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4" i="2" l="1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18" i="2" l="1"/>
  <c r="C19" i="2"/>
  <c r="C20" i="2"/>
  <c r="C22" i="2" s="1"/>
  <c r="C166" i="2"/>
  <c r="C233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64" i="2"/>
  <c r="C21" i="2"/>
  <c r="C268" i="2"/>
  <c r="C262" i="2"/>
  <c r="C267" i="2"/>
  <c r="C263" i="2"/>
  <c r="C265" i="2"/>
  <c r="C266" i="2"/>
  <c r="C28" i="2" l="1"/>
  <c r="C27" i="2"/>
  <c r="C29" i="2"/>
  <c r="C31" i="2" s="1"/>
  <c r="C10" i="2"/>
  <c r="C17" i="2"/>
  <c r="C16" i="2"/>
  <c r="C30" i="2"/>
  <c r="C290" i="2"/>
  <c r="C291" i="2" s="1"/>
  <c r="C33" i="2" l="1"/>
  <c r="C9" i="2"/>
  <c r="C12" i="2" s="1"/>
  <c r="C25" i="2"/>
  <c r="C325" i="2"/>
  <c r="C324" i="2"/>
  <c r="C327" i="2"/>
  <c r="C26" i="2"/>
  <c r="C326" i="2"/>
  <c r="C38" i="2" l="1"/>
  <c r="C40" i="2" s="1"/>
  <c r="C37" i="2"/>
  <c r="C39" i="2" s="1"/>
  <c r="C35" i="2" s="1"/>
  <c r="C36" i="2"/>
  <c r="C11" i="2"/>
  <c r="C34" i="2" l="1"/>
</calcChain>
</file>

<file path=xl/sharedStrings.xml><?xml version="1.0" encoding="utf-8"?>
<sst xmlns="http://schemas.openxmlformats.org/spreadsheetml/2006/main" count="101" uniqueCount="50">
  <si>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</si>
  <si>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</si>
  <si>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</si>
  <si>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</si>
  <si>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</si>
  <si>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</si>
  <si>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</si>
  <si>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</si>
  <si>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</si>
  <si>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</si>
  <si>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</si>
  <si>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</si>
  <si>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</si>
  <si>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</si>
  <si>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</si>
  <si>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</si>
  <si>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</si>
  <si>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</si>
  <si>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</si>
  <si>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</si>
  <si>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</si>
  <si>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</si>
  <si>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</si>
  <si>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</si>
  <si>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</si>
  <si>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</si>
  <si>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</si>
  <si>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</si>
  <si>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</si>
  <si>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</si>
  <si>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</si>
  <si>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</si>
  <si>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</si>
  <si>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</si>
  <si>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</si>
  <si>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</si>
  <si>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</si>
  <si>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</si>
  <si>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</si>
  <si>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</si>
  <si>
    <t>Run 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</si>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</sst>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3" xfId="1" applyBorder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zoomScaleNormal="100" workbookViewId="0">
      <selection activeCell="Q10" sqref="Q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  <col min="8" max="9" width="15.7109375" style="32" customWidth="1"/>
  </cols>
  <sheetData>
    <row r="1" spans="1:14" x14ac:dyDescent="0.25">
      <c r="C1" s="1" t="s">
        <v>9</v>
      </c>
      <c r="D1" s="28" t="s">
        <v>39</v>
      </c>
      <c r="E1" s="32" t="s">
        <v>40</v>
      </c>
      <c r="F1" s="32" t="s">
        <v>41</v>
      </c>
      <c r="G1" s="32" t="s">
        <v>42</v>
      </c>
      <c r="H1" s="33" t="s">
        <v>43</v>
      </c>
      <c r="I1" s="33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ht="30.75" customHeight="1" x14ac:dyDescent="0.25">
      <c r="A2" s="52" t="s">
        <v>3</v>
      </c>
      <c r="B2" s="52"/>
      <c r="C2">
        <v>17875.075000000001</v>
      </c>
      <c r="D2" s="11">
        <v>17896.21</v>
      </c>
      <c r="E2" s="37">
        <v>1799.5695000000001</v>
      </c>
      <c r="F2" s="37">
        <v>1811.9839999999999</v>
      </c>
      <c r="G2" s="37">
        <v>17875.075000000001</v>
      </c>
      <c r="H2" s="48">
        <v>17896.21</v>
      </c>
      <c r="I2" s="48">
        <v>1799.5695000000001</v>
      </c>
      <c r="J2">
        <v>1811.9839999999999</v>
      </c>
      <c r="K2">
        <v>17875.075000000001</v>
      </c>
      <c r="L2">
        <v>17896.21</v>
      </c>
      <c r="M2">
        <v>1799.5695000000001</v>
      </c>
      <c r="N2">
        <v>1811.9839999999999</v>
      </c>
    </row>
    <row r="3" spans="1:14" x14ac:dyDescent="0.25">
      <c r="A3" s="52" t="s">
        <v>4</v>
      </c>
      <c r="B3" s="52"/>
      <c r="C3" s="24">
        <v>8554.2999999999993</v>
      </c>
      <c r="D3" s="10">
        <v>11272.7</v>
      </c>
      <c r="E3" s="36">
        <v>5542.7</v>
      </c>
      <c r="F3" s="36">
        <v>5589.2</v>
      </c>
      <c r="G3" s="36">
        <v>6513.4</v>
      </c>
      <c r="H3" s="49">
        <v>8553.9</v>
      </c>
      <c r="I3" s="49">
        <v>4417.7</v>
      </c>
      <c r="J3">
        <v>5913.5</v>
      </c>
      <c r="K3">
        <v>7060.9000000000005</v>
      </c>
      <c r="L3">
        <v>8460.2000000000007</v>
      </c>
      <c r="M3">
        <v>3463.9</v>
      </c>
      <c r="N3">
        <v>6863.8</v>
      </c>
    </row>
    <row r="4" spans="1:14" x14ac:dyDescent="0.25">
      <c r="A4" s="52" t="s">
        <v>5</v>
      </c>
      <c r="B4" s="52"/>
      <c r="C4" s="25">
        <v>2770</v>
      </c>
      <c r="D4" s="10">
        <v>2286.3000000000002</v>
      </c>
      <c r="E4" s="36">
        <v>3435.8999999999996</v>
      </c>
      <c r="F4" s="36">
        <v>2353.1</v>
      </c>
      <c r="G4" s="36">
        <v>1336.9</v>
      </c>
      <c r="H4" s="50">
        <v>2678.1</v>
      </c>
      <c r="I4" s="50">
        <v>2194.6</v>
      </c>
      <c r="J4">
        <v>1434.6</v>
      </c>
      <c r="K4">
        <v>1109.0999999999999</v>
      </c>
      <c r="L4">
        <v>3231.7</v>
      </c>
      <c r="M4">
        <v>3590.8999999999996</v>
      </c>
      <c r="N4">
        <v>2333.1</v>
      </c>
    </row>
    <row r="5" spans="1:14" x14ac:dyDescent="0.25">
      <c r="A5" s="52" t="s">
        <v>6</v>
      </c>
      <c r="B5" s="52"/>
      <c r="C5" s="12">
        <v>0.78019999999999978</v>
      </c>
      <c r="D5" s="12">
        <v>0.88919999999999977</v>
      </c>
      <c r="E5" s="38">
        <v>0.75109000000000048</v>
      </c>
      <c r="F5" s="38">
        <v>0.53549000000000024</v>
      </c>
      <c r="G5" s="38">
        <v>0.58800000000000008</v>
      </c>
      <c r="H5" s="51">
        <v>0.79610000000000003</v>
      </c>
      <c r="I5" s="51">
        <v>0.61129999999999907</v>
      </c>
      <c r="J5">
        <v>0.62230000000000008</v>
      </c>
      <c r="K5">
        <v>0.71089999999999964</v>
      </c>
      <c r="L5">
        <v>0.77560000000000073</v>
      </c>
      <c r="M5">
        <v>0.64009999999999945</v>
      </c>
      <c r="N5">
        <v>0.81400000000000095</v>
      </c>
    </row>
    <row r="6" spans="1:14" x14ac:dyDescent="0.25">
      <c r="A6" s="52" t="s">
        <v>7</v>
      </c>
      <c r="B6" s="52"/>
      <c r="C6" s="6">
        <v>1.0394621801631903</v>
      </c>
      <c r="D6">
        <v>1.0523687869528029</v>
      </c>
      <c r="E6" s="32">
        <v>1.0478538313460108</v>
      </c>
      <c r="F6" s="32">
        <v>1.0505677145283143</v>
      </c>
      <c r="G6" s="32">
        <v>1.0394621801631903</v>
      </c>
      <c r="H6" s="30">
        <v>1.0523687869528029</v>
      </c>
      <c r="I6" s="30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52" t="s">
        <v>8</v>
      </c>
      <c r="B7" s="52"/>
      <c r="C7" s="7">
        <v>60</v>
      </c>
      <c r="D7" s="7">
        <v>60</v>
      </c>
      <c r="E7" s="35">
        <v>60</v>
      </c>
      <c r="F7" s="35">
        <v>60</v>
      </c>
      <c r="G7" s="35">
        <v>60</v>
      </c>
      <c r="H7" s="35">
        <v>60</v>
      </c>
      <c r="I7" s="35">
        <v>60</v>
      </c>
      <c r="J7">
        <v>60</v>
      </c>
      <c r="K7">
        <v>60</v>
      </c>
      <c r="L7">
        <v>60</v>
      </c>
      <c r="M7">
        <v>60</v>
      </c>
      <c r="N7">
        <v>60</v>
      </c>
    </row>
    <row r="8" spans="1:14" ht="30" x14ac:dyDescent="0.25">
      <c r="A8" s="3" t="s">
        <v>0</v>
      </c>
      <c r="B8" s="2" t="s">
        <v>1</v>
      </c>
      <c r="C8" s="2" t="s">
        <v>2</v>
      </c>
      <c r="D8" s="20"/>
      <c r="H8" s="34"/>
      <c r="I8" s="34"/>
    </row>
    <row r="9" spans="1:14" x14ac:dyDescent="0.25">
      <c r="B9" s="4">
        <v>1</v>
      </c>
      <c r="C9" s="8">
        <v>47976.6</v>
      </c>
      <c r="D9" s="29">
        <v>42177.599999999999</v>
      </c>
      <c r="E9" s="36">
        <v>42489.7</v>
      </c>
      <c r="F9" s="36">
        <v>29940.6</v>
      </c>
      <c r="G9" s="36">
        <v>39593.199999999997</v>
      </c>
      <c r="H9" s="46">
        <v>34232.9</v>
      </c>
      <c r="I9" s="46">
        <v>45339.6</v>
      </c>
      <c r="J9">
        <v>33668.1</v>
      </c>
      <c r="K9">
        <v>41493.800000000003</v>
      </c>
      <c r="L9">
        <v>46244.1</v>
      </c>
      <c r="M9">
        <v>43825.5</v>
      </c>
      <c r="N9">
        <v>43289.7</v>
      </c>
    </row>
    <row r="10" spans="1:14" x14ac:dyDescent="0.25">
      <c r="B10" s="4">
        <v>2</v>
      </c>
      <c r="C10" s="8">
        <v>17743.599999999999</v>
      </c>
      <c r="D10" s="29">
        <v>13410.5</v>
      </c>
      <c r="E10" s="36">
        <v>12981.4</v>
      </c>
      <c r="F10" s="36">
        <v>8517.7999999999993</v>
      </c>
      <c r="G10" s="36">
        <v>10341.4</v>
      </c>
      <c r="H10" s="46">
        <v>8570.1</v>
      </c>
      <c r="I10" s="46">
        <v>16982.7</v>
      </c>
      <c r="J10">
        <v>10576</v>
      </c>
      <c r="K10">
        <v>11975.2</v>
      </c>
      <c r="L10">
        <v>15955.5</v>
      </c>
      <c r="M10">
        <v>11951</v>
      </c>
      <c r="N10">
        <v>11527.6</v>
      </c>
    </row>
    <row r="11" spans="1:14" x14ac:dyDescent="0.25">
      <c r="B11" s="4">
        <v>3</v>
      </c>
      <c r="C11" s="8">
        <v>5925</v>
      </c>
      <c r="D11" s="29">
        <v>4104.6000000000004</v>
      </c>
      <c r="E11" s="36">
        <v>4944.1000000000004</v>
      </c>
      <c r="F11" s="36">
        <v>3472</v>
      </c>
      <c r="G11" s="36">
        <v>4221.1000000000004</v>
      </c>
      <c r="H11" s="46">
        <v>3597.7</v>
      </c>
      <c r="I11" s="46">
        <v>6701</v>
      </c>
      <c r="J11">
        <v>5048.5</v>
      </c>
      <c r="K11">
        <v>4843.8999999999996</v>
      </c>
      <c r="L11">
        <v>6318.3</v>
      </c>
      <c r="M11">
        <v>4321.3</v>
      </c>
      <c r="N11">
        <v>4698.7</v>
      </c>
    </row>
    <row r="12" spans="1:14" x14ac:dyDescent="0.25">
      <c r="B12" s="5">
        <v>4</v>
      </c>
      <c r="C12" s="8">
        <v>2974.6</v>
      </c>
      <c r="D12" s="29">
        <v>2033.4</v>
      </c>
      <c r="E12" s="36">
        <v>3005.1</v>
      </c>
      <c r="F12" s="36">
        <v>1776.3</v>
      </c>
      <c r="G12" s="36">
        <v>2157.5</v>
      </c>
      <c r="H12" s="46">
        <v>1831.7</v>
      </c>
      <c r="I12" s="46">
        <v>3606.6</v>
      </c>
      <c r="J12">
        <v>3229.7</v>
      </c>
      <c r="K12">
        <v>2494.5</v>
      </c>
      <c r="L12">
        <v>3305.8</v>
      </c>
      <c r="M12">
        <v>2338</v>
      </c>
      <c r="N12">
        <v>2540.8000000000002</v>
      </c>
    </row>
    <row r="13" spans="1:14" x14ac:dyDescent="0.25">
      <c r="B13" s="4">
        <v>5</v>
      </c>
      <c r="C13" s="8">
        <v>1741</v>
      </c>
      <c r="D13" s="29">
        <v>1297</v>
      </c>
      <c r="E13" s="36">
        <v>1972.2</v>
      </c>
      <c r="F13" s="36">
        <v>359.7</v>
      </c>
      <c r="G13" s="36">
        <v>1332.3</v>
      </c>
      <c r="H13" s="46">
        <v>1185.5</v>
      </c>
      <c r="I13" s="46">
        <v>2182.5</v>
      </c>
      <c r="J13">
        <v>2129.5</v>
      </c>
      <c r="K13">
        <v>1531.2</v>
      </c>
      <c r="L13">
        <v>1921</v>
      </c>
      <c r="M13">
        <v>1589.5</v>
      </c>
      <c r="N13">
        <v>1544.6</v>
      </c>
    </row>
    <row r="14" spans="1:14" x14ac:dyDescent="0.25">
      <c r="B14" s="4">
        <v>6</v>
      </c>
      <c r="C14" s="8">
        <v>1226.0999999999999</v>
      </c>
      <c r="D14" s="29">
        <v>1041</v>
      </c>
      <c r="E14" s="36">
        <v>1521.9</v>
      </c>
      <c r="F14" s="36">
        <v>1566.4</v>
      </c>
      <c r="G14" s="36">
        <v>912.6</v>
      </c>
      <c r="H14" s="46">
        <v>917.1</v>
      </c>
      <c r="I14" s="46">
        <v>1479.9</v>
      </c>
      <c r="J14">
        <v>1717.5</v>
      </c>
      <c r="K14">
        <v>1171</v>
      </c>
      <c r="L14">
        <v>1257.9000000000001</v>
      </c>
      <c r="M14">
        <v>1226.5</v>
      </c>
      <c r="N14">
        <v>1133.8</v>
      </c>
    </row>
    <row r="15" spans="1:14" x14ac:dyDescent="0.25">
      <c r="B15" s="4">
        <v>7</v>
      </c>
      <c r="C15" s="8">
        <v>815.2</v>
      </c>
      <c r="D15" s="29">
        <v>718.9</v>
      </c>
      <c r="E15" s="36">
        <v>301.89999999999998</v>
      </c>
      <c r="F15" s="36">
        <v>857</v>
      </c>
      <c r="G15" s="36">
        <v>618.79999999999995</v>
      </c>
      <c r="H15" s="46">
        <v>680.2</v>
      </c>
      <c r="I15" s="46">
        <v>1058.7</v>
      </c>
      <c r="J15">
        <v>1299.8</v>
      </c>
      <c r="K15">
        <v>867.8</v>
      </c>
      <c r="L15">
        <v>944.5</v>
      </c>
      <c r="M15">
        <v>876.5</v>
      </c>
      <c r="N15">
        <v>795.2</v>
      </c>
    </row>
    <row r="16" spans="1:14" x14ac:dyDescent="0.25">
      <c r="B16" s="4">
        <v>8</v>
      </c>
      <c r="C16" s="8">
        <v>650.5</v>
      </c>
      <c r="D16" s="29">
        <v>616.6</v>
      </c>
      <c r="E16" s="36">
        <v>1013.6</v>
      </c>
      <c r="F16" s="36">
        <v>684.6</v>
      </c>
      <c r="G16" s="36">
        <v>547.29999999999995</v>
      </c>
      <c r="H16" s="46">
        <v>505.8</v>
      </c>
      <c r="I16" s="46">
        <v>833.7</v>
      </c>
      <c r="J16">
        <v>1022.7</v>
      </c>
      <c r="K16">
        <v>594.5</v>
      </c>
      <c r="L16">
        <v>758.7</v>
      </c>
      <c r="M16">
        <v>674.2</v>
      </c>
      <c r="N16">
        <v>586.5</v>
      </c>
    </row>
    <row r="17" spans="2:14" x14ac:dyDescent="0.25">
      <c r="B17" s="4">
        <v>9</v>
      </c>
      <c r="C17" s="8">
        <v>527.6</v>
      </c>
      <c r="D17" s="29">
        <v>513.29999999999995</v>
      </c>
      <c r="E17" s="36">
        <v>828.6</v>
      </c>
      <c r="F17" s="36">
        <v>486.7</v>
      </c>
      <c r="G17" s="36">
        <v>490.6</v>
      </c>
      <c r="H17" s="46">
        <v>426.3</v>
      </c>
      <c r="I17" s="46">
        <v>707.8</v>
      </c>
      <c r="J17">
        <v>806.2</v>
      </c>
      <c r="K17">
        <v>435.6</v>
      </c>
      <c r="L17">
        <v>599.6</v>
      </c>
      <c r="M17">
        <v>605.1</v>
      </c>
      <c r="N17">
        <v>449.3</v>
      </c>
    </row>
    <row r="18" spans="2:14" x14ac:dyDescent="0.25">
      <c r="B18" s="5">
        <v>10</v>
      </c>
      <c r="C18" s="8">
        <v>388.2</v>
      </c>
      <c r="D18" s="29">
        <v>410.2</v>
      </c>
      <c r="E18" s="36">
        <v>685.8</v>
      </c>
      <c r="F18" s="36">
        <v>412</v>
      </c>
      <c r="G18" s="36">
        <v>344</v>
      </c>
      <c r="H18" s="46">
        <v>342.3</v>
      </c>
      <c r="I18" s="46">
        <v>511.1</v>
      </c>
      <c r="J18">
        <v>713.7</v>
      </c>
      <c r="K18">
        <v>327.8</v>
      </c>
      <c r="L18">
        <v>447.3</v>
      </c>
      <c r="M18">
        <v>505.5</v>
      </c>
      <c r="N18">
        <v>429.6</v>
      </c>
    </row>
    <row r="19" spans="2:14" x14ac:dyDescent="0.25">
      <c r="B19" s="5">
        <v>11.5</v>
      </c>
      <c r="C19" s="8">
        <v>369.6</v>
      </c>
      <c r="D19" s="29">
        <v>421.1</v>
      </c>
      <c r="E19" s="36">
        <v>532</v>
      </c>
      <c r="F19" s="36">
        <v>352</v>
      </c>
      <c r="G19" s="36">
        <v>391.4</v>
      </c>
      <c r="H19" s="46">
        <v>297</v>
      </c>
      <c r="I19" s="46">
        <v>545.6</v>
      </c>
      <c r="J19">
        <v>620.4</v>
      </c>
      <c r="K19">
        <v>342</v>
      </c>
      <c r="L19">
        <v>318.10000000000002</v>
      </c>
      <c r="M19">
        <v>460.1</v>
      </c>
      <c r="N19">
        <v>331.5</v>
      </c>
    </row>
    <row r="20" spans="2:14" x14ac:dyDescent="0.25">
      <c r="B20" s="4">
        <v>13</v>
      </c>
      <c r="C20" s="8">
        <v>349.5</v>
      </c>
      <c r="D20" s="29">
        <v>429.6</v>
      </c>
      <c r="E20" s="36">
        <v>503.7</v>
      </c>
      <c r="F20" s="36">
        <v>341.5</v>
      </c>
      <c r="G20" s="36">
        <v>250.9</v>
      </c>
      <c r="H20" s="46">
        <v>284.60000000000002</v>
      </c>
      <c r="I20" s="46">
        <v>380.5</v>
      </c>
      <c r="J20">
        <v>539.9</v>
      </c>
      <c r="K20">
        <v>316.8</v>
      </c>
      <c r="L20">
        <v>435.8</v>
      </c>
      <c r="M20">
        <v>410.1</v>
      </c>
      <c r="N20">
        <v>312.60000000000002</v>
      </c>
    </row>
    <row r="21" spans="2:14" x14ac:dyDescent="0.25">
      <c r="B21" s="4">
        <v>14.5</v>
      </c>
      <c r="C21" s="8">
        <v>301.89999999999998</v>
      </c>
      <c r="D21" s="29">
        <v>302.10000000000002</v>
      </c>
      <c r="E21" s="36">
        <v>576.4</v>
      </c>
      <c r="F21" s="36">
        <v>288.60000000000002</v>
      </c>
      <c r="G21" s="36">
        <v>287.7</v>
      </c>
      <c r="H21" s="46">
        <v>231.6</v>
      </c>
      <c r="I21" s="46">
        <v>360</v>
      </c>
      <c r="J21">
        <v>466.6</v>
      </c>
      <c r="K21">
        <v>318.10000000000002</v>
      </c>
      <c r="L21">
        <v>317.8</v>
      </c>
      <c r="M21">
        <v>369.2</v>
      </c>
      <c r="N21">
        <v>286.39999999999998</v>
      </c>
    </row>
    <row r="22" spans="2:14" x14ac:dyDescent="0.25">
      <c r="B22" s="4">
        <v>16</v>
      </c>
      <c r="C22" s="8">
        <v>288</v>
      </c>
      <c r="D22" s="29">
        <v>320.5</v>
      </c>
      <c r="E22" s="36">
        <v>421.6</v>
      </c>
      <c r="F22" s="36">
        <v>241.2</v>
      </c>
      <c r="G22" s="36">
        <v>269.2</v>
      </c>
      <c r="H22" s="46">
        <v>235.7</v>
      </c>
      <c r="I22" s="46">
        <v>319</v>
      </c>
      <c r="J22">
        <v>366.2</v>
      </c>
      <c r="K22">
        <v>236.7</v>
      </c>
      <c r="L22">
        <v>239.1</v>
      </c>
      <c r="M22">
        <v>356</v>
      </c>
      <c r="N22">
        <v>289.2</v>
      </c>
    </row>
    <row r="23" spans="2:14" x14ac:dyDescent="0.25">
      <c r="B23" s="4">
        <v>17.5</v>
      </c>
      <c r="C23" s="8">
        <v>235.3</v>
      </c>
      <c r="D23" s="29">
        <v>291.39999999999998</v>
      </c>
      <c r="E23" s="36">
        <v>403</v>
      </c>
      <c r="F23" s="36">
        <v>239.6</v>
      </c>
      <c r="G23" s="36">
        <v>218.7</v>
      </c>
      <c r="H23" s="46"/>
      <c r="I23" s="46">
        <v>294.10000000000002</v>
      </c>
      <c r="J23">
        <v>330.3</v>
      </c>
      <c r="K23">
        <v>191.7</v>
      </c>
      <c r="L23">
        <v>258.2</v>
      </c>
      <c r="M23">
        <v>281.7</v>
      </c>
      <c r="N23">
        <v>228</v>
      </c>
    </row>
    <row r="24" spans="2:14" x14ac:dyDescent="0.25">
      <c r="B24" s="4">
        <v>19</v>
      </c>
      <c r="C24" s="8">
        <v>220.7</v>
      </c>
      <c r="D24" s="29">
        <v>230.4</v>
      </c>
      <c r="E24" s="36">
        <v>279.2</v>
      </c>
      <c r="F24" s="36">
        <v>207.2</v>
      </c>
      <c r="G24" s="36">
        <v>190.8</v>
      </c>
      <c r="H24" s="46">
        <v>150.4</v>
      </c>
      <c r="I24" s="46">
        <v>168.6</v>
      </c>
      <c r="J24">
        <v>284.7</v>
      </c>
      <c r="K24">
        <v>179.1</v>
      </c>
      <c r="L24">
        <v>228.6</v>
      </c>
      <c r="M24">
        <v>300.3</v>
      </c>
      <c r="N24">
        <v>239.3</v>
      </c>
    </row>
    <row r="25" spans="2:14" x14ac:dyDescent="0.25">
      <c r="B25" s="4">
        <v>20.5</v>
      </c>
      <c r="C25" s="8">
        <v>167.9</v>
      </c>
      <c r="D25" s="29">
        <v>194</v>
      </c>
      <c r="E25" s="36">
        <v>221.6</v>
      </c>
      <c r="F25" s="36">
        <v>166.8</v>
      </c>
      <c r="G25" s="36">
        <v>190.9</v>
      </c>
      <c r="H25" s="46">
        <v>155.4</v>
      </c>
      <c r="I25" s="46">
        <v>237.3</v>
      </c>
      <c r="J25">
        <v>243.2</v>
      </c>
      <c r="K25">
        <v>153.4</v>
      </c>
      <c r="L25">
        <v>225.4</v>
      </c>
      <c r="M25">
        <v>288.10000000000002</v>
      </c>
      <c r="N25">
        <v>200.8</v>
      </c>
    </row>
    <row r="26" spans="2:14" x14ac:dyDescent="0.25">
      <c r="B26" s="4">
        <v>22</v>
      </c>
      <c r="C26" s="8">
        <v>175.9</v>
      </c>
      <c r="D26" s="29">
        <v>194.1</v>
      </c>
      <c r="E26" s="36">
        <v>245.6</v>
      </c>
      <c r="F26" s="36">
        <v>196.9</v>
      </c>
      <c r="G26" s="36">
        <v>176</v>
      </c>
      <c r="H26" s="46">
        <v>116.6</v>
      </c>
      <c r="I26" s="46">
        <v>203.3</v>
      </c>
      <c r="J26">
        <v>233.2</v>
      </c>
      <c r="K26">
        <v>150.19999999999999</v>
      </c>
      <c r="L26">
        <v>215.5</v>
      </c>
      <c r="M26">
        <v>213.4</v>
      </c>
      <c r="N26">
        <v>161.1</v>
      </c>
    </row>
    <row r="27" spans="2:14" x14ac:dyDescent="0.25">
      <c r="B27" s="4">
        <v>23.5</v>
      </c>
      <c r="C27" s="8">
        <v>165.1</v>
      </c>
      <c r="D27" s="29">
        <v>272.10000000000002</v>
      </c>
      <c r="E27" s="36">
        <v>238.8</v>
      </c>
      <c r="F27" s="36">
        <v>154.4</v>
      </c>
      <c r="G27" s="36">
        <v>129.9</v>
      </c>
      <c r="H27" s="46">
        <v>136.19999999999999</v>
      </c>
      <c r="I27" s="46">
        <v>211.6</v>
      </c>
      <c r="J27">
        <v>204.1</v>
      </c>
      <c r="K27">
        <v>101.9</v>
      </c>
      <c r="L27">
        <v>196.7</v>
      </c>
      <c r="M27">
        <v>170.9</v>
      </c>
      <c r="N27">
        <v>147.19999999999999</v>
      </c>
    </row>
    <row r="28" spans="2:14" x14ac:dyDescent="0.25">
      <c r="B28" s="4">
        <v>25</v>
      </c>
      <c r="C28" s="8">
        <v>143</v>
      </c>
      <c r="D28" s="29">
        <v>178.1</v>
      </c>
      <c r="E28" s="36">
        <v>225.8</v>
      </c>
      <c r="F28" s="36">
        <v>149.1</v>
      </c>
      <c r="G28" s="36">
        <v>130</v>
      </c>
      <c r="H28" s="46">
        <v>139.30000000000001</v>
      </c>
      <c r="I28" s="46">
        <v>194.5</v>
      </c>
      <c r="J28">
        <v>156.1</v>
      </c>
      <c r="K28">
        <v>169</v>
      </c>
      <c r="M28">
        <v>150.30000000000001</v>
      </c>
      <c r="N28">
        <v>159.1</v>
      </c>
    </row>
    <row r="29" spans="2:14" x14ac:dyDescent="0.25">
      <c r="B29" s="4">
        <v>27</v>
      </c>
      <c r="C29" s="8">
        <v>180.4</v>
      </c>
      <c r="D29" s="29">
        <v>183.3</v>
      </c>
      <c r="E29" s="36">
        <v>250.8</v>
      </c>
      <c r="F29" s="36">
        <v>132.9</v>
      </c>
      <c r="G29" s="36">
        <v>125.3</v>
      </c>
      <c r="H29" s="46">
        <v>153.1</v>
      </c>
      <c r="I29" s="46">
        <v>192.7</v>
      </c>
      <c r="J29">
        <v>140.6</v>
      </c>
      <c r="K29">
        <v>151.80000000000001</v>
      </c>
      <c r="L29">
        <v>119.9</v>
      </c>
      <c r="M29">
        <v>238.3</v>
      </c>
      <c r="N29">
        <v>201.6</v>
      </c>
    </row>
    <row r="30" spans="2:14" x14ac:dyDescent="0.25">
      <c r="B30" s="4">
        <v>29</v>
      </c>
      <c r="C30" s="8">
        <v>167.1</v>
      </c>
      <c r="D30" s="29">
        <v>170.3</v>
      </c>
      <c r="E30" s="36">
        <v>207</v>
      </c>
      <c r="F30" s="36">
        <v>173.1</v>
      </c>
      <c r="G30" s="36">
        <v>132.1</v>
      </c>
      <c r="H30" s="46">
        <v>97.4</v>
      </c>
      <c r="I30" s="46">
        <v>220.3</v>
      </c>
      <c r="J30">
        <v>176.4</v>
      </c>
      <c r="K30">
        <v>110.8</v>
      </c>
      <c r="L30">
        <v>169.2</v>
      </c>
      <c r="M30">
        <v>242</v>
      </c>
      <c r="N30">
        <v>167.6</v>
      </c>
    </row>
    <row r="31" spans="2:14" x14ac:dyDescent="0.25">
      <c r="B31" s="4">
        <v>31</v>
      </c>
      <c r="C31" s="8">
        <v>174.5</v>
      </c>
      <c r="D31" s="29">
        <v>178.6</v>
      </c>
      <c r="E31" s="32">
        <v>220.4</v>
      </c>
      <c r="F31" s="32">
        <v>146.80000000000001</v>
      </c>
      <c r="G31" s="32">
        <v>108.5</v>
      </c>
      <c r="H31" s="46">
        <v>149.5</v>
      </c>
      <c r="I31" s="46">
        <v>141.4</v>
      </c>
      <c r="J31">
        <v>213.3</v>
      </c>
      <c r="K31">
        <v>103.3</v>
      </c>
      <c r="L31">
        <v>180.5</v>
      </c>
      <c r="M31">
        <v>170.4</v>
      </c>
      <c r="N31">
        <v>143.1</v>
      </c>
    </row>
    <row r="32" spans="2:14" x14ac:dyDescent="0.25">
      <c r="B32" s="4">
        <v>33</v>
      </c>
      <c r="C32" s="8">
        <v>188.2</v>
      </c>
      <c r="D32" s="29">
        <v>178.7</v>
      </c>
      <c r="E32" s="32">
        <v>236.4</v>
      </c>
      <c r="F32" s="32">
        <v>164.2</v>
      </c>
      <c r="G32" s="32">
        <v>134.30000000000001</v>
      </c>
      <c r="H32" s="46">
        <v>113.3</v>
      </c>
      <c r="I32" s="46">
        <v>232.9</v>
      </c>
      <c r="J32">
        <v>175.6</v>
      </c>
      <c r="K32">
        <v>88.2</v>
      </c>
      <c r="L32">
        <v>258</v>
      </c>
      <c r="M32">
        <v>154.4</v>
      </c>
      <c r="N32">
        <v>118.4</v>
      </c>
    </row>
    <row r="33" spans="2:14" x14ac:dyDescent="0.25">
      <c r="B33" s="4">
        <v>35</v>
      </c>
      <c r="C33" s="8">
        <v>160.4</v>
      </c>
      <c r="D33" s="29">
        <v>163.4</v>
      </c>
      <c r="E33" s="32">
        <v>214.7</v>
      </c>
      <c r="F33" s="32">
        <v>178.2</v>
      </c>
      <c r="G33" s="32">
        <v>181</v>
      </c>
      <c r="H33" s="46">
        <v>72.099999999999994</v>
      </c>
      <c r="I33" s="46">
        <v>131.4</v>
      </c>
      <c r="J33">
        <v>115.9</v>
      </c>
      <c r="K33">
        <v>113.3</v>
      </c>
      <c r="L33">
        <v>139.5</v>
      </c>
      <c r="M33">
        <v>185.9</v>
      </c>
      <c r="N33">
        <v>96.1</v>
      </c>
    </row>
    <row r="34" spans="2:14" x14ac:dyDescent="0.25">
      <c r="B34" s="4">
        <v>37</v>
      </c>
      <c r="C34" s="8">
        <v>164.5</v>
      </c>
      <c r="D34" s="29">
        <v>143.69999999999999</v>
      </c>
      <c r="E34" s="32">
        <v>190.1</v>
      </c>
      <c r="F34" s="32">
        <v>132.6</v>
      </c>
      <c r="G34" s="32">
        <v>150.69999999999999</v>
      </c>
      <c r="H34" s="46">
        <v>105.7</v>
      </c>
      <c r="I34" s="46">
        <v>158.1</v>
      </c>
      <c r="J34">
        <v>105.5</v>
      </c>
      <c r="K34">
        <v>99.2</v>
      </c>
      <c r="L34">
        <v>147.4</v>
      </c>
      <c r="M34">
        <v>173.3</v>
      </c>
      <c r="N34">
        <v>122.1</v>
      </c>
    </row>
    <row r="35" spans="2:14" x14ac:dyDescent="0.25">
      <c r="B35" s="4">
        <v>39</v>
      </c>
      <c r="C35" s="8">
        <v>175.2</v>
      </c>
      <c r="D35" s="29">
        <v>149.6</v>
      </c>
      <c r="E35" s="32">
        <v>205.3</v>
      </c>
      <c r="F35" s="32">
        <v>146.5</v>
      </c>
      <c r="G35" s="32">
        <v>125.2</v>
      </c>
      <c r="H35" s="46">
        <v>96.9</v>
      </c>
      <c r="I35" s="46">
        <v>162.30000000000001</v>
      </c>
      <c r="J35">
        <v>146.69999999999999</v>
      </c>
      <c r="K35">
        <v>84.2</v>
      </c>
      <c r="L35">
        <v>139.69999999999999</v>
      </c>
      <c r="M35">
        <v>174.6</v>
      </c>
      <c r="N35">
        <v>104.6</v>
      </c>
    </row>
    <row r="36" spans="2:14" x14ac:dyDescent="0.25">
      <c r="B36" s="4">
        <v>41</v>
      </c>
      <c r="C36" s="8">
        <v>177.7</v>
      </c>
      <c r="D36" s="29">
        <v>150.5</v>
      </c>
      <c r="E36" s="32">
        <v>210.8</v>
      </c>
      <c r="F36" s="32">
        <v>131.9</v>
      </c>
      <c r="G36" s="32">
        <v>80.400000000000006</v>
      </c>
      <c r="H36" s="46">
        <v>59.5</v>
      </c>
      <c r="I36" s="46">
        <v>145.1</v>
      </c>
      <c r="J36">
        <v>129.9</v>
      </c>
      <c r="K36">
        <v>83.1</v>
      </c>
      <c r="L36">
        <v>124</v>
      </c>
      <c r="M36">
        <v>159.6</v>
      </c>
      <c r="N36">
        <v>92.8</v>
      </c>
    </row>
    <row r="37" spans="2:14" x14ac:dyDescent="0.25">
      <c r="B37" s="4">
        <v>43</v>
      </c>
      <c r="C37" s="8">
        <v>165</v>
      </c>
      <c r="D37" s="29">
        <v>142.5</v>
      </c>
      <c r="E37" s="32">
        <v>145.5</v>
      </c>
      <c r="F37" s="32">
        <v>130.30000000000001</v>
      </c>
      <c r="G37" s="32">
        <v>105.3</v>
      </c>
      <c r="H37" s="46">
        <v>68.400000000000006</v>
      </c>
      <c r="I37" s="46">
        <v>180.9</v>
      </c>
      <c r="J37">
        <v>138.5</v>
      </c>
      <c r="K37">
        <v>84.3</v>
      </c>
      <c r="L37">
        <v>101.7</v>
      </c>
      <c r="M37">
        <v>121.4</v>
      </c>
      <c r="N37">
        <v>108.3</v>
      </c>
    </row>
    <row r="38" spans="2:14" x14ac:dyDescent="0.25">
      <c r="B38" s="4">
        <v>45</v>
      </c>
      <c r="C38" s="8">
        <v>137.1</v>
      </c>
      <c r="D38" s="29">
        <v>88.8</v>
      </c>
      <c r="E38" s="32">
        <v>151.9</v>
      </c>
      <c r="F38" s="32">
        <v>100.2</v>
      </c>
      <c r="G38" s="32">
        <v>105.4</v>
      </c>
      <c r="H38" s="46">
        <v>86.3</v>
      </c>
      <c r="I38" s="46">
        <v>107.6</v>
      </c>
      <c r="J38">
        <v>108.1</v>
      </c>
      <c r="K38">
        <v>94.2</v>
      </c>
      <c r="L38">
        <v>139</v>
      </c>
      <c r="M38">
        <v>137.80000000000001</v>
      </c>
      <c r="N38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9" zoomScale="70" zoomScaleNormal="70" workbookViewId="0">
      <selection activeCell="P21" sqref="P21"/>
    </sheetView>
  </sheetViews>
  <sheetFormatPr defaultRowHeight="15" x14ac:dyDescent="0.25"/>
  <cols>
    <col min="1" max="1" width="14.140625" customWidth="1"/>
    <col min="3" max="4" width="13.85546875" customWidth="1"/>
    <col min="5" max="14" width="11.7109375" bestFit="1" customWidth="1"/>
  </cols>
  <sheetData>
    <row r="1" spans="1:14" x14ac:dyDescent="0.25">
      <c r="C1" s="1" t="s">
        <v>9</v>
      </c>
      <c r="D1" s="33" t="s">
        <v>39</v>
      </c>
      <c r="E1" s="3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5">
      <c r="A2" s="52" t="s">
        <v>3</v>
      </c>
      <c r="B2" s="52"/>
      <c r="C2">
        <v>17875.075000000001</v>
      </c>
      <c r="D2" s="37">
        <v>17896.21</v>
      </c>
      <c r="E2" s="37">
        <v>1799.5695000000001</v>
      </c>
      <c r="F2" s="11">
        <v>1811.9839999999999</v>
      </c>
      <c r="G2" s="11">
        <v>17875.075000000001</v>
      </c>
      <c r="H2" s="11">
        <v>17896.21</v>
      </c>
      <c r="I2" s="11">
        <v>1799.5695000000001</v>
      </c>
      <c r="J2" s="11">
        <v>1811.9839999999999</v>
      </c>
      <c r="K2" s="11">
        <v>17875.075000000001</v>
      </c>
      <c r="L2" s="11">
        <v>17896.21</v>
      </c>
      <c r="M2" s="11">
        <v>1799.5695000000001</v>
      </c>
      <c r="N2" s="11">
        <v>1811.9839999999999</v>
      </c>
    </row>
    <row r="3" spans="1:14" x14ac:dyDescent="0.25">
      <c r="A3" s="52" t="s">
        <v>4</v>
      </c>
      <c r="B3" s="52"/>
      <c r="C3">
        <v>8554.2999999999993</v>
      </c>
      <c r="D3" s="36">
        <v>11272.7</v>
      </c>
      <c r="E3" s="36">
        <v>5542.7</v>
      </c>
      <c r="F3" s="10">
        <v>5589.2</v>
      </c>
      <c r="G3" s="10">
        <v>6513.4</v>
      </c>
      <c r="H3" s="10">
        <v>8553.9</v>
      </c>
      <c r="I3" s="10">
        <v>4417.7</v>
      </c>
      <c r="J3" s="10">
        <v>5913.5</v>
      </c>
      <c r="K3" s="10">
        <v>7060.9000000000005</v>
      </c>
      <c r="L3" s="10">
        <v>8460.2000000000007</v>
      </c>
      <c r="M3" s="10">
        <v>3463.9</v>
      </c>
      <c r="N3" s="10">
        <v>6863.8</v>
      </c>
    </row>
    <row r="4" spans="1:14" x14ac:dyDescent="0.25">
      <c r="A4" s="52" t="s">
        <v>5</v>
      </c>
      <c r="B4" s="52"/>
      <c r="C4">
        <v>2770</v>
      </c>
      <c r="D4" s="36">
        <v>2286.3000000000002</v>
      </c>
      <c r="E4" s="36">
        <v>3435.8999999999996</v>
      </c>
      <c r="F4" s="10">
        <v>2353.1</v>
      </c>
      <c r="G4" s="10">
        <v>1336.9</v>
      </c>
      <c r="H4" s="10">
        <v>2678.1</v>
      </c>
      <c r="I4" s="10">
        <v>2194.6</v>
      </c>
      <c r="J4" s="10">
        <v>1434.6</v>
      </c>
      <c r="K4" s="10">
        <v>1109.0999999999999</v>
      </c>
      <c r="L4" s="10">
        <v>3231.7</v>
      </c>
      <c r="M4" s="10">
        <v>3590.8999999999996</v>
      </c>
      <c r="N4" s="10">
        <v>2333.1</v>
      </c>
    </row>
    <row r="5" spans="1:14" x14ac:dyDescent="0.25">
      <c r="A5" s="52" t="s">
        <v>6</v>
      </c>
      <c r="B5" s="52"/>
      <c r="C5" s="12">
        <v>0.78019999999999978</v>
      </c>
      <c r="D5" s="38">
        <v>0.88919999999999977</v>
      </c>
      <c r="E5" s="38">
        <v>0.75109000000000048</v>
      </c>
      <c r="F5" s="12">
        <v>0.53549000000000024</v>
      </c>
      <c r="G5" s="12">
        <v>0.58800000000000008</v>
      </c>
      <c r="H5" s="12">
        <v>0.79610000000000003</v>
      </c>
      <c r="I5" s="12">
        <v>0.61129999999999907</v>
      </c>
      <c r="J5" s="12">
        <v>0.62230000000000008</v>
      </c>
      <c r="K5" s="12">
        <v>0.71089999999999964</v>
      </c>
      <c r="L5" s="12">
        <v>0.77560000000000073</v>
      </c>
      <c r="M5" s="12">
        <v>0.64009999999999945</v>
      </c>
      <c r="N5" s="13">
        <v>0.81400000000000095</v>
      </c>
    </row>
    <row r="6" spans="1:14" x14ac:dyDescent="0.25">
      <c r="A6" s="52" t="s">
        <v>7</v>
      </c>
      <c r="B6" s="52"/>
      <c r="C6" s="6">
        <v>1.0394621801631903</v>
      </c>
      <c r="D6" s="32">
        <v>1.0523687869528029</v>
      </c>
      <c r="E6" s="32">
        <v>1.0478538313460108</v>
      </c>
      <c r="F6">
        <v>1.0505677145283143</v>
      </c>
      <c r="G6">
        <v>1.0394621801631903</v>
      </c>
      <c r="H6">
        <v>1.0523687869528029</v>
      </c>
      <c r="I6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52" t="s">
        <v>8</v>
      </c>
      <c r="B7" s="52"/>
      <c r="C7" s="7">
        <v>60</v>
      </c>
      <c r="D7" s="35">
        <v>60</v>
      </c>
      <c r="E7" s="35">
        <v>60</v>
      </c>
      <c r="F7" s="7">
        <v>60</v>
      </c>
      <c r="G7" s="7">
        <v>60</v>
      </c>
      <c r="H7" s="7">
        <v>60</v>
      </c>
      <c r="I7" s="7">
        <v>60</v>
      </c>
      <c r="J7" s="7">
        <v>60</v>
      </c>
      <c r="K7" s="7">
        <v>60</v>
      </c>
      <c r="L7" s="7">
        <v>60</v>
      </c>
      <c r="M7" s="7">
        <v>60</v>
      </c>
      <c r="N7" s="7">
        <v>60</v>
      </c>
    </row>
    <row r="8" spans="1:14" x14ac:dyDescent="0.25">
      <c r="A8" s="55" t="s">
        <v>32</v>
      </c>
      <c r="B8" s="55"/>
      <c r="C8" s="20">
        <v>45</v>
      </c>
      <c r="D8" s="44">
        <v>45</v>
      </c>
      <c r="E8" s="44">
        <v>45</v>
      </c>
      <c r="F8" s="20">
        <v>45</v>
      </c>
      <c r="G8" s="20">
        <v>45</v>
      </c>
      <c r="H8" s="20">
        <v>45</v>
      </c>
      <c r="I8" s="20">
        <v>45</v>
      </c>
      <c r="J8" s="20">
        <v>45</v>
      </c>
      <c r="K8" s="20">
        <v>45</v>
      </c>
      <c r="L8" s="20">
        <v>45</v>
      </c>
      <c r="M8" s="20">
        <v>45</v>
      </c>
      <c r="N8" s="20">
        <v>45</v>
      </c>
    </row>
    <row r="9" spans="1:14" x14ac:dyDescent="0.25">
      <c r="A9" s="56" t="s">
        <v>20</v>
      </c>
      <c r="B9" s="56"/>
      <c r="C9">
        <f>C16+C10</f>
        <v>2.1162648926430907</v>
      </c>
      <c r="D9" s="32">
        <v>2.5297769926860925</v>
      </c>
      <c r="E9" s="47">
        <v>31.315730993149621</v>
      </c>
      <c r="F9" s="20">
        <v>28.659506599261839</v>
      </c>
      <c r="G9" s="20">
        <v>3.88995527033891</v>
      </c>
      <c r="H9" s="20">
        <v>2.2003240983100754</v>
      </c>
      <c r="I9" s="20">
        <v>49.614736457732761</v>
      </c>
      <c r="J9" s="20">
        <v>86.077032478302968</v>
      </c>
      <c r="K9" s="20">
        <v>2.5411399470941674</v>
      </c>
      <c r="L9" s="20">
        <v>2.4984226113253238</v>
      </c>
      <c r="M9" s="20">
        <v>30.262003571134386</v>
      </c>
      <c r="N9" s="20">
        <v>22.242843135468462</v>
      </c>
    </row>
    <row r="10" spans="1:14" x14ac:dyDescent="0.25">
      <c r="A10" s="54" t="s">
        <v>22</v>
      </c>
      <c r="B10" s="54"/>
      <c r="C10">
        <f>60*(C13-(C22/C21)*EXP(-1*C21*C8))/C2/C7</f>
        <v>0.6708723283302227</v>
      </c>
      <c r="D10" s="32">
        <v>0.77946741670468667</v>
      </c>
      <c r="E10" s="47">
        <v>5.5008159142420778</v>
      </c>
      <c r="F10" s="23">
        <v>6.8338450997208051</v>
      </c>
      <c r="G10" s="23">
        <v>0.69092818857175486</v>
      </c>
      <c r="H10" s="23">
        <v>0.74522140818819027</v>
      </c>
      <c r="I10" s="23">
        <v>5.3550674340036464</v>
      </c>
      <c r="J10" s="23">
        <v>6.1848366274307471</v>
      </c>
      <c r="K10" s="20">
        <v>0.59827247596379018</v>
      </c>
      <c r="L10" s="20">
        <v>0.75002227500351781</v>
      </c>
      <c r="M10" s="20">
        <v>4.9736361855219284</v>
      </c>
      <c r="N10" s="20">
        <v>5.6668003631085018</v>
      </c>
    </row>
    <row r="11" spans="1:14" x14ac:dyDescent="0.25">
      <c r="A11" s="54" t="s">
        <v>23</v>
      </c>
      <c r="B11" s="54"/>
      <c r="C11">
        <f>C16/C9</f>
        <v>0.6829922706451258</v>
      </c>
      <c r="D11" s="32">
        <v>0.69188295294082192</v>
      </c>
      <c r="E11" s="47">
        <v>0.82434336546557407</v>
      </c>
      <c r="F11">
        <v>0.76155049717789569</v>
      </c>
      <c r="G11">
        <v>0.82238145671233953</v>
      </c>
      <c r="H11">
        <v>0.66131289078706812</v>
      </c>
      <c r="I11" s="22">
        <v>0.89206699830874492</v>
      </c>
      <c r="J11" s="22">
        <v>0.92814765507872588</v>
      </c>
      <c r="K11" s="20">
        <v>0.76456531776302827</v>
      </c>
      <c r="L11" s="20">
        <v>0.69980167822542327</v>
      </c>
      <c r="M11" s="20">
        <v>0.83564749195039867</v>
      </c>
      <c r="N11" s="20">
        <v>0.74523039484677134</v>
      </c>
    </row>
    <row r="12" spans="1:14" x14ac:dyDescent="0.25">
      <c r="A12" s="54" t="s">
        <v>24</v>
      </c>
      <c r="B12" s="54"/>
      <c r="C12">
        <f>C9*C17/(3*0.693)</f>
        <v>21.280439961769162</v>
      </c>
      <c r="D12" s="32">
        <v>18.12938580325342</v>
      </c>
      <c r="E12" s="47">
        <v>229.50099757129459</v>
      </c>
      <c r="F12" s="20">
        <v>237.78390406403778</v>
      </c>
      <c r="G12" s="20">
        <v>21.389810016036517</v>
      </c>
      <c r="H12" s="20">
        <v>14.125597985983292</v>
      </c>
      <c r="I12" s="20">
        <v>260.81769098387343</v>
      </c>
      <c r="J12" s="20">
        <v>335.89819468132293</v>
      </c>
      <c r="K12" s="20">
        <v>15.101225789606168</v>
      </c>
      <c r="L12" s="20">
        <v>19.513285823810978</v>
      </c>
      <c r="M12" s="20">
        <v>224.00163401597598</v>
      </c>
      <c r="N12" s="20">
        <v>149.59564637330493</v>
      </c>
    </row>
    <row r="13" spans="1:14" x14ac:dyDescent="0.25">
      <c r="A13" s="54" t="s">
        <v>31</v>
      </c>
      <c r="B13" s="54"/>
      <c r="C13" s="21">
        <f>(C3+C4)/C5</f>
        <v>14514.611638041531</v>
      </c>
      <c r="D13" s="45">
        <v>15248.53801169591</v>
      </c>
      <c r="E13" s="47">
        <v>11954.093384281501</v>
      </c>
      <c r="F13" s="20">
        <v>14831.836262115065</v>
      </c>
      <c r="G13" s="20">
        <v>13350.850340136052</v>
      </c>
      <c r="H13" s="20">
        <v>14108.780303981912</v>
      </c>
      <c r="I13" s="20">
        <v>10816.783903157222</v>
      </c>
      <c r="J13" s="20">
        <v>11807.970432267395</v>
      </c>
      <c r="K13" s="20">
        <v>11492.474328316224</v>
      </c>
      <c r="L13" s="20">
        <v>15074.651882413604</v>
      </c>
      <c r="M13" s="20">
        <v>11021.402905795978</v>
      </c>
      <c r="N13" s="20">
        <v>11298.402948402934</v>
      </c>
    </row>
    <row r="14" spans="1:14" x14ac:dyDescent="0.25">
      <c r="A14" s="53" t="s">
        <v>35</v>
      </c>
      <c r="B14" s="26" t="s">
        <v>37</v>
      </c>
      <c r="C14" s="21">
        <v>11.5</v>
      </c>
      <c r="D14" s="45">
        <v>11.5</v>
      </c>
      <c r="E14" s="45">
        <v>11.5</v>
      </c>
      <c r="F14" s="45">
        <v>11.5</v>
      </c>
      <c r="G14" s="20">
        <v>7</v>
      </c>
      <c r="H14" s="20">
        <v>11.5</v>
      </c>
      <c r="I14" s="20">
        <v>7</v>
      </c>
      <c r="J14" s="20">
        <v>5</v>
      </c>
      <c r="K14" s="20">
        <v>10</v>
      </c>
      <c r="L14" s="20">
        <v>11.5</v>
      </c>
      <c r="M14" s="20">
        <v>11.5</v>
      </c>
      <c r="N14" s="20">
        <v>11.5</v>
      </c>
    </row>
    <row r="15" spans="1:14" x14ac:dyDescent="0.25">
      <c r="A15" s="53"/>
      <c r="B15" s="26" t="s">
        <v>38</v>
      </c>
      <c r="C15" s="21">
        <v>45</v>
      </c>
      <c r="D15" s="45">
        <v>45</v>
      </c>
      <c r="E15" s="45">
        <v>45</v>
      </c>
      <c r="F15" s="45">
        <v>45</v>
      </c>
      <c r="G15" s="45">
        <v>45</v>
      </c>
      <c r="H15" s="45">
        <v>45</v>
      </c>
      <c r="I15" s="45">
        <v>45</v>
      </c>
      <c r="J15" s="45">
        <v>45</v>
      </c>
      <c r="K15" s="45">
        <v>45</v>
      </c>
      <c r="L15" s="45">
        <v>45</v>
      </c>
      <c r="M15" s="45">
        <v>45</v>
      </c>
      <c r="N15" s="45">
        <v>45</v>
      </c>
    </row>
    <row r="16" spans="1:14" x14ac:dyDescent="0.25">
      <c r="A16" s="53"/>
      <c r="B16" s="26" t="s">
        <v>21</v>
      </c>
      <c r="C16">
        <f>60*C22/(C$2*(1-EXP(-1*C21*60)))</f>
        <v>1.445392564312868</v>
      </c>
      <c r="D16" s="32">
        <v>1.7503095759814058</v>
      </c>
      <c r="E16" s="47">
        <v>25.814915078907543</v>
      </c>
      <c r="F16" s="20">
        <v>21.825661499541035</v>
      </c>
      <c r="G16" s="20">
        <v>3.1990270817671553</v>
      </c>
      <c r="H16" s="20">
        <v>1.4551026901218851</v>
      </c>
      <c r="I16" s="20">
        <v>44.259669023729117</v>
      </c>
      <c r="J16" s="20">
        <v>79.892195850872227</v>
      </c>
      <c r="K16" s="20">
        <v>1.9428674711303771</v>
      </c>
      <c r="L16" s="20">
        <v>1.7484003363218061</v>
      </c>
      <c r="M16" s="20">
        <v>25.288367385612457</v>
      </c>
      <c r="N16" s="20">
        <v>16.576042772359958</v>
      </c>
    </row>
    <row r="17" spans="1:14" x14ac:dyDescent="0.25">
      <c r="A17" s="53"/>
      <c r="B17" s="27" t="s">
        <v>25</v>
      </c>
      <c r="C17" s="21">
        <f>0.693/C21</f>
        <v>20.90571687614322</v>
      </c>
      <c r="D17" s="45">
        <v>14.898938994991781</v>
      </c>
      <c r="E17" s="47">
        <v>15.236194679763187</v>
      </c>
      <c r="F17" s="20">
        <v>17.249171224806332</v>
      </c>
      <c r="G17" s="20">
        <v>11.431857677753076</v>
      </c>
      <c r="H17" s="20">
        <v>13.346723891909477</v>
      </c>
      <c r="I17" s="20">
        <v>10.929010577682135</v>
      </c>
      <c r="J17" s="20">
        <v>8.1128766482336125</v>
      </c>
      <c r="K17" s="20">
        <v>12.354867921576849</v>
      </c>
      <c r="L17" s="20">
        <v>16.237493626501834</v>
      </c>
      <c r="M17" s="20">
        <v>15.388914882140337</v>
      </c>
      <c r="N17" s="20">
        <v>13.982445810363382</v>
      </c>
    </row>
    <row r="18" spans="1:14" x14ac:dyDescent="0.25">
      <c r="A18" s="53"/>
      <c r="B18" s="27" t="s">
        <v>26</v>
      </c>
      <c r="C18">
        <f>RSQ(C145:C164,$B145:$B164)</f>
        <v>0.79592317065125329</v>
      </c>
      <c r="D18" s="32">
        <v>0.90051838441775112</v>
      </c>
      <c r="E18" s="47">
        <v>0.87131486289109639</v>
      </c>
      <c r="F18" s="20">
        <v>0.8676488819735938</v>
      </c>
      <c r="G18" s="20">
        <v>0.82697132814732521</v>
      </c>
      <c r="H18" s="20">
        <v>0.88987387599681278</v>
      </c>
      <c r="I18" s="20">
        <v>0.80336857355726132</v>
      </c>
      <c r="J18" s="20">
        <v>0.85944701878638774</v>
      </c>
      <c r="K18" s="20">
        <v>0.87962617614796113</v>
      </c>
      <c r="L18" s="20">
        <v>0.8156187405691756</v>
      </c>
      <c r="M18" s="20">
        <v>0.89449521114970076</v>
      </c>
      <c r="N18" s="20">
        <v>0.93545728636375092</v>
      </c>
    </row>
    <row r="19" spans="1:14" x14ac:dyDescent="0.25">
      <c r="A19" s="53"/>
      <c r="B19" s="27" t="s">
        <v>27</v>
      </c>
      <c r="C19" s="21">
        <f>SLOPE(C145:C164,$B145:$B164)</f>
        <v>-1.4393759175354192E-2</v>
      </c>
      <c r="D19" s="45">
        <v>-2.0196864636098835E-2</v>
      </c>
      <c r="E19" s="47">
        <v>-1.9749803702824597E-2</v>
      </c>
      <c r="F19" s="20">
        <v>-1.7445003599395947E-2</v>
      </c>
      <c r="G19" s="20">
        <v>-2.6322218364293656E-2</v>
      </c>
      <c r="H19" s="20">
        <v>-2.2545746547266956E-2</v>
      </c>
      <c r="I19" s="20">
        <v>-2.7533311635531601E-2</v>
      </c>
      <c r="J19" s="20">
        <v>-3.709064825592534E-2</v>
      </c>
      <c r="K19" s="20">
        <v>-2.4355732170784562E-2</v>
      </c>
      <c r="L19" s="20">
        <v>-1.853191514805054E-2</v>
      </c>
      <c r="M19" s="20">
        <v>-1.9553805866622073E-2</v>
      </c>
      <c r="N19" s="20">
        <v>-2.1520688024431057E-2</v>
      </c>
    </row>
    <row r="20" spans="1:14" x14ac:dyDescent="0.25">
      <c r="A20" s="53"/>
      <c r="B20" s="27" t="s">
        <v>28</v>
      </c>
      <c r="C20" s="21">
        <f>INTERCEPT(C145:C164,$B145:$B164)</f>
        <v>2.5701728307833429</v>
      </c>
      <c r="D20" s="45">
        <v>2.6902182246789197</v>
      </c>
      <c r="E20" s="47">
        <v>2.8595683449536975</v>
      </c>
      <c r="F20" s="20">
        <v>2.7781236457697607</v>
      </c>
      <c r="G20" s="20">
        <v>2.9675281814410219</v>
      </c>
      <c r="H20" s="20">
        <v>2.6177968556144133</v>
      </c>
      <c r="I20" s="20">
        <v>3.1132448543515974</v>
      </c>
      <c r="J20" s="20">
        <v>3.3799178309244944</v>
      </c>
      <c r="K20" s="20">
        <v>2.7472715652592945</v>
      </c>
      <c r="L20" s="20">
        <v>2.68233590362069</v>
      </c>
      <c r="M20" s="20">
        <v>2.8497849285856307</v>
      </c>
      <c r="N20" s="20">
        <v>2.6766987503580824</v>
      </c>
    </row>
    <row r="21" spans="1:14" x14ac:dyDescent="0.25">
      <c r="A21" s="53"/>
      <c r="B21" s="27" t="s">
        <v>29</v>
      </c>
      <c r="C21" s="21">
        <f>ABS(C19)*2.303</f>
        <v>3.3148827380840705E-2</v>
      </c>
      <c r="D21" s="45">
        <v>4.6513379256935619E-2</v>
      </c>
      <c r="E21" s="47">
        <v>4.5483797927605048E-2</v>
      </c>
      <c r="F21" s="20">
        <v>4.0175843289408861E-2</v>
      </c>
      <c r="G21" s="20">
        <v>6.0620068892968289E-2</v>
      </c>
      <c r="H21" s="20">
        <v>5.1922854298355796E-2</v>
      </c>
      <c r="I21" s="20">
        <v>6.3409216696629273E-2</v>
      </c>
      <c r="J21" s="20">
        <v>8.5419762933396051E-2</v>
      </c>
      <c r="K21" s="20">
        <v>5.6091251189316842E-2</v>
      </c>
      <c r="L21" s="20">
        <v>4.2679000585960393E-2</v>
      </c>
      <c r="M21" s="20">
        <v>4.5032414910830633E-2</v>
      </c>
      <c r="N21" s="20">
        <v>4.9562144520264723E-2</v>
      </c>
    </row>
    <row r="22" spans="1:14" x14ac:dyDescent="0.25">
      <c r="A22" s="53"/>
      <c r="B22" s="27" t="s">
        <v>30</v>
      </c>
      <c r="C22" s="21">
        <f>10^C20</f>
        <v>371.68311378377609</v>
      </c>
      <c r="D22" s="45">
        <v>490.02498570854311</v>
      </c>
      <c r="E22" s="47">
        <v>723.71628460268266</v>
      </c>
      <c r="F22" s="20">
        <v>599.9618640285571</v>
      </c>
      <c r="G22" s="20">
        <v>927.95770350310067</v>
      </c>
      <c r="H22" s="20">
        <v>414.75999026739009</v>
      </c>
      <c r="I22" s="20">
        <v>1297.9108242413081</v>
      </c>
      <c r="J22" s="20">
        <v>2398.3790996735988</v>
      </c>
      <c r="K22" s="20">
        <v>558.81951653679153</v>
      </c>
      <c r="L22" s="20">
        <v>481.21139590332473</v>
      </c>
      <c r="M22" s="20">
        <v>707.59528210316194</v>
      </c>
      <c r="N22" s="20">
        <v>475.0056225967204</v>
      </c>
    </row>
    <row r="23" spans="1:14" x14ac:dyDescent="0.25">
      <c r="A23" s="53" t="s">
        <v>36</v>
      </c>
      <c r="B23" s="26" t="s">
        <v>37</v>
      </c>
      <c r="C23" s="21">
        <v>5</v>
      </c>
      <c r="D23" s="45">
        <v>4</v>
      </c>
      <c r="E23" s="47">
        <v>8</v>
      </c>
      <c r="F23" s="20">
        <v>6</v>
      </c>
      <c r="G23" s="20">
        <v>3</v>
      </c>
      <c r="H23" s="20">
        <v>4</v>
      </c>
      <c r="I23" s="20">
        <v>4</v>
      </c>
      <c r="J23" s="20">
        <v>3</v>
      </c>
      <c r="K23" s="20">
        <v>4</v>
      </c>
      <c r="L23" s="20">
        <v>6</v>
      </c>
      <c r="M23" s="20">
        <v>4</v>
      </c>
      <c r="N23" s="20">
        <v>3</v>
      </c>
    </row>
    <row r="24" spans="1:14" x14ac:dyDescent="0.25">
      <c r="A24" s="53"/>
      <c r="B24" s="26" t="s">
        <v>38</v>
      </c>
      <c r="C24" s="21">
        <f>C196</f>
        <v>10</v>
      </c>
      <c r="D24" s="45">
        <v>10</v>
      </c>
      <c r="E24" s="47">
        <v>10</v>
      </c>
      <c r="F24" s="20">
        <v>10</v>
      </c>
      <c r="G24" s="20">
        <v>6</v>
      </c>
      <c r="H24" s="20">
        <v>10</v>
      </c>
      <c r="I24" s="20">
        <v>6</v>
      </c>
      <c r="J24" s="20">
        <v>4</v>
      </c>
      <c r="K24" s="20">
        <v>9</v>
      </c>
      <c r="L24" s="20">
        <v>10</v>
      </c>
      <c r="M24" s="20">
        <v>10</v>
      </c>
      <c r="N24" s="20">
        <v>10</v>
      </c>
    </row>
    <row r="25" spans="1:14" x14ac:dyDescent="0.25">
      <c r="A25" s="53"/>
      <c r="B25" s="26" t="s">
        <v>21</v>
      </c>
      <c r="C25">
        <f>60*C31/(C$2*(1-EXP(-1*C30*60)))</f>
        <v>49.247852183342879</v>
      </c>
      <c r="D25" s="32">
        <v>28.659720664711045</v>
      </c>
      <c r="E25" s="47">
        <v>342.03317769158048</v>
      </c>
      <c r="F25" s="20">
        <v>1141.1036187048715</v>
      </c>
      <c r="G25" s="20">
        <v>144.49691303074499</v>
      </c>
      <c r="H25" s="20">
        <v>29.513791680648815</v>
      </c>
      <c r="I25" s="20">
        <v>1673.5374872189741</v>
      </c>
      <c r="J25" s="20">
        <v>1242.2174374224146</v>
      </c>
      <c r="K25" s="20">
        <v>66.34548015484603</v>
      </c>
      <c r="L25" s="20">
        <v>41.593029477779247</v>
      </c>
      <c r="M25" s="20">
        <v>416.53643731862888</v>
      </c>
      <c r="N25" s="20">
        <v>574.68538341385533</v>
      </c>
    </row>
    <row r="26" spans="1:14" x14ac:dyDescent="0.25">
      <c r="A26" s="53"/>
      <c r="B26" s="27" t="s">
        <v>25</v>
      </c>
      <c r="C26" s="21">
        <f>0.693/C30</f>
        <v>1.7181189585316303</v>
      </c>
      <c r="D26" s="45">
        <v>1.7908175752854292</v>
      </c>
      <c r="E26" s="47">
        <v>2.2903138869872106</v>
      </c>
      <c r="F26" s="20">
        <v>1.5265676164854809</v>
      </c>
      <c r="G26" s="20">
        <v>1.0805887600827708</v>
      </c>
      <c r="H26" s="20">
        <v>1.8290430238178184</v>
      </c>
      <c r="I26" s="20">
        <v>1.2119902556749373</v>
      </c>
      <c r="J26" s="20">
        <v>1.2031714448531754</v>
      </c>
      <c r="K26" s="20">
        <v>1.5130343557703978</v>
      </c>
      <c r="L26" s="20">
        <v>1.8846329253459617</v>
      </c>
      <c r="M26" s="20">
        <v>1.9269388172096165</v>
      </c>
      <c r="N26" s="20">
        <v>1.5488681885288638</v>
      </c>
    </row>
    <row r="27" spans="1:14" x14ac:dyDescent="0.25">
      <c r="A27" s="53"/>
      <c r="B27" s="27" t="s">
        <v>26</v>
      </c>
      <c r="C27">
        <f>RSQ(C297:C302,$B297:$B302)</f>
        <v>0.99286039167572149</v>
      </c>
      <c r="D27" s="32">
        <v>0.99038163777821142</v>
      </c>
      <c r="E27" s="47">
        <v>0.99996454452668526</v>
      </c>
      <c r="F27" s="20">
        <v>0.97171858170986258</v>
      </c>
      <c r="G27" s="20">
        <v>0.99349301294631553</v>
      </c>
      <c r="H27" s="20">
        <v>0.99561493918884303</v>
      </c>
      <c r="I27" s="20">
        <v>0.9980252593340333</v>
      </c>
      <c r="J27" s="20">
        <v>1</v>
      </c>
      <c r="K27" s="20">
        <v>0.99269516981069084</v>
      </c>
      <c r="L27" s="20">
        <v>0.99046361482284218</v>
      </c>
      <c r="M27" s="20">
        <v>0.98665949710317979</v>
      </c>
      <c r="N27" s="20">
        <v>0.97809744195421233</v>
      </c>
    </row>
    <row r="28" spans="1:14" x14ac:dyDescent="0.25">
      <c r="A28" s="53"/>
      <c r="B28" s="27" t="s">
        <v>27</v>
      </c>
      <c r="C28" s="21">
        <f>SLOPE(C297:C302,$B297:$B302)</f>
        <v>-0.17514029084488664</v>
      </c>
      <c r="D28" s="45">
        <v>-0.16803043383990837</v>
      </c>
      <c r="E28" s="47">
        <v>-0.1313845476871196</v>
      </c>
      <c r="F28" s="20">
        <v>-0.19711662349821987</v>
      </c>
      <c r="G28" s="20">
        <v>-0.27847027955417031</v>
      </c>
      <c r="H28" s="20">
        <v>-0.16451874022910667</v>
      </c>
      <c r="I28" s="20">
        <v>-0.24827910347824589</v>
      </c>
      <c r="J28" s="20">
        <v>-0.25009889936347696</v>
      </c>
      <c r="K28" s="20">
        <v>-0.19887972335573764</v>
      </c>
      <c r="L28" s="20">
        <v>-0.15966602835833674</v>
      </c>
      <c r="M28" s="20">
        <v>-0.15616056483780388</v>
      </c>
      <c r="N28" s="20">
        <v>-0.19427854244275858</v>
      </c>
    </row>
    <row r="29" spans="1:14" x14ac:dyDescent="0.25">
      <c r="A29" s="53"/>
      <c r="B29" s="27" t="s">
        <v>28</v>
      </c>
      <c r="C29" s="21">
        <f>INTERCEPT(C297:C302,$B297:$B302)</f>
        <v>4.166483916912104</v>
      </c>
      <c r="D29" s="45">
        <v>3.9318817700334074</v>
      </c>
      <c r="E29" s="47">
        <v>4.011085603132166</v>
      </c>
      <c r="F29" s="20">
        <v>4.5373281907299532</v>
      </c>
      <c r="G29" s="20">
        <v>4.6339551914133557</v>
      </c>
      <c r="H29" s="20">
        <v>3.9446348243719163</v>
      </c>
      <c r="I29" s="20">
        <v>4.7006528185268852</v>
      </c>
      <c r="J29" s="20">
        <v>4.5742007293998439</v>
      </c>
      <c r="K29" s="20">
        <v>4.2959079638080997</v>
      </c>
      <c r="L29" s="20">
        <v>4.0936303706471735</v>
      </c>
      <c r="M29" s="20">
        <v>4.0966703714904007</v>
      </c>
      <c r="N29" s="20">
        <v>4.2394332595089228</v>
      </c>
    </row>
    <row r="30" spans="1:14" x14ac:dyDescent="0.25">
      <c r="A30" s="53"/>
      <c r="B30" s="27" t="s">
        <v>29</v>
      </c>
      <c r="C30" s="21">
        <f>ABS(C28)*2.303</f>
        <v>0.40334808981577391</v>
      </c>
      <c r="D30" s="45">
        <v>0.386974089133309</v>
      </c>
      <c r="E30" s="47">
        <v>0.30257861332343644</v>
      </c>
      <c r="F30" s="20">
        <v>0.45395958391640034</v>
      </c>
      <c r="G30" s="20">
        <v>0.64131705381325421</v>
      </c>
      <c r="H30" s="20">
        <v>0.37888665874763267</v>
      </c>
      <c r="I30" s="20">
        <v>0.57178677531040023</v>
      </c>
      <c r="J30" s="20">
        <v>0.57597776523408739</v>
      </c>
      <c r="K30" s="20">
        <v>0.45802000288826378</v>
      </c>
      <c r="L30" s="20">
        <v>0.36771086330924951</v>
      </c>
      <c r="M30" s="20">
        <v>0.35963778082146236</v>
      </c>
      <c r="N30" s="20">
        <v>0.44742348324567299</v>
      </c>
    </row>
    <row r="31" spans="1:14" x14ac:dyDescent="0.25">
      <c r="A31" s="53"/>
      <c r="B31" s="27" t="s">
        <v>30</v>
      </c>
      <c r="C31" s="21">
        <f>10^C29</f>
        <v>14671.817522316383</v>
      </c>
      <c r="D31" s="45">
        <v>8548.3396585783921</v>
      </c>
      <c r="E31" s="47">
        <v>10258.541108855519</v>
      </c>
      <c r="F31" s="20">
        <v>34461.02499053772</v>
      </c>
      <c r="G31" s="20">
        <v>43048.219294884067</v>
      </c>
      <c r="H31" s="20">
        <v>8803.083562372809</v>
      </c>
      <c r="I31" s="20">
        <v>50194.116985098364</v>
      </c>
      <c r="J31" s="20">
        <v>37514.635352173573</v>
      </c>
      <c r="K31" s="20">
        <v>19765.507227958446</v>
      </c>
      <c r="L31" s="20">
        <v>12405.959831258351</v>
      </c>
      <c r="M31" s="20">
        <v>12493.104465308004</v>
      </c>
      <c r="N31" s="20">
        <v>17355.345329624779</v>
      </c>
    </row>
    <row r="32" spans="1:14" x14ac:dyDescent="0.25">
      <c r="A32" s="53" t="s">
        <v>33</v>
      </c>
      <c r="B32" s="26" t="s">
        <v>37</v>
      </c>
      <c r="C32" s="21">
        <v>1</v>
      </c>
      <c r="D32" s="45">
        <v>1</v>
      </c>
      <c r="E32" s="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 s="53"/>
      <c r="B33" s="26" t="s">
        <v>38</v>
      </c>
      <c r="C33" s="21">
        <f>C291</f>
        <v>4</v>
      </c>
      <c r="D33" s="45">
        <v>3</v>
      </c>
      <c r="E33" s="36">
        <v>7</v>
      </c>
      <c r="F33" s="10">
        <v>5</v>
      </c>
      <c r="G33" s="10">
        <v>2</v>
      </c>
      <c r="H33" s="10">
        <v>3</v>
      </c>
      <c r="I33" s="10">
        <v>3</v>
      </c>
      <c r="J33" s="10">
        <v>2</v>
      </c>
      <c r="K33" s="10">
        <v>3</v>
      </c>
      <c r="L33" s="10">
        <v>5</v>
      </c>
      <c r="M33" s="10">
        <v>3</v>
      </c>
      <c r="N33" s="10">
        <v>2</v>
      </c>
    </row>
    <row r="34" spans="1:14" x14ac:dyDescent="0.25">
      <c r="A34" s="53"/>
      <c r="B34" s="26" t="s">
        <v>21</v>
      </c>
      <c r="C34">
        <f>60*C40/(C$2*(1-EXP(-1*C39*60)))</f>
        <v>873.84013529780816</v>
      </c>
      <c r="D34" s="32">
        <v>799.19612815864843</v>
      </c>
      <c r="E34" s="47">
        <v>8038.1178052423293</v>
      </c>
      <c r="F34" s="20">
        <v>19325.473306186552</v>
      </c>
      <c r="G34" s="20">
        <v>1312.0642842160021</v>
      </c>
      <c r="H34" s="20">
        <v>617.73334610718507</v>
      </c>
      <c r="I34" s="20">
        <v>10777.949151195908</v>
      </c>
      <c r="J34" s="20">
        <v>9374.2711471302355</v>
      </c>
      <c r="K34" s="20">
        <v>882.18345838744892</v>
      </c>
      <c r="L34" s="20">
        <v>721.68701819903254</v>
      </c>
      <c r="M34" s="20">
        <v>11381.029472168026</v>
      </c>
      <c r="N34" s="20">
        <v>8845.8537178291444</v>
      </c>
    </row>
    <row r="35" spans="1:14" x14ac:dyDescent="0.25">
      <c r="A35" s="53"/>
      <c r="B35" s="27" t="s">
        <v>25</v>
      </c>
      <c r="C35" s="21">
        <f>0.693/C39</f>
        <v>0.47375875899018521</v>
      </c>
      <c r="D35" s="45">
        <v>0.43111643616634171</v>
      </c>
      <c r="E35" s="36">
        <v>0.44944725142143299</v>
      </c>
      <c r="F35" s="10">
        <v>0.2494042704725894</v>
      </c>
      <c r="G35" s="10">
        <v>0.32527850066421321</v>
      </c>
      <c r="H35" s="10">
        <v>0.43241538957744119</v>
      </c>
      <c r="I35" s="10">
        <v>0.39013349097468358</v>
      </c>
      <c r="J35" s="10">
        <v>0.32485022867867935</v>
      </c>
      <c r="K35" s="10">
        <v>0.40885471932672474</v>
      </c>
      <c r="L35" s="10">
        <v>0.52067392963591153</v>
      </c>
      <c r="M35" s="10">
        <v>0.41480674236543241</v>
      </c>
      <c r="N35" s="10">
        <v>0.38572806099213142</v>
      </c>
    </row>
    <row r="36" spans="1:14" x14ac:dyDescent="0.25">
      <c r="A36" s="53"/>
      <c r="B36" s="27" t="s">
        <v>26</v>
      </c>
      <c r="C36">
        <f>RSQ(C324:C327,$B324:$B327)</f>
        <v>0.99546963197087701</v>
      </c>
      <c r="D36" s="32">
        <v>0.99055133023289044</v>
      </c>
      <c r="E36" s="36">
        <v>0.99844965329338842</v>
      </c>
      <c r="F36" s="10">
        <v>0.99999999999999956</v>
      </c>
      <c r="G36" s="10">
        <v>1</v>
      </c>
      <c r="H36" s="10">
        <v>0.99761093110815702</v>
      </c>
      <c r="I36" s="10">
        <v>0.98468038394833646</v>
      </c>
      <c r="J36" s="10">
        <v>1</v>
      </c>
      <c r="K36" s="10">
        <v>0.99982005957838382</v>
      </c>
      <c r="L36" s="10">
        <v>0.99745799088703657</v>
      </c>
      <c r="M36" s="10">
        <v>0.99904360586854091</v>
      </c>
      <c r="N36" s="10">
        <v>0.99999999999999978</v>
      </c>
    </row>
    <row r="37" spans="1:14" x14ac:dyDescent="0.25">
      <c r="A37" s="53"/>
      <c r="B37" s="27" t="s">
        <v>27</v>
      </c>
      <c r="C37" s="21">
        <f>SLOPE(C324:C327,$B324:$B327)</f>
        <v>-0.63515839737662216</v>
      </c>
      <c r="D37" s="45">
        <v>-0.69798279272108243</v>
      </c>
      <c r="E37" s="36">
        <v>-0.66951539508067337</v>
      </c>
      <c r="F37" s="10">
        <v>-1.2065224606345102</v>
      </c>
      <c r="G37" s="10">
        <v>-0.92508989524019114</v>
      </c>
      <c r="H37" s="10">
        <v>-0.69588608859965939</v>
      </c>
      <c r="I37" s="10">
        <v>-0.77130485094105938</v>
      </c>
      <c r="J37" s="10">
        <v>-0.92630950369742804</v>
      </c>
      <c r="K37" s="10">
        <v>-0.73598723428915158</v>
      </c>
      <c r="L37" s="10">
        <v>-0.57792763757878229</v>
      </c>
      <c r="M37" s="10">
        <v>-0.72542662249749323</v>
      </c>
      <c r="N37" s="10">
        <v>-0.78011398322789338</v>
      </c>
    </row>
    <row r="38" spans="1:14" x14ac:dyDescent="0.25">
      <c r="A38" s="53"/>
      <c r="B38" s="27" t="s">
        <v>28</v>
      </c>
      <c r="C38" s="21">
        <f>INTERCEPT(C324:C327,$B324:$B327)</f>
        <v>5.415528610188197</v>
      </c>
      <c r="D38" s="45">
        <v>5.3772631880984338</v>
      </c>
      <c r="E38" s="36">
        <v>5.3821717403794027</v>
      </c>
      <c r="F38" s="10">
        <v>5.7661332472724087</v>
      </c>
      <c r="G38" s="10">
        <v>5.5920517359956552</v>
      </c>
      <c r="H38" s="10">
        <v>5.2654108626808256</v>
      </c>
      <c r="I38" s="10">
        <v>5.5095535038594541</v>
      </c>
      <c r="J38" s="10">
        <v>5.4519406192744269</v>
      </c>
      <c r="K38" s="10">
        <v>5.4196555324662894</v>
      </c>
      <c r="L38" s="10">
        <v>5.3329587101105709</v>
      </c>
      <c r="M38" s="10">
        <v>5.5331989215201389</v>
      </c>
      <c r="N38" s="10">
        <v>5.4267428613595321</v>
      </c>
    </row>
    <row r="39" spans="1:14" x14ac:dyDescent="0.25">
      <c r="A39" s="53"/>
      <c r="B39" s="27" t="s">
        <v>29</v>
      </c>
      <c r="C39" s="21">
        <f>ABS(C37)*2.303</f>
        <v>1.4627697891583609</v>
      </c>
      <c r="D39" s="45">
        <v>1.6074543716366527</v>
      </c>
      <c r="E39" s="36">
        <v>1.5418939548707908</v>
      </c>
      <c r="F39" s="10">
        <v>2.7786212268412767</v>
      </c>
      <c r="G39" s="10">
        <v>2.1304820287381601</v>
      </c>
      <c r="H39" s="10">
        <v>1.6026256620450154</v>
      </c>
      <c r="I39" s="10">
        <v>1.7763150717172598</v>
      </c>
      <c r="J39" s="10">
        <v>2.1332907870151767</v>
      </c>
      <c r="K39" s="10">
        <v>1.6949786005679159</v>
      </c>
      <c r="L39" s="10">
        <v>1.3309673493439356</v>
      </c>
      <c r="M39" s="10">
        <v>1.6706575116117268</v>
      </c>
      <c r="N39" s="10">
        <v>1.7966025033738384</v>
      </c>
    </row>
    <row r="40" spans="1:14" x14ac:dyDescent="0.25">
      <c r="A40" s="53"/>
      <c r="B40" s="27" t="s">
        <v>30</v>
      </c>
      <c r="C40" s="21">
        <f>10^C38</f>
        <v>260332.63260764116</v>
      </c>
      <c r="D40" s="45">
        <v>238376.36234523475</v>
      </c>
      <c r="E40" s="36">
        <v>241085.86066201728</v>
      </c>
      <c r="F40" s="10">
        <v>583624.1403872855</v>
      </c>
      <c r="G40" s="10">
        <v>390887.45808637259</v>
      </c>
      <c r="H40" s="10">
        <v>184251.42809894777</v>
      </c>
      <c r="I40" s="10">
        <v>323261.14275071741</v>
      </c>
      <c r="J40" s="10">
        <v>283100.48883769388</v>
      </c>
      <c r="K40" s="10">
        <v>262818.25804058381</v>
      </c>
      <c r="L40" s="10">
        <v>215257.70719939514</v>
      </c>
      <c r="M40" s="10">
        <v>341349.22527857794</v>
      </c>
      <c r="N40" s="10">
        <v>267142.42338411539</v>
      </c>
    </row>
    <row r="41" spans="1:14" ht="45" x14ac:dyDescent="0.25">
      <c r="A41" s="3" t="s">
        <v>0</v>
      </c>
      <c r="B41" s="9" t="s">
        <v>1</v>
      </c>
      <c r="C41" s="9" t="s">
        <v>2</v>
      </c>
      <c r="D41" s="34" t="s">
        <v>2</v>
      </c>
      <c r="E41" s="36" t="s">
        <v>2</v>
      </c>
      <c r="F41" s="10" t="s">
        <v>2</v>
      </c>
      <c r="G41" s="10" t="s">
        <v>2</v>
      </c>
      <c r="H41" s="10" t="s">
        <v>2</v>
      </c>
      <c r="I41" s="10" t="s">
        <v>2</v>
      </c>
      <c r="J41" s="10" t="s">
        <v>2</v>
      </c>
      <c r="K41" s="10" t="s">
        <v>2</v>
      </c>
      <c r="L41" s="10" t="s">
        <v>2</v>
      </c>
      <c r="M41" s="10" t="s">
        <v>2</v>
      </c>
      <c r="N41" s="10" t="s">
        <v>2</v>
      </c>
    </row>
    <row r="42" spans="1:14" x14ac:dyDescent="0.25">
      <c r="B42" s="4">
        <v>1</v>
      </c>
      <c r="C42" s="8">
        <v>47976.6</v>
      </c>
      <c r="D42" s="46">
        <v>42177.599999999999</v>
      </c>
      <c r="E42" s="36">
        <v>42489.7</v>
      </c>
      <c r="F42" s="10">
        <v>29940.6</v>
      </c>
      <c r="G42" s="10">
        <v>39593.199999999997</v>
      </c>
      <c r="H42" s="10">
        <v>34232.9</v>
      </c>
      <c r="I42" s="10">
        <v>45339.6</v>
      </c>
      <c r="J42" s="10">
        <v>33668.1</v>
      </c>
      <c r="K42" s="10">
        <v>41493.800000000003</v>
      </c>
      <c r="L42" s="10">
        <v>46244.1</v>
      </c>
      <c r="M42" s="10">
        <v>43825.5</v>
      </c>
      <c r="N42" s="10">
        <v>43289.7</v>
      </c>
    </row>
    <row r="43" spans="1:14" x14ac:dyDescent="0.25">
      <c r="B43" s="4">
        <v>2</v>
      </c>
      <c r="C43" s="8">
        <v>17743.599999999999</v>
      </c>
      <c r="D43" s="46">
        <v>13410.5</v>
      </c>
      <c r="E43" s="36">
        <v>12981.4</v>
      </c>
      <c r="F43" s="10">
        <v>8517.7999999999993</v>
      </c>
      <c r="G43" s="10">
        <v>10341.4</v>
      </c>
      <c r="H43" s="10">
        <v>8570.1</v>
      </c>
      <c r="I43" s="10">
        <v>16982.7</v>
      </c>
      <c r="J43" s="10">
        <v>10576</v>
      </c>
      <c r="K43" s="10">
        <v>11975.2</v>
      </c>
      <c r="L43" s="10">
        <v>15955.5</v>
      </c>
      <c r="M43" s="10">
        <v>11951</v>
      </c>
      <c r="N43" s="10">
        <v>11527.6</v>
      </c>
    </row>
    <row r="44" spans="1:14" x14ac:dyDescent="0.25">
      <c r="B44" s="4">
        <v>3</v>
      </c>
      <c r="C44" s="8">
        <v>5925</v>
      </c>
      <c r="D44" s="46">
        <v>4104.6000000000004</v>
      </c>
      <c r="E44" s="36">
        <v>4944.1000000000004</v>
      </c>
      <c r="F44" s="10">
        <v>3472</v>
      </c>
      <c r="G44" s="10">
        <v>4221.1000000000004</v>
      </c>
      <c r="H44" s="10">
        <v>3597.7</v>
      </c>
      <c r="I44" s="10">
        <v>6701</v>
      </c>
      <c r="J44" s="10">
        <v>5048.5</v>
      </c>
      <c r="K44" s="10">
        <v>4843.8999999999996</v>
      </c>
      <c r="L44" s="10">
        <v>6318.3</v>
      </c>
      <c r="M44" s="10">
        <v>4321.3</v>
      </c>
      <c r="N44" s="10">
        <v>4698.7</v>
      </c>
    </row>
    <row r="45" spans="1:14" x14ac:dyDescent="0.25">
      <c r="B45" s="5">
        <v>4</v>
      </c>
      <c r="C45" s="8">
        <v>2974.6</v>
      </c>
      <c r="D45" s="46">
        <v>2033.4</v>
      </c>
      <c r="E45" s="36">
        <v>3005.1</v>
      </c>
      <c r="F45" s="10">
        <v>1776.3</v>
      </c>
      <c r="G45" s="10">
        <v>2157.5</v>
      </c>
      <c r="H45" s="10">
        <v>1831.7</v>
      </c>
      <c r="I45" s="10">
        <v>3606.6</v>
      </c>
      <c r="J45" s="10">
        <v>3229.7</v>
      </c>
      <c r="K45" s="10">
        <v>2494.5</v>
      </c>
      <c r="L45" s="10">
        <v>3305.8</v>
      </c>
      <c r="M45" s="10">
        <v>2338</v>
      </c>
      <c r="N45" s="10">
        <v>2540.8000000000002</v>
      </c>
    </row>
    <row r="46" spans="1:14" x14ac:dyDescent="0.25">
      <c r="B46" s="4">
        <v>5</v>
      </c>
      <c r="C46" s="8">
        <v>1741</v>
      </c>
      <c r="D46" s="46">
        <v>1297</v>
      </c>
      <c r="E46" s="36">
        <v>1972.2</v>
      </c>
      <c r="F46" s="10">
        <v>359.7</v>
      </c>
      <c r="G46" s="10">
        <v>1332.3</v>
      </c>
      <c r="H46" s="10">
        <v>1185.5</v>
      </c>
      <c r="I46" s="10">
        <v>2182.5</v>
      </c>
      <c r="J46" s="10">
        <v>2129.5</v>
      </c>
      <c r="K46" s="10">
        <v>1531.2</v>
      </c>
      <c r="L46" s="10">
        <v>1921</v>
      </c>
      <c r="M46" s="10">
        <v>1589.5</v>
      </c>
      <c r="N46" s="10">
        <v>1544.6</v>
      </c>
    </row>
    <row r="47" spans="1:14" x14ac:dyDescent="0.25">
      <c r="B47" s="4">
        <v>6</v>
      </c>
      <c r="C47" s="8">
        <v>1226.0999999999999</v>
      </c>
      <c r="D47" s="46">
        <v>1041</v>
      </c>
      <c r="E47" s="36">
        <v>1521.9</v>
      </c>
      <c r="F47" s="10">
        <v>1566.4</v>
      </c>
      <c r="G47" s="10">
        <v>912.6</v>
      </c>
      <c r="H47" s="10">
        <v>917.1</v>
      </c>
      <c r="I47" s="10">
        <v>1479.9</v>
      </c>
      <c r="J47" s="10">
        <v>1717.5</v>
      </c>
      <c r="K47" s="10">
        <v>1171</v>
      </c>
      <c r="L47" s="10">
        <v>1257.9000000000001</v>
      </c>
      <c r="M47" s="10">
        <v>1226.5</v>
      </c>
      <c r="N47" s="10">
        <v>1133.8</v>
      </c>
    </row>
    <row r="48" spans="1:14" x14ac:dyDescent="0.25">
      <c r="B48" s="4">
        <v>7</v>
      </c>
      <c r="C48" s="8">
        <v>815.2</v>
      </c>
      <c r="D48" s="46">
        <v>718.9</v>
      </c>
      <c r="E48" s="36">
        <v>301.89999999999998</v>
      </c>
      <c r="F48" s="10">
        <v>857</v>
      </c>
      <c r="G48" s="10">
        <v>618.79999999999995</v>
      </c>
      <c r="H48" s="10">
        <v>680.2</v>
      </c>
      <c r="I48" s="10">
        <v>1058.7</v>
      </c>
      <c r="J48" s="10">
        <v>1299.8</v>
      </c>
      <c r="K48" s="10">
        <v>867.8</v>
      </c>
      <c r="L48" s="10">
        <v>944.5</v>
      </c>
      <c r="M48" s="10">
        <v>876.5</v>
      </c>
      <c r="N48" s="10">
        <v>795.2</v>
      </c>
    </row>
    <row r="49" spans="2:14" x14ac:dyDescent="0.25">
      <c r="B49" s="4">
        <v>8</v>
      </c>
      <c r="C49" s="8">
        <v>650.5</v>
      </c>
      <c r="D49" s="46">
        <v>616.6</v>
      </c>
      <c r="E49" s="36">
        <v>1013.6</v>
      </c>
      <c r="F49" s="10">
        <v>684.6</v>
      </c>
      <c r="G49" s="10">
        <v>547.29999999999995</v>
      </c>
      <c r="H49" s="10">
        <v>505.8</v>
      </c>
      <c r="I49" s="10">
        <v>833.7</v>
      </c>
      <c r="J49" s="10">
        <v>1022.7</v>
      </c>
      <c r="K49" s="10">
        <v>594.5</v>
      </c>
      <c r="L49" s="10">
        <v>758.7</v>
      </c>
      <c r="M49" s="10">
        <v>674.2</v>
      </c>
      <c r="N49" s="10">
        <v>586.5</v>
      </c>
    </row>
    <row r="50" spans="2:14" x14ac:dyDescent="0.25">
      <c r="B50" s="4">
        <v>9</v>
      </c>
      <c r="C50" s="8">
        <v>527.6</v>
      </c>
      <c r="D50" s="46">
        <v>513.29999999999995</v>
      </c>
      <c r="E50" s="36">
        <v>828.6</v>
      </c>
      <c r="F50" s="10">
        <v>486.7</v>
      </c>
      <c r="G50" s="10">
        <v>490.6</v>
      </c>
      <c r="H50" s="10">
        <v>426.3</v>
      </c>
      <c r="I50" s="10">
        <v>707.8</v>
      </c>
      <c r="J50" s="10">
        <v>806.2</v>
      </c>
      <c r="K50" s="10">
        <v>435.6</v>
      </c>
      <c r="L50" s="10">
        <v>599.6</v>
      </c>
      <c r="M50" s="10">
        <v>605.1</v>
      </c>
      <c r="N50" s="10">
        <v>449.3</v>
      </c>
    </row>
    <row r="51" spans="2:14" x14ac:dyDescent="0.25">
      <c r="B51" s="5">
        <v>10</v>
      </c>
      <c r="C51" s="8">
        <v>388.2</v>
      </c>
      <c r="D51" s="46">
        <v>410.2</v>
      </c>
      <c r="E51" s="36">
        <v>685.8</v>
      </c>
      <c r="F51" s="10">
        <v>412</v>
      </c>
      <c r="G51" s="10">
        <v>344</v>
      </c>
      <c r="H51" s="10">
        <v>342.3</v>
      </c>
      <c r="I51" s="10">
        <v>511.1</v>
      </c>
      <c r="J51" s="10">
        <v>713.7</v>
      </c>
      <c r="K51" s="10">
        <v>327.8</v>
      </c>
      <c r="L51" s="10">
        <v>447.3</v>
      </c>
      <c r="M51" s="10">
        <v>505.5</v>
      </c>
      <c r="N51" s="10">
        <v>429.6</v>
      </c>
    </row>
    <row r="52" spans="2:14" x14ac:dyDescent="0.25">
      <c r="B52" s="5">
        <v>11.5</v>
      </c>
      <c r="C52" s="8">
        <v>369.6</v>
      </c>
      <c r="D52" s="46">
        <v>421.1</v>
      </c>
      <c r="E52" s="36">
        <v>532</v>
      </c>
      <c r="F52" s="10">
        <v>352</v>
      </c>
      <c r="G52" s="10">
        <v>391.4</v>
      </c>
      <c r="H52" s="10">
        <v>297</v>
      </c>
      <c r="I52" s="10">
        <v>545.6</v>
      </c>
      <c r="J52" s="10">
        <v>620.4</v>
      </c>
      <c r="K52" s="10">
        <v>342</v>
      </c>
      <c r="L52" s="10">
        <v>318.10000000000002</v>
      </c>
      <c r="M52" s="10">
        <v>460.1</v>
      </c>
      <c r="N52" s="10">
        <v>331.5</v>
      </c>
    </row>
    <row r="53" spans="2:14" x14ac:dyDescent="0.25">
      <c r="B53" s="4">
        <v>13</v>
      </c>
      <c r="C53" s="8">
        <v>349.5</v>
      </c>
      <c r="D53" s="46">
        <v>429.6</v>
      </c>
      <c r="E53" s="36">
        <v>503.7</v>
      </c>
      <c r="F53" s="10">
        <v>341.5</v>
      </c>
      <c r="G53" s="10">
        <v>250.9</v>
      </c>
      <c r="H53" s="10">
        <v>284.60000000000002</v>
      </c>
      <c r="I53" s="10">
        <v>380.5</v>
      </c>
      <c r="J53" s="10">
        <v>539.9</v>
      </c>
      <c r="K53" s="10">
        <v>316.8</v>
      </c>
      <c r="L53">
        <v>435.8</v>
      </c>
      <c r="M53" s="10">
        <v>410.1</v>
      </c>
      <c r="N53" s="10">
        <v>312.60000000000002</v>
      </c>
    </row>
    <row r="54" spans="2:14" x14ac:dyDescent="0.25">
      <c r="B54" s="4">
        <v>14.5</v>
      </c>
      <c r="C54" s="8">
        <v>301.89999999999998</v>
      </c>
      <c r="D54" s="46">
        <v>302.10000000000002</v>
      </c>
      <c r="E54" s="36">
        <v>576.4</v>
      </c>
      <c r="F54" s="10">
        <v>288.60000000000002</v>
      </c>
      <c r="G54" s="10">
        <v>287.7</v>
      </c>
      <c r="H54" s="10">
        <v>231.6</v>
      </c>
      <c r="I54" s="10">
        <v>360</v>
      </c>
      <c r="J54" s="10">
        <v>466.6</v>
      </c>
      <c r="K54" s="10">
        <v>318.10000000000002</v>
      </c>
      <c r="L54" s="10">
        <v>317.8</v>
      </c>
      <c r="M54" s="10">
        <v>369.2</v>
      </c>
      <c r="N54" s="10">
        <v>286.39999999999998</v>
      </c>
    </row>
    <row r="55" spans="2:14" x14ac:dyDescent="0.25">
      <c r="B55" s="4">
        <v>16</v>
      </c>
      <c r="C55" s="8">
        <v>288</v>
      </c>
      <c r="D55" s="46">
        <v>320.5</v>
      </c>
      <c r="E55" s="36">
        <v>421.6</v>
      </c>
      <c r="F55" s="10">
        <v>241.2</v>
      </c>
      <c r="G55" s="10">
        <v>269.2</v>
      </c>
      <c r="H55" s="10">
        <v>235.7</v>
      </c>
      <c r="I55" s="10">
        <v>319</v>
      </c>
      <c r="J55" s="10">
        <v>366.2</v>
      </c>
      <c r="K55" s="10">
        <v>236.7</v>
      </c>
      <c r="L55" s="10">
        <v>239.1</v>
      </c>
      <c r="M55" s="10">
        <v>356</v>
      </c>
      <c r="N55" s="10">
        <v>289.2</v>
      </c>
    </row>
    <row r="56" spans="2:14" x14ac:dyDescent="0.25">
      <c r="B56" s="4">
        <v>17.5</v>
      </c>
      <c r="C56" s="8">
        <v>235.3</v>
      </c>
      <c r="D56" s="46">
        <v>291.39999999999998</v>
      </c>
      <c r="E56" s="36">
        <v>403</v>
      </c>
      <c r="F56" s="10">
        <v>239.6</v>
      </c>
      <c r="G56" s="10">
        <v>218.7</v>
      </c>
      <c r="H56" s="10">
        <v>0</v>
      </c>
      <c r="I56" s="10">
        <v>294.10000000000002</v>
      </c>
      <c r="J56" s="10">
        <v>330.3</v>
      </c>
      <c r="K56" s="10">
        <v>191.7</v>
      </c>
      <c r="L56" s="10">
        <v>258.2</v>
      </c>
      <c r="M56" s="10">
        <v>281.7</v>
      </c>
      <c r="N56" s="10">
        <v>228</v>
      </c>
    </row>
    <row r="57" spans="2:14" x14ac:dyDescent="0.25">
      <c r="B57" s="4">
        <v>19</v>
      </c>
      <c r="C57" s="8">
        <v>220.7</v>
      </c>
      <c r="D57" s="46">
        <v>230.4</v>
      </c>
      <c r="E57" s="36">
        <v>279.2</v>
      </c>
      <c r="F57" s="10">
        <v>207.2</v>
      </c>
      <c r="G57" s="10">
        <v>190.8</v>
      </c>
      <c r="H57" s="10">
        <v>150.4</v>
      </c>
      <c r="I57" s="10">
        <v>168.6</v>
      </c>
      <c r="J57" s="10">
        <v>284.7</v>
      </c>
      <c r="K57" s="10">
        <v>179.1</v>
      </c>
      <c r="L57" s="10">
        <v>228.6</v>
      </c>
      <c r="M57" s="10">
        <v>300.3</v>
      </c>
      <c r="N57" s="10">
        <v>239.3</v>
      </c>
    </row>
    <row r="58" spans="2:14" x14ac:dyDescent="0.25">
      <c r="B58" s="4">
        <v>20.5</v>
      </c>
      <c r="C58" s="8">
        <v>167.9</v>
      </c>
      <c r="D58" s="46">
        <v>194</v>
      </c>
      <c r="E58" s="36">
        <v>221.6</v>
      </c>
      <c r="F58" s="10">
        <v>166.8</v>
      </c>
      <c r="G58" s="10">
        <v>190.9</v>
      </c>
      <c r="H58" s="10">
        <v>155.4</v>
      </c>
      <c r="I58" s="10">
        <v>237.3</v>
      </c>
      <c r="J58" s="10">
        <v>243.2</v>
      </c>
      <c r="K58" s="10">
        <v>153.4</v>
      </c>
      <c r="L58" s="10">
        <v>225.4</v>
      </c>
      <c r="M58" s="10">
        <v>288.10000000000002</v>
      </c>
      <c r="N58" s="10">
        <v>200.8</v>
      </c>
    </row>
    <row r="59" spans="2:14" x14ac:dyDescent="0.25">
      <c r="B59" s="4">
        <v>22</v>
      </c>
      <c r="C59" s="8">
        <v>175.9</v>
      </c>
      <c r="D59" s="46">
        <v>194.1</v>
      </c>
      <c r="E59" s="36">
        <v>245.6</v>
      </c>
      <c r="F59" s="10">
        <v>196.9</v>
      </c>
      <c r="G59" s="10">
        <v>176</v>
      </c>
      <c r="H59" s="10">
        <v>116.6</v>
      </c>
      <c r="I59" s="10">
        <v>203.3</v>
      </c>
      <c r="J59" s="10">
        <v>233.2</v>
      </c>
      <c r="K59" s="10">
        <v>150.19999999999999</v>
      </c>
      <c r="L59" s="10">
        <v>215.5</v>
      </c>
      <c r="M59" s="10">
        <v>213.4</v>
      </c>
      <c r="N59" s="10">
        <v>161.1</v>
      </c>
    </row>
    <row r="60" spans="2:14" x14ac:dyDescent="0.25">
      <c r="B60" s="4">
        <v>23.5</v>
      </c>
      <c r="C60" s="8">
        <v>165.1</v>
      </c>
      <c r="D60" s="46">
        <v>272.10000000000002</v>
      </c>
      <c r="E60" s="36">
        <v>238.8</v>
      </c>
      <c r="F60" s="10">
        <v>154.4</v>
      </c>
      <c r="G60" s="10">
        <v>129.9</v>
      </c>
      <c r="H60" s="10">
        <v>136.19999999999999</v>
      </c>
      <c r="I60" s="10">
        <v>211.6</v>
      </c>
      <c r="J60" s="10">
        <v>204.1</v>
      </c>
      <c r="K60" s="10">
        <v>101.9</v>
      </c>
      <c r="L60" s="10">
        <v>196.7</v>
      </c>
      <c r="M60" s="10">
        <v>170.9</v>
      </c>
      <c r="N60" s="10">
        <v>147.19999999999999</v>
      </c>
    </row>
    <row r="61" spans="2:14" x14ac:dyDescent="0.25">
      <c r="B61" s="4">
        <v>25</v>
      </c>
      <c r="C61" s="8">
        <v>143</v>
      </c>
      <c r="D61" s="46">
        <v>178.1</v>
      </c>
      <c r="E61" s="36">
        <v>225.8</v>
      </c>
      <c r="F61" s="10">
        <v>149.1</v>
      </c>
      <c r="G61" s="10">
        <v>130</v>
      </c>
      <c r="H61" s="10">
        <v>139.30000000000001</v>
      </c>
      <c r="I61" s="10">
        <v>194.5</v>
      </c>
      <c r="J61" s="10">
        <v>156.1</v>
      </c>
      <c r="K61" s="10">
        <v>169</v>
      </c>
      <c r="L61" s="10"/>
      <c r="M61" s="10">
        <v>150.30000000000001</v>
      </c>
      <c r="N61" s="10">
        <v>159.1</v>
      </c>
    </row>
    <row r="62" spans="2:14" x14ac:dyDescent="0.25">
      <c r="B62" s="4">
        <v>27</v>
      </c>
      <c r="C62" s="8">
        <v>180.4</v>
      </c>
      <c r="D62" s="46">
        <v>183.3</v>
      </c>
      <c r="E62" s="36">
        <v>250.8</v>
      </c>
      <c r="F62" s="10">
        <v>132.9</v>
      </c>
      <c r="G62" s="10">
        <v>125.3</v>
      </c>
      <c r="H62" s="10">
        <v>153.1</v>
      </c>
      <c r="I62" s="10">
        <v>192.7</v>
      </c>
      <c r="J62" s="10">
        <v>140.6</v>
      </c>
      <c r="K62" s="10">
        <v>151.80000000000001</v>
      </c>
      <c r="L62" s="10">
        <v>119.9</v>
      </c>
      <c r="M62" s="10">
        <v>238.3</v>
      </c>
      <c r="N62" s="10">
        <v>201.6</v>
      </c>
    </row>
    <row r="63" spans="2:14" x14ac:dyDescent="0.25">
      <c r="B63" s="4">
        <v>29</v>
      </c>
      <c r="C63" s="8">
        <v>167.1</v>
      </c>
      <c r="D63" s="46">
        <v>170.3</v>
      </c>
      <c r="E63" s="36">
        <v>207</v>
      </c>
      <c r="F63" s="10">
        <v>173.1</v>
      </c>
      <c r="G63" s="10">
        <v>132.1</v>
      </c>
      <c r="H63" s="10">
        <v>97.4</v>
      </c>
      <c r="I63" s="10">
        <v>220.3</v>
      </c>
      <c r="J63" s="10">
        <v>176.4</v>
      </c>
      <c r="K63" s="10">
        <v>110.8</v>
      </c>
      <c r="L63" s="10">
        <v>169.2</v>
      </c>
      <c r="M63" s="10">
        <v>242</v>
      </c>
      <c r="N63" s="10">
        <v>167.6</v>
      </c>
    </row>
    <row r="64" spans="2:14" x14ac:dyDescent="0.25">
      <c r="B64" s="4">
        <v>31</v>
      </c>
      <c r="C64" s="8">
        <v>174.5</v>
      </c>
      <c r="D64" s="46">
        <v>178.6</v>
      </c>
      <c r="E64" s="32">
        <v>220.4</v>
      </c>
      <c r="F64">
        <v>146.80000000000001</v>
      </c>
      <c r="G64">
        <v>108.5</v>
      </c>
      <c r="H64">
        <v>149.5</v>
      </c>
      <c r="I64">
        <v>141.4</v>
      </c>
      <c r="J64">
        <v>213.3</v>
      </c>
      <c r="K64">
        <v>103.3</v>
      </c>
      <c r="L64">
        <v>180.5</v>
      </c>
      <c r="M64">
        <v>170.4</v>
      </c>
      <c r="N64">
        <v>143.1</v>
      </c>
    </row>
    <row r="65" spans="1:14" x14ac:dyDescent="0.25">
      <c r="B65" s="4">
        <v>33</v>
      </c>
      <c r="C65" s="8">
        <v>188.2</v>
      </c>
      <c r="D65" s="46">
        <v>178.7</v>
      </c>
      <c r="E65" s="32">
        <v>236.4</v>
      </c>
      <c r="F65">
        <v>164.2</v>
      </c>
      <c r="G65">
        <v>134.30000000000001</v>
      </c>
      <c r="H65">
        <v>113.3</v>
      </c>
      <c r="I65">
        <v>232.9</v>
      </c>
      <c r="J65">
        <v>175.6</v>
      </c>
      <c r="K65">
        <v>88.2</v>
      </c>
      <c r="L65">
        <v>258</v>
      </c>
      <c r="M65">
        <v>154.4</v>
      </c>
      <c r="N65">
        <v>118.4</v>
      </c>
    </row>
    <row r="66" spans="1:14" x14ac:dyDescent="0.25">
      <c r="B66" s="4">
        <v>35</v>
      </c>
      <c r="C66" s="8">
        <v>160.4</v>
      </c>
      <c r="D66" s="46">
        <v>163.4</v>
      </c>
      <c r="E66" s="32">
        <v>214.7</v>
      </c>
      <c r="F66">
        <v>178.2</v>
      </c>
      <c r="G66">
        <v>181</v>
      </c>
      <c r="H66">
        <v>72.099999999999994</v>
      </c>
      <c r="I66">
        <v>131.4</v>
      </c>
      <c r="J66">
        <v>115.9</v>
      </c>
      <c r="K66">
        <v>113.3</v>
      </c>
      <c r="L66">
        <v>139.5</v>
      </c>
      <c r="M66">
        <v>185.9</v>
      </c>
      <c r="N66">
        <v>96.1</v>
      </c>
    </row>
    <row r="67" spans="1:14" x14ac:dyDescent="0.25">
      <c r="B67" s="4">
        <v>37</v>
      </c>
      <c r="C67" s="8">
        <v>164.5</v>
      </c>
      <c r="D67" s="46">
        <v>143.69999999999999</v>
      </c>
      <c r="E67" s="32">
        <v>190.1</v>
      </c>
      <c r="F67">
        <v>132.6</v>
      </c>
      <c r="G67">
        <v>150.69999999999999</v>
      </c>
      <c r="H67">
        <v>105.7</v>
      </c>
      <c r="I67">
        <v>158.1</v>
      </c>
      <c r="J67">
        <v>105.5</v>
      </c>
      <c r="K67">
        <v>99.2</v>
      </c>
      <c r="L67">
        <v>147.4</v>
      </c>
      <c r="M67">
        <v>173.3</v>
      </c>
      <c r="N67">
        <v>122.1</v>
      </c>
    </row>
    <row r="68" spans="1:14" x14ac:dyDescent="0.25">
      <c r="B68" s="4">
        <v>39</v>
      </c>
      <c r="C68" s="8">
        <v>175.2</v>
      </c>
      <c r="D68" s="46">
        <v>149.6</v>
      </c>
      <c r="E68" s="32">
        <v>205.3</v>
      </c>
      <c r="F68">
        <v>146.5</v>
      </c>
      <c r="G68">
        <v>125.2</v>
      </c>
      <c r="H68">
        <v>96.9</v>
      </c>
      <c r="I68">
        <v>162.30000000000001</v>
      </c>
      <c r="J68">
        <v>146.69999999999999</v>
      </c>
      <c r="K68">
        <v>84.2</v>
      </c>
      <c r="L68">
        <v>139.69999999999999</v>
      </c>
      <c r="M68">
        <v>174.6</v>
      </c>
      <c r="N68">
        <v>104.6</v>
      </c>
    </row>
    <row r="69" spans="1:14" x14ac:dyDescent="0.25">
      <c r="B69" s="4">
        <v>41</v>
      </c>
      <c r="C69" s="8">
        <v>177.7</v>
      </c>
      <c r="D69" s="46">
        <v>150.5</v>
      </c>
      <c r="E69" s="32">
        <v>210.8</v>
      </c>
      <c r="F69">
        <v>131.9</v>
      </c>
      <c r="G69">
        <v>80.400000000000006</v>
      </c>
      <c r="H69">
        <v>59.5</v>
      </c>
      <c r="I69">
        <v>145.1</v>
      </c>
      <c r="J69">
        <v>129.9</v>
      </c>
      <c r="K69">
        <v>83.1</v>
      </c>
      <c r="L69">
        <v>124</v>
      </c>
      <c r="M69">
        <v>159.6</v>
      </c>
      <c r="N69">
        <v>92.8</v>
      </c>
    </row>
    <row r="70" spans="1:14" x14ac:dyDescent="0.25">
      <c r="B70" s="4">
        <v>43</v>
      </c>
      <c r="C70" s="8">
        <v>165</v>
      </c>
      <c r="D70" s="46">
        <v>142.5</v>
      </c>
      <c r="E70" s="32">
        <v>145.5</v>
      </c>
      <c r="F70">
        <v>130.30000000000001</v>
      </c>
      <c r="G70">
        <v>105.3</v>
      </c>
      <c r="H70">
        <v>68.400000000000006</v>
      </c>
      <c r="I70">
        <v>180.9</v>
      </c>
      <c r="J70">
        <v>138.5</v>
      </c>
      <c r="K70">
        <v>84.3</v>
      </c>
      <c r="L70">
        <v>101.7</v>
      </c>
      <c r="M70">
        <v>121.4</v>
      </c>
      <c r="N70">
        <v>108.3</v>
      </c>
    </row>
    <row r="71" spans="1:14" x14ac:dyDescent="0.25">
      <c r="B71" s="4">
        <v>45</v>
      </c>
      <c r="C71" s="8">
        <v>137.1</v>
      </c>
      <c r="D71" s="46">
        <v>88.8</v>
      </c>
      <c r="E71" s="32">
        <v>151.9</v>
      </c>
      <c r="F71">
        <v>100.2</v>
      </c>
      <c r="G71">
        <v>105.4</v>
      </c>
      <c r="H71">
        <v>86.3</v>
      </c>
      <c r="I71">
        <v>107.6</v>
      </c>
      <c r="J71">
        <v>108.1</v>
      </c>
      <c r="K71">
        <v>94.2</v>
      </c>
      <c r="L71">
        <v>139</v>
      </c>
      <c r="M71">
        <v>137.80000000000001</v>
      </c>
      <c r="N71">
        <v>103.6</v>
      </c>
    </row>
    <row r="72" spans="1:14" x14ac:dyDescent="0.25">
      <c r="A72" t="s">
        <v>11</v>
      </c>
      <c r="B72" s="4">
        <v>0</v>
      </c>
      <c r="D72" s="32"/>
      <c r="E72" s="32"/>
    </row>
    <row r="73" spans="1:14" x14ac:dyDescent="0.25">
      <c r="B73" s="4">
        <v>1</v>
      </c>
      <c r="C73">
        <f>C42*C$6</f>
        <v>49869.861232817311</v>
      </c>
      <c r="D73" s="32">
        <v>44386.389748580536</v>
      </c>
      <c r="E73" s="32">
        <v>44522.994937742595</v>
      </c>
      <c r="F73">
        <v>31454.627713606445</v>
      </c>
      <c r="G73">
        <v>41155.633991637224</v>
      </c>
      <c r="H73">
        <v>36025.635446876608</v>
      </c>
      <c r="I73">
        <v>47509.273571695594</v>
      </c>
      <c r="J73">
        <v>35370.618869510741</v>
      </c>
      <c r="K73">
        <v>43131.235811255385</v>
      </c>
      <c r="L73">
        <v>48665.847420724109</v>
      </c>
      <c r="M73">
        <v>45922.718085654597</v>
      </c>
      <c r="N73">
        <v>45478.761191616366</v>
      </c>
    </row>
    <row r="74" spans="1:14" x14ac:dyDescent="0.25">
      <c r="B74" s="4">
        <v>2</v>
      </c>
      <c r="C74">
        <f t="shared" ref="C74:C102" si="0">C43*C$6</f>
        <v>18443.801139943582</v>
      </c>
      <c r="D74" s="32">
        <v>14112.791617430563</v>
      </c>
      <c r="E74" s="32">
        <v>13602.609726235105</v>
      </c>
      <c r="F74">
        <v>8948.5256788092756</v>
      </c>
      <c r="G74">
        <v>10749.494189939614</v>
      </c>
      <c r="H74">
        <v>9018.9057410642163</v>
      </c>
      <c r="I74">
        <v>17795.387261599899</v>
      </c>
      <c r="J74">
        <v>11110.804148851452</v>
      </c>
      <c r="K74">
        <v>12447.767499890237</v>
      </c>
      <c r="L74">
        <v>16791.070180225448</v>
      </c>
      <c r="M74">
        <v>12522.901138416175</v>
      </c>
      <c r="N74">
        <v>12110.524385996596</v>
      </c>
    </row>
    <row r="75" spans="1:14" x14ac:dyDescent="0.25">
      <c r="B75" s="4">
        <v>3</v>
      </c>
      <c r="C75">
        <f t="shared" si="0"/>
        <v>6158.8134174669021</v>
      </c>
      <c r="D75" s="32">
        <v>4319.5529229264748</v>
      </c>
      <c r="E75" s="32">
        <v>5180.6941275578129</v>
      </c>
      <c r="F75">
        <v>3647.5711048423072</v>
      </c>
      <c r="G75">
        <v>4387.6738086868427</v>
      </c>
      <c r="H75">
        <v>3786.1071848200986</v>
      </c>
      <c r="I75">
        <v>7021.6685238496184</v>
      </c>
      <c r="J75">
        <v>5303.791106796195</v>
      </c>
      <c r="K75">
        <v>5035.0508544924769</v>
      </c>
      <c r="L75">
        <v>6649.1817066038948</v>
      </c>
      <c r="M75">
        <v>4528.0907613955169</v>
      </c>
      <c r="N75">
        <v>4936.3025202541903</v>
      </c>
    </row>
    <row r="76" spans="1:14" x14ac:dyDescent="0.25">
      <c r="B76" s="5">
        <v>4</v>
      </c>
      <c r="C76">
        <f t="shared" si="0"/>
        <v>3091.9842011134256</v>
      </c>
      <c r="D76" s="32">
        <v>2139.8866913898296</v>
      </c>
      <c r="E76" s="32">
        <v>3148.9055485778972</v>
      </c>
      <c r="F76">
        <v>1866.1234313166447</v>
      </c>
      <c r="G76">
        <v>2242.6396537020828</v>
      </c>
      <c r="H76">
        <v>1927.623907061449</v>
      </c>
      <c r="I76">
        <v>3779.1896281325226</v>
      </c>
      <c r="J76">
        <v>3393.0185476120964</v>
      </c>
      <c r="K76">
        <v>2592.9384084170779</v>
      </c>
      <c r="L76">
        <v>3478.9207359085758</v>
      </c>
      <c r="M76">
        <v>2449.8822576869734</v>
      </c>
      <c r="N76">
        <v>2669.2824490735411</v>
      </c>
    </row>
    <row r="77" spans="1:14" x14ac:dyDescent="0.25">
      <c r="B77" s="4">
        <v>5</v>
      </c>
      <c r="C77">
        <f t="shared" si="0"/>
        <v>1809.7036556641142</v>
      </c>
      <c r="D77" s="32">
        <v>1364.9223166777854</v>
      </c>
      <c r="E77" s="32">
        <v>2066.5773261806025</v>
      </c>
      <c r="F77">
        <v>377.88920691583468</v>
      </c>
      <c r="G77">
        <v>1384.8754626314183</v>
      </c>
      <c r="H77">
        <v>1247.5831969325479</v>
      </c>
      <c r="I77">
        <v>2286.9409869126684</v>
      </c>
      <c r="J77">
        <v>2237.1839480880453</v>
      </c>
      <c r="K77">
        <v>1591.6244902658771</v>
      </c>
      <c r="L77">
        <v>2021.6004397363345</v>
      </c>
      <c r="M77">
        <v>1665.5636649244843</v>
      </c>
      <c r="N77">
        <v>1622.7068918604341</v>
      </c>
    </row>
    <row r="78" spans="1:14" x14ac:dyDescent="0.25">
      <c r="B78" s="4">
        <v>6</v>
      </c>
      <c r="C78">
        <f t="shared" si="0"/>
        <v>1274.4845790980876</v>
      </c>
      <c r="D78" s="32">
        <v>1095.5159072178678</v>
      </c>
      <c r="E78" s="32">
        <v>1594.728745925494</v>
      </c>
      <c r="F78">
        <v>1645.6092680371517</v>
      </c>
      <c r="G78">
        <v>948.61318561692747</v>
      </c>
      <c r="H78">
        <v>965.12741451441559</v>
      </c>
      <c r="I78">
        <v>1550.7188850089615</v>
      </c>
      <c r="J78">
        <v>1804.3500497023799</v>
      </c>
      <c r="K78">
        <v>1217.2102129710959</v>
      </c>
      <c r="L78">
        <v>1323.7746971079309</v>
      </c>
      <c r="M78">
        <v>1285.1927241458823</v>
      </c>
      <c r="N78">
        <v>1191.1336747322027</v>
      </c>
    </row>
    <row r="79" spans="1:14" x14ac:dyDescent="0.25">
      <c r="B79" s="4">
        <v>7</v>
      </c>
      <c r="C79">
        <f t="shared" si="0"/>
        <v>847.3695692690327</v>
      </c>
      <c r="D79" s="32">
        <v>756.54792094036998</v>
      </c>
      <c r="E79" s="32">
        <v>316.34707168336064</v>
      </c>
      <c r="F79">
        <v>900.33653135076543</v>
      </c>
      <c r="G79">
        <v>643.21919708498206</v>
      </c>
      <c r="H79">
        <v>715.82124888529654</v>
      </c>
      <c r="I79">
        <v>1109.3628512460218</v>
      </c>
      <c r="J79">
        <v>1365.5279153439028</v>
      </c>
      <c r="K79">
        <v>902.04527994561647</v>
      </c>
      <c r="L79">
        <v>993.96231927692236</v>
      </c>
      <c r="M79">
        <v>918.44388317477853</v>
      </c>
      <c r="N79">
        <v>835.41144659291558</v>
      </c>
    </row>
    <row r="80" spans="1:14" x14ac:dyDescent="0.25">
      <c r="B80" s="4">
        <v>8</v>
      </c>
      <c r="C80">
        <f t="shared" si="0"/>
        <v>676.17014819615531</v>
      </c>
      <c r="D80" s="32">
        <v>648.89059403509827</v>
      </c>
      <c r="E80" s="32">
        <v>1062.1046434523166</v>
      </c>
      <c r="F80">
        <v>719.21865736608402</v>
      </c>
      <c r="G80">
        <v>568.89765120331401</v>
      </c>
      <c r="H80">
        <v>532.28813244072774</v>
      </c>
      <c r="I80">
        <v>873.59573919316927</v>
      </c>
      <c r="J80">
        <v>1074.4156016481072</v>
      </c>
      <c r="K80">
        <v>617.96026610701665</v>
      </c>
      <c r="L80">
        <v>798.43219866109155</v>
      </c>
      <c r="M80">
        <v>706.46305309348054</v>
      </c>
      <c r="N80">
        <v>616.15796457085639</v>
      </c>
    </row>
    <row r="81" spans="2:14" x14ac:dyDescent="0.25">
      <c r="B81" s="4">
        <v>9</v>
      </c>
      <c r="C81">
        <f t="shared" si="0"/>
        <v>548.4202462540992</v>
      </c>
      <c r="D81" s="32">
        <v>540.18089834287366</v>
      </c>
      <c r="E81" s="32">
        <v>868.25168465330466</v>
      </c>
      <c r="F81">
        <v>511.31130666093054</v>
      </c>
      <c r="G81">
        <v>509.96014558806115</v>
      </c>
      <c r="H81">
        <v>448.62481387797988</v>
      </c>
      <c r="I81">
        <v>741.67094182670644</v>
      </c>
      <c r="J81">
        <v>846.96769145272708</v>
      </c>
      <c r="K81">
        <v>452.78972567908568</v>
      </c>
      <c r="L81">
        <v>631.0003246569006</v>
      </c>
      <c r="M81">
        <v>634.05635334747114</v>
      </c>
      <c r="N81">
        <v>472.02007413757161</v>
      </c>
    </row>
    <row r="82" spans="2:14" x14ac:dyDescent="0.25">
      <c r="B82" s="5">
        <v>10</v>
      </c>
      <c r="C82">
        <f t="shared" si="0"/>
        <v>403.51921833935046</v>
      </c>
      <c r="D82" s="32">
        <v>431.68167640803972</v>
      </c>
      <c r="E82" s="32">
        <v>718.61815753709413</v>
      </c>
      <c r="F82">
        <v>432.83389838566552</v>
      </c>
      <c r="G82">
        <v>357.57498997613743</v>
      </c>
      <c r="H82">
        <v>360.22583577394443</v>
      </c>
      <c r="I82">
        <v>535.55809320094613</v>
      </c>
      <c r="J82">
        <v>749.79017785885799</v>
      </c>
      <c r="K82">
        <v>340.73570265749379</v>
      </c>
      <c r="L82">
        <v>470.72455840398874</v>
      </c>
      <c r="M82">
        <v>529.69011174540844</v>
      </c>
      <c r="N82">
        <v>451.32389016136386</v>
      </c>
    </row>
    <row r="83" spans="2:14" x14ac:dyDescent="0.25">
      <c r="B83" s="5">
        <v>11.5</v>
      </c>
      <c r="C83">
        <f t="shared" si="0"/>
        <v>384.18522178831512</v>
      </c>
      <c r="D83" s="32">
        <v>443.15249618582533</v>
      </c>
      <c r="E83" s="32">
        <v>557.45823827607774</v>
      </c>
      <c r="F83">
        <v>369.79983551396663</v>
      </c>
      <c r="G83">
        <v>406.84549731587265</v>
      </c>
      <c r="H83">
        <v>312.55352972498247</v>
      </c>
      <c r="I83">
        <v>571.70905038238357</v>
      </c>
      <c r="J83">
        <v>651.7722100933662</v>
      </c>
      <c r="K83">
        <v>355.49606561581106</v>
      </c>
      <c r="L83">
        <v>334.75851112968661</v>
      </c>
      <c r="M83">
        <v>482.11754780229961</v>
      </c>
      <c r="N83">
        <v>348.26319736613618</v>
      </c>
    </row>
    <row r="84" spans="2:14" x14ac:dyDescent="0.25">
      <c r="B84" s="4">
        <v>13</v>
      </c>
      <c r="C84">
        <f t="shared" si="0"/>
        <v>363.29203196703497</v>
      </c>
      <c r="D84" s="32">
        <v>452.09763087492416</v>
      </c>
      <c r="E84" s="32">
        <v>527.8039748489856</v>
      </c>
      <c r="F84">
        <v>358.76887451141937</v>
      </c>
      <c r="G84">
        <v>260.80106100294444</v>
      </c>
      <c r="H84">
        <v>299.50415676676772</v>
      </c>
      <c r="I84">
        <v>398.70838282715715</v>
      </c>
      <c r="J84">
        <v>567.20150907383686</v>
      </c>
      <c r="K84">
        <v>329.30161867569871</v>
      </c>
      <c r="L84">
        <v>458.62231735403151</v>
      </c>
      <c r="M84">
        <v>429.72485623499909</v>
      </c>
      <c r="N84">
        <v>328.40746756155107</v>
      </c>
    </row>
    <row r="85" spans="2:14" x14ac:dyDescent="0.25">
      <c r="B85" s="4">
        <v>14.5</v>
      </c>
      <c r="C85">
        <f t="shared" si="0"/>
        <v>313.81363219126712</v>
      </c>
      <c r="D85" s="32">
        <v>317.92061053844179</v>
      </c>
      <c r="E85" s="32">
        <v>603.98294838784068</v>
      </c>
      <c r="F85">
        <v>303.19384241287156</v>
      </c>
      <c r="G85">
        <v>299.05326923294984</v>
      </c>
      <c r="H85">
        <v>243.72861105826914</v>
      </c>
      <c r="I85">
        <v>377.22737928456388</v>
      </c>
      <c r="J85">
        <v>490.1948955989115</v>
      </c>
      <c r="K85">
        <v>330.65291950991082</v>
      </c>
      <c r="L85">
        <v>334.44280049360077</v>
      </c>
      <c r="M85">
        <v>386.86763453294719</v>
      </c>
      <c r="N85">
        <v>300.8825934409092</v>
      </c>
    </row>
    <row r="86" spans="2:14" x14ac:dyDescent="0.25">
      <c r="B86" s="4">
        <v>16</v>
      </c>
      <c r="C86">
        <f t="shared" si="0"/>
        <v>299.36510788699877</v>
      </c>
      <c r="D86" s="32">
        <v>337.28419621837332</v>
      </c>
      <c r="E86" s="32">
        <v>441.77517529547822</v>
      </c>
      <c r="F86">
        <v>253.39693274422939</v>
      </c>
      <c r="G86">
        <v>279.82321889993079</v>
      </c>
      <c r="H86">
        <v>248.04332308477564</v>
      </c>
      <c r="I86">
        <v>334.26537219937745</v>
      </c>
      <c r="J86">
        <v>384.71789706026868</v>
      </c>
      <c r="K86">
        <v>246.04069804462713</v>
      </c>
      <c r="L86">
        <v>251.62137696041518</v>
      </c>
      <c r="M86">
        <v>373.03596395917987</v>
      </c>
      <c r="N86">
        <v>303.82418304158847</v>
      </c>
    </row>
    <row r="87" spans="2:14" x14ac:dyDescent="0.25">
      <c r="B87" s="4">
        <v>17.5</v>
      </c>
      <c r="C87">
        <f t="shared" si="0"/>
        <v>244.58545099239868</v>
      </c>
      <c r="D87" s="32">
        <v>306.66026451804674</v>
      </c>
      <c r="E87" s="32">
        <v>422.28509403244237</v>
      </c>
      <c r="F87">
        <v>251.71602440098411</v>
      </c>
      <c r="G87">
        <v>227.3303788016897</v>
      </c>
      <c r="H87">
        <v>0</v>
      </c>
      <c r="I87">
        <v>308.17381179886183</v>
      </c>
      <c r="J87">
        <v>347.00251610870225</v>
      </c>
      <c r="K87">
        <v>199.26489993728356</v>
      </c>
      <c r="L87">
        <v>271.7216207912137</v>
      </c>
      <c r="M87">
        <v>295.18042429017123</v>
      </c>
      <c r="N87">
        <v>239.52943891245567</v>
      </c>
    </row>
    <row r="88" spans="2:14" x14ac:dyDescent="0.25">
      <c r="B88" s="4">
        <v>19</v>
      </c>
      <c r="C88">
        <f t="shared" si="0"/>
        <v>229.40930316201607</v>
      </c>
      <c r="D88" s="32">
        <v>242.46576851392578</v>
      </c>
      <c r="E88" s="32">
        <v>292.56078971180619</v>
      </c>
      <c r="F88">
        <v>217.67763045026672</v>
      </c>
      <c r="G88">
        <v>198.32938397513672</v>
      </c>
      <c r="H88">
        <v>158.27626555770155</v>
      </c>
      <c r="I88">
        <v>176.66815596493743</v>
      </c>
      <c r="J88">
        <v>299.09662832621109</v>
      </c>
      <c r="K88">
        <v>186.16767646722738</v>
      </c>
      <c r="L88">
        <v>240.57150469741075</v>
      </c>
      <c r="M88">
        <v>314.67050555320708</v>
      </c>
      <c r="N88">
        <v>251.40085408662563</v>
      </c>
    </row>
    <row r="89" spans="2:14" x14ac:dyDescent="0.25">
      <c r="B89" s="4">
        <v>20.5</v>
      </c>
      <c r="C89">
        <f t="shared" si="0"/>
        <v>174.52570004939966</v>
      </c>
      <c r="D89" s="32">
        <v>204.15954466884375</v>
      </c>
      <c r="E89" s="32">
        <v>232.20440902627601</v>
      </c>
      <c r="F89">
        <v>175.23469478332285</v>
      </c>
      <c r="G89">
        <v>198.43333019315301</v>
      </c>
      <c r="H89">
        <v>163.53810949246557</v>
      </c>
      <c r="I89">
        <v>248.65571417840837</v>
      </c>
      <c r="J89">
        <v>255.49806817328604</v>
      </c>
      <c r="K89">
        <v>159.4534984370334</v>
      </c>
      <c r="L89">
        <v>237.20392457916176</v>
      </c>
      <c r="M89">
        <v>301.88668881078576</v>
      </c>
      <c r="N89">
        <v>210.95399707728552</v>
      </c>
    </row>
    <row r="90" spans="2:14" x14ac:dyDescent="0.25">
      <c r="B90" s="4">
        <v>22</v>
      </c>
      <c r="C90">
        <f t="shared" si="0"/>
        <v>182.84139749070516</v>
      </c>
      <c r="D90" s="32">
        <v>204.26478154753903</v>
      </c>
      <c r="E90" s="32">
        <v>257.35290097858024</v>
      </c>
      <c r="F90">
        <v>206.85678299062511</v>
      </c>
      <c r="G90">
        <v>182.94534370872148</v>
      </c>
      <c r="H90">
        <v>122.70620055869681</v>
      </c>
      <c r="I90">
        <v>213.02868391264403</v>
      </c>
      <c r="J90">
        <v>244.99239102800288</v>
      </c>
      <c r="K90">
        <v>156.12721946051116</v>
      </c>
      <c r="L90">
        <v>226.78547358832901</v>
      </c>
      <c r="M90">
        <v>223.61200760923873</v>
      </c>
      <c r="N90">
        <v>169.24645881051143</v>
      </c>
    </row>
    <row r="91" spans="2:14" x14ac:dyDescent="0.25">
      <c r="B91" s="4">
        <v>23.5</v>
      </c>
      <c r="C91">
        <f t="shared" si="0"/>
        <v>171.61520594494272</v>
      </c>
      <c r="D91" s="32">
        <v>286.34954692985769</v>
      </c>
      <c r="E91" s="32">
        <v>250.22749492542741</v>
      </c>
      <c r="F91">
        <v>162.20765512317175</v>
      </c>
      <c r="G91">
        <v>135.02613720319843</v>
      </c>
      <c r="H91">
        <v>143.33262878297174</v>
      </c>
      <c r="I91">
        <v>221.72587071281589</v>
      </c>
      <c r="J91">
        <v>214.42087053522894</v>
      </c>
      <c r="K91">
        <v>105.92119615862909</v>
      </c>
      <c r="L91">
        <v>207.0009403936163</v>
      </c>
      <c r="M91">
        <v>179.07821977703327</v>
      </c>
      <c r="N91">
        <v>154.64356757856785</v>
      </c>
    </row>
    <row r="92" spans="2:14" x14ac:dyDescent="0.25">
      <c r="B92" s="4">
        <v>25</v>
      </c>
      <c r="C92">
        <f t="shared" si="0"/>
        <v>148.6430917633362</v>
      </c>
      <c r="D92" s="32">
        <v>187.42688095629418</v>
      </c>
      <c r="E92" s="32">
        <v>236.60539511792925</v>
      </c>
      <c r="F92">
        <v>156.63964623617167</v>
      </c>
      <c r="G92">
        <v>135.13008342121472</v>
      </c>
      <c r="H92">
        <v>146.59497202252547</v>
      </c>
      <c r="I92">
        <v>203.80757019679911</v>
      </c>
      <c r="J92">
        <v>163.99362023786986</v>
      </c>
      <c r="K92">
        <v>175.66910844757916</v>
      </c>
      <c r="L92">
        <v>0</v>
      </c>
      <c r="M92">
        <v>157.49243085130544</v>
      </c>
      <c r="N92">
        <v>167.1453233814548</v>
      </c>
    </row>
    <row r="93" spans="2:14" x14ac:dyDescent="0.25">
      <c r="B93" s="4">
        <v>27</v>
      </c>
      <c r="C93">
        <f t="shared" si="0"/>
        <v>187.51897730143952</v>
      </c>
      <c r="D93" s="32">
        <v>192.89919864844879</v>
      </c>
      <c r="E93" s="32">
        <v>262.80174090157954</v>
      </c>
      <c r="F93">
        <v>139.62044926081299</v>
      </c>
      <c r="G93">
        <v>130.24461117444773</v>
      </c>
      <c r="H93">
        <v>161.1176612824741</v>
      </c>
      <c r="I93">
        <v>201.92143330037626</v>
      </c>
      <c r="J93">
        <v>147.70982066268098</v>
      </c>
      <c r="K93">
        <v>157.79035894877228</v>
      </c>
      <c r="L93">
        <v>126.17901755564107</v>
      </c>
      <c r="M93">
        <v>249.70356800975441</v>
      </c>
      <c r="N93">
        <v>211.79445124890816</v>
      </c>
    </row>
    <row r="94" spans="2:14" x14ac:dyDescent="0.25">
      <c r="B94" s="4">
        <v>29</v>
      </c>
      <c r="C94">
        <f t="shared" si="0"/>
        <v>173.69413030526908</v>
      </c>
      <c r="D94" s="32">
        <v>179.21840441806233</v>
      </c>
      <c r="E94" s="32">
        <v>216.90574308862423</v>
      </c>
      <c r="F94">
        <v>181.85327138485121</v>
      </c>
      <c r="G94">
        <v>137.31295399955744</v>
      </c>
      <c r="H94">
        <v>102.50071984920301</v>
      </c>
      <c r="I94">
        <v>230.8421990455262</v>
      </c>
      <c r="J94">
        <v>185.32014484279466</v>
      </c>
      <c r="K94">
        <v>115.17240956208148</v>
      </c>
      <c r="L94">
        <v>178.06079875241423</v>
      </c>
      <c r="M94">
        <v>253.58062718573461</v>
      </c>
      <c r="N94">
        <v>176.07514895494546</v>
      </c>
    </row>
    <row r="95" spans="2:14" x14ac:dyDescent="0.25">
      <c r="B95" s="4">
        <v>31</v>
      </c>
      <c r="C95">
        <f t="shared" si="0"/>
        <v>181.3861504384767</v>
      </c>
      <c r="D95" s="32">
        <v>187.95306534977058</v>
      </c>
      <c r="E95" s="32">
        <v>230.94698442866078</v>
      </c>
      <c r="F95">
        <v>154.22334049275656</v>
      </c>
      <c r="G95">
        <v>112.78164654770615</v>
      </c>
      <c r="H95">
        <v>157.32913364944403</v>
      </c>
      <c r="I95">
        <v>148.16653175232594</v>
      </c>
      <c r="J95">
        <v>224.08609350888946</v>
      </c>
      <c r="K95">
        <v>107.37644321085754</v>
      </c>
      <c r="L95">
        <v>189.95256604498093</v>
      </c>
      <c r="M95">
        <v>178.55429286136027</v>
      </c>
      <c r="N95">
        <v>150.33623994900177</v>
      </c>
    </row>
    <row r="96" spans="2:14" x14ac:dyDescent="0.25">
      <c r="B96" s="4">
        <v>33</v>
      </c>
      <c r="C96">
        <f t="shared" si="0"/>
        <v>195.62678230671239</v>
      </c>
      <c r="D96" s="32">
        <v>188.05830222846586</v>
      </c>
      <c r="E96" s="32">
        <v>247.71264573019698</v>
      </c>
      <c r="F96">
        <v>172.5032187255492</v>
      </c>
      <c r="G96">
        <v>139.59977079591647</v>
      </c>
      <c r="H96">
        <v>119.23338356175256</v>
      </c>
      <c r="I96">
        <v>244.04515732048594</v>
      </c>
      <c r="J96">
        <v>184.47969067117199</v>
      </c>
      <c r="K96">
        <v>91.680564290393377</v>
      </c>
      <c r="L96">
        <v>271.51114703382314</v>
      </c>
      <c r="M96">
        <v>161.78863155982407</v>
      </c>
      <c r="N96">
        <v>124.38721740015242</v>
      </c>
    </row>
    <row r="97" spans="1:14" x14ac:dyDescent="0.25">
      <c r="B97" s="4">
        <v>35</v>
      </c>
      <c r="C97">
        <f t="shared" si="0"/>
        <v>166.72973369817572</v>
      </c>
      <c r="D97" s="32">
        <v>171.957059788088</v>
      </c>
      <c r="E97" s="32">
        <v>224.97421758998851</v>
      </c>
      <c r="F97">
        <v>187.21116672894561</v>
      </c>
      <c r="G97">
        <v>188.14265460953743</v>
      </c>
      <c r="H97">
        <v>75.875789539297088</v>
      </c>
      <c r="I97">
        <v>137.68799343886582</v>
      </c>
      <c r="J97">
        <v>121.76079811383164</v>
      </c>
      <c r="K97">
        <v>117.77106501248946</v>
      </c>
      <c r="L97">
        <v>146.805445779916</v>
      </c>
      <c r="M97">
        <v>194.79602724722344</v>
      </c>
      <c r="N97">
        <v>100.959557366171</v>
      </c>
    </row>
    <row r="98" spans="1:14" x14ac:dyDescent="0.25">
      <c r="B98" s="4">
        <v>37</v>
      </c>
      <c r="C98">
        <f t="shared" si="0"/>
        <v>170.99152863684481</v>
      </c>
      <c r="D98" s="32">
        <v>151.22539468511778</v>
      </c>
      <c r="E98" s="32">
        <v>199.19701333887664</v>
      </c>
      <c r="F98">
        <v>139.30527894645448</v>
      </c>
      <c r="G98">
        <v>156.64695055059275</v>
      </c>
      <c r="H98">
        <v>111.23538078091127</v>
      </c>
      <c r="I98">
        <v>165.6656907358043</v>
      </c>
      <c r="J98">
        <v>110.83489388273716</v>
      </c>
      <c r="K98">
        <v>103.11464827218848</v>
      </c>
      <c r="L98">
        <v>155.11915919684316</v>
      </c>
      <c r="M98">
        <v>181.59306897226369</v>
      </c>
      <c r="N98">
        <v>128.27431794390716</v>
      </c>
    </row>
    <row r="99" spans="1:14" x14ac:dyDescent="0.25">
      <c r="B99" s="4">
        <v>39</v>
      </c>
      <c r="C99">
        <f t="shared" si="0"/>
        <v>182.11377396459093</v>
      </c>
      <c r="D99" s="32">
        <v>157.43437052813931</v>
      </c>
      <c r="E99" s="32">
        <v>215.12439157533603</v>
      </c>
      <c r="F99">
        <v>153.90817017839805</v>
      </c>
      <c r="G99">
        <v>130.14066495643144</v>
      </c>
      <c r="H99">
        <v>101.97453545572661</v>
      </c>
      <c r="I99">
        <v>170.06667682745757</v>
      </c>
      <c r="J99">
        <v>154.1182837213037</v>
      </c>
      <c r="K99">
        <v>87.522715569740626</v>
      </c>
      <c r="L99">
        <v>147.01591953730656</v>
      </c>
      <c r="M99">
        <v>182.95527895301348</v>
      </c>
      <c r="N99">
        <v>109.88938293966167</v>
      </c>
    </row>
    <row r="100" spans="1:14" x14ac:dyDescent="0.25">
      <c r="B100" s="4">
        <v>41</v>
      </c>
      <c r="C100">
        <f t="shared" si="0"/>
        <v>184.71242941499889</v>
      </c>
      <c r="D100" s="32">
        <v>158.38150243639683</v>
      </c>
      <c r="E100" s="32">
        <v>220.88758764773911</v>
      </c>
      <c r="F100">
        <v>138.56988154628468</v>
      </c>
      <c r="G100">
        <v>83.572759285120497</v>
      </c>
      <c r="H100">
        <v>62.615942823691775</v>
      </c>
      <c r="I100">
        <v>152.04359092830617</v>
      </c>
      <c r="J100">
        <v>136.46874611722802</v>
      </c>
      <c r="K100">
        <v>86.379307171561109</v>
      </c>
      <c r="L100">
        <v>130.49372958214755</v>
      </c>
      <c r="M100">
        <v>167.23747148282334</v>
      </c>
      <c r="N100">
        <v>97.492683908227562</v>
      </c>
    </row>
    <row r="101" spans="1:14" x14ac:dyDescent="0.25">
      <c r="B101" s="4">
        <v>43</v>
      </c>
      <c r="C101">
        <f t="shared" si="0"/>
        <v>171.5112597269264</v>
      </c>
      <c r="D101" s="32">
        <v>149.96255214077442</v>
      </c>
      <c r="E101" s="32">
        <v>152.46273246084459</v>
      </c>
      <c r="F101">
        <v>136.88897320303937</v>
      </c>
      <c r="G101">
        <v>109.45536757118393</v>
      </c>
      <c r="H101">
        <v>71.982025027571723</v>
      </c>
      <c r="I101">
        <v>189.55675809049336</v>
      </c>
      <c r="J101">
        <v>145.50362846217152</v>
      </c>
      <c r="K101">
        <v>87.62666178775693</v>
      </c>
      <c r="L101">
        <v>107.02590563310005</v>
      </c>
      <c r="M101">
        <v>127.20945512540573</v>
      </c>
      <c r="N101">
        <v>113.77648348341644</v>
      </c>
    </row>
    <row r="102" spans="1:14" x14ac:dyDescent="0.25">
      <c r="B102" s="4">
        <v>45</v>
      </c>
      <c r="C102">
        <f t="shared" si="0"/>
        <v>142.51026490037339</v>
      </c>
      <c r="D102" s="32">
        <v>93.450348281408893</v>
      </c>
      <c r="E102" s="32">
        <v>159.16899698145906</v>
      </c>
      <c r="F102">
        <v>105.2668849957371</v>
      </c>
      <c r="G102">
        <v>109.55931378920026</v>
      </c>
      <c r="H102">
        <v>90.819426314026884</v>
      </c>
      <c r="I102">
        <v>112.74907225283076</v>
      </c>
      <c r="J102">
        <v>113.56636994051077</v>
      </c>
      <c r="K102">
        <v>97.917337371372525</v>
      </c>
      <c r="L102">
        <v>146.2792613864396</v>
      </c>
      <c r="M102">
        <v>144.39425795948031</v>
      </c>
      <c r="N102">
        <v>108.83881522513336</v>
      </c>
    </row>
    <row r="103" spans="1:14" x14ac:dyDescent="0.25">
      <c r="A103" t="s">
        <v>10</v>
      </c>
      <c r="B103" s="4">
        <v>0</v>
      </c>
      <c r="D103" s="32"/>
      <c r="E103" s="32"/>
    </row>
    <row r="104" spans="1:14" x14ac:dyDescent="0.25">
      <c r="B104" s="4">
        <v>1</v>
      </c>
      <c r="C104">
        <f>C73/C$5/($B73-$B72)</f>
        <v>63919.329957469017</v>
      </c>
      <c r="D104" s="32">
        <v>49917.21744104875</v>
      </c>
      <c r="E104" s="32">
        <v>59277.842785475201</v>
      </c>
      <c r="F104">
        <v>58739.897502486376</v>
      </c>
      <c r="G104">
        <v>69992.574815709551</v>
      </c>
      <c r="H104">
        <v>45252.650982133659</v>
      </c>
      <c r="I104">
        <v>77718.425603951691</v>
      </c>
      <c r="J104">
        <v>56838.532652275004</v>
      </c>
      <c r="K104">
        <v>60671.312155374042</v>
      </c>
      <c r="L104">
        <v>62746.06423507486</v>
      </c>
      <c r="M104">
        <v>71743.037159279236</v>
      </c>
      <c r="N104">
        <v>55870.713994614634</v>
      </c>
    </row>
    <row r="105" spans="1:14" x14ac:dyDescent="0.25">
      <c r="B105" s="4">
        <v>2</v>
      </c>
      <c r="C105">
        <f t="shared" ref="C105:C133" si="1">C74/C$5/($B74-$B73)</f>
        <v>23639.837400594191</v>
      </c>
      <c r="D105" s="32">
        <v>15871.335602148636</v>
      </c>
      <c r="E105" s="32">
        <v>18110.492386045742</v>
      </c>
      <c r="F105">
        <v>16710.910901808198</v>
      </c>
      <c r="G105">
        <v>18281.452703978935</v>
      </c>
      <c r="H105">
        <v>11328.860370637125</v>
      </c>
      <c r="I105">
        <v>29110.726748895675</v>
      </c>
      <c r="J105">
        <v>17854.417722724491</v>
      </c>
      <c r="K105">
        <v>17509.871289759802</v>
      </c>
      <c r="L105">
        <v>21649.136385025053</v>
      </c>
      <c r="M105">
        <v>19563.976157500681</v>
      </c>
      <c r="N105">
        <v>14877.794085990887</v>
      </c>
    </row>
    <row r="106" spans="1:14" x14ac:dyDescent="0.25">
      <c r="B106" s="4">
        <v>3</v>
      </c>
      <c r="C106">
        <f t="shared" si="1"/>
        <v>7893.8905632746782</v>
      </c>
      <c r="D106" s="32">
        <v>4857.796809408992</v>
      </c>
      <c r="E106" s="32">
        <v>6897.5677050124614</v>
      </c>
      <c r="F106">
        <v>6811.651207010972</v>
      </c>
      <c r="G106">
        <v>7462.0302868823846</v>
      </c>
      <c r="H106">
        <v>4755.8185966839574</v>
      </c>
      <c r="I106">
        <v>11486.452680925289</v>
      </c>
      <c r="J106">
        <v>8522.8846324862516</v>
      </c>
      <c r="K106">
        <v>7082.642923748037</v>
      </c>
      <c r="L106">
        <v>8572.9521745795373</v>
      </c>
      <c r="M106">
        <v>7074.0364964779264</v>
      </c>
      <c r="N106">
        <v>6064.2537103859759</v>
      </c>
    </row>
    <row r="107" spans="1:14" x14ac:dyDescent="0.25">
      <c r="B107" s="5">
        <v>4</v>
      </c>
      <c r="C107">
        <f t="shared" si="1"/>
        <v>3963.0661383150814</v>
      </c>
      <c r="D107" s="32">
        <v>2406.5302422287787</v>
      </c>
      <c r="E107" s="32">
        <v>4192.4477074357201</v>
      </c>
      <c r="F107">
        <v>3484.8894121582921</v>
      </c>
      <c r="G107">
        <v>3814.0130165001401</v>
      </c>
      <c r="H107">
        <v>2421.3338865236137</v>
      </c>
      <c r="I107">
        <v>6182.2176151358226</v>
      </c>
      <c r="J107">
        <v>5452.3839749511426</v>
      </c>
      <c r="K107">
        <v>3647.4024594416642</v>
      </c>
      <c r="L107">
        <v>4485.4573696603566</v>
      </c>
      <c r="M107">
        <v>3827.3430052913222</v>
      </c>
      <c r="N107">
        <v>3279.2167679036093</v>
      </c>
    </row>
    <row r="108" spans="1:14" x14ac:dyDescent="0.25">
      <c r="B108" s="4">
        <v>5</v>
      </c>
      <c r="C108">
        <f t="shared" si="1"/>
        <v>2319.5381385082219</v>
      </c>
      <c r="D108" s="32">
        <v>1535.0003561378608</v>
      </c>
      <c r="E108" s="32">
        <v>2751.4376788142581</v>
      </c>
      <c r="F108">
        <v>705.68863455122323</v>
      </c>
      <c r="G108">
        <v>2355.2303786248608</v>
      </c>
      <c r="H108">
        <v>1567.1186998273431</v>
      </c>
      <c r="I108">
        <v>3741.110726178099</v>
      </c>
      <c r="J108">
        <v>3595.0248241813356</v>
      </c>
      <c r="K108">
        <v>2238.8866088984073</v>
      </c>
      <c r="L108">
        <v>2606.4987619086287</v>
      </c>
      <c r="M108">
        <v>2602.0366582166625</v>
      </c>
      <c r="N108">
        <v>1993.4974101479511</v>
      </c>
    </row>
    <row r="109" spans="1:14" x14ac:dyDescent="0.25">
      <c r="B109" s="4">
        <v>6</v>
      </c>
      <c r="C109">
        <f t="shared" si="1"/>
        <v>1633.5357332710689</v>
      </c>
      <c r="D109" s="32">
        <v>1232.0241871545975</v>
      </c>
      <c r="E109" s="32">
        <v>2123.2192492584018</v>
      </c>
      <c r="F109">
        <v>3073.0905675869781</v>
      </c>
      <c r="G109">
        <v>1613.2877306410328</v>
      </c>
      <c r="H109">
        <v>1212.3193248516714</v>
      </c>
      <c r="I109">
        <v>2536.7559054620706</v>
      </c>
      <c r="J109">
        <v>2899.4858584322346</v>
      </c>
      <c r="K109">
        <v>1712.2101743861253</v>
      </c>
      <c r="L109">
        <v>1706.775009164427</v>
      </c>
      <c r="M109">
        <v>2007.7999127415769</v>
      </c>
      <c r="N109">
        <v>1463.309182717692</v>
      </c>
    </row>
    <row r="110" spans="1:14" x14ac:dyDescent="0.25">
      <c r="B110" s="4">
        <v>7</v>
      </c>
      <c r="C110">
        <f t="shared" si="1"/>
        <v>1086.092757330214</v>
      </c>
      <c r="D110" s="32">
        <v>850.81862453932763</v>
      </c>
      <c r="E110" s="32">
        <v>421.18397486767287</v>
      </c>
      <c r="F110">
        <v>1681.3321095646324</v>
      </c>
      <c r="G110">
        <v>1093.9101991241189</v>
      </c>
      <c r="H110">
        <v>899.15996594058095</v>
      </c>
      <c r="I110">
        <v>1814.7601034615141</v>
      </c>
      <c r="J110">
        <v>2194.324144856022</v>
      </c>
      <c r="K110">
        <v>1268.8778730420831</v>
      </c>
      <c r="L110">
        <v>1281.5398649779802</v>
      </c>
      <c r="M110">
        <v>1434.8443730273073</v>
      </c>
      <c r="N110">
        <v>1026.303988443384</v>
      </c>
    </row>
    <row r="111" spans="1:14" x14ac:dyDescent="0.25">
      <c r="B111" s="4">
        <v>8</v>
      </c>
      <c r="C111">
        <f t="shared" si="1"/>
        <v>866.66258420424958</v>
      </c>
      <c r="D111" s="32">
        <v>729.74650701203154</v>
      </c>
      <c r="E111" s="32">
        <v>1414.0843886249529</v>
      </c>
      <c r="F111">
        <v>1343.1038065436958</v>
      </c>
      <c r="G111">
        <v>967.51301225053396</v>
      </c>
      <c r="H111">
        <v>668.61968652270787</v>
      </c>
      <c r="I111">
        <v>1429.0785852988231</v>
      </c>
      <c r="J111">
        <v>1726.5235443485572</v>
      </c>
      <c r="K111">
        <v>869.26468716699526</v>
      </c>
      <c r="L111">
        <v>1029.4381107027989</v>
      </c>
      <c r="M111">
        <v>1103.6760710724593</v>
      </c>
      <c r="N111">
        <v>756.95081642611262</v>
      </c>
    </row>
    <row r="112" spans="1:14" x14ac:dyDescent="0.25">
      <c r="B112" s="4">
        <v>9</v>
      </c>
      <c r="C112">
        <f t="shared" si="1"/>
        <v>702.92264323775873</v>
      </c>
      <c r="D112" s="32">
        <v>607.49088882464446</v>
      </c>
      <c r="E112" s="32">
        <v>1155.9888757050476</v>
      </c>
      <c r="F112">
        <v>954.84753526850227</v>
      </c>
      <c r="G112">
        <v>867.27915916336917</v>
      </c>
      <c r="H112">
        <v>563.52821740733555</v>
      </c>
      <c r="I112">
        <v>1213.2683491357886</v>
      </c>
      <c r="J112">
        <v>1361.0279470556436</v>
      </c>
      <c r="K112">
        <v>636.92463873834004</v>
      </c>
      <c r="L112">
        <v>813.56411121312533</v>
      </c>
      <c r="M112">
        <v>990.55827737458469</v>
      </c>
      <c r="N112">
        <v>579.87724095524698</v>
      </c>
    </row>
    <row r="113" spans="2:14" x14ac:dyDescent="0.25">
      <c r="B113" s="5">
        <v>10</v>
      </c>
      <c r="C113">
        <f t="shared" si="1"/>
        <v>517.19971589252827</v>
      </c>
      <c r="D113" s="32">
        <v>485.47197076927557</v>
      </c>
      <c r="E113" s="32">
        <v>956.7670419484931</v>
      </c>
      <c r="F113">
        <v>808.29501650015004</v>
      </c>
      <c r="G113">
        <v>608.12073125193433</v>
      </c>
      <c r="H113">
        <v>452.48817456845171</v>
      </c>
      <c r="I113">
        <v>876.09699525756082</v>
      </c>
      <c r="J113">
        <v>1204.8693200367313</v>
      </c>
      <c r="K113">
        <v>479.30187460612456</v>
      </c>
      <c r="L113">
        <v>606.91665601339389</v>
      </c>
      <c r="M113">
        <v>827.51150093018111</v>
      </c>
      <c r="N113">
        <v>554.45195351518839</v>
      </c>
    </row>
    <row r="114" spans="2:14" x14ac:dyDescent="0.25">
      <c r="B114" s="5">
        <v>11.5</v>
      </c>
      <c r="C114">
        <f t="shared" si="1"/>
        <v>328.27926325584485</v>
      </c>
      <c r="D114" s="32">
        <v>332.24808530951077</v>
      </c>
      <c r="E114" s="32">
        <v>494.79932566987304</v>
      </c>
      <c r="F114">
        <v>460.3881000130304</v>
      </c>
      <c r="G114">
        <v>461.27607405427733</v>
      </c>
      <c r="H114">
        <v>261.73724383451196</v>
      </c>
      <c r="I114">
        <v>623.48988536167121</v>
      </c>
      <c r="J114">
        <v>698.24008794618476</v>
      </c>
      <c r="K114">
        <v>333.37653267296031</v>
      </c>
      <c r="L114">
        <v>287.74154300299665</v>
      </c>
      <c r="M114">
        <v>502.12732156673434</v>
      </c>
      <c r="N114">
        <v>285.22784387070908</v>
      </c>
    </row>
    <row r="115" spans="2:14" x14ac:dyDescent="0.25">
      <c r="B115" s="4">
        <v>13</v>
      </c>
      <c r="C115">
        <f t="shared" si="1"/>
        <v>310.4264137118987</v>
      </c>
      <c r="D115" s="32">
        <v>338.95458905002573</v>
      </c>
      <c r="E115" s="32">
        <v>468.47823372164476</v>
      </c>
      <c r="F115">
        <v>446.65493225695991</v>
      </c>
      <c r="G115">
        <v>295.69281292850837</v>
      </c>
      <c r="H115">
        <v>250.80949358687576</v>
      </c>
      <c r="I115">
        <v>434.82020047675201</v>
      </c>
      <c r="J115">
        <v>607.63994758566264</v>
      </c>
      <c r="K115">
        <v>308.81194605495278</v>
      </c>
      <c r="L115">
        <v>394.20862760360245</v>
      </c>
      <c r="M115">
        <v>447.5601273082325</v>
      </c>
      <c r="N115">
        <v>268.96598489889493</v>
      </c>
    </row>
    <row r="116" spans="2:14" x14ac:dyDescent="0.25">
      <c r="B116" s="4">
        <v>14.5</v>
      </c>
      <c r="C116">
        <f t="shared" si="1"/>
        <v>268.14802374713082</v>
      </c>
      <c r="D116" s="32">
        <v>238.35703294230163</v>
      </c>
      <c r="E116" s="32">
        <v>536.09460773705803</v>
      </c>
      <c r="F116">
        <v>377.46592518113806</v>
      </c>
      <c r="G116">
        <v>339.06266352942151</v>
      </c>
      <c r="H116">
        <v>204.10217398004366</v>
      </c>
      <c r="I116">
        <v>411.39361937353669</v>
      </c>
      <c r="J116">
        <v>525.14317381639228</v>
      </c>
      <c r="K116">
        <v>310.07916679318328</v>
      </c>
      <c r="L116">
        <v>287.47017405329245</v>
      </c>
      <c r="M116">
        <v>402.92416240477792</v>
      </c>
      <c r="N116">
        <v>246.42309045119478</v>
      </c>
    </row>
    <row r="117" spans="2:14" x14ac:dyDescent="0.25">
      <c r="B117" s="4">
        <v>16</v>
      </c>
      <c r="C117">
        <f t="shared" si="1"/>
        <v>255.80202331624272</v>
      </c>
      <c r="D117" s="32">
        <v>252.87464103941625</v>
      </c>
      <c r="E117" s="32">
        <v>392.11916485417009</v>
      </c>
      <c r="F117">
        <v>315.47048216801966</v>
      </c>
      <c r="G117">
        <v>317.25988537407119</v>
      </c>
      <c r="H117">
        <v>207.71538172321368</v>
      </c>
      <c r="I117">
        <v>364.54045716710613</v>
      </c>
      <c r="J117">
        <v>412.14622857171639</v>
      </c>
      <c r="K117">
        <v>230.73165287628569</v>
      </c>
      <c r="L117">
        <v>216.2810529142298</v>
      </c>
      <c r="M117">
        <v>388.51842312053344</v>
      </c>
      <c r="N117">
        <v>248.83225474331542</v>
      </c>
    </row>
    <row r="118" spans="2:14" x14ac:dyDescent="0.25">
      <c r="B118" s="4">
        <v>17.5</v>
      </c>
      <c r="C118">
        <f t="shared" si="1"/>
        <v>208.99380585524969</v>
      </c>
      <c r="D118" s="32">
        <v>229.91472823365334</v>
      </c>
      <c r="E118" s="32">
        <v>374.8197899341331</v>
      </c>
      <c r="F118">
        <v>313.37780898614227</v>
      </c>
      <c r="G118">
        <v>257.74419365270938</v>
      </c>
      <c r="H118">
        <v>0</v>
      </c>
      <c r="I118">
        <v>336.08573182710325</v>
      </c>
      <c r="J118">
        <v>371.74194237366993</v>
      </c>
      <c r="K118">
        <v>186.86631962984356</v>
      </c>
      <c r="L118">
        <v>233.55820937872909</v>
      </c>
      <c r="M118">
        <v>307.43157245239962</v>
      </c>
      <c r="N118">
        <v>196.17480664410763</v>
      </c>
    </row>
    <row r="119" spans="2:14" x14ac:dyDescent="0.25">
      <c r="B119" s="4">
        <v>19</v>
      </c>
      <c r="C119">
        <f t="shared" si="1"/>
        <v>196.02606439546796</v>
      </c>
      <c r="D119" s="32">
        <v>181.78570138995789</v>
      </c>
      <c r="E119" s="32">
        <v>259.6766385846401</v>
      </c>
      <c r="F119">
        <v>271.00117705312471</v>
      </c>
      <c r="G119">
        <v>224.86324713734317</v>
      </c>
      <c r="H119">
        <v>132.54303526165185</v>
      </c>
      <c r="I119">
        <v>192.66934507327301</v>
      </c>
      <c r="J119">
        <v>320.42062062907604</v>
      </c>
      <c r="K119">
        <v>174.58402632083974</v>
      </c>
      <c r="L119">
        <v>206.78313967458357</v>
      </c>
      <c r="M119">
        <v>327.73056871656235</v>
      </c>
      <c r="N119">
        <v>205.89750539445154</v>
      </c>
    </row>
    <row r="120" spans="2:14" x14ac:dyDescent="0.25">
      <c r="B120" s="4">
        <v>20.5</v>
      </c>
      <c r="C120">
        <f t="shared" si="1"/>
        <v>149.12902678749015</v>
      </c>
      <c r="D120" s="32">
        <v>153.06608537175273</v>
      </c>
      <c r="E120" s="32">
        <v>206.10438076775165</v>
      </c>
      <c r="F120">
        <v>218.16117921072012</v>
      </c>
      <c r="G120">
        <v>224.98109999223695</v>
      </c>
      <c r="H120">
        <v>136.94938616795676</v>
      </c>
      <c r="I120">
        <v>271.1769607703896</v>
      </c>
      <c r="J120">
        <v>273.71371597116718</v>
      </c>
      <c r="K120">
        <v>149.53204711120503</v>
      </c>
      <c r="L120">
        <v>203.88853754440564</v>
      </c>
      <c r="M120">
        <v>314.4161733174879</v>
      </c>
      <c r="N120">
        <v>172.77149637779303</v>
      </c>
    </row>
    <row r="121" spans="2:14" x14ac:dyDescent="0.25">
      <c r="B121" s="4">
        <v>22</v>
      </c>
      <c r="C121">
        <f t="shared" si="1"/>
        <v>156.23463854627462</v>
      </c>
      <c r="D121" s="32">
        <v>153.14498541575878</v>
      </c>
      <c r="E121" s="32">
        <v>228.42615485812181</v>
      </c>
      <c r="F121">
        <v>257.52959344478887</v>
      </c>
      <c r="G121">
        <v>207.42102461306288</v>
      </c>
      <c r="H121">
        <v>102.75610313503061</v>
      </c>
      <c r="I121">
        <v>232.32311894066672</v>
      </c>
      <c r="J121">
        <v>262.45904014998433</v>
      </c>
      <c r="K121">
        <v>146.41273452479132</v>
      </c>
      <c r="L121">
        <v>194.93336220416779</v>
      </c>
      <c r="M121">
        <v>232.89278509528606</v>
      </c>
      <c r="N121">
        <v>138.61298837879707</v>
      </c>
    </row>
    <row r="122" spans="2:14" x14ac:dyDescent="0.25">
      <c r="B122" s="4">
        <v>23.5</v>
      </c>
      <c r="C122">
        <f t="shared" si="1"/>
        <v>146.64206267191554</v>
      </c>
      <c r="D122" s="32">
        <v>214.68701974048417</v>
      </c>
      <c r="E122" s="32">
        <v>222.10165219918363</v>
      </c>
      <c r="F122">
        <v>201.94296205117018</v>
      </c>
      <c r="G122">
        <v>153.09085850702766</v>
      </c>
      <c r="H122">
        <v>120.02899868774587</v>
      </c>
      <c r="I122">
        <v>241.80802738733436</v>
      </c>
      <c r="J122">
        <v>229.70793351034217</v>
      </c>
      <c r="K122">
        <v>99.330610173610111</v>
      </c>
      <c r="L122">
        <v>177.92757468937262</v>
      </c>
      <c r="M122">
        <v>186.51066997555947</v>
      </c>
      <c r="N122">
        <v>126.65320850005543</v>
      </c>
    </row>
    <row r="123" spans="2:14" x14ac:dyDescent="0.25">
      <c r="B123" s="4">
        <v>25</v>
      </c>
      <c r="C123">
        <f t="shared" si="1"/>
        <v>127.01281018827331</v>
      </c>
      <c r="D123" s="32">
        <v>140.52097837478951</v>
      </c>
      <c r="E123" s="32">
        <v>210.0106912335664</v>
      </c>
      <c r="F123">
        <v>195.01098213620125</v>
      </c>
      <c r="G123">
        <v>153.20871136192144</v>
      </c>
      <c r="H123">
        <v>122.76093624965495</v>
      </c>
      <c r="I123">
        <v>222.26683046709135</v>
      </c>
      <c r="J123">
        <v>175.68548956866448</v>
      </c>
      <c r="K123">
        <v>164.73869596997164</v>
      </c>
      <c r="L123">
        <v>0</v>
      </c>
      <c r="M123">
        <v>164.02898594105667</v>
      </c>
      <c r="N123">
        <v>136.89215674156807</v>
      </c>
    </row>
    <row r="124" spans="2:14" x14ac:dyDescent="0.25">
      <c r="B124" s="4">
        <v>27</v>
      </c>
      <c r="C124">
        <f t="shared" si="1"/>
        <v>120.17365887044321</v>
      </c>
      <c r="D124" s="32">
        <v>108.46783549732841</v>
      </c>
      <c r="E124" s="32">
        <v>174.94690443327656</v>
      </c>
      <c r="F124">
        <v>130.36699962726934</v>
      </c>
      <c r="G124">
        <v>110.75222038643513</v>
      </c>
      <c r="H124">
        <v>101.19184856329237</v>
      </c>
      <c r="I124">
        <v>165.15739677766774</v>
      </c>
      <c r="J124">
        <v>118.68055653437327</v>
      </c>
      <c r="K124">
        <v>110.97929311349864</v>
      </c>
      <c r="L124">
        <v>81.34284267382732</v>
      </c>
      <c r="M124">
        <v>195.05043587701502</v>
      </c>
      <c r="N124">
        <v>130.09487177451345</v>
      </c>
    </row>
    <row r="125" spans="2:14" x14ac:dyDescent="0.25">
      <c r="B125" s="4">
        <v>29</v>
      </c>
      <c r="C125">
        <f t="shared" si="1"/>
        <v>111.31384920870875</v>
      </c>
      <c r="D125" s="32">
        <v>100.77508120673774</v>
      </c>
      <c r="E125" s="32">
        <v>144.3939761470823</v>
      </c>
      <c r="F125">
        <v>169.80080989827181</v>
      </c>
      <c r="G125">
        <v>116.76271598601821</v>
      </c>
      <c r="H125">
        <v>64.376786741114813</v>
      </c>
      <c r="I125">
        <v>188.81252989164614</v>
      </c>
      <c r="J125">
        <v>148.89936111424927</v>
      </c>
      <c r="K125">
        <v>81.004648728429842</v>
      </c>
      <c r="L125">
        <v>114.78906572486724</v>
      </c>
      <c r="M125">
        <v>198.07891515836184</v>
      </c>
      <c r="N125">
        <v>108.15426839984353</v>
      </c>
    </row>
    <row r="126" spans="2:14" x14ac:dyDescent="0.25">
      <c r="B126" s="4">
        <v>31</v>
      </c>
      <c r="C126">
        <f t="shared" si="1"/>
        <v>116.24336736636552</v>
      </c>
      <c r="D126" s="32">
        <v>105.68660894611484</v>
      </c>
      <c r="E126" s="32">
        <v>153.74121904742483</v>
      </c>
      <c r="F126">
        <v>144.00207332793937</v>
      </c>
      <c r="G126">
        <v>95.902760669818136</v>
      </c>
      <c r="H126">
        <v>98.812419073887725</v>
      </c>
      <c r="I126">
        <v>121.18970370712103</v>
      </c>
      <c r="J126">
        <v>180.04667644937282</v>
      </c>
      <c r="K126">
        <v>75.521482072624565</v>
      </c>
      <c r="L126">
        <v>122.45523855401028</v>
      </c>
      <c r="M126">
        <v>139.47374852473084</v>
      </c>
      <c r="N126">
        <v>92.344127732801965</v>
      </c>
    </row>
    <row r="127" spans="2:14" x14ac:dyDescent="0.25">
      <c r="B127" s="4">
        <v>33</v>
      </c>
      <c r="C127">
        <f t="shared" si="1"/>
        <v>125.36963746905437</v>
      </c>
      <c r="D127" s="32">
        <v>105.74578397911938</v>
      </c>
      <c r="E127" s="32">
        <v>164.90210609260996</v>
      </c>
      <c r="F127">
        <v>161.07043896762696</v>
      </c>
      <c r="G127">
        <v>118.70728809176569</v>
      </c>
      <c r="H127">
        <v>74.885933652652028</v>
      </c>
      <c r="I127">
        <v>199.61161240020147</v>
      </c>
      <c r="J127">
        <v>148.22408056497829</v>
      </c>
      <c r="K127">
        <v>64.482039872269951</v>
      </c>
      <c r="L127">
        <v>175.03297255919475</v>
      </c>
      <c r="M127">
        <v>126.37762190269036</v>
      </c>
      <c r="N127">
        <v>76.404924692968237</v>
      </c>
    </row>
    <row r="128" spans="2:14" x14ac:dyDescent="0.25">
      <c r="B128" s="4">
        <v>35</v>
      </c>
      <c r="C128">
        <f t="shared" si="1"/>
        <v>106.85063682272224</v>
      </c>
      <c r="D128" s="32">
        <v>96.692003929424232</v>
      </c>
      <c r="E128" s="32">
        <v>149.76515303757762</v>
      </c>
      <c r="F128">
        <v>174.80360672369747</v>
      </c>
      <c r="G128">
        <v>159.98525051831413</v>
      </c>
      <c r="H128">
        <v>47.654685051687657</v>
      </c>
      <c r="I128">
        <v>112.61900330350566</v>
      </c>
      <c r="J128">
        <v>97.831269575632035</v>
      </c>
      <c r="K128">
        <v>82.832370947031592</v>
      </c>
      <c r="L128">
        <v>94.639921209332044</v>
      </c>
      <c r="M128">
        <v>152.16062118983254</v>
      </c>
      <c r="N128">
        <v>62.014470126640589</v>
      </c>
    </row>
    <row r="129" spans="1:14" x14ac:dyDescent="0.25">
      <c r="B129" s="4">
        <v>37</v>
      </c>
      <c r="C129">
        <f t="shared" si="1"/>
        <v>109.58185634250503</v>
      </c>
      <c r="D129" s="32">
        <v>85.03452242752914</v>
      </c>
      <c r="E129" s="32">
        <v>132.60528920560554</v>
      </c>
      <c r="F129">
        <v>130.07271746106781</v>
      </c>
      <c r="G129">
        <v>133.2031892437013</v>
      </c>
      <c r="H129">
        <v>69.862693619464437</v>
      </c>
      <c r="I129">
        <v>135.50277338115865</v>
      </c>
      <c r="J129">
        <v>89.052622435109399</v>
      </c>
      <c r="K129">
        <v>72.524017634117683</v>
      </c>
      <c r="L129">
        <v>99.999457965989563</v>
      </c>
      <c r="M129">
        <v>141.84742147497568</v>
      </c>
      <c r="N129">
        <v>78.792578589623474</v>
      </c>
    </row>
    <row r="130" spans="1:14" x14ac:dyDescent="0.25">
      <c r="B130" s="4">
        <v>39</v>
      </c>
      <c r="C130">
        <f t="shared" si="1"/>
        <v>116.70967313803575</v>
      </c>
      <c r="D130" s="32">
        <v>88.525849374797204</v>
      </c>
      <c r="E130" s="32">
        <v>143.20813189853141</v>
      </c>
      <c r="F130">
        <v>143.70779116173784</v>
      </c>
      <c r="G130">
        <v>110.66383074526482</v>
      </c>
      <c r="H130">
        <v>64.046310423141946</v>
      </c>
      <c r="I130">
        <v>139.10246755067712</v>
      </c>
      <c r="J130">
        <v>123.82957072256443</v>
      </c>
      <c r="K130">
        <v>61.55768432250715</v>
      </c>
      <c r="L130">
        <v>94.775605684184129</v>
      </c>
      <c r="M130">
        <v>142.91148176301644</v>
      </c>
      <c r="N130">
        <v>67.499620970308072</v>
      </c>
    </row>
    <row r="131" spans="1:14" x14ac:dyDescent="0.25">
      <c r="B131" s="4">
        <v>41</v>
      </c>
      <c r="C131">
        <f t="shared" si="1"/>
        <v>118.37505089400086</v>
      </c>
      <c r="D131" s="32">
        <v>89.058424671838097</v>
      </c>
      <c r="E131" s="32">
        <v>147.04468682031379</v>
      </c>
      <c r="F131">
        <v>129.38605907326431</v>
      </c>
      <c r="G131">
        <v>71.06527150095279</v>
      </c>
      <c r="H131">
        <v>39.326681838771371</v>
      </c>
      <c r="I131">
        <v>124.3608628564587</v>
      </c>
      <c r="J131">
        <v>109.64867918787402</v>
      </c>
      <c r="K131">
        <v>60.753486546322378</v>
      </c>
      <c r="L131">
        <v>84.124374408295139</v>
      </c>
      <c r="M131">
        <v>130.63386305485352</v>
      </c>
      <c r="N131">
        <v>59.884940975569684</v>
      </c>
    </row>
    <row r="132" spans="1:14" x14ac:dyDescent="0.25">
      <c r="B132" s="4">
        <v>43</v>
      </c>
      <c r="C132">
        <f t="shared" si="1"/>
        <v>109.91493189369805</v>
      </c>
      <c r="D132" s="32">
        <v>84.324422031474612</v>
      </c>
      <c r="E132" s="32">
        <v>101.49431656715207</v>
      </c>
      <c r="F132">
        <v>127.81655418685625</v>
      </c>
      <c r="G132">
        <v>93.074292152367278</v>
      </c>
      <c r="H132">
        <v>45.209160298688431</v>
      </c>
      <c r="I132">
        <v>155.04397030140166</v>
      </c>
      <c r="J132">
        <v>116.90794509253696</v>
      </c>
      <c r="K132">
        <v>61.630793211251216</v>
      </c>
      <c r="L132">
        <v>68.995555462287228</v>
      </c>
      <c r="M132">
        <v>99.366860744731937</v>
      </c>
      <c r="N132">
        <v>69.887274866963338</v>
      </c>
    </row>
    <row r="133" spans="1:14" x14ac:dyDescent="0.25">
      <c r="B133" s="4">
        <v>45</v>
      </c>
      <c r="C133">
        <f t="shared" si="1"/>
        <v>91.329316137127293</v>
      </c>
      <c r="D133" s="32">
        <v>52.547429308034701</v>
      </c>
      <c r="E133" s="32">
        <v>105.95867138522611</v>
      </c>
      <c r="F133">
        <v>98.290243511304652</v>
      </c>
      <c r="G133">
        <v>93.162681793537629</v>
      </c>
      <c r="H133">
        <v>57.04021248211712</v>
      </c>
      <c r="I133">
        <v>92.220736342901134</v>
      </c>
      <c r="J133">
        <v>91.247284220240047</v>
      </c>
      <c r="K133">
        <v>68.86857319691417</v>
      </c>
      <c r="L133">
        <v>94.300710022201812</v>
      </c>
      <c r="M133">
        <v>112.79039053232341</v>
      </c>
      <c r="N133">
        <v>66.854309106347188</v>
      </c>
    </row>
    <row r="134" spans="1:14" x14ac:dyDescent="0.25">
      <c r="A134" t="s">
        <v>12</v>
      </c>
      <c r="B134" s="4">
        <v>0</v>
      </c>
      <c r="D134" s="32"/>
      <c r="E134" s="32"/>
    </row>
    <row r="135" spans="1:14" x14ac:dyDescent="0.25">
      <c r="B135" s="4">
        <v>1</v>
      </c>
      <c r="C135">
        <f>LOG10(C104)</f>
        <v>4.8056322137824834</v>
      </c>
      <c r="D135" s="32">
        <v>4.6982503682673347</v>
      </c>
      <c r="E135" s="32">
        <v>4.7728923905952394</v>
      </c>
      <c r="F135">
        <v>4.768933184370244</v>
      </c>
      <c r="G135">
        <v>4.8450519701913146</v>
      </c>
      <c r="H135">
        <v>4.6556440260426317</v>
      </c>
      <c r="I135">
        <v>4.8905239942123346</v>
      </c>
      <c r="J135">
        <v>4.7546428576219748</v>
      </c>
      <c r="K135">
        <v>4.7829833876533945</v>
      </c>
      <c r="L135">
        <v>4.7975864897611151</v>
      </c>
      <c r="M135">
        <v>4.8557797580884232</v>
      </c>
      <c r="N135">
        <v>4.7471842214217341</v>
      </c>
    </row>
    <row r="136" spans="1:14" x14ac:dyDescent="0.25">
      <c r="B136" s="4">
        <v>2</v>
      </c>
      <c r="C136">
        <f t="shared" ref="C136:C164" si="2">LOG10(C105)</f>
        <v>4.3736444850574596</v>
      </c>
      <c r="D136" s="32">
        <v>4.2006134749739141</v>
      </c>
      <c r="E136" s="32">
        <v>4.2579302580244764</v>
      </c>
      <c r="F136">
        <v>4.2230001236723682</v>
      </c>
      <c r="G136">
        <v>4.2620107032279266</v>
      </c>
      <c r="H136">
        <v>4.0541862241055053</v>
      </c>
      <c r="I136">
        <v>4.4640530477299594</v>
      </c>
      <c r="J136">
        <v>4.251745691329071</v>
      </c>
      <c r="K136">
        <v>4.2432829537160828</v>
      </c>
      <c r="L136">
        <v>4.3354405764076791</v>
      </c>
      <c r="M136">
        <v>4.2914571248775113</v>
      </c>
      <c r="N136">
        <v>4.1725385436224807</v>
      </c>
    </row>
    <row r="137" spans="1:14" x14ac:dyDescent="0.25">
      <c r="B137" s="4">
        <v>3</v>
      </c>
      <c r="C137">
        <f t="shared" si="2"/>
        <v>3.8972911012721423</v>
      </c>
      <c r="D137" s="32">
        <v>3.6864393452986799</v>
      </c>
      <c r="E137" s="32">
        <v>3.8386959721115708</v>
      </c>
      <c r="F137">
        <v>3.8332524016586405</v>
      </c>
      <c r="G137">
        <v>3.8728570074224731</v>
      </c>
      <c r="H137">
        <v>3.6772252807738921</v>
      </c>
      <c r="I137">
        <v>4.0601859278213386</v>
      </c>
      <c r="J137">
        <v>3.9305866097832394</v>
      </c>
      <c r="K137">
        <v>3.8501953470991213</v>
      </c>
      <c r="L137">
        <v>3.9331304009605921</v>
      </c>
      <c r="M137">
        <v>3.8496672961032852</v>
      </c>
      <c r="N137">
        <v>3.7827773625969012</v>
      </c>
    </row>
    <row r="138" spans="1:14" x14ac:dyDescent="0.25">
      <c r="B138" s="5">
        <v>4</v>
      </c>
      <c r="C138">
        <f t="shared" si="2"/>
        <v>3.5980313201932868</v>
      </c>
      <c r="D138" s="32">
        <v>3.3813913237115085</v>
      </c>
      <c r="E138" s="32">
        <v>3.6224676543398422</v>
      </c>
      <c r="F138">
        <v>3.5421890009558488</v>
      </c>
      <c r="G138">
        <v>3.581382170876882</v>
      </c>
      <c r="H138">
        <v>3.3840546800145082</v>
      </c>
      <c r="I138">
        <v>3.791144288237684</v>
      </c>
      <c r="J138">
        <v>3.7365864326964768</v>
      </c>
      <c r="K138">
        <v>3.5619836866127366</v>
      </c>
      <c r="L138">
        <v>3.6518067334430548</v>
      </c>
      <c r="M138">
        <v>3.5828973853052344</v>
      </c>
      <c r="N138">
        <v>3.5157701260297776</v>
      </c>
    </row>
    <row r="139" spans="1:14" x14ac:dyDescent="0.25">
      <c r="B139" s="4">
        <v>5</v>
      </c>
      <c r="C139">
        <f t="shared" si="2"/>
        <v>3.365401517707332</v>
      </c>
      <c r="D139" s="32">
        <v>3.1861084805745667</v>
      </c>
      <c r="E139" s="32">
        <v>3.4395596803114143</v>
      </c>
      <c r="F139">
        <v>2.8486131229726972</v>
      </c>
      <c r="G139">
        <v>3.372033394382973</v>
      </c>
      <c r="H139">
        <v>3.1951018929125223</v>
      </c>
      <c r="I139">
        <v>3.5730005622630308</v>
      </c>
      <c r="J139">
        <v>3.555701893597274</v>
      </c>
      <c r="K139">
        <v>3.3500320987703045</v>
      </c>
      <c r="L139">
        <v>3.4160575229724648</v>
      </c>
      <c r="M139">
        <v>3.4153134107302048</v>
      </c>
      <c r="N139">
        <v>3.299615675785128</v>
      </c>
    </row>
    <row r="140" spans="1:14" x14ac:dyDescent="0.25">
      <c r="B140" s="4">
        <v>6</v>
      </c>
      <c r="C140">
        <f t="shared" si="2"/>
        <v>3.213128639021257</v>
      </c>
      <c r="D140" s="32">
        <v>3.0906192340010228</v>
      </c>
      <c r="E140" s="32">
        <v>3.326994842883213</v>
      </c>
      <c r="F140">
        <v>3.4875753596132486</v>
      </c>
      <c r="G140">
        <v>3.2077118309262769</v>
      </c>
      <c r="H140">
        <v>3.0836170280440665</v>
      </c>
      <c r="I140">
        <v>3.4042786800672271</v>
      </c>
      <c r="J140">
        <v>3.4623209949190943</v>
      </c>
      <c r="K140">
        <v>3.2335570734098993</v>
      </c>
      <c r="L140">
        <v>3.2321762752340022</v>
      </c>
      <c r="M140">
        <v>3.3027204310218177</v>
      </c>
      <c r="N140">
        <v>3.1653360979377263</v>
      </c>
    </row>
    <row r="141" spans="1:14" x14ac:dyDescent="0.25">
      <c r="B141" s="4">
        <v>7</v>
      </c>
      <c r="C141">
        <f t="shared" si="2"/>
        <v>3.035866917588371</v>
      </c>
      <c r="D141" s="32">
        <v>2.9298369881020214</v>
      </c>
      <c r="E141" s="32">
        <v>2.6244718388692441</v>
      </c>
      <c r="F141">
        <v>3.2256535070773844</v>
      </c>
      <c r="G141">
        <v>3.0389816715169649</v>
      </c>
      <c r="H141">
        <v>2.9538369621950187</v>
      </c>
      <c r="I141">
        <v>3.2588192229650552</v>
      </c>
      <c r="J141">
        <v>3.3413007818185587</v>
      </c>
      <c r="K141">
        <v>3.1034198241307291</v>
      </c>
      <c r="L141">
        <v>3.1077321203686239</v>
      </c>
      <c r="M141">
        <v>3.1568047989092269</v>
      </c>
      <c r="N141">
        <v>3.0112760166720323</v>
      </c>
    </row>
    <row r="142" spans="1:14" x14ac:dyDescent="0.25">
      <c r="B142" s="4">
        <v>8</v>
      </c>
      <c r="C142">
        <f t="shared" si="2"/>
        <v>2.9378500474876059</v>
      </c>
      <c r="D142" s="32">
        <v>2.863172024880976</v>
      </c>
      <c r="E142" s="32">
        <v>3.1504753277215314</v>
      </c>
      <c r="F142">
        <v>3.1281095799560443</v>
      </c>
      <c r="G142">
        <v>2.9856568146321401</v>
      </c>
      <c r="H142">
        <v>2.8251791596067011</v>
      </c>
      <c r="I142">
        <v>3.155056111382458</v>
      </c>
      <c r="J142">
        <v>3.2371725051360598</v>
      </c>
      <c r="K142">
        <v>2.9391520372922466</v>
      </c>
      <c r="L142">
        <v>3.0126002421748383</v>
      </c>
      <c r="M142">
        <v>3.0428416266643663</v>
      </c>
      <c r="N142">
        <v>2.8790676617343234</v>
      </c>
    </row>
    <row r="143" spans="1:14" x14ac:dyDescent="0.25">
      <c r="B143" s="4">
        <v>9</v>
      </c>
      <c r="C143">
        <f t="shared" si="2"/>
        <v>2.8469075334643286</v>
      </c>
      <c r="D143" s="32">
        <v>2.7835397687512491</v>
      </c>
      <c r="E143" s="32">
        <v>3.0629536548084215</v>
      </c>
      <c r="F143">
        <v>2.9799340313976925</v>
      </c>
      <c r="G143">
        <v>2.9381589103600017</v>
      </c>
      <c r="H143">
        <v>2.7509156672454473</v>
      </c>
      <c r="I143">
        <v>3.0839568681869198</v>
      </c>
      <c r="J143">
        <v>3.1338670430045386</v>
      </c>
      <c r="K143">
        <v>2.8040880494212734</v>
      </c>
      <c r="L143">
        <v>2.9103917822870131</v>
      </c>
      <c r="M143">
        <v>2.9958800314118408</v>
      </c>
      <c r="N143">
        <v>2.7633360638758004</v>
      </c>
    </row>
    <row r="144" spans="1:14" x14ac:dyDescent="0.25">
      <c r="B144" s="5">
        <v>10</v>
      </c>
      <c r="C144">
        <f t="shared" si="2"/>
        <v>2.7136582776423448</v>
      </c>
      <c r="D144" s="32">
        <v>2.6861641605228339</v>
      </c>
      <c r="E144" s="32">
        <v>2.9808062066250716</v>
      </c>
      <c r="F144">
        <v>2.9075699011873208</v>
      </c>
      <c r="G144">
        <v>2.7839898090611648</v>
      </c>
      <c r="H144">
        <v>2.6556072337361925</v>
      </c>
      <c r="I144">
        <v>2.9425521908406607</v>
      </c>
      <c r="J144">
        <v>3.0809399459444351</v>
      </c>
      <c r="K144">
        <v>2.6806091275720165</v>
      </c>
      <c r="L144">
        <v>2.7831290562834283</v>
      </c>
      <c r="M144">
        <v>2.9177740384064328</v>
      </c>
      <c r="N144">
        <v>2.7438639179742745</v>
      </c>
    </row>
    <row r="145" spans="2:14" x14ac:dyDescent="0.25">
      <c r="B145" s="17">
        <v>11.5</v>
      </c>
      <c r="C145" s="18">
        <f t="shared" si="2"/>
        <v>2.5162434500823889</v>
      </c>
      <c r="D145" s="42">
        <v>2.5214624868550706</v>
      </c>
      <c r="E145" s="32">
        <v>2.6944290990855135</v>
      </c>
      <c r="F145">
        <v>2.6631240895766357</v>
      </c>
      <c r="G145">
        <v>2.663960928755936</v>
      </c>
      <c r="H145">
        <v>2.4178655248598462</v>
      </c>
      <c r="I145">
        <v>2.794829412478165</v>
      </c>
      <c r="J145">
        <v>2.8440047792733925</v>
      </c>
      <c r="K145">
        <v>2.5229350253379899</v>
      </c>
      <c r="L145">
        <v>2.4590025681624534</v>
      </c>
      <c r="M145">
        <v>2.7008138526885279</v>
      </c>
      <c r="N145">
        <v>2.4551919189678859</v>
      </c>
    </row>
    <row r="146" spans="2:14" x14ac:dyDescent="0.25">
      <c r="B146" s="4">
        <v>13</v>
      </c>
      <c r="C146">
        <f t="shared" si="2"/>
        <v>2.4919586676160197</v>
      </c>
      <c r="D146" s="32">
        <v>2.5301415181263045</v>
      </c>
      <c r="E146" s="32">
        <v>2.6706894176481764</v>
      </c>
      <c r="F146">
        <v>2.6499721341160565</v>
      </c>
      <c r="G146">
        <v>2.4708407687485643</v>
      </c>
      <c r="H146">
        <v>2.3993439712908993</v>
      </c>
      <c r="I146">
        <v>2.6383097119363339</v>
      </c>
      <c r="J146">
        <v>2.7836463176030675</v>
      </c>
      <c r="K146">
        <v>2.4896940921993109</v>
      </c>
      <c r="L146">
        <v>2.595726124965327</v>
      </c>
      <c r="M146">
        <v>2.6508513887112168</v>
      </c>
      <c r="N146">
        <v>2.429697359910262</v>
      </c>
    </row>
    <row r="147" spans="2:14" x14ac:dyDescent="0.25">
      <c r="B147" s="4">
        <v>14.5</v>
      </c>
      <c r="C147">
        <f t="shared" si="2"/>
        <v>2.4283746005574174</v>
      </c>
      <c r="D147" s="32">
        <v>2.3772279707080859</v>
      </c>
      <c r="E147" s="32">
        <v>2.7292414389324171</v>
      </c>
      <c r="F147">
        <v>2.5768777528559803</v>
      </c>
      <c r="G147">
        <v>2.5302799693242797</v>
      </c>
      <c r="H147">
        <v>2.3098476305980324</v>
      </c>
      <c r="I147">
        <v>2.6142575515970297</v>
      </c>
      <c r="J147">
        <v>2.7202777245895589</v>
      </c>
      <c r="K147">
        <v>2.4914725883892181</v>
      </c>
      <c r="L147">
        <v>2.458592791926451</v>
      </c>
      <c r="M147">
        <v>2.6052233117776065</v>
      </c>
      <c r="N147">
        <v>2.3916813998629118</v>
      </c>
    </row>
    <row r="148" spans="2:14" x14ac:dyDescent="0.25">
      <c r="B148" s="4">
        <v>16</v>
      </c>
      <c r="C148">
        <f t="shared" si="2"/>
        <v>2.4079039752935505</v>
      </c>
      <c r="D148" s="32">
        <v>2.4029052792896417</v>
      </c>
      <c r="E148" s="32">
        <v>2.5934180689949553</v>
      </c>
      <c r="F148">
        <v>2.4989587295666187</v>
      </c>
      <c r="G148">
        <v>2.5014151629858929</v>
      </c>
      <c r="H148">
        <v>2.3174686580669577</v>
      </c>
      <c r="I148">
        <v>2.5617457338869234</v>
      </c>
      <c r="J148">
        <v>2.6150513300975029</v>
      </c>
      <c r="K148">
        <v>2.3631071772109378</v>
      </c>
      <c r="L148">
        <v>2.3350184751708647</v>
      </c>
      <c r="M148">
        <v>2.5894116173966069</v>
      </c>
      <c r="N148">
        <v>2.395906674849587</v>
      </c>
    </row>
    <row r="149" spans="2:14" x14ac:dyDescent="0.25">
      <c r="B149" s="4">
        <v>17.5</v>
      </c>
      <c r="C149">
        <f t="shared" si="2"/>
        <v>2.320133414710341</v>
      </c>
      <c r="D149" s="32">
        <v>2.3615667928687767</v>
      </c>
      <c r="E149" s="32">
        <v>2.5738225129315744</v>
      </c>
      <c r="F149">
        <v>2.4960682398157785</v>
      </c>
      <c r="G149">
        <v>2.4111888904715908</v>
      </c>
      <c r="I149">
        <v>2.526450075336812</v>
      </c>
      <c r="J149">
        <v>2.5702415638232394</v>
      </c>
      <c r="K149">
        <v>2.2715310321599174</v>
      </c>
      <c r="L149">
        <v>2.3683951369854914</v>
      </c>
      <c r="M149">
        <v>2.4877484664095051</v>
      </c>
      <c r="N149">
        <v>2.2926432332275479</v>
      </c>
    </row>
    <row r="150" spans="2:14" x14ac:dyDescent="0.25">
      <c r="B150" s="4">
        <v>19</v>
      </c>
      <c r="C150">
        <f t="shared" si="2"/>
        <v>2.2923138206959748</v>
      </c>
      <c r="D150" s="32">
        <v>2.2595597201859796</v>
      </c>
      <c r="E150" s="32">
        <v>2.4144328807415887</v>
      </c>
      <c r="F150">
        <v>2.4329711771717002</v>
      </c>
      <c r="G150">
        <v>2.3519184778020299</v>
      </c>
      <c r="H150">
        <v>2.1223569117982573</v>
      </c>
      <c r="I150">
        <v>2.2848126211184656</v>
      </c>
      <c r="J150">
        <v>2.5057204572787803</v>
      </c>
      <c r="K150">
        <v>2.2420045051308866</v>
      </c>
      <c r="L150">
        <v>2.3155151251143531</v>
      </c>
      <c r="M150">
        <v>2.5155169516227129</v>
      </c>
      <c r="N150">
        <v>2.3136510848405312</v>
      </c>
    </row>
    <row r="151" spans="2:14" x14ac:dyDescent="0.25">
      <c r="B151" s="4">
        <v>20.5</v>
      </c>
      <c r="C151">
        <f t="shared" si="2"/>
        <v>2.1735621836723684</v>
      </c>
      <c r="D151" s="32">
        <v>2.1848789753650313</v>
      </c>
      <c r="E151" s="32">
        <v>2.3140872228468572</v>
      </c>
      <c r="F151">
        <v>2.338777472400225</v>
      </c>
      <c r="G151">
        <v>2.3521460358276203</v>
      </c>
      <c r="H151">
        <v>2.1365600900075292</v>
      </c>
      <c r="I151">
        <v>2.4332527890470814</v>
      </c>
      <c r="J151">
        <v>2.4372965607325225</v>
      </c>
      <c r="K151">
        <v>2.174734278894817</v>
      </c>
      <c r="L151">
        <v>2.3093928107651776</v>
      </c>
      <c r="M151">
        <v>2.4975048777041451</v>
      </c>
      <c r="N151">
        <v>2.2374720947000757</v>
      </c>
    </row>
    <row r="152" spans="2:14" x14ac:dyDescent="0.25">
      <c r="B152" s="4">
        <v>22</v>
      </c>
      <c r="C152">
        <f t="shared" si="2"/>
        <v>2.1937773269917811</v>
      </c>
      <c r="D152" s="32">
        <v>2.185102780823168</v>
      </c>
      <c r="E152" s="32">
        <v>2.3587458292595951</v>
      </c>
      <c r="F152">
        <v>2.4108271422366232</v>
      </c>
      <c r="G152">
        <v>2.3168527752481034</v>
      </c>
      <c r="H152">
        <v>2.0118076259656292</v>
      </c>
      <c r="I152">
        <v>2.366092429467781</v>
      </c>
      <c r="J152">
        <v>2.4190615362188015</v>
      </c>
      <c r="K152">
        <v>2.1655788519500043</v>
      </c>
      <c r="L152">
        <v>2.2898861735518405</v>
      </c>
      <c r="M152">
        <v>2.3671560345121829</v>
      </c>
      <c r="N152">
        <v>2.141803926646312</v>
      </c>
    </row>
    <row r="153" spans="2:14" x14ac:dyDescent="0.25">
      <c r="B153" s="4">
        <v>23.5</v>
      </c>
      <c r="C153">
        <f t="shared" si="2"/>
        <v>2.1662585607971132</v>
      </c>
      <c r="D153" s="32">
        <v>2.331805787214563</v>
      </c>
      <c r="E153" s="32">
        <v>2.3465517892477967</v>
      </c>
      <c r="F153">
        <v>2.3052287220982222</v>
      </c>
      <c r="G153">
        <v>2.1849492585069816</v>
      </c>
      <c r="H153">
        <v>2.0792861831194003</v>
      </c>
      <c r="I153">
        <v>2.3834707141928906</v>
      </c>
      <c r="J153">
        <v>2.3611759948478954</v>
      </c>
      <c r="K153">
        <v>1.9970831032882814</v>
      </c>
      <c r="L153">
        <v>2.2502432589744266</v>
      </c>
      <c r="M153">
        <v>2.2707036821444686</v>
      </c>
      <c r="N153">
        <v>2.1026161962285741</v>
      </c>
    </row>
    <row r="154" spans="2:14" x14ac:dyDescent="0.25">
      <c r="B154" s="4">
        <v>25</v>
      </c>
      <c r="C154">
        <f t="shared" si="2"/>
        <v>2.1038475249993813</v>
      </c>
      <c r="D154" s="32">
        <v>2.1477411648980489</v>
      </c>
      <c r="E154" s="32">
        <v>2.3222414043794144</v>
      </c>
      <c r="F154">
        <v>2.2900590695514995</v>
      </c>
      <c r="G154">
        <v>2.1852834597407904</v>
      </c>
      <c r="H154">
        <v>2.0890601919665976</v>
      </c>
      <c r="I154">
        <v>2.3468746564914689</v>
      </c>
      <c r="J154">
        <v>2.2447358931942425</v>
      </c>
      <c r="K154">
        <v>2.2167956238955284</v>
      </c>
      <c r="M154">
        <v>2.2149206000106401</v>
      </c>
      <c r="N154">
        <v>2.1363785658736756</v>
      </c>
    </row>
    <row r="155" spans="2:14" x14ac:dyDescent="0.25">
      <c r="B155" s="4">
        <v>27</v>
      </c>
      <c r="C155">
        <f t="shared" si="2"/>
        <v>2.0798092841319429</v>
      </c>
      <c r="D155" s="32">
        <v>2.035300973788722</v>
      </c>
      <c r="E155" s="32">
        <v>2.2429062623408442</v>
      </c>
      <c r="F155">
        <v>2.1151676704329372</v>
      </c>
      <c r="G155">
        <v>2.0443524418198038</v>
      </c>
      <c r="H155">
        <v>2.0051455296325948</v>
      </c>
      <c r="I155">
        <v>2.2178980288768955</v>
      </c>
      <c r="J155">
        <v>2.0743795742073301</v>
      </c>
      <c r="K155">
        <v>2.0452419542330165</v>
      </c>
      <c r="L155">
        <v>1.9103193455456386</v>
      </c>
      <c r="M155">
        <v>2.290146925161888</v>
      </c>
      <c r="N155">
        <v>2.1142601773922816</v>
      </c>
    </row>
    <row r="156" spans="2:14" x14ac:dyDescent="0.25">
      <c r="B156" s="4">
        <v>29</v>
      </c>
      <c r="C156">
        <f t="shared" si="2"/>
        <v>2.0465492008194111</v>
      </c>
      <c r="D156" s="32">
        <v>2.0033531567891063</v>
      </c>
      <c r="E156" s="32">
        <v>2.1595490756390832</v>
      </c>
      <c r="F156">
        <v>2.229939757365599</v>
      </c>
      <c r="G156">
        <v>2.0673041884401808</v>
      </c>
      <c r="H156">
        <v>1.8087292958129495</v>
      </c>
      <c r="I156">
        <v>2.2760308113722099</v>
      </c>
      <c r="J156">
        <v>2.1728928343193261</v>
      </c>
      <c r="K156">
        <v>1.908509943065966</v>
      </c>
      <c r="L156">
        <v>2.0599005211497947</v>
      </c>
      <c r="M156">
        <v>2.2968382487958632</v>
      </c>
      <c r="N156">
        <v>2.0340436639130517</v>
      </c>
    </row>
    <row r="157" spans="2:14" x14ac:dyDescent="0.25">
      <c r="B157" s="4">
        <v>31</v>
      </c>
      <c r="C157">
        <f t="shared" si="2"/>
        <v>2.0653681822212184</v>
      </c>
      <c r="D157" s="32">
        <v>2.024019963379033</v>
      </c>
      <c r="E157" s="32">
        <v>2.1867903203619128</v>
      </c>
      <c r="F157">
        <v>2.1583687450702569</v>
      </c>
      <c r="G157">
        <v>1.9818311090102019</v>
      </c>
      <c r="H157">
        <v>1.9948115315947825</v>
      </c>
      <c r="I157">
        <v>2.0834657236823229</v>
      </c>
      <c r="J157">
        <v>2.2553851089729537</v>
      </c>
      <c r="K157">
        <v>1.8780705041931756</v>
      </c>
      <c r="L157">
        <v>2.0879773686884668</v>
      </c>
      <c r="M157">
        <v>2.1444924732461135</v>
      </c>
      <c r="N157">
        <v>1.9654092833785703</v>
      </c>
    </row>
    <row r="158" spans="2:14" x14ac:dyDescent="0.25">
      <c r="B158" s="4">
        <v>33</v>
      </c>
      <c r="C158">
        <f t="shared" si="2"/>
        <v>2.0981923700172578</v>
      </c>
      <c r="D158" s="32">
        <v>2.0242630613321495</v>
      </c>
      <c r="E158" s="32">
        <v>2.2172262023913829</v>
      </c>
      <c r="F158" s="14">
        <v>2.207015842273627</v>
      </c>
      <c r="G158" s="14">
        <v>2.0744773834943691</v>
      </c>
      <c r="H158" s="14">
        <v>1.8744002487977311</v>
      </c>
      <c r="I158" s="14">
        <v>2.3001858027561233</v>
      </c>
      <c r="J158" s="14">
        <v>2.1709187650936088</v>
      </c>
      <c r="K158" s="14">
        <v>1.8094387678053747</v>
      </c>
      <c r="L158" s="14">
        <v>2.2431198684100204</v>
      </c>
      <c r="M158" s="14">
        <v>2.1016701788151493</v>
      </c>
      <c r="N158" s="14">
        <v>1.8831213520056951</v>
      </c>
    </row>
    <row r="159" spans="2:14" x14ac:dyDescent="0.25">
      <c r="B159" s="4">
        <v>35</v>
      </c>
      <c r="C159">
        <f t="shared" si="2"/>
        <v>2.0287771148741647</v>
      </c>
      <c r="D159" s="32">
        <v>1.9853905610229021</v>
      </c>
      <c r="E159" s="32">
        <v>2.1754107746184137</v>
      </c>
      <c r="F159" s="14">
        <v>2.2425503891910608</v>
      </c>
      <c r="G159" s="14">
        <v>2.2040799456948381</v>
      </c>
      <c r="H159" s="14">
        <v>1.6781056036537632</v>
      </c>
      <c r="I159" s="14">
        <v>2.0516116794452044</v>
      </c>
      <c r="J159" s="14">
        <v>1.9904776894871212</v>
      </c>
      <c r="K159" s="14">
        <v>1.9182000925369522</v>
      </c>
      <c r="L159" s="14">
        <v>1.9760743700564065</v>
      </c>
      <c r="M159" s="14">
        <v>2.1823022725873304</v>
      </c>
      <c r="N159" s="14">
        <v>1.7924930372873393</v>
      </c>
    </row>
    <row r="160" spans="2:14" x14ac:dyDescent="0.25">
      <c r="B160" s="4">
        <v>37</v>
      </c>
      <c r="C160">
        <f t="shared" si="2"/>
        <v>2.0397386532120128</v>
      </c>
      <c r="D160" s="32">
        <v>1.9295952769607312</v>
      </c>
      <c r="E160" s="32">
        <v>2.1225608470476085</v>
      </c>
      <c r="F160" s="14">
        <v>2.1141862135589591</v>
      </c>
      <c r="G160" s="14">
        <v>2.1245146231402856</v>
      </c>
      <c r="H160" s="14">
        <v>1.8442453262417604</v>
      </c>
      <c r="I160" s="14">
        <v>2.1319481841536514</v>
      </c>
      <c r="J160" s="14">
        <v>1.9496467131572366</v>
      </c>
      <c r="K160" s="14">
        <v>1.8604818548277335</v>
      </c>
      <c r="L160" s="14">
        <v>1.9999976459698228</v>
      </c>
      <c r="M160" s="14">
        <v>2.151821445529349</v>
      </c>
      <c r="N160" s="14">
        <v>1.8964853135636763</v>
      </c>
    </row>
    <row r="161" spans="1:14" x14ac:dyDescent="0.25">
      <c r="B161" s="4">
        <v>39</v>
      </c>
      <c r="C161">
        <f t="shared" si="2"/>
        <v>2.0671068527580818</v>
      </c>
      <c r="D161" s="32">
        <v>1.9470701023549479</v>
      </c>
      <c r="E161" s="32">
        <v>2.1559676795527571</v>
      </c>
      <c r="F161" s="14">
        <v>2.1574803141803334</v>
      </c>
      <c r="G161" s="14">
        <v>2.0440056997000644</v>
      </c>
      <c r="H161" s="14">
        <v>1.8064941159850993</v>
      </c>
      <c r="I161" s="14">
        <v>2.1433348340476743</v>
      </c>
      <c r="J161" s="14">
        <v>2.0928243673668079</v>
      </c>
      <c r="K161" s="14">
        <v>1.7892822741732044</v>
      </c>
      <c r="L161" s="14">
        <v>1.9766965685609721</v>
      </c>
      <c r="M161" s="14">
        <v>2.1550671221849829</v>
      </c>
      <c r="N161" s="14">
        <v>1.8293013341500495</v>
      </c>
    </row>
    <row r="162" spans="1:14" x14ac:dyDescent="0.25">
      <c r="B162" s="4">
        <v>41</v>
      </c>
      <c r="C162">
        <f t="shared" si="2"/>
        <v>2.0732601787313212</v>
      </c>
      <c r="D162" s="32">
        <v>1.9496750087563675</v>
      </c>
      <c r="E162" s="32">
        <v>2.1674493367226741</v>
      </c>
      <c r="F162" s="14">
        <v>2.1118874850365703</v>
      </c>
      <c r="G162" s="14">
        <v>1.8516574195741049</v>
      </c>
      <c r="H162" s="14">
        <v>1.5946873046628836</v>
      </c>
      <c r="I162" s="14">
        <v>2.0946837266591785</v>
      </c>
      <c r="J162" s="14">
        <v>2.0400034045965532</v>
      </c>
      <c r="K162" s="14">
        <v>1.7835712064576659</v>
      </c>
      <c r="L162" s="14">
        <v>1.9249218476090251</v>
      </c>
      <c r="M162" s="14">
        <v>2.1160557698301425</v>
      </c>
      <c r="N162" s="14">
        <v>1.777317625837656</v>
      </c>
    </row>
    <row r="163" spans="1:14" x14ac:dyDescent="0.25">
      <c r="B163" s="4">
        <v>43</v>
      </c>
      <c r="C163">
        <f t="shared" si="2"/>
        <v>2.0410566951399263</v>
      </c>
      <c r="D163" s="32">
        <v>1.9259533731710343</v>
      </c>
      <c r="E163" s="32">
        <v>2.0064417235040914</v>
      </c>
      <c r="F163" s="14">
        <v>2.1065871052027898</v>
      </c>
      <c r="G163" s="14">
        <v>1.9688297420111402</v>
      </c>
      <c r="H163" s="14">
        <v>1.6552264406544503</v>
      </c>
      <c r="I163" s="14">
        <v>2.1904548810812563</v>
      </c>
      <c r="J163" s="14">
        <v>2.0678440269239924</v>
      </c>
      <c r="K163" s="14">
        <v>1.7897977572982973</v>
      </c>
      <c r="L163" s="14">
        <v>1.8388211153695346</v>
      </c>
      <c r="M163" s="14">
        <v>1.9972415695546708</v>
      </c>
      <c r="N163" s="14">
        <v>1.8443981062441144</v>
      </c>
    </row>
    <row r="164" spans="1:14" x14ac:dyDescent="0.25">
      <c r="B164" s="4">
        <v>45</v>
      </c>
      <c r="C164">
        <f t="shared" si="2"/>
        <v>1.9606102057155324</v>
      </c>
      <c r="D164" s="32">
        <v>1.7205514746051065</v>
      </c>
      <c r="E164" s="32">
        <v>2.0251365040449518</v>
      </c>
      <c r="F164" s="14">
        <v>1.992510411021432</v>
      </c>
      <c r="G164" s="14">
        <v>1.9692419817021816</v>
      </c>
      <c r="H164" s="14">
        <v>1.7561811346495435</v>
      </c>
      <c r="I164" s="14">
        <v>1.9648285855518126</v>
      </c>
      <c r="J164" s="14">
        <v>1.9602199474768356</v>
      </c>
      <c r="K164" s="14">
        <v>1.8380210854664323</v>
      </c>
      <c r="L164" s="14">
        <v>1.9745149627008851</v>
      </c>
      <c r="M164" s="14">
        <v>2.052272100387039</v>
      </c>
      <c r="N164" s="14">
        <v>1.8251294050280082</v>
      </c>
    </row>
    <row r="165" spans="1:14" x14ac:dyDescent="0.25">
      <c r="A165" t="s">
        <v>13</v>
      </c>
      <c r="B165" s="4">
        <v>0</v>
      </c>
      <c r="D165" s="32"/>
      <c r="E165" s="32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C135:C$164)</f>
        <v>0.65069533432746318</v>
      </c>
      <c r="D166" s="39">
        <v>0.70387799691199204</v>
      </c>
      <c r="E166" s="39">
        <v>0.69932804837188955</v>
      </c>
      <c r="F166" s="14">
        <v>0.68507861574197049</v>
      </c>
      <c r="G166" s="14">
        <v>0.69901701967093721</v>
      </c>
      <c r="H166" s="14">
        <v>0.74544693454079003</v>
      </c>
      <c r="I166" s="14">
        <v>0.71210341127129306</v>
      </c>
      <c r="J166" s="14">
        <v>0.79394708244172263</v>
      </c>
      <c r="K166" s="14">
        <v>0.73476722234322001</v>
      </c>
      <c r="L166" s="14">
        <v>0.69833408537427122</v>
      </c>
      <c r="M166" s="14">
        <v>0.71308128408650517</v>
      </c>
      <c r="N166" s="14">
        <v>0.72700728272763848</v>
      </c>
    </row>
    <row r="167" spans="1:14" x14ac:dyDescent="0.25">
      <c r="B167" s="4">
        <v>2</v>
      </c>
      <c r="C167" s="14">
        <f>RSQ($B136:$B$164, $C136:$C$164)</f>
        <v>0.67701998606018554</v>
      </c>
      <c r="D167" s="39">
        <v>0.75648316676452709</v>
      </c>
      <c r="E167" s="39">
        <v>0.74095764692660193</v>
      </c>
      <c r="F167" s="14">
        <v>0.72896675230899965</v>
      </c>
      <c r="G167" s="14">
        <v>0.74524047590941223</v>
      </c>
      <c r="H167" s="14">
        <v>0.79603214071258799</v>
      </c>
      <c r="I167" s="14">
        <v>0.74019777128665643</v>
      </c>
      <c r="J167" s="14">
        <v>0.82960092953705444</v>
      </c>
      <c r="K167" s="14">
        <v>0.77433203390884731</v>
      </c>
      <c r="L167" s="14">
        <v>0.72945083411716971</v>
      </c>
      <c r="M167" s="14">
        <v>0.76703290048945327</v>
      </c>
      <c r="N167" s="14">
        <v>0.77449324722660307</v>
      </c>
    </row>
    <row r="168" spans="1:14" x14ac:dyDescent="0.25">
      <c r="B168" s="4">
        <v>3</v>
      </c>
      <c r="C168" s="14">
        <f>RSQ($B137:$B$164, $C137:$C$164)</f>
        <v>0.70947004931443236</v>
      </c>
      <c r="D168" s="39">
        <v>0.81336336140520016</v>
      </c>
      <c r="E168" s="40">
        <v>0.77211253862896523</v>
      </c>
      <c r="F168" s="15">
        <v>0.75968109449758259</v>
      </c>
      <c r="G168" s="15">
        <v>0.77778778039499885</v>
      </c>
      <c r="H168" s="15">
        <v>0.82777552530773935</v>
      </c>
      <c r="I168" s="15">
        <v>0.76712626253292504</v>
      </c>
      <c r="J168" s="15">
        <v>0.84747128352728984</v>
      </c>
      <c r="K168" s="15">
        <v>0.80324729703282838</v>
      </c>
      <c r="L168" s="15">
        <v>0.75792512026035819</v>
      </c>
      <c r="M168" s="15">
        <v>0.80895939802226602</v>
      </c>
      <c r="N168" s="15">
        <v>0.80817853092807312</v>
      </c>
    </row>
    <row r="169" spans="1:14" x14ac:dyDescent="0.25">
      <c r="B169" s="5">
        <v>4</v>
      </c>
      <c r="C169" s="14">
        <f>RSQ($B138:$B$164, $C138:$C$164)</f>
        <v>0.72781260547155502</v>
      </c>
      <c r="D169" s="39">
        <v>0.84397731461741055</v>
      </c>
      <c r="E169" s="39">
        <v>0.78498989961908394</v>
      </c>
      <c r="F169" s="14">
        <v>0.77678400574269502</v>
      </c>
      <c r="G169" s="14">
        <v>0.80090432429986236</v>
      </c>
      <c r="H169" s="14">
        <v>0.84874142930214158</v>
      </c>
      <c r="I169" s="14">
        <v>0.78330534637018301</v>
      </c>
      <c r="J169" s="14">
        <v>0.85509973102465919</v>
      </c>
      <c r="K169" s="14">
        <v>0.82239232901736803</v>
      </c>
      <c r="L169" s="14">
        <v>0.77719719841103785</v>
      </c>
      <c r="M169" s="14">
        <v>0.83059652327998512</v>
      </c>
      <c r="N169" s="14">
        <v>0.83171955644897799</v>
      </c>
    </row>
    <row r="170" spans="1:14" x14ac:dyDescent="0.25">
      <c r="B170" s="4">
        <v>5</v>
      </c>
      <c r="C170" s="14">
        <f>RSQ($B139:$B$164, $C139:$C$164)</f>
        <v>0.73990399899602211</v>
      </c>
      <c r="D170" s="39">
        <v>0.85976899493186998</v>
      </c>
      <c r="E170" s="39">
        <v>0.79463104526696415</v>
      </c>
      <c r="F170" s="14">
        <v>0.78031035089943157</v>
      </c>
      <c r="G170" s="14">
        <v>0.81505199228096159</v>
      </c>
      <c r="H170" s="14">
        <v>0.8585568159935778</v>
      </c>
      <c r="I170" s="14">
        <v>0.79444698483277665</v>
      </c>
      <c r="J170" s="14">
        <v>0.85944701878638774</v>
      </c>
      <c r="K170" s="14">
        <v>0.8338455504116763</v>
      </c>
      <c r="L170" s="14">
        <v>0.79132869661832128</v>
      </c>
      <c r="M170" s="14">
        <v>0.84190875016849975</v>
      </c>
      <c r="N170" s="14">
        <v>0.85005702542850126</v>
      </c>
    </row>
    <row r="171" spans="1:14" x14ac:dyDescent="0.25">
      <c r="B171" s="4">
        <v>6</v>
      </c>
      <c r="C171" s="14">
        <f>RSQ($B140:$B$164, $C140:$C$164)</f>
        <v>0.74612673652712536</v>
      </c>
      <c r="D171" s="39">
        <v>0.86785015053223669</v>
      </c>
      <c r="E171" s="39">
        <v>0.80064531268840033</v>
      </c>
      <c r="F171" s="14">
        <v>0.77762128461465518</v>
      </c>
      <c r="G171" s="14">
        <v>0.82338089410775306</v>
      </c>
      <c r="H171" s="14">
        <v>0.86331368797326757</v>
      </c>
      <c r="I171" s="14">
        <v>0.80054656475128538</v>
      </c>
      <c r="J171" s="14">
        <v>0.85900240611623135</v>
      </c>
      <c r="K171" s="14">
        <v>0.84022157509658291</v>
      </c>
      <c r="L171" s="14">
        <v>0.79862800860230965</v>
      </c>
      <c r="M171" s="14">
        <v>0.8499375095714502</v>
      </c>
      <c r="N171" s="14">
        <v>0.86303392991095329</v>
      </c>
    </row>
    <row r="172" spans="1:14" x14ac:dyDescent="0.25">
      <c r="B172" s="4">
        <v>7</v>
      </c>
      <c r="C172" s="14">
        <f>RSQ($B141:$B$164, $C141:$C$164)</f>
        <v>0.75422096364882085</v>
      </c>
      <c r="D172" s="39">
        <v>0.87991853089380745</v>
      </c>
      <c r="E172" s="39">
        <v>0.81176847516910045</v>
      </c>
      <c r="F172" s="14">
        <v>0.8029521514719643</v>
      </c>
      <c r="G172" s="14">
        <v>0.82697132814732521</v>
      </c>
      <c r="H172" s="14">
        <v>0.869972996984548</v>
      </c>
      <c r="I172" s="14">
        <v>0.80336857355726132</v>
      </c>
      <c r="J172" s="14">
        <v>0.86028371418663574</v>
      </c>
      <c r="K172" s="14">
        <v>0.85113210006550588</v>
      </c>
      <c r="L172" s="14">
        <v>0.80002323093823036</v>
      </c>
      <c r="M172" s="14">
        <v>0.86040779892602504</v>
      </c>
      <c r="N172" s="14">
        <v>0.87890244834263642</v>
      </c>
    </row>
    <row r="173" spans="1:14" x14ac:dyDescent="0.25">
      <c r="B173" s="4">
        <v>8</v>
      </c>
      <c r="C173" s="14">
        <f>RSQ($B142:$B$164, $C142:$C$164)</f>
        <v>0.75470568617197564</v>
      </c>
      <c r="D173" s="39">
        <v>0.88264934868641542</v>
      </c>
      <c r="E173" s="39">
        <v>0.83263996896776515</v>
      </c>
      <c r="F173" s="14">
        <v>0.81059461380870124</v>
      </c>
      <c r="G173" s="14">
        <v>0.82054262337071759</v>
      </c>
      <c r="H173" s="14">
        <v>0.87526428669857625</v>
      </c>
      <c r="I173" s="14">
        <v>0.80255696612235383</v>
      </c>
      <c r="J173" s="14">
        <v>0.8603247667985906</v>
      </c>
      <c r="K173" s="14">
        <v>0.86577032097312456</v>
      </c>
      <c r="L173" s="14">
        <v>0.80034443125505661</v>
      </c>
      <c r="M173" s="14">
        <v>0.86543063008726562</v>
      </c>
      <c r="N173" s="14">
        <v>0.89185592124025914</v>
      </c>
    </row>
    <row r="174" spans="1:14" x14ac:dyDescent="0.25">
      <c r="B174" s="4">
        <v>9</v>
      </c>
      <c r="C174" s="14">
        <f>RSQ($B143:$B$164, $C143:$C$164)</f>
        <v>0.76021971270134547</v>
      </c>
      <c r="D174" s="39">
        <v>0.88865253358303564</v>
      </c>
      <c r="E174" s="39">
        <v>0.83704594758489115</v>
      </c>
      <c r="F174" s="14">
        <v>0.82710738602509837</v>
      </c>
      <c r="G174" s="14">
        <v>0.81758979681991206</v>
      </c>
      <c r="H174" s="14">
        <v>0.87671351138504861</v>
      </c>
      <c r="I174" s="14">
        <v>0.80241329962018004</v>
      </c>
      <c r="J174" s="14">
        <v>0.86011687347624943</v>
      </c>
      <c r="K174" s="14">
        <v>0.87527545000302676</v>
      </c>
      <c r="L174" s="14">
        <v>0.80420093869568166</v>
      </c>
      <c r="M174" s="14">
        <v>0.8663862265862764</v>
      </c>
      <c r="N174" s="14">
        <v>0.90150519537141793</v>
      </c>
    </row>
    <row r="175" spans="1:14" x14ac:dyDescent="0.25">
      <c r="B175" s="5">
        <v>10</v>
      </c>
      <c r="C175" s="14">
        <f>RSQ($B144:$B$164, $C144:$C$164)</f>
        <v>0.77875926667313866</v>
      </c>
      <c r="D175" s="39">
        <v>0.89653647286250682</v>
      </c>
      <c r="E175" s="39">
        <v>0.84721829001599869</v>
      </c>
      <c r="F175" s="14">
        <v>0.83817290968646141</v>
      </c>
      <c r="G175" s="14">
        <v>0.82574512000833755</v>
      </c>
      <c r="H175" s="14">
        <v>0.88236340967130877</v>
      </c>
      <c r="I175" s="14">
        <v>0.81285958170149386</v>
      </c>
      <c r="J175" s="14">
        <v>0.85901554060190433</v>
      </c>
      <c r="K175" s="14">
        <v>0.87962617614796113</v>
      </c>
      <c r="L175" s="14">
        <v>0.81213774452536902</v>
      </c>
      <c r="M175" s="14">
        <v>0.87638096413673927</v>
      </c>
      <c r="N175" s="14">
        <v>0.90699798576457191</v>
      </c>
    </row>
    <row r="176" spans="1:14" x14ac:dyDescent="0.25">
      <c r="B176" s="5">
        <v>11.5</v>
      </c>
      <c r="C176" s="16">
        <f>RSQ($B145:$B$164, $C145:$C$164)</f>
        <v>0.79592317065125329</v>
      </c>
      <c r="D176" s="41">
        <v>0.90051838441775112</v>
      </c>
      <c r="E176" s="39">
        <v>0.87131486289109639</v>
      </c>
      <c r="F176" s="14">
        <v>0.8676488819735938</v>
      </c>
      <c r="G176" s="14">
        <v>0.81938233122928905</v>
      </c>
      <c r="H176" s="14">
        <v>0.88987387599681278</v>
      </c>
      <c r="I176" s="14">
        <v>0.81709011655182462</v>
      </c>
      <c r="J176" s="14">
        <v>0.86850322690216386</v>
      </c>
      <c r="K176" s="14">
        <v>0.87609978127364052</v>
      </c>
      <c r="L176" s="14">
        <v>0.8156187405691756</v>
      </c>
      <c r="M176" s="14">
        <v>0.89449521114970076</v>
      </c>
      <c r="N176" s="14">
        <v>0.93545728636375092</v>
      </c>
    </row>
    <row r="177" spans="2:14" x14ac:dyDescent="0.25">
      <c r="B177" s="4">
        <v>13</v>
      </c>
      <c r="C177" s="14">
        <f>RSQ($B146:$B$164, $C146:$C$164)</f>
        <v>0.77386243722722403</v>
      </c>
      <c r="D177" s="39">
        <v>0.88769238757871338</v>
      </c>
      <c r="E177" s="39">
        <v>0.85363795150530897</v>
      </c>
      <c r="F177" s="14">
        <v>0.85247779060873785</v>
      </c>
      <c r="G177" s="14">
        <v>0.80271167391805009</v>
      </c>
      <c r="H177" s="14">
        <v>0.87250946171357746</v>
      </c>
      <c r="I177" s="14">
        <v>0.80806111002028203</v>
      </c>
      <c r="J177" s="14">
        <v>0.85478683042096726</v>
      </c>
      <c r="K177" s="14">
        <v>0.86008849533245857</v>
      </c>
      <c r="L177" s="14">
        <v>0.79638511505821685</v>
      </c>
      <c r="M177" s="14">
        <v>0.8820139336830678</v>
      </c>
      <c r="N177" s="14">
        <v>0.92642262315592905</v>
      </c>
    </row>
    <row r="178" spans="2:14" x14ac:dyDescent="0.25">
      <c r="B178" s="4">
        <v>14.5</v>
      </c>
      <c r="C178" s="14">
        <f>RSQ($B147:$B$164, $C147:$C$164)</f>
        <v>0.75582813539225968</v>
      </c>
      <c r="D178" s="39">
        <v>0.88145421376850086</v>
      </c>
      <c r="E178" s="39">
        <v>0.83349504619940984</v>
      </c>
      <c r="F178" s="14">
        <v>0.84221306387332007</v>
      </c>
      <c r="G178" s="14">
        <v>0.77817212836426475</v>
      </c>
      <c r="H178" s="14">
        <v>0.85226067781953874</v>
      </c>
      <c r="I178" s="14">
        <v>0.78031070572004324</v>
      </c>
      <c r="J178" s="14">
        <v>0.83951197467639105</v>
      </c>
      <c r="K178" s="14">
        <v>0.84263396802235624</v>
      </c>
      <c r="L178" s="14">
        <v>0.77582902019200317</v>
      </c>
      <c r="M178" s="14">
        <v>0.86636182326025923</v>
      </c>
      <c r="N178" s="14">
        <v>0.91578873663954852</v>
      </c>
    </row>
    <row r="179" spans="2:14" x14ac:dyDescent="0.25">
      <c r="B179" s="4">
        <v>16</v>
      </c>
      <c r="C179" s="14">
        <f>RSQ($B148:$B$164, $C148:$C$164)</f>
        <v>0.73057295458973015</v>
      </c>
      <c r="D179" s="39">
        <v>0.86392831723577812</v>
      </c>
      <c r="E179" s="39">
        <v>0.84662288192796986</v>
      </c>
      <c r="F179" s="14">
        <v>0.82410007280621367</v>
      </c>
      <c r="G179" s="14">
        <v>0.74477613806213772</v>
      </c>
      <c r="H179" s="14">
        <v>0.82371317324930493</v>
      </c>
      <c r="I179" s="14">
        <v>0.7480886644747291</v>
      </c>
      <c r="J179" s="14">
        <v>0.82216514152344433</v>
      </c>
      <c r="K179" s="14">
        <v>0.83607951903701339</v>
      </c>
      <c r="L179" s="14">
        <v>0.73901256301673901</v>
      </c>
      <c r="M179" s="14">
        <v>0.84690077024373001</v>
      </c>
      <c r="N179" s="14">
        <v>0.90286803164760954</v>
      </c>
    </row>
    <row r="180" spans="2:14" x14ac:dyDescent="0.25">
      <c r="B180" s="4">
        <v>17.5</v>
      </c>
      <c r="C180" s="14">
        <f>RSQ($B149:$B$164, $C149:$C$164)</f>
        <v>0.7249427804717985</v>
      </c>
      <c r="D180" s="39">
        <v>0.84357134065034312</v>
      </c>
      <c r="E180" s="39">
        <v>0.8379117880584821</v>
      </c>
      <c r="F180" s="14">
        <v>0.79525681619920119</v>
      </c>
      <c r="G180" s="14">
        <v>0.70590008718633424</v>
      </c>
      <c r="H180" s="14"/>
      <c r="I180" s="14">
        <v>0.70726655314449804</v>
      </c>
      <c r="J180" s="14">
        <v>0.79437799116178121</v>
      </c>
      <c r="K180" s="14">
        <v>0.81321150600192316</v>
      </c>
      <c r="L180" s="14">
        <v>0.70849647507320102</v>
      </c>
      <c r="M180" s="14">
        <v>0.82773109698308622</v>
      </c>
      <c r="N180" s="14">
        <v>0.89286323468826878</v>
      </c>
    </row>
    <row r="181" spans="2:14" x14ac:dyDescent="0.25">
      <c r="B181" s="4">
        <v>19</v>
      </c>
      <c r="C181" s="14">
        <f>RSQ($B150:$B$164, $C150:$C$164)</f>
        <v>0.69559742167988348</v>
      </c>
      <c r="D181" s="39">
        <v>0.81832328871572113</v>
      </c>
      <c r="E181" s="39">
        <v>0.86632930925390228</v>
      </c>
      <c r="F181" s="14">
        <v>0.76516381343498885</v>
      </c>
      <c r="G181" s="14">
        <v>0.65350386863312349</v>
      </c>
      <c r="H181" s="14">
        <v>0.78875881658975366</v>
      </c>
      <c r="I181" s="14">
        <v>0.65673241194030885</v>
      </c>
      <c r="J181" s="14">
        <v>0.76043830001151225</v>
      </c>
      <c r="K181" s="14">
        <v>0.7799010590038048</v>
      </c>
      <c r="L181" s="14">
        <v>0.65503873760418863</v>
      </c>
      <c r="M181" s="14">
        <v>0.79725006746978233</v>
      </c>
      <c r="N181" s="14">
        <v>0.87376484375153407</v>
      </c>
    </row>
    <row r="182" spans="2:14" x14ac:dyDescent="0.25">
      <c r="B182" s="4">
        <v>20.5</v>
      </c>
      <c r="C182" s="14">
        <f>RSQ($B151:$B$164, $C151:$C$164)</f>
        <v>0.68826305070671678</v>
      </c>
      <c r="D182" s="39">
        <v>0.78721401086239584</v>
      </c>
      <c r="E182" s="39">
        <v>0.84180019968483588</v>
      </c>
      <c r="F182" s="14">
        <v>0.72074082629627134</v>
      </c>
      <c r="G182" s="14">
        <v>0.59001095303671436</v>
      </c>
      <c r="H182" s="14">
        <v>0.75984523466624654</v>
      </c>
      <c r="I182" s="14">
        <v>0.69517510395375559</v>
      </c>
      <c r="J182" s="14">
        <v>0.71526552997405612</v>
      </c>
      <c r="K182" s="14">
        <v>0.73745173922629115</v>
      </c>
      <c r="L182" s="14">
        <v>0.59270810105308569</v>
      </c>
      <c r="M182" s="14">
        <v>0.76774643430158418</v>
      </c>
      <c r="N182" s="14">
        <v>0.85883313728751631</v>
      </c>
    </row>
    <row r="183" spans="2:14" x14ac:dyDescent="0.25">
      <c r="B183" s="4">
        <v>22</v>
      </c>
      <c r="C183" s="14">
        <f>RSQ($B152:$B$164, $C152:$C$164)</f>
        <v>0.62898454927957781</v>
      </c>
      <c r="D183" s="39">
        <v>0.77157572683346431</v>
      </c>
      <c r="E183" s="39">
        <v>0.83581765004178232</v>
      </c>
      <c r="F183" s="14">
        <v>0.6791920892263702</v>
      </c>
      <c r="G183" s="14">
        <v>0.50331239906576297</v>
      </c>
      <c r="H183" s="14">
        <v>0.71263601187536241</v>
      </c>
      <c r="I183" s="14">
        <v>0.63355514030758353</v>
      </c>
      <c r="J183" s="14">
        <v>0.6547901138965796</v>
      </c>
      <c r="K183" s="14">
        <v>0.68429378320463086</v>
      </c>
      <c r="L183" s="14">
        <v>0.50142659357901742</v>
      </c>
      <c r="M183" s="14">
        <v>0.76153207936119305</v>
      </c>
      <c r="N183" s="14">
        <v>0.83190153784566134</v>
      </c>
    </row>
    <row r="184" spans="2:14" x14ac:dyDescent="0.25">
      <c r="B184" s="4">
        <v>23.5</v>
      </c>
      <c r="C184" s="14">
        <f>RSQ($B153:$B$164, $C153:$C$164)</f>
        <v>0.54371626190997113</v>
      </c>
      <c r="D184" s="39">
        <v>0.7429027990889906</v>
      </c>
      <c r="E184" s="39">
        <v>0.79708252002179691</v>
      </c>
      <c r="F184" s="14">
        <v>0.61206827454956181</v>
      </c>
      <c r="G184" s="14">
        <v>0.38640764624833512</v>
      </c>
      <c r="H184" s="14">
        <v>0.70149225887970856</v>
      </c>
      <c r="I184" s="14">
        <v>0.57107108133917628</v>
      </c>
      <c r="J184" s="14">
        <v>0.57316790885153357</v>
      </c>
      <c r="K184" s="14">
        <v>0.6095820380289857</v>
      </c>
      <c r="L184" s="14">
        <v>0.3669763196357238</v>
      </c>
      <c r="M184" s="14">
        <v>0.70595941574569354</v>
      </c>
      <c r="N184" s="14">
        <v>0.79719882164309708</v>
      </c>
    </row>
    <row r="185" spans="2:14" x14ac:dyDescent="0.25">
      <c r="B185" s="4">
        <v>25</v>
      </c>
      <c r="C185" s="14">
        <f>RSQ($B154:$B$164, $C154:$C$164)</f>
        <v>0.41845307930733983</v>
      </c>
      <c r="D185" s="39">
        <v>0.7369984174333406</v>
      </c>
      <c r="E185" s="39">
        <v>0.74126093691731132</v>
      </c>
      <c r="F185" s="14">
        <v>0.51878738352122888</v>
      </c>
      <c r="G185" s="14">
        <v>0.29632285052342167</v>
      </c>
      <c r="H185" s="14">
        <v>0.63412047049814513</v>
      </c>
      <c r="I185" s="14">
        <v>0.46586758869051487</v>
      </c>
      <c r="J185" s="14">
        <v>0.45565309511669899</v>
      </c>
      <c r="K185" s="14">
        <v>0.61162051575325782</v>
      </c>
      <c r="L185" s="14"/>
      <c r="M185" s="14">
        <v>0.66350009835202417</v>
      </c>
      <c r="N185" s="14">
        <v>0.75808777371228342</v>
      </c>
    </row>
    <row r="186" spans="2:14" x14ac:dyDescent="0.25">
      <c r="B186" s="4">
        <v>27</v>
      </c>
      <c r="C186" s="14">
        <f>RSQ($B155:$B$164, $C155:$C$164)</f>
        <v>0.31240814556227225</v>
      </c>
      <c r="D186" s="39">
        <v>0.65031708944949274</v>
      </c>
      <c r="E186" s="39">
        <v>0.65520706675545681</v>
      </c>
      <c r="F186" s="14">
        <v>0.3828399317700486</v>
      </c>
      <c r="G186" s="14">
        <v>0.17159782717884745</v>
      </c>
      <c r="H186" s="14">
        <v>0.51845914397186943</v>
      </c>
      <c r="I186" s="14">
        <v>0.32438565828095273</v>
      </c>
      <c r="J186" s="14">
        <v>0.33075385914350458</v>
      </c>
      <c r="K186" s="14">
        <v>0.55340553616055099</v>
      </c>
      <c r="L186" s="14">
        <v>0.17760811536471846</v>
      </c>
      <c r="M186" s="14">
        <v>0.69597141530664997</v>
      </c>
      <c r="N186" s="14">
        <v>0.67747006138816734</v>
      </c>
    </row>
    <row r="187" spans="2:14" x14ac:dyDescent="0.25">
      <c r="B187" s="4">
        <v>29</v>
      </c>
      <c r="C187" s="14">
        <f>RSQ($B156:$B$164, $C156:$C$164)</f>
        <v>0.25608028217206363</v>
      </c>
      <c r="D187" s="39">
        <v>0.6323669147111719</v>
      </c>
      <c r="E187" s="39">
        <v>0.57027397754091025</v>
      </c>
      <c r="F187">
        <v>0.66635606989841367</v>
      </c>
      <c r="G187">
        <v>0.21250770461669388</v>
      </c>
      <c r="H187">
        <v>0.37779284719565781</v>
      </c>
      <c r="I187">
        <v>0.28468480448923067</v>
      </c>
      <c r="J187">
        <v>0.46387915036051047</v>
      </c>
      <c r="K187">
        <v>0.40332481517339397</v>
      </c>
      <c r="L187">
        <v>0.48105436051793915</v>
      </c>
      <c r="M187">
        <v>0.59392647222495809</v>
      </c>
      <c r="N187">
        <v>0.56371906031020202</v>
      </c>
    </row>
    <row r="188" spans="2:14" x14ac:dyDescent="0.25">
      <c r="B188" s="4">
        <v>31</v>
      </c>
      <c r="C188" s="14">
        <f>RSQ($B157:$B$164, $C157:$C$164)</f>
        <v>0.36729821972567317</v>
      </c>
      <c r="D188" s="39">
        <v>0.67233198565317853</v>
      </c>
      <c r="E188" s="39">
        <v>0.68316435855139079</v>
      </c>
      <c r="F188">
        <v>0.60429264522578774</v>
      </c>
      <c r="G188">
        <v>0.2208978245985227</v>
      </c>
      <c r="H188">
        <v>0.46049385791135816</v>
      </c>
      <c r="I188">
        <v>0.13261550486816787</v>
      </c>
      <c r="J188">
        <v>0.39653064066983773</v>
      </c>
      <c r="K188">
        <v>0.25748049656519412</v>
      </c>
      <c r="L188">
        <v>0.53214952420873185</v>
      </c>
      <c r="M188">
        <v>0.42064082241718487</v>
      </c>
      <c r="N188">
        <v>0.37674586516050235</v>
      </c>
    </row>
    <row r="189" spans="2:14" x14ac:dyDescent="0.25">
      <c r="B189" s="4">
        <v>33</v>
      </c>
      <c r="C189" s="14">
        <f>RSQ($B158:$B$164, $C158:$C$164)</f>
        <v>0.38931719522473118</v>
      </c>
      <c r="D189" s="39">
        <v>0.64576305699941983</v>
      </c>
      <c r="E189" s="39">
        <v>0.71327500232975116</v>
      </c>
      <c r="F189">
        <v>0.76514286370293227</v>
      </c>
      <c r="G189">
        <v>0.49731493168021551</v>
      </c>
      <c r="H189">
        <v>0.22991656285939782</v>
      </c>
      <c r="I189">
        <v>0.31100734566607152</v>
      </c>
      <c r="J189">
        <v>0.141971628661548</v>
      </c>
      <c r="K189">
        <v>0.15081416104494949</v>
      </c>
      <c r="L189">
        <v>0.51896710987122907</v>
      </c>
      <c r="M189">
        <v>0.43623451665695945</v>
      </c>
      <c r="N189">
        <v>0.11184263939741473</v>
      </c>
    </row>
    <row r="190" spans="2:14" x14ac:dyDescent="0.25">
      <c r="B190" s="4">
        <v>35</v>
      </c>
      <c r="C190" s="14">
        <f>RSQ($B159:$B$164, $C159:$C$164)</f>
        <v>0.19228537287454706</v>
      </c>
      <c r="D190" s="39">
        <v>0.56167601216202312</v>
      </c>
      <c r="E190" s="39">
        <v>0.60928055548206939</v>
      </c>
      <c r="F190">
        <v>0.75377214398859171</v>
      </c>
      <c r="G190">
        <v>0.61090351594599912</v>
      </c>
      <c r="H190">
        <v>4.7029403022341265E-2</v>
      </c>
      <c r="I190">
        <v>4.2577222548874388E-2</v>
      </c>
      <c r="J190">
        <v>1.8669869506822336E-2</v>
      </c>
      <c r="K190">
        <v>0.38498195659437756</v>
      </c>
      <c r="L190">
        <v>0.24120240348519903</v>
      </c>
      <c r="M190">
        <v>0.75690593657841587</v>
      </c>
      <c r="N190">
        <v>3.2976924997387353E-3</v>
      </c>
    </row>
    <row r="191" spans="2:14" x14ac:dyDescent="0.25">
      <c r="B191" s="4">
        <v>37</v>
      </c>
      <c r="C191" s="14">
        <f>RSQ($B160:$B$164, $C160:$C$164)</f>
        <v>0.42048771249168099</v>
      </c>
      <c r="D191" s="39">
        <v>0.50382810964268887</v>
      </c>
      <c r="E191" s="39">
        <v>0.52831119804104276</v>
      </c>
      <c r="F191" s="14">
        <v>0.57021473943163126</v>
      </c>
      <c r="G191" s="14">
        <v>0.36274806044285957</v>
      </c>
      <c r="H191" s="14">
        <v>0.24652258104703403</v>
      </c>
      <c r="I191" s="14">
        <v>0.2818108955012954</v>
      </c>
      <c r="J191" s="14">
        <v>8.9116808728901113E-5</v>
      </c>
      <c r="K191" s="14">
        <v>4.0703411001650751E-2</v>
      </c>
      <c r="L191" s="14">
        <v>0.21537659230678732</v>
      </c>
      <c r="M191" s="14">
        <v>0.68267367077878072</v>
      </c>
      <c r="N191" s="14">
        <v>0.22233488789812833</v>
      </c>
    </row>
    <row r="192" spans="2:14" x14ac:dyDescent="0.25">
      <c r="B192" s="4">
        <v>39</v>
      </c>
      <c r="C192" s="14">
        <f>RSQ($B161:$B$164, $C161:$C$164)</f>
        <v>0.76689900758341678</v>
      </c>
      <c r="D192" s="39">
        <v>0.67286173903619695</v>
      </c>
      <c r="E192" s="39">
        <v>0.71137705802300311</v>
      </c>
      <c r="F192" s="14">
        <v>0.84564210865157929</v>
      </c>
      <c r="G192" s="14">
        <v>3.0277754455740401E-2</v>
      </c>
      <c r="H192" s="14">
        <v>1.4829757801535764E-2</v>
      </c>
      <c r="I192" s="14">
        <v>0.34107440524587224</v>
      </c>
      <c r="J192" s="14">
        <v>0.68919822724285906</v>
      </c>
      <c r="K192" s="14">
        <v>0.60068902820927361</v>
      </c>
      <c r="L192" s="14">
        <v>3.4346080044360662E-2</v>
      </c>
      <c r="M192" s="14">
        <v>0.62702507261652529</v>
      </c>
      <c r="N192" s="14">
        <v>5.8929340153513969E-2</v>
      </c>
    </row>
    <row r="193" spans="1:14" x14ac:dyDescent="0.25">
      <c r="B193" s="4">
        <v>41</v>
      </c>
      <c r="C193" s="14">
        <f>RSQ($B162:$B$164, $C162:$C$164)</f>
        <v>0.94238774061063946</v>
      </c>
      <c r="D193" s="39">
        <v>0.82673159380074845</v>
      </c>
      <c r="E193" s="39">
        <v>0.65295718964153748</v>
      </c>
      <c r="F193" s="14">
        <v>0.78323168068499527</v>
      </c>
      <c r="G193" s="14">
        <v>0.75262939240603344</v>
      </c>
      <c r="H193" s="14">
        <v>0.97955012307078293</v>
      </c>
      <c r="I193" s="14">
        <v>0.3287364006599548</v>
      </c>
      <c r="J193" s="14">
        <v>0.50995429463295017</v>
      </c>
      <c r="K193" s="14">
        <v>0.83451743215748675</v>
      </c>
      <c r="L193" s="14">
        <v>0.13042718717951585</v>
      </c>
      <c r="M193" s="14">
        <v>0.28767181755678534</v>
      </c>
      <c r="N193" s="14">
        <v>0.47910160887359904</v>
      </c>
    </row>
    <row r="194" spans="1:14" x14ac:dyDescent="0.25">
      <c r="B194" s="4">
        <v>43</v>
      </c>
      <c r="C194" s="14">
        <f>RSQ($B163:$B$164, $C163:$C$164)</f>
        <v>1</v>
      </c>
      <c r="D194" s="39">
        <v>0.99999999999999978</v>
      </c>
      <c r="E194" s="39">
        <v>1</v>
      </c>
      <c r="F194" s="14">
        <v>0.99999999999999978</v>
      </c>
      <c r="G194" s="14">
        <v>0.99999999999999978</v>
      </c>
      <c r="H194" s="14">
        <v>1</v>
      </c>
      <c r="I194" s="14">
        <v>1</v>
      </c>
      <c r="J194" s="14">
        <v>0.99999999999999978</v>
      </c>
      <c r="K194" s="14">
        <v>0.99999999999999978</v>
      </c>
      <c r="L194" s="14">
        <v>1</v>
      </c>
      <c r="M194" s="14">
        <v>1</v>
      </c>
      <c r="N194" s="14">
        <v>1</v>
      </c>
    </row>
    <row r="195" spans="1:14" x14ac:dyDescent="0.25">
      <c r="B195" s="4">
        <v>45</v>
      </c>
      <c r="D195" s="32"/>
      <c r="E195" s="32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32">
        <v>10</v>
      </c>
      <c r="E196" s="32">
        <v>10</v>
      </c>
      <c r="F196" s="14">
        <v>10</v>
      </c>
      <c r="G196" s="14">
        <v>6</v>
      </c>
      <c r="H196" s="14">
        <v>10</v>
      </c>
      <c r="I196" s="14">
        <v>6</v>
      </c>
      <c r="J196" s="14">
        <v>4</v>
      </c>
      <c r="K196" s="14">
        <v>9</v>
      </c>
      <c r="L196" s="14">
        <v>10</v>
      </c>
      <c r="M196" s="14">
        <v>10</v>
      </c>
      <c r="N196" s="14">
        <v>10</v>
      </c>
    </row>
    <row r="197" spans="1:14" x14ac:dyDescent="0.25">
      <c r="A197" t="s">
        <v>14</v>
      </c>
      <c r="B197" s="4">
        <v>0</v>
      </c>
      <c r="D197" s="32"/>
      <c r="E197" s="32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  <c r="D198" s="32"/>
      <c r="E198" s="32"/>
    </row>
    <row r="199" spans="1:14" x14ac:dyDescent="0.25">
      <c r="B199" s="4">
        <v>2</v>
      </c>
      <c r="C199" s="14">
        <f>RSQ($B$135:$B136, $C$135:$C136)</f>
        <v>0.99999999999999978</v>
      </c>
      <c r="D199" s="39">
        <v>0.99999999999999978</v>
      </c>
      <c r="E199" s="39">
        <v>1</v>
      </c>
      <c r="F199">
        <v>1</v>
      </c>
      <c r="G199">
        <v>1</v>
      </c>
      <c r="H199">
        <v>0.99999999999999956</v>
      </c>
      <c r="I199">
        <v>0.99999999999999978</v>
      </c>
      <c r="J199">
        <v>1</v>
      </c>
      <c r="K199">
        <v>1</v>
      </c>
      <c r="L199">
        <v>0.99999999999999978</v>
      </c>
      <c r="M199">
        <v>1</v>
      </c>
      <c r="N199">
        <v>1</v>
      </c>
    </row>
    <row r="200" spans="1:14" x14ac:dyDescent="0.25">
      <c r="B200" s="4">
        <v>3</v>
      </c>
      <c r="C200" s="14">
        <f>RSQ($B$135:$B137, $C$135:$C137)</f>
        <v>0.99920543508020454</v>
      </c>
      <c r="D200" s="39">
        <v>0.99991096369446031</v>
      </c>
      <c r="E200" s="39">
        <v>0.99651212016433555</v>
      </c>
      <c r="F200">
        <v>0.99079785839474788</v>
      </c>
      <c r="G200">
        <v>0.98691565488333755</v>
      </c>
      <c r="H200">
        <v>0.98275375839319512</v>
      </c>
      <c r="I200">
        <v>0.99975304062618331</v>
      </c>
      <c r="K200">
        <v>0.99183238927060646</v>
      </c>
      <c r="L200">
        <v>0.99840551241288644</v>
      </c>
      <c r="M200">
        <v>0.99508018791473085</v>
      </c>
      <c r="N200">
        <v>0.98789761147748401</v>
      </c>
    </row>
    <row r="201" spans="1:14" x14ac:dyDescent="0.25">
      <c r="B201" s="5">
        <v>4</v>
      </c>
      <c r="C201" s="14">
        <f>RSQ($B$135:$B138, $C$135:$C138)</f>
        <v>0.99190519137745259</v>
      </c>
      <c r="D201" s="39">
        <v>0.98828101846699823</v>
      </c>
      <c r="E201" s="39">
        <v>0.97035227172210736</v>
      </c>
      <c r="F201">
        <v>0.98057762258840753</v>
      </c>
      <c r="G201">
        <v>0.97574775376255696</v>
      </c>
      <c r="H201">
        <v>0.97259966743060022</v>
      </c>
      <c r="I201">
        <v>0.99013727008985775</v>
      </c>
      <c r="K201">
        <v>0.98103884897561322</v>
      </c>
      <c r="L201">
        <v>0.9887846161086663</v>
      </c>
      <c r="M201">
        <v>0.97604728637281224</v>
      </c>
      <c r="N201">
        <v>0.97219264145730044</v>
      </c>
    </row>
    <row r="202" spans="1:14" x14ac:dyDescent="0.25">
      <c r="B202" s="4">
        <v>5</v>
      </c>
      <c r="C202" s="14">
        <f>RSQ($B$135:$B139, $C$135:$C139)</f>
        <v>0.98056854197001708</v>
      </c>
      <c r="D202" s="39">
        <v>0.96699975403914884</v>
      </c>
      <c r="E202" s="39">
        <v>0.95182288064873899</v>
      </c>
      <c r="F202">
        <v>0.98232335949957461</v>
      </c>
      <c r="H202">
        <v>0.95497074894929967</v>
      </c>
      <c r="K202">
        <v>0.96785136476868316</v>
      </c>
      <c r="L202">
        <v>0.98035708710626634</v>
      </c>
      <c r="M202">
        <v>0.95036726623088741</v>
      </c>
      <c r="N202">
        <v>0.96029273918936964</v>
      </c>
    </row>
    <row r="203" spans="1:14" x14ac:dyDescent="0.25">
      <c r="B203" s="4">
        <v>6</v>
      </c>
      <c r="C203" s="14">
        <f>RSQ($B$135:$B140, $C$135:$C140)</f>
        <v>0.96300731041004706</v>
      </c>
      <c r="D203" s="39">
        <v>0.93362654889054097</v>
      </c>
      <c r="E203" s="39">
        <v>0.92872887076997512</v>
      </c>
      <c r="F203">
        <v>0.76503728239003888</v>
      </c>
      <c r="H203">
        <v>0.92926637238277077</v>
      </c>
      <c r="K203">
        <v>0.9442442673302468</v>
      </c>
      <c r="L203">
        <v>0.97060377796677455</v>
      </c>
      <c r="M203">
        <v>0.92257596083883209</v>
      </c>
      <c r="N203">
        <v>0.94163377259654624</v>
      </c>
    </row>
    <row r="204" spans="1:14" x14ac:dyDescent="0.25">
      <c r="B204" s="4">
        <v>7</v>
      </c>
      <c r="C204" s="14">
        <f>RSQ($B$135:$B141, $C$135:$C141)</f>
        <v>0.95403080349335379</v>
      </c>
      <c r="D204" s="39">
        <v>0.91942256821966206</v>
      </c>
      <c r="E204" s="39">
        <v>0.94942597379172211</v>
      </c>
      <c r="F204">
        <v>0.7307098410640902</v>
      </c>
      <c r="H204">
        <v>0.91355326477302545</v>
      </c>
      <c r="K204">
        <v>0.92811548876121508</v>
      </c>
      <c r="L204">
        <v>0.95621958181046374</v>
      </c>
      <c r="M204">
        <v>0.91041780914703385</v>
      </c>
      <c r="N204">
        <v>0.93198289584004224</v>
      </c>
    </row>
    <row r="205" spans="1:14" x14ac:dyDescent="0.25">
      <c r="B205" s="4">
        <v>8</v>
      </c>
      <c r="C205" s="14">
        <f>RSQ($B$135:$B142, $C$135:$C142)</f>
        <v>0.93978169515797993</v>
      </c>
      <c r="D205" s="39">
        <v>0.89860973051660187</v>
      </c>
      <c r="E205" s="39">
        <v>0.86274308054853643</v>
      </c>
      <c r="F205">
        <v>0.71877135816859516</v>
      </c>
      <c r="H205">
        <v>0.90583714991576403</v>
      </c>
      <c r="K205">
        <v>0.9250632658376845</v>
      </c>
      <c r="L205">
        <v>0.93959544476438062</v>
      </c>
      <c r="M205">
        <v>0.90168353505923415</v>
      </c>
      <c r="N205">
        <v>0.92544085717459468</v>
      </c>
    </row>
    <row r="206" spans="1:14" x14ac:dyDescent="0.25">
      <c r="B206" s="4">
        <v>9</v>
      </c>
      <c r="C206" s="14"/>
      <c r="D206" s="39"/>
      <c r="E206" s="39"/>
    </row>
    <row r="207" spans="1:14" x14ac:dyDescent="0.25">
      <c r="B207" s="5">
        <v>10</v>
      </c>
      <c r="C207" s="14"/>
      <c r="D207" s="39"/>
      <c r="E207" s="39"/>
    </row>
    <row r="208" spans="1:14" x14ac:dyDescent="0.25">
      <c r="B208" s="17">
        <v>11.5</v>
      </c>
      <c r="C208" s="15"/>
      <c r="D208" s="40"/>
      <c r="E208" s="39"/>
    </row>
    <row r="209" spans="2:5" x14ac:dyDescent="0.25">
      <c r="B209" s="4">
        <v>13</v>
      </c>
      <c r="C209" s="14"/>
      <c r="D209" s="39"/>
      <c r="E209" s="39"/>
    </row>
    <row r="210" spans="2:5" x14ac:dyDescent="0.25">
      <c r="B210" s="4">
        <v>14.5</v>
      </c>
      <c r="D210" s="32"/>
      <c r="E210" s="32"/>
    </row>
    <row r="211" spans="2:5" x14ac:dyDescent="0.25">
      <c r="B211" s="4">
        <v>16</v>
      </c>
      <c r="D211" s="32"/>
      <c r="E211" s="32"/>
    </row>
    <row r="212" spans="2:5" x14ac:dyDescent="0.25">
      <c r="B212" s="4">
        <v>17.5</v>
      </c>
      <c r="D212" s="32"/>
      <c r="E212" s="32"/>
    </row>
    <row r="213" spans="2:5" x14ac:dyDescent="0.25">
      <c r="B213" s="4">
        <v>19</v>
      </c>
      <c r="D213" s="32"/>
      <c r="E213" s="32"/>
    </row>
    <row r="214" spans="2:5" x14ac:dyDescent="0.25">
      <c r="B214" s="4">
        <v>20.5</v>
      </c>
      <c r="D214" s="32"/>
      <c r="E214" s="32"/>
    </row>
    <row r="215" spans="2:5" x14ac:dyDescent="0.25">
      <c r="B215" s="4">
        <v>22</v>
      </c>
      <c r="D215" s="32"/>
      <c r="E215" s="32"/>
    </row>
    <row r="216" spans="2:5" x14ac:dyDescent="0.25">
      <c r="B216" s="4">
        <v>23.5</v>
      </c>
      <c r="D216" s="32"/>
      <c r="E216" s="32"/>
    </row>
    <row r="217" spans="2:5" x14ac:dyDescent="0.25">
      <c r="B217" s="4">
        <v>25</v>
      </c>
      <c r="D217" s="32"/>
      <c r="E217" s="32"/>
    </row>
    <row r="218" spans="2:5" x14ac:dyDescent="0.25">
      <c r="B218" s="4">
        <v>27</v>
      </c>
      <c r="D218" s="32"/>
      <c r="E218" s="32"/>
    </row>
    <row r="219" spans="2:5" x14ac:dyDescent="0.25">
      <c r="B219" s="4">
        <v>29</v>
      </c>
      <c r="D219" s="32"/>
      <c r="E219" s="32"/>
    </row>
    <row r="220" spans="2:5" x14ac:dyDescent="0.25">
      <c r="B220" s="4">
        <v>31</v>
      </c>
      <c r="D220" s="32"/>
      <c r="E220" s="32"/>
    </row>
    <row r="221" spans="2:5" x14ac:dyDescent="0.25">
      <c r="B221" s="4">
        <v>33</v>
      </c>
      <c r="D221" s="32"/>
      <c r="E221" s="32"/>
    </row>
    <row r="222" spans="2:5" x14ac:dyDescent="0.25">
      <c r="B222" s="4">
        <v>35</v>
      </c>
      <c r="D222" s="32"/>
      <c r="E222" s="32"/>
    </row>
    <row r="223" spans="2:5" x14ac:dyDescent="0.25">
      <c r="B223" s="4">
        <v>37</v>
      </c>
      <c r="D223" s="32"/>
      <c r="E223" s="32"/>
    </row>
    <row r="224" spans="2:5" x14ac:dyDescent="0.25">
      <c r="B224" s="4">
        <v>39</v>
      </c>
      <c r="D224" s="32"/>
      <c r="E224" s="32"/>
    </row>
    <row r="225" spans="1:14" x14ac:dyDescent="0.25">
      <c r="B225" s="4">
        <v>41</v>
      </c>
      <c r="D225" s="32"/>
      <c r="E225" s="32"/>
    </row>
    <row r="226" spans="1:14" x14ac:dyDescent="0.25">
      <c r="B226" s="4">
        <v>43</v>
      </c>
      <c r="D226" s="32"/>
      <c r="E226" s="32"/>
    </row>
    <row r="227" spans="1:14" x14ac:dyDescent="0.25">
      <c r="B227" s="4">
        <v>45</v>
      </c>
      <c r="D227" s="32"/>
      <c r="E227" s="32"/>
    </row>
    <row r="228" spans="1:14" x14ac:dyDescent="0.25">
      <c r="A228" t="s">
        <v>18</v>
      </c>
      <c r="B228" s="4">
        <v>0</v>
      </c>
      <c r="D228" s="32"/>
      <c r="E228" s="32"/>
    </row>
    <row r="229" spans="1:14" x14ac:dyDescent="0.25">
      <c r="B229" s="4">
        <v>1</v>
      </c>
      <c r="D229" s="32"/>
      <c r="E229" s="32"/>
    </row>
    <row r="230" spans="1:14" x14ac:dyDescent="0.25">
      <c r="B230" s="4">
        <v>2</v>
      </c>
      <c r="D230" s="32"/>
      <c r="E230" s="32"/>
    </row>
    <row r="231" spans="1:14" x14ac:dyDescent="0.25">
      <c r="B231" s="4">
        <v>3</v>
      </c>
      <c r="C231">
        <f>RSQ($B137:$B$144, C137:C$144)</f>
        <v>0.96098077312371055</v>
      </c>
      <c r="D231" s="32">
        <v>0.94087291497366055</v>
      </c>
      <c r="E231" s="32">
        <v>0.61844567073744572</v>
      </c>
      <c r="F231">
        <v>0.53276243958482195</v>
      </c>
      <c r="G231">
        <v>0.98336814149626794</v>
      </c>
      <c r="H231">
        <v>0.95778168504620875</v>
      </c>
      <c r="J231">
        <v>1</v>
      </c>
      <c r="K231">
        <v>0.977317862522877</v>
      </c>
      <c r="L231">
        <v>0.95738881761731287</v>
      </c>
      <c r="M231">
        <v>0.95249857331279741</v>
      </c>
      <c r="N231">
        <v>0.95739906721068668</v>
      </c>
    </row>
    <row r="232" spans="1:14" x14ac:dyDescent="0.25">
      <c r="B232" s="5">
        <v>4</v>
      </c>
      <c r="C232">
        <f>RSQ($B138:$B$144, C138:C$144)</f>
        <v>0.97670463102946459</v>
      </c>
      <c r="D232" s="32">
        <v>0.97437169969072279</v>
      </c>
      <c r="E232" s="32">
        <v>0.44968763740052797</v>
      </c>
      <c r="F232">
        <v>0.31640544623194478</v>
      </c>
      <c r="G232">
        <v>0.9951832436320065</v>
      </c>
      <c r="H232">
        <v>0.98493345561019152</v>
      </c>
      <c r="I232">
        <v>0.98957767089272419</v>
      </c>
      <c r="K232">
        <v>0.99380434302560572</v>
      </c>
      <c r="L232">
        <v>0.97109871206779264</v>
      </c>
      <c r="M232">
        <v>0.97307337915932723</v>
      </c>
      <c r="N232">
        <v>0.96628331775727305</v>
      </c>
    </row>
    <row r="233" spans="1:14" x14ac:dyDescent="0.25">
      <c r="B233" s="4">
        <v>5</v>
      </c>
      <c r="C233">
        <f>RSQ($B139:$B$144, C139:C$144)</f>
        <v>0.98671006722167587</v>
      </c>
      <c r="D233" s="32">
        <v>0.98456696306103397</v>
      </c>
      <c r="E233" s="32">
        <v>0.22774753305604628</v>
      </c>
      <c r="F233">
        <v>8.9235146548653069E-2</v>
      </c>
      <c r="G233">
        <v>0.99999999999999956</v>
      </c>
      <c r="H233">
        <v>0.99222395205641345</v>
      </c>
      <c r="I233">
        <v>0.99458946462942277</v>
      </c>
      <c r="K233">
        <v>0.9966432109169937</v>
      </c>
      <c r="L233">
        <v>0.98750993537949716</v>
      </c>
      <c r="M233">
        <v>0.97301614361912181</v>
      </c>
      <c r="N233">
        <v>0.96729385084983521</v>
      </c>
    </row>
    <row r="234" spans="1:14" x14ac:dyDescent="0.25">
      <c r="B234" s="4">
        <v>6</v>
      </c>
      <c r="C234">
        <f>RSQ($B140:$B$144, C140:C$144)</f>
        <v>0.98512380447254111</v>
      </c>
      <c r="D234" s="32">
        <v>0.97513497216198364</v>
      </c>
      <c r="E234" s="32">
        <v>2.3815556633445711E-2</v>
      </c>
      <c r="F234">
        <v>0.95111193080715106</v>
      </c>
      <c r="H234">
        <v>0.98790933447315676</v>
      </c>
      <c r="I234">
        <v>1</v>
      </c>
      <c r="K234">
        <v>0.99804549370463258</v>
      </c>
      <c r="L234">
        <v>0.99740702383226554</v>
      </c>
      <c r="M234">
        <v>0.96027674987366129</v>
      </c>
      <c r="N234">
        <v>0.94831688791993873</v>
      </c>
    </row>
    <row r="235" spans="1:14" x14ac:dyDescent="0.25">
      <c r="B235" s="4">
        <v>7</v>
      </c>
      <c r="C235">
        <f>RSQ($B141:$B$144, C141:C$144)</f>
        <v>0.99232975970630322</v>
      </c>
      <c r="D235" s="32">
        <v>0.99284094520843713</v>
      </c>
      <c r="E235" s="32">
        <v>0.30144943331020002</v>
      </c>
      <c r="F235">
        <v>0.98448122760404067</v>
      </c>
      <c r="H235">
        <v>0.98815731944892771</v>
      </c>
      <c r="K235">
        <v>0.99683716870366978</v>
      </c>
      <c r="L235">
        <v>0.99528482928843165</v>
      </c>
      <c r="M235">
        <v>0.97322397911656433</v>
      </c>
      <c r="N235">
        <v>0.92339002975615958</v>
      </c>
    </row>
    <row r="236" spans="1:14" x14ac:dyDescent="0.25">
      <c r="B236" s="4">
        <v>8</v>
      </c>
      <c r="C236">
        <f>RSQ($B142:$B$144, C142:C$144)</f>
        <v>0.98826903437871538</v>
      </c>
      <c r="D236" s="32">
        <v>0.99666179676348299</v>
      </c>
      <c r="E236" s="32">
        <v>0.99966568215834217</v>
      </c>
      <c r="F236">
        <v>0.96210373452020703</v>
      </c>
      <c r="H236">
        <v>0.99489210155218666</v>
      </c>
      <c r="K236">
        <v>1</v>
      </c>
      <c r="L236">
        <v>0.9960421120248385</v>
      </c>
      <c r="M236">
        <v>0.97974820393816087</v>
      </c>
      <c r="N236">
        <v>0.85546007481820141</v>
      </c>
    </row>
    <row r="237" spans="1:14" x14ac:dyDescent="0.25">
      <c r="B237" s="4">
        <v>9</v>
      </c>
      <c r="C237">
        <f>RSQ($B143:$B$144, C143:C$144)</f>
        <v>1</v>
      </c>
      <c r="D237" s="32">
        <v>0.99999999999999978</v>
      </c>
      <c r="E237" s="32">
        <v>0.99999999999999956</v>
      </c>
      <c r="F237">
        <v>0.99999999999999956</v>
      </c>
      <c r="H237">
        <v>0.99999999999999978</v>
      </c>
      <c r="L237">
        <v>1</v>
      </c>
      <c r="M237">
        <v>1</v>
      </c>
      <c r="N237">
        <v>1</v>
      </c>
    </row>
    <row r="238" spans="1:14" x14ac:dyDescent="0.25">
      <c r="B238" s="5">
        <v>10</v>
      </c>
      <c r="D238" s="32"/>
      <c r="E238" s="32"/>
    </row>
    <row r="239" spans="1:14" x14ac:dyDescent="0.25">
      <c r="B239" s="17">
        <v>11.5</v>
      </c>
      <c r="C239" s="18"/>
      <c r="D239" s="42"/>
      <c r="E239" s="32"/>
    </row>
    <row r="240" spans="1:14" x14ac:dyDescent="0.25">
      <c r="B240" s="4">
        <v>13</v>
      </c>
      <c r="D240" s="32"/>
      <c r="E240" s="32"/>
    </row>
    <row r="241" spans="2:14" x14ac:dyDescent="0.25">
      <c r="B241" s="4">
        <v>14.5</v>
      </c>
      <c r="D241" s="32"/>
      <c r="E241" s="32"/>
    </row>
    <row r="242" spans="2:14" x14ac:dyDescent="0.25">
      <c r="B242" s="4">
        <v>16</v>
      </c>
      <c r="D242" s="32"/>
      <c r="E242" s="32"/>
    </row>
    <row r="243" spans="2:14" x14ac:dyDescent="0.25">
      <c r="B243" s="4">
        <v>17.5</v>
      </c>
      <c r="D243" s="32"/>
      <c r="E243" s="32"/>
    </row>
    <row r="244" spans="2:14" x14ac:dyDescent="0.25">
      <c r="B244" s="4">
        <v>19</v>
      </c>
      <c r="D244" s="32"/>
      <c r="E244" s="32"/>
    </row>
    <row r="245" spans="2:14" x14ac:dyDescent="0.25">
      <c r="B245" s="4">
        <v>20.5</v>
      </c>
      <c r="D245" s="32"/>
      <c r="E245" s="32"/>
    </row>
    <row r="246" spans="2:14" x14ac:dyDescent="0.25">
      <c r="B246" s="4">
        <v>22</v>
      </c>
      <c r="D246" s="32"/>
      <c r="E246" s="32"/>
    </row>
    <row r="247" spans="2:14" x14ac:dyDescent="0.25">
      <c r="B247" s="4">
        <v>23.5</v>
      </c>
      <c r="D247" s="32"/>
      <c r="E247" s="32"/>
    </row>
    <row r="248" spans="2:14" x14ac:dyDescent="0.25">
      <c r="B248" s="4">
        <v>25</v>
      </c>
      <c r="D248" s="32"/>
      <c r="E248" s="32"/>
    </row>
    <row r="249" spans="2:14" x14ac:dyDescent="0.25">
      <c r="B249" s="4">
        <v>27</v>
      </c>
      <c r="D249" s="32"/>
      <c r="E249" s="32"/>
    </row>
    <row r="250" spans="2:14" x14ac:dyDescent="0.25">
      <c r="B250" s="4">
        <v>29</v>
      </c>
      <c r="D250" s="32"/>
      <c r="E250" s="32"/>
    </row>
    <row r="251" spans="2:14" x14ac:dyDescent="0.25">
      <c r="B251" s="4">
        <v>31</v>
      </c>
      <c r="D251" s="32"/>
      <c r="E251" s="32"/>
    </row>
    <row r="252" spans="2:14" x14ac:dyDescent="0.25">
      <c r="B252" s="4">
        <v>33</v>
      </c>
      <c r="D252" s="32"/>
      <c r="E252" s="32"/>
    </row>
    <row r="253" spans="2:14" x14ac:dyDescent="0.25">
      <c r="B253" s="4">
        <v>35</v>
      </c>
      <c r="D253" s="32"/>
      <c r="E253" s="32"/>
    </row>
    <row r="254" spans="2:14" x14ac:dyDescent="0.25">
      <c r="B254" s="4">
        <v>37</v>
      </c>
      <c r="D254" s="32"/>
      <c r="E254" s="32"/>
    </row>
    <row r="255" spans="2:14" x14ac:dyDescent="0.25">
      <c r="B255" s="4">
        <v>39</v>
      </c>
      <c r="D255" s="32"/>
      <c r="E255" s="32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32"/>
      <c r="E256" s="32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32"/>
      <c r="E257" s="32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32"/>
      <c r="E258" s="32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32"/>
      <c r="E259" s="32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32"/>
      <c r="E260" s="32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32"/>
      <c r="E261" s="32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1.9609807731237103</v>
      </c>
      <c r="D262" s="39">
        <v>1.9408729149736603</v>
      </c>
      <c r="E262" s="39">
        <v>1.6184456707374457</v>
      </c>
      <c r="F262">
        <v>1.5327624395848218</v>
      </c>
      <c r="G262">
        <v>1.9833681414962681</v>
      </c>
      <c r="H262">
        <v>1.9577816850462084</v>
      </c>
      <c r="I262">
        <v>1.989577670892724</v>
      </c>
      <c r="J262">
        <v>2</v>
      </c>
      <c r="K262">
        <v>1.9773178625228769</v>
      </c>
      <c r="L262">
        <v>1.9573888176173126</v>
      </c>
      <c r="M262">
        <v>1.9524985733127975</v>
      </c>
      <c r="N262">
        <v>1.9573990672106867</v>
      </c>
    </row>
    <row r="263" spans="1:14" x14ac:dyDescent="0.25">
      <c r="B263" s="5">
        <v>4</v>
      </c>
      <c r="C263" s="14">
        <f t="shared" ref="C263:C268" si="3">SUM(C200,C232)</f>
        <v>1.9759100661096691</v>
      </c>
      <c r="D263" s="39">
        <v>1.9742826633851831</v>
      </c>
      <c r="E263" s="39">
        <v>1.4461997575648635</v>
      </c>
      <c r="F263">
        <v>1.3072033046266927</v>
      </c>
      <c r="G263">
        <v>1.982098898515344</v>
      </c>
      <c r="H263">
        <v>1.9676872140033868</v>
      </c>
      <c r="I263">
        <v>1.9943425052556061</v>
      </c>
      <c r="K263">
        <v>1.9856367322962121</v>
      </c>
      <c r="L263">
        <v>1.9695042244806791</v>
      </c>
      <c r="M263">
        <v>1.968153567074058</v>
      </c>
      <c r="N263">
        <v>1.9541809292347572</v>
      </c>
    </row>
    <row r="264" spans="1:14" x14ac:dyDescent="0.25">
      <c r="B264" s="4">
        <v>5</v>
      </c>
      <c r="C264" s="19">
        <f>SUM(C201,C233)</f>
        <v>1.9786152585991283</v>
      </c>
      <c r="D264" s="43">
        <v>1.9728479815280322</v>
      </c>
      <c r="E264" s="39">
        <v>1.1980998047781537</v>
      </c>
      <c r="F264">
        <v>1.0698127691370607</v>
      </c>
      <c r="G264">
        <v>1.9757477537625565</v>
      </c>
      <c r="H264">
        <v>1.9648236194870137</v>
      </c>
      <c r="I264">
        <v>1.9901372700898579</v>
      </c>
      <c r="K264">
        <v>1.977682059892607</v>
      </c>
      <c r="L264">
        <v>1.9762945514881634</v>
      </c>
      <c r="M264">
        <v>1.949063429991934</v>
      </c>
      <c r="N264">
        <v>1.9394864923071355</v>
      </c>
    </row>
    <row r="265" spans="1:14" x14ac:dyDescent="0.25">
      <c r="B265" s="4">
        <v>6</v>
      </c>
      <c r="C265" s="14">
        <f t="shared" si="3"/>
        <v>1.9656923464425582</v>
      </c>
      <c r="D265" s="39">
        <v>1.9421347262011324</v>
      </c>
      <c r="E265" s="39">
        <v>0.97563843728218469</v>
      </c>
      <c r="F265">
        <v>1.9334352903067256</v>
      </c>
      <c r="H265">
        <v>1.9428800834224564</v>
      </c>
      <c r="K265">
        <v>1.9658968584733159</v>
      </c>
      <c r="L265">
        <v>1.9777641109385318</v>
      </c>
      <c r="M265">
        <v>1.9106440161045488</v>
      </c>
      <c r="N265">
        <v>1.9086096271093083</v>
      </c>
    </row>
    <row r="266" spans="1:14" x14ac:dyDescent="0.25">
      <c r="B266" s="4">
        <v>7</v>
      </c>
      <c r="C266" s="14">
        <f t="shared" si="3"/>
        <v>1.9553370701163502</v>
      </c>
      <c r="D266" s="39">
        <v>1.9264674940989781</v>
      </c>
      <c r="E266" s="39">
        <v>1.2301783040801753</v>
      </c>
      <c r="F266">
        <v>1.7495185099940795</v>
      </c>
      <c r="H266">
        <v>1.9174236918316985</v>
      </c>
      <c r="K266">
        <v>1.9410814360339166</v>
      </c>
      <c r="L266">
        <v>1.9658886072552062</v>
      </c>
      <c r="M266">
        <v>1.8957999399553964</v>
      </c>
      <c r="N266">
        <v>1.8650238023527059</v>
      </c>
    </row>
    <row r="267" spans="1:14" x14ac:dyDescent="0.25">
      <c r="B267" s="4">
        <v>8</v>
      </c>
      <c r="C267" s="14">
        <f t="shared" si="3"/>
        <v>1.9422998378720693</v>
      </c>
      <c r="D267" s="39">
        <v>1.9160843649831452</v>
      </c>
      <c r="E267" s="39">
        <v>1.9490916559500642</v>
      </c>
      <c r="F267">
        <v>1.6928135755842972</v>
      </c>
      <c r="H267">
        <v>1.9084453663252121</v>
      </c>
      <c r="K267">
        <v>1.9281154887612151</v>
      </c>
      <c r="L267">
        <v>1.9562195818104637</v>
      </c>
      <c r="M267">
        <v>1.9104178091470339</v>
      </c>
      <c r="N267">
        <v>1.9319828958400422</v>
      </c>
    </row>
    <row r="268" spans="1:14" x14ac:dyDescent="0.25">
      <c r="B268" s="4">
        <v>9</v>
      </c>
      <c r="C268" s="14">
        <f t="shared" si="3"/>
        <v>1.93978169515798</v>
      </c>
      <c r="D268" s="39">
        <v>1.8986097305166016</v>
      </c>
      <c r="E268" s="39">
        <v>1.8627430805485359</v>
      </c>
      <c r="F268">
        <v>1.7187713581685946</v>
      </c>
      <c r="H268">
        <v>1.9058371499157638</v>
      </c>
    </row>
    <row r="269" spans="1:14" x14ac:dyDescent="0.25">
      <c r="B269" s="5">
        <v>10</v>
      </c>
      <c r="D269" s="32"/>
      <c r="E269" s="32"/>
    </row>
    <row r="270" spans="1:14" x14ac:dyDescent="0.25">
      <c r="B270" s="5">
        <v>11.5</v>
      </c>
      <c r="D270" s="32"/>
      <c r="E270" s="32"/>
    </row>
    <row r="271" spans="1:14" x14ac:dyDescent="0.25">
      <c r="B271" s="4">
        <v>13</v>
      </c>
      <c r="D271" s="32"/>
      <c r="E271" s="32"/>
    </row>
    <row r="272" spans="1:14" x14ac:dyDescent="0.25">
      <c r="B272" s="4">
        <v>14.5</v>
      </c>
      <c r="D272" s="32"/>
      <c r="E272" s="32"/>
    </row>
    <row r="273" spans="2:5" x14ac:dyDescent="0.25">
      <c r="B273" s="4">
        <v>16</v>
      </c>
      <c r="D273" s="31"/>
      <c r="E273" s="32"/>
    </row>
    <row r="274" spans="2:5" x14ac:dyDescent="0.25">
      <c r="B274" s="4">
        <v>17.5</v>
      </c>
      <c r="D274" s="31"/>
      <c r="E274" s="32"/>
    </row>
    <row r="275" spans="2:5" x14ac:dyDescent="0.25">
      <c r="B275" s="4">
        <v>19</v>
      </c>
      <c r="D275" s="31"/>
      <c r="E275" s="32"/>
    </row>
    <row r="276" spans="2:5" x14ac:dyDescent="0.25">
      <c r="B276" s="4">
        <v>20.5</v>
      </c>
      <c r="D276" s="31"/>
      <c r="E276" s="32"/>
    </row>
    <row r="277" spans="2:5" x14ac:dyDescent="0.25">
      <c r="B277" s="4">
        <v>22</v>
      </c>
      <c r="D277" s="31"/>
      <c r="E277" s="32"/>
    </row>
    <row r="278" spans="2:5" x14ac:dyDescent="0.25">
      <c r="B278" s="4">
        <v>23.5</v>
      </c>
      <c r="D278" s="31"/>
      <c r="E278" s="32"/>
    </row>
    <row r="279" spans="2:5" x14ac:dyDescent="0.25">
      <c r="B279" s="4">
        <v>25</v>
      </c>
      <c r="D279" s="31"/>
      <c r="E279" s="32"/>
    </row>
    <row r="280" spans="2:5" x14ac:dyDescent="0.25">
      <c r="B280" s="4">
        <v>27</v>
      </c>
      <c r="D280" s="31"/>
      <c r="E280" s="32"/>
    </row>
    <row r="281" spans="2:5" x14ac:dyDescent="0.25">
      <c r="B281" s="4">
        <v>29</v>
      </c>
      <c r="D281" s="31"/>
      <c r="E281" s="32"/>
    </row>
    <row r="282" spans="2:5" x14ac:dyDescent="0.25">
      <c r="B282" s="4">
        <v>31</v>
      </c>
      <c r="D282" s="31"/>
      <c r="E282" s="32"/>
    </row>
    <row r="283" spans="2:5" x14ac:dyDescent="0.25">
      <c r="B283" s="4">
        <v>33</v>
      </c>
      <c r="D283" s="31"/>
      <c r="E283" s="32"/>
    </row>
    <row r="284" spans="2:5" x14ac:dyDescent="0.25">
      <c r="B284" s="4">
        <v>35</v>
      </c>
      <c r="D284" s="31"/>
      <c r="E284" s="32"/>
    </row>
    <row r="285" spans="2:5" x14ac:dyDescent="0.25">
      <c r="B285" s="4">
        <v>37</v>
      </c>
      <c r="D285" s="31"/>
      <c r="E285" s="32"/>
    </row>
    <row r="286" spans="2:5" x14ac:dyDescent="0.25">
      <c r="B286" s="4">
        <v>39</v>
      </c>
      <c r="D286" s="31"/>
      <c r="E286" s="32"/>
    </row>
    <row r="287" spans="2:5" x14ac:dyDescent="0.25">
      <c r="B287" s="4">
        <v>41</v>
      </c>
      <c r="D287" s="31"/>
      <c r="E287" s="32"/>
    </row>
    <row r="288" spans="2:5" x14ac:dyDescent="0.25">
      <c r="B288" s="4">
        <v>43</v>
      </c>
      <c r="D288" s="31"/>
      <c r="E288" s="32"/>
    </row>
    <row r="289" spans="1:14" x14ac:dyDescent="0.25">
      <c r="B289" s="4">
        <v>45</v>
      </c>
      <c r="D289" s="32"/>
      <c r="E289" s="32"/>
    </row>
    <row r="290" spans="1:14" x14ac:dyDescent="0.25">
      <c r="A290" t="s">
        <v>16</v>
      </c>
      <c r="C290">
        <f>MAX(C259:C289)</f>
        <v>1.9786152585991283</v>
      </c>
      <c r="D290" s="32">
        <v>1.9742826633851831</v>
      </c>
      <c r="E290" s="32">
        <v>1.9490916559500642</v>
      </c>
      <c r="F290">
        <v>1.9334352903067256</v>
      </c>
      <c r="G290">
        <v>1.9833681414962681</v>
      </c>
      <c r="H290">
        <v>1.9676872140033868</v>
      </c>
      <c r="I290">
        <v>1.9943425052556061</v>
      </c>
      <c r="J290">
        <v>2</v>
      </c>
      <c r="K290">
        <v>1.9856367322962121</v>
      </c>
      <c r="L290">
        <v>1.9777641109385318</v>
      </c>
      <c r="M290">
        <v>1.968153567074058</v>
      </c>
      <c r="N290">
        <v>1.9573990672106867</v>
      </c>
    </row>
    <row r="291" spans="1:14" x14ac:dyDescent="0.25">
      <c r="A291" t="s">
        <v>19</v>
      </c>
      <c r="C291">
        <f>MATCH(C290,C260:C268,0)-1</f>
        <v>4</v>
      </c>
      <c r="D291" s="32">
        <v>3</v>
      </c>
      <c r="E291" s="32">
        <v>7</v>
      </c>
      <c r="F291">
        <v>5</v>
      </c>
      <c r="G291">
        <v>2</v>
      </c>
      <c r="H291">
        <v>3</v>
      </c>
      <c r="I291">
        <v>3</v>
      </c>
      <c r="J291">
        <v>2</v>
      </c>
      <c r="K291">
        <v>3</v>
      </c>
      <c r="L291">
        <v>5</v>
      </c>
      <c r="M291">
        <v>3</v>
      </c>
      <c r="N291">
        <v>2</v>
      </c>
    </row>
    <row r="292" spans="1:14" x14ac:dyDescent="0.25">
      <c r="A292" t="s">
        <v>34</v>
      </c>
      <c r="B292" s="4">
        <v>0</v>
      </c>
      <c r="D292" s="32"/>
      <c r="E292" s="32"/>
    </row>
    <row r="293" spans="1:14" x14ac:dyDescent="0.25">
      <c r="B293" s="4">
        <v>1</v>
      </c>
      <c r="C293">
        <f t="shared" ref="C293:C301" si="4">LOG(10^C135-10^(C$19*$B293+C$20))</f>
        <v>4.803182273132947</v>
      </c>
      <c r="D293" s="32">
        <v>4.6941615471621363</v>
      </c>
      <c r="E293" s="32">
        <v>4.7677960772003978</v>
      </c>
      <c r="F293">
        <v>4.7646509629405287</v>
      </c>
      <c r="G293">
        <v>4.8395986359347383</v>
      </c>
      <c r="H293">
        <v>4.6518483613115631</v>
      </c>
      <c r="I293">
        <v>4.8836628282203423</v>
      </c>
      <c r="J293">
        <v>4.7374827326059599</v>
      </c>
      <c r="K293">
        <v>4.7791848657644085</v>
      </c>
      <c r="L293">
        <v>4.7943831537682033</v>
      </c>
      <c r="M293">
        <v>4.851665503337566</v>
      </c>
      <c r="N293">
        <v>4.7436561204284899</v>
      </c>
    </row>
    <row r="294" spans="1:14" x14ac:dyDescent="0.25">
      <c r="B294" s="4">
        <v>2</v>
      </c>
      <c r="C294">
        <f t="shared" si="4"/>
        <v>4.3672066465002022</v>
      </c>
      <c r="D294" s="32">
        <v>4.1882204562483087</v>
      </c>
      <c r="E294" s="32">
        <v>4.241787824458247</v>
      </c>
      <c r="F294">
        <v>4.2083677949473088</v>
      </c>
      <c r="G294">
        <v>4.242030064343707</v>
      </c>
      <c r="H294">
        <v>4.0396125207813034</v>
      </c>
      <c r="I294">
        <v>4.4466517722903829</v>
      </c>
      <c r="J294">
        <v>4.1995529375860592</v>
      </c>
      <c r="K294">
        <v>4.2307130705420333</v>
      </c>
      <c r="L294">
        <v>4.3264851592164355</v>
      </c>
      <c r="M294">
        <v>4.2768594770084016</v>
      </c>
      <c r="N294">
        <v>4.1597959194060099</v>
      </c>
    </row>
    <row r="295" spans="1:14" x14ac:dyDescent="0.25">
      <c r="B295" s="4">
        <v>3</v>
      </c>
      <c r="C295">
        <f t="shared" si="4"/>
        <v>3.878371578243597</v>
      </c>
      <c r="D295" s="32">
        <v>3.6465588767459431</v>
      </c>
      <c r="E295" s="32">
        <v>3.7970005673576313</v>
      </c>
      <c r="F295">
        <v>3.7979459407249321</v>
      </c>
      <c r="G295">
        <v>3.8253189921428397</v>
      </c>
      <c r="H295">
        <v>3.6435390114851169</v>
      </c>
      <c r="I295">
        <v>4.0175900905157595</v>
      </c>
      <c r="J295">
        <v>3.823904031309413</v>
      </c>
      <c r="K295">
        <v>3.8202249599281628</v>
      </c>
      <c r="L295">
        <v>3.9111343001774328</v>
      </c>
      <c r="M295">
        <v>3.8099530483937003</v>
      </c>
      <c r="N295">
        <v>3.7524221816942251</v>
      </c>
    </row>
    <row r="296" spans="1:14" x14ac:dyDescent="0.25">
      <c r="B296" s="5">
        <v>4</v>
      </c>
      <c r="C296">
        <f t="shared" si="4"/>
        <v>3.5608067102670895</v>
      </c>
      <c r="D296" s="32">
        <v>3.3009612787196381</v>
      </c>
      <c r="E296" s="32">
        <v>3.5549853128892761</v>
      </c>
      <c r="F296">
        <v>3.4733380903149476</v>
      </c>
      <c r="G296">
        <v>3.4893722889253067</v>
      </c>
      <c r="H296">
        <v>3.3189698811707382</v>
      </c>
      <c r="I296">
        <v>3.7139126321933063</v>
      </c>
      <c r="J296">
        <v>3.5738051319459361</v>
      </c>
      <c r="K296">
        <v>3.5052686495657421</v>
      </c>
      <c r="L296">
        <v>3.6106340138728714</v>
      </c>
      <c r="M296">
        <v>3.5100577902945873</v>
      </c>
      <c r="N296">
        <v>3.4608406465026089</v>
      </c>
    </row>
    <row r="297" spans="1:14" x14ac:dyDescent="0.25">
      <c r="B297" s="4">
        <v>5</v>
      </c>
      <c r="C297">
        <f t="shared" si="4"/>
        <v>3.3020310599554823</v>
      </c>
      <c r="D297" s="32">
        <v>3.05942742289115</v>
      </c>
      <c r="E297" s="32">
        <v>3.3374415117094367</v>
      </c>
      <c r="F297">
        <v>2.3322269814558161</v>
      </c>
      <c r="G297">
        <v>3.2226834440092555</v>
      </c>
      <c r="H297">
        <v>3.0959287921903775</v>
      </c>
      <c r="I297">
        <v>3.4465048459768455</v>
      </c>
      <c r="J297">
        <v>3.3075397001503868</v>
      </c>
      <c r="K297">
        <v>3.2592859001903771</v>
      </c>
      <c r="L297">
        <v>3.3459113067145201</v>
      </c>
      <c r="M297">
        <v>3.3090078719295279</v>
      </c>
      <c r="N297">
        <v>3.2102476916384646</v>
      </c>
    </row>
    <row r="298" spans="1:14" x14ac:dyDescent="0.25">
      <c r="B298" s="4">
        <v>6</v>
      </c>
      <c r="C298">
        <f t="shared" si="4"/>
        <v>3.123485554244362</v>
      </c>
      <c r="D298" s="32">
        <v>2.9351604234143913</v>
      </c>
      <c r="E298" s="32">
        <v>3.1965418699265218</v>
      </c>
      <c r="F298">
        <v>3.4152440369300603</v>
      </c>
      <c r="G298">
        <v>2.9859810086009557</v>
      </c>
      <c r="H298">
        <v>2.9583560341448036</v>
      </c>
      <c r="I298">
        <v>3.2173544252368145</v>
      </c>
      <c r="J298">
        <v>3.165173043336623</v>
      </c>
      <c r="K298">
        <v>3.1182843134887182</v>
      </c>
      <c r="L298">
        <v>3.1252402886033011</v>
      </c>
      <c r="M298">
        <v>3.1666417150890482</v>
      </c>
      <c r="N298">
        <v>3.0455075246543561</v>
      </c>
    </row>
    <row r="299" spans="1:14" x14ac:dyDescent="0.25">
      <c r="B299" s="4">
        <v>7</v>
      </c>
      <c r="C299">
        <f t="shared" si="4"/>
        <v>2.8983785230914978</v>
      </c>
      <c r="D299" s="32">
        <v>2.6963140377516281</v>
      </c>
      <c r="E299" s="32"/>
      <c r="F299">
        <v>3.0893488371182234</v>
      </c>
      <c r="G299">
        <v>2.6873441790479209</v>
      </c>
      <c r="H299">
        <v>2.7858793572254128</v>
      </c>
      <c r="I299">
        <v>2.9921184733259651</v>
      </c>
      <c r="J299">
        <v>2.9421108908512656</v>
      </c>
      <c r="K299">
        <v>2.950119227717328</v>
      </c>
      <c r="L299">
        <v>2.9659471552517407</v>
      </c>
      <c r="M299">
        <v>2.9630966771682794</v>
      </c>
      <c r="N299">
        <v>2.8391792034038157</v>
      </c>
    </row>
    <row r="300" spans="1:14" x14ac:dyDescent="0.25">
      <c r="B300" s="4">
        <v>8</v>
      </c>
      <c r="C300">
        <f t="shared" si="4"/>
        <v>2.7645839366093057</v>
      </c>
      <c r="D300" s="32">
        <v>2.593240878555148</v>
      </c>
      <c r="E300" s="32">
        <v>2.9595575394043392</v>
      </c>
      <c r="F300">
        <v>2.9580998716769247</v>
      </c>
      <c r="G300">
        <v>2.5978043972355183</v>
      </c>
      <c r="H300">
        <v>2.5964005750471348</v>
      </c>
      <c r="I300">
        <v>2.8112328805718287</v>
      </c>
      <c r="J300">
        <v>2.7121345494327431</v>
      </c>
      <c r="K300">
        <v>2.7096633441714597</v>
      </c>
      <c r="L300">
        <v>2.8372065006992511</v>
      </c>
      <c r="M300">
        <v>2.7854007134995946</v>
      </c>
      <c r="N300">
        <v>2.6408836627159129</v>
      </c>
    </row>
    <row r="301" spans="1:14" x14ac:dyDescent="0.25">
      <c r="B301" s="4">
        <v>9</v>
      </c>
      <c r="C301">
        <f t="shared" si="4"/>
        <v>2.630530164169365</v>
      </c>
      <c r="D301" s="32">
        <v>2.4549251929561429</v>
      </c>
      <c r="E301" s="32">
        <v>2.8295280384098294</v>
      </c>
      <c r="F301">
        <v>2.7298958599953789</v>
      </c>
      <c r="G301">
        <v>2.5178158400620561</v>
      </c>
      <c r="H301">
        <v>2.4822746182205111</v>
      </c>
      <c r="I301">
        <v>2.6809628906598553</v>
      </c>
      <c r="J301">
        <v>2.3962605492768621</v>
      </c>
      <c r="K301">
        <v>2.4765171368412071</v>
      </c>
      <c r="L301">
        <v>2.6864660998212346</v>
      </c>
      <c r="M301">
        <v>2.7149261653243735</v>
      </c>
      <c r="N301">
        <v>2.4405626809353826</v>
      </c>
    </row>
    <row r="302" spans="1:14" x14ac:dyDescent="0.25">
      <c r="B302" s="5">
        <v>10</v>
      </c>
      <c r="C302">
        <f>LOG(10^C144-10^(C$19*$B302+C$20))</f>
        <v>2.3985811753827124</v>
      </c>
      <c r="D302" s="32">
        <v>2.2496518977902458</v>
      </c>
      <c r="E302" s="32">
        <v>2.6967884440301</v>
      </c>
      <c r="F302">
        <v>2.6093874080003832</v>
      </c>
      <c r="G302">
        <v>2.0083426980731613</v>
      </c>
      <c r="H302">
        <v>2.3132162413782096</v>
      </c>
      <c r="I302">
        <v>2.2731972742215811</v>
      </c>
      <c r="J302">
        <v>2.26458918761635</v>
      </c>
      <c r="K302">
        <v>2.2050906753746591</v>
      </c>
      <c r="L302">
        <v>2.4666506745268704</v>
      </c>
      <c r="M302">
        <v>2.5756939900750053</v>
      </c>
      <c r="N302">
        <v>2.4233382775031687</v>
      </c>
    </row>
    <row r="303" spans="1:14" x14ac:dyDescent="0.25">
      <c r="B303" s="17">
        <v>11.5</v>
      </c>
      <c r="D303" s="32"/>
      <c r="E303" s="32"/>
    </row>
    <row r="304" spans="1:14" x14ac:dyDescent="0.25">
      <c r="B304" s="4">
        <v>13</v>
      </c>
      <c r="D304" s="32"/>
      <c r="E304" s="32"/>
    </row>
    <row r="305" spans="2:5" x14ac:dyDescent="0.25">
      <c r="B305" s="4">
        <v>14.5</v>
      </c>
      <c r="D305" s="31"/>
      <c r="E305" s="32"/>
    </row>
    <row r="306" spans="2:5" x14ac:dyDescent="0.25">
      <c r="B306" s="4">
        <v>16</v>
      </c>
      <c r="D306" s="31"/>
      <c r="E306" s="32"/>
    </row>
    <row r="307" spans="2:5" x14ac:dyDescent="0.25">
      <c r="B307" s="4">
        <v>17.5</v>
      </c>
      <c r="D307" s="31"/>
      <c r="E307" s="32"/>
    </row>
    <row r="308" spans="2:5" x14ac:dyDescent="0.25">
      <c r="B308" s="4">
        <v>19</v>
      </c>
      <c r="D308" s="31"/>
      <c r="E308" s="32"/>
    </row>
    <row r="309" spans="2:5" x14ac:dyDescent="0.25">
      <c r="B309" s="4">
        <v>20.5</v>
      </c>
      <c r="D309" s="31"/>
      <c r="E309" s="32"/>
    </row>
    <row r="310" spans="2:5" x14ac:dyDescent="0.25">
      <c r="B310" s="4">
        <v>22</v>
      </c>
      <c r="D310" s="31"/>
      <c r="E310" s="32"/>
    </row>
    <row r="311" spans="2:5" x14ac:dyDescent="0.25">
      <c r="B311" s="4">
        <v>23.5</v>
      </c>
      <c r="D311" s="31"/>
      <c r="E311" s="32"/>
    </row>
    <row r="312" spans="2:5" x14ac:dyDescent="0.25">
      <c r="B312" s="4">
        <v>25</v>
      </c>
      <c r="D312" s="31"/>
      <c r="E312" s="32"/>
    </row>
    <row r="313" spans="2:5" x14ac:dyDescent="0.25">
      <c r="B313" s="4">
        <v>27</v>
      </c>
      <c r="D313" s="31"/>
      <c r="E313" s="32"/>
    </row>
    <row r="314" spans="2:5" x14ac:dyDescent="0.25">
      <c r="B314" s="4">
        <v>29</v>
      </c>
      <c r="D314" s="31"/>
      <c r="E314" s="32"/>
    </row>
    <row r="315" spans="2:5" x14ac:dyDescent="0.25">
      <c r="B315" s="4">
        <v>31</v>
      </c>
      <c r="D315" s="31"/>
      <c r="E315" s="32"/>
    </row>
    <row r="316" spans="2:5" x14ac:dyDescent="0.25">
      <c r="B316" s="4">
        <v>33</v>
      </c>
      <c r="D316" s="31"/>
      <c r="E316" s="32"/>
    </row>
    <row r="317" spans="2:5" x14ac:dyDescent="0.25">
      <c r="B317" s="4">
        <v>35</v>
      </c>
      <c r="D317" s="31"/>
      <c r="E317" s="32"/>
    </row>
    <row r="318" spans="2:5" x14ac:dyDescent="0.25">
      <c r="B318" s="4">
        <v>37</v>
      </c>
      <c r="D318" s="31"/>
      <c r="E318" s="32"/>
    </row>
    <row r="319" spans="2:5" x14ac:dyDescent="0.25">
      <c r="B319" s="4">
        <v>39</v>
      </c>
      <c r="D319" s="31"/>
      <c r="E319" s="32"/>
    </row>
    <row r="320" spans="2:5" x14ac:dyDescent="0.25">
      <c r="B320" s="4">
        <v>41</v>
      </c>
      <c r="D320" s="31"/>
      <c r="E320" s="32"/>
    </row>
    <row r="321" spans="1:14" x14ac:dyDescent="0.25">
      <c r="B321" s="4">
        <v>43</v>
      </c>
      <c r="D321" s="32"/>
      <c r="E321" s="32"/>
    </row>
    <row r="322" spans="1:14" x14ac:dyDescent="0.25">
      <c r="B322" s="4">
        <v>45</v>
      </c>
      <c r="D322" s="32"/>
      <c r="E322" s="32"/>
    </row>
    <row r="323" spans="1:14" x14ac:dyDescent="0.25">
      <c r="A323" t="s">
        <v>34</v>
      </c>
      <c r="B323" s="4">
        <v>0</v>
      </c>
      <c r="D323" s="32"/>
      <c r="E323" s="32"/>
    </row>
    <row r="324" spans="1:14" x14ac:dyDescent="0.25">
      <c r="B324" s="4">
        <v>1</v>
      </c>
      <c r="C324">
        <f t="shared" ref="C324:C326" si="5">LOG(10^C293-10^(C$28*$B324+C$29))</f>
        <v>4.7304359181912661</v>
      </c>
      <c r="D324" s="32">
        <v>4.6399225847907335</v>
      </c>
      <c r="E324" s="32">
        <v>4.707619094519492</v>
      </c>
      <c r="F324">
        <v>4.5596107866378981</v>
      </c>
      <c r="G324">
        <v>4.6669618407554641</v>
      </c>
      <c r="H324">
        <v>4.5891860303705707</v>
      </c>
      <c r="I324">
        <v>4.6827040670993378</v>
      </c>
      <c r="J324">
        <v>4.5256311155769993</v>
      </c>
      <c r="K324">
        <v>4.6779677962326947</v>
      </c>
      <c r="L324">
        <v>4.7299380919315306</v>
      </c>
      <c r="M324">
        <v>4.794813668977719</v>
      </c>
      <c r="N324">
        <v>4.6466288781316392</v>
      </c>
    </row>
    <row r="325" spans="1:14" x14ac:dyDescent="0.25">
      <c r="B325" s="4">
        <v>2</v>
      </c>
      <c r="C325">
        <f t="shared" si="5"/>
        <v>4.223822001987859</v>
      </c>
      <c r="D325" s="32">
        <v>4.0600132238295066</v>
      </c>
      <c r="E325" s="32">
        <v>4.0736464172340439</v>
      </c>
      <c r="F325">
        <v>3.3530883260033879</v>
      </c>
      <c r="G325">
        <v>3.7418719455152729</v>
      </c>
      <c r="H325">
        <v>3.8343161729026995</v>
      </c>
      <c r="I325">
        <v>4.0780329736154481</v>
      </c>
      <c r="J325">
        <v>3.5993216118795712</v>
      </c>
      <c r="K325">
        <v>3.959082067776873</v>
      </c>
      <c r="L325">
        <v>4.1835626183232923</v>
      </c>
      <c r="M325">
        <v>4.1082629366150059</v>
      </c>
      <c r="N325">
        <v>3.8665148949037458</v>
      </c>
    </row>
    <row r="326" spans="1:14" x14ac:dyDescent="0.25">
      <c r="B326" s="4">
        <v>3</v>
      </c>
      <c r="C326">
        <f t="shared" si="5"/>
        <v>3.502635928813449</v>
      </c>
      <c r="D326" s="32">
        <v>3.2439569993485686</v>
      </c>
      <c r="E326" s="32">
        <v>3.3277263734431206</v>
      </c>
      <c r="H326">
        <v>3.1974138531712519</v>
      </c>
      <c r="I326">
        <v>3.1400943652172191</v>
      </c>
      <c r="J326">
        <v>0</v>
      </c>
      <c r="K326">
        <v>3.2059933276543915</v>
      </c>
      <c r="L326">
        <v>3.6055286166137308</v>
      </c>
      <c r="M326">
        <v>3.3439604239827325</v>
      </c>
      <c r="N326">
        <v>3.0490829884624602</v>
      </c>
    </row>
    <row r="327" spans="1:14" x14ac:dyDescent="0.25">
      <c r="B327" s="5">
        <v>4</v>
      </c>
      <c r="C327">
        <f>LOG(10^C296-10^(C$28*$B327+C$29))</f>
        <v>2.8536366179939958</v>
      </c>
      <c r="D327" s="32">
        <v>2.2576495266682897</v>
      </c>
      <c r="E327" s="32">
        <v>2.724541125514222</v>
      </c>
      <c r="L327">
        <v>3.0895368936066054</v>
      </c>
      <c r="M327">
        <v>2.4335200364036162</v>
      </c>
      <c r="N327">
        <v>0</v>
      </c>
    </row>
    <row r="328" spans="1:14" x14ac:dyDescent="0.25">
      <c r="B328" s="4">
        <v>5</v>
      </c>
      <c r="D328" s="32"/>
      <c r="E328" s="32"/>
      <c r="L328">
        <v>2.3873127663959628</v>
      </c>
      <c r="M328">
        <v>0</v>
      </c>
      <c r="N328">
        <v>0</v>
      </c>
    </row>
    <row r="329" spans="1:14" x14ac:dyDescent="0.25">
      <c r="B329" s="4">
        <v>6</v>
      </c>
      <c r="D329" s="32"/>
      <c r="E329" s="32"/>
    </row>
    <row r="330" spans="1:14" x14ac:dyDescent="0.25">
      <c r="B330" s="4">
        <v>7</v>
      </c>
      <c r="D330" s="32"/>
      <c r="E330" s="32"/>
    </row>
    <row r="331" spans="1:14" x14ac:dyDescent="0.25">
      <c r="B331" s="4">
        <v>8</v>
      </c>
      <c r="D331" s="32"/>
      <c r="E331" s="32"/>
    </row>
    <row r="332" spans="1:14" x14ac:dyDescent="0.25">
      <c r="B332" s="4">
        <v>9</v>
      </c>
      <c r="D332" s="32"/>
      <c r="E332" s="32"/>
    </row>
    <row r="333" spans="1:14" x14ac:dyDescent="0.25">
      <c r="B333" s="5">
        <v>10</v>
      </c>
      <c r="D333" s="32"/>
      <c r="E333" s="32"/>
    </row>
    <row r="334" spans="1:14" x14ac:dyDescent="0.25">
      <c r="B334" s="17">
        <v>11.5</v>
      </c>
      <c r="D334" s="32"/>
      <c r="E334" s="32"/>
    </row>
    <row r="335" spans="1:14" x14ac:dyDescent="0.25">
      <c r="B335" s="4">
        <v>13</v>
      </c>
      <c r="D335" s="32"/>
      <c r="E335" s="32"/>
    </row>
    <row r="336" spans="1:14" x14ac:dyDescent="0.25">
      <c r="B336" s="4">
        <v>14.5</v>
      </c>
      <c r="D336" s="32"/>
      <c r="E336" s="32"/>
    </row>
    <row r="337" spans="2:5" x14ac:dyDescent="0.25">
      <c r="B337" s="4">
        <v>16</v>
      </c>
      <c r="D337" s="31"/>
      <c r="E337" s="32"/>
    </row>
    <row r="338" spans="2:5" x14ac:dyDescent="0.25">
      <c r="B338" s="4">
        <v>17.5</v>
      </c>
      <c r="D338" s="31"/>
      <c r="E338" s="32"/>
    </row>
    <row r="339" spans="2:5" x14ac:dyDescent="0.25">
      <c r="B339" s="4">
        <v>19</v>
      </c>
      <c r="D339" s="31"/>
      <c r="E339" s="32"/>
    </row>
    <row r="340" spans="2:5" x14ac:dyDescent="0.25">
      <c r="B340" s="4">
        <v>20.5</v>
      </c>
      <c r="D340" s="31"/>
      <c r="E340" s="32"/>
    </row>
    <row r="341" spans="2:5" x14ac:dyDescent="0.25">
      <c r="B341" s="4">
        <v>22</v>
      </c>
      <c r="D341" s="31"/>
      <c r="E341" s="32"/>
    </row>
    <row r="342" spans="2:5" x14ac:dyDescent="0.25">
      <c r="B342" s="4">
        <v>23.5</v>
      </c>
      <c r="D342" s="31"/>
      <c r="E342" s="32"/>
    </row>
    <row r="343" spans="2:5" x14ac:dyDescent="0.25">
      <c r="B343" s="4">
        <v>25</v>
      </c>
      <c r="D343" s="31"/>
      <c r="E343" s="32"/>
    </row>
    <row r="344" spans="2:5" x14ac:dyDescent="0.25">
      <c r="B344" s="4">
        <v>27</v>
      </c>
      <c r="D344" s="31"/>
      <c r="E344" s="32"/>
    </row>
    <row r="345" spans="2:5" x14ac:dyDescent="0.25">
      <c r="B345" s="4">
        <v>29</v>
      </c>
      <c r="D345" s="31"/>
      <c r="E345" s="32"/>
    </row>
    <row r="346" spans="2:5" x14ac:dyDescent="0.25">
      <c r="B346" s="4">
        <v>31</v>
      </c>
      <c r="D346" s="31"/>
      <c r="E346" s="32"/>
    </row>
    <row r="347" spans="2:5" x14ac:dyDescent="0.25">
      <c r="B347" s="4">
        <v>33</v>
      </c>
      <c r="D347" s="31"/>
      <c r="E347" s="32"/>
    </row>
    <row r="348" spans="2:5" x14ac:dyDescent="0.25">
      <c r="B348" s="4">
        <v>35</v>
      </c>
      <c r="D348" s="31"/>
      <c r="E348" s="32"/>
    </row>
    <row r="349" spans="2:5" x14ac:dyDescent="0.25">
      <c r="B349" s="4">
        <v>37</v>
      </c>
      <c r="D349" s="31"/>
      <c r="E349" s="32"/>
    </row>
    <row r="350" spans="2:5" x14ac:dyDescent="0.25">
      <c r="B350" s="4">
        <v>39</v>
      </c>
      <c r="D350" s="31"/>
      <c r="E350" s="32"/>
    </row>
    <row r="351" spans="2:5" x14ac:dyDescent="0.25">
      <c r="B351" s="4">
        <v>41</v>
      </c>
      <c r="D351" s="31"/>
      <c r="E351" s="32"/>
    </row>
    <row r="352" spans="2:5" x14ac:dyDescent="0.25">
      <c r="B352" s="4">
        <v>43</v>
      </c>
      <c r="D352" s="31"/>
      <c r="E352" s="32"/>
    </row>
    <row r="353" spans="2:5" x14ac:dyDescent="0.25">
      <c r="B353" s="4">
        <v>45</v>
      </c>
      <c r="D353" s="31"/>
      <c r="E353" s="32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2016-08-19T16:29:59Z</dcterms:modified>
</cp:coreProperties>
</file>