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63" i="2"/>
  <c r="C264" i="2"/>
  <c r="C265" i="2"/>
  <c r="C266" i="2"/>
  <c r="C267" i="2"/>
  <c r="C262" i="2"/>
  <c r="C231" i="2"/>
  <c r="C232" i="2"/>
  <c r="C233" i="2"/>
  <c r="C234" i="2"/>
  <c r="C235" i="2"/>
  <c r="C236" i="2"/>
  <c r="C200" i="2"/>
  <c r="C201" i="2"/>
  <c r="C202" i="2"/>
  <c r="C203" i="2"/>
  <c r="C204" i="2"/>
  <c r="C205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99" i="2" s="1"/>
  <c r="C22" i="2" l="1"/>
  <c r="C180" i="2"/>
  <c r="C181" i="2"/>
  <c r="C170" i="2"/>
  <c r="C168" i="2"/>
  <c r="C190" i="2"/>
  <c r="C186" i="2"/>
  <c r="C182" i="2"/>
  <c r="C178" i="2"/>
  <c r="C174" i="2"/>
  <c r="C193" i="2"/>
  <c r="C189" i="2"/>
  <c r="C185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99" i="2" l="1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6" i="2" l="1"/>
  <c r="C33" i="2"/>
  <c r="C30" i="2"/>
  <c r="C26" i="2" s="1"/>
  <c r="C325" i="2"/>
  <c r="C324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<sst xmlns="http://schemas.openxmlformats.org/spreadsheetml/2006/main" count="68" uniqueCount="39">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</sst>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5" xfId="0" applyNumberFormat="1" applyFont="1" applyBorder="1"/>
    <xf numFmtId="164" fontId="0" fillId="0" borderId="0" xfId="0" applyNumberFormat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5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5" sqref="F4:G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42" t="s">
        <v>3</v>
      </c>
      <c r="B2" s="42"/>
      <c r="C2" s="35">
        <v>17875.075000000001</v>
      </c>
    </row>
    <row r="3" spans="1:3" x14ac:dyDescent="0.25">
      <c r="A3" s="42" t="s">
        <v>4</v>
      </c>
      <c r="B3" s="42"/>
      <c r="C3" s="34">
        <v>7060.9000000000005</v>
      </c>
    </row>
    <row r="4" spans="1:3" x14ac:dyDescent="0.25">
      <c r="A4" s="42" t="s">
        <v>5</v>
      </c>
      <c r="B4" s="42"/>
      <c r="C4" s="33">
        <v>1109.0999999999999</v>
      </c>
    </row>
    <row r="5" spans="1:3" x14ac:dyDescent="0.25">
      <c r="A5" s="42" t="s">
        <v>6</v>
      </c>
      <c r="B5" s="42"/>
      <c r="C5" s="36">
        <v>0.71089999999999964</v>
      </c>
    </row>
    <row r="6" spans="1:3" x14ac:dyDescent="0.25">
      <c r="A6" s="42" t="s">
        <v>7</v>
      </c>
      <c r="B6" s="42"/>
      <c r="C6" s="37">
        <v>1.0394621801631903</v>
      </c>
    </row>
    <row r="7" spans="1:3" x14ac:dyDescent="0.25">
      <c r="A7" s="42" t="s">
        <v>8</v>
      </c>
      <c r="B7" s="42"/>
      <c r="C7" s="2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7">
        <v>41493.800000000003</v>
      </c>
    </row>
    <row r="10" spans="1:3" x14ac:dyDescent="0.25">
      <c r="B10" s="3">
        <v>2</v>
      </c>
      <c r="C10" s="27">
        <v>11975.2</v>
      </c>
    </row>
    <row r="11" spans="1:3" x14ac:dyDescent="0.25">
      <c r="B11" s="3">
        <v>3</v>
      </c>
      <c r="C11" s="27">
        <v>4843.8999999999996</v>
      </c>
    </row>
    <row r="12" spans="1:3" x14ac:dyDescent="0.25">
      <c r="B12" s="4">
        <v>4</v>
      </c>
      <c r="C12" s="27">
        <v>2494.5</v>
      </c>
    </row>
    <row r="13" spans="1:3" x14ac:dyDescent="0.25">
      <c r="B13" s="3">
        <v>5</v>
      </c>
      <c r="C13" s="27">
        <v>1531.2</v>
      </c>
    </row>
    <row r="14" spans="1:3" x14ac:dyDescent="0.25">
      <c r="B14" s="3">
        <v>6</v>
      </c>
      <c r="C14" s="27">
        <v>1171</v>
      </c>
    </row>
    <row r="15" spans="1:3" x14ac:dyDescent="0.25">
      <c r="B15" s="3">
        <v>7</v>
      </c>
      <c r="C15" s="27">
        <v>867.8</v>
      </c>
    </row>
    <row r="16" spans="1:3" x14ac:dyDescent="0.25">
      <c r="B16" s="3">
        <v>8</v>
      </c>
      <c r="C16" s="27">
        <v>594.5</v>
      </c>
    </row>
    <row r="17" spans="2:3" x14ac:dyDescent="0.25">
      <c r="B17" s="3">
        <v>9</v>
      </c>
      <c r="C17" s="27">
        <v>435.6</v>
      </c>
    </row>
    <row r="18" spans="2:3" x14ac:dyDescent="0.25">
      <c r="B18" s="4">
        <v>10</v>
      </c>
      <c r="C18" s="27">
        <v>327.8</v>
      </c>
    </row>
    <row r="19" spans="2:3" x14ac:dyDescent="0.25">
      <c r="B19" s="4">
        <v>11.5</v>
      </c>
      <c r="C19" s="27">
        <v>342</v>
      </c>
    </row>
    <row r="20" spans="2:3" x14ac:dyDescent="0.25">
      <c r="B20" s="3">
        <v>13</v>
      </c>
      <c r="C20" s="27">
        <v>316.8</v>
      </c>
    </row>
    <row r="21" spans="2:3" x14ac:dyDescent="0.25">
      <c r="B21" s="3">
        <v>14.5</v>
      </c>
      <c r="C21" s="27">
        <v>318.10000000000002</v>
      </c>
    </row>
    <row r="22" spans="2:3" x14ac:dyDescent="0.25">
      <c r="B22" s="3">
        <v>16</v>
      </c>
      <c r="C22" s="27">
        <v>236.7</v>
      </c>
    </row>
    <row r="23" spans="2:3" x14ac:dyDescent="0.25">
      <c r="B23" s="3">
        <v>17.5</v>
      </c>
      <c r="C23" s="27">
        <v>191.7</v>
      </c>
    </row>
    <row r="24" spans="2:3" x14ac:dyDescent="0.25">
      <c r="B24" s="3">
        <v>19</v>
      </c>
      <c r="C24" s="27">
        <v>179.1</v>
      </c>
    </row>
    <row r="25" spans="2:3" x14ac:dyDescent="0.25">
      <c r="B25" s="3">
        <v>20.5</v>
      </c>
      <c r="C25" s="27">
        <v>153.4</v>
      </c>
    </row>
    <row r="26" spans="2:3" x14ac:dyDescent="0.25">
      <c r="B26" s="3">
        <v>22</v>
      </c>
      <c r="C26" s="27">
        <v>150.19999999999999</v>
      </c>
    </row>
    <row r="27" spans="2:3" x14ac:dyDescent="0.25">
      <c r="B27" s="3">
        <v>23.5</v>
      </c>
      <c r="C27" s="27">
        <v>101.9</v>
      </c>
    </row>
    <row r="28" spans="2:3" x14ac:dyDescent="0.25">
      <c r="B28" s="3">
        <v>25</v>
      </c>
      <c r="C28" s="27">
        <v>169</v>
      </c>
    </row>
    <row r="29" spans="2:3" x14ac:dyDescent="0.25">
      <c r="B29" s="3">
        <v>27</v>
      </c>
      <c r="C29" s="27">
        <v>151.80000000000001</v>
      </c>
    </row>
    <row r="30" spans="2:3" x14ac:dyDescent="0.25">
      <c r="B30" s="3">
        <v>29</v>
      </c>
      <c r="C30" s="27">
        <v>110.8</v>
      </c>
    </row>
    <row r="31" spans="2:3" x14ac:dyDescent="0.25">
      <c r="B31" s="3">
        <v>31</v>
      </c>
      <c r="C31" s="27">
        <v>103.3</v>
      </c>
    </row>
    <row r="32" spans="2:3" x14ac:dyDescent="0.25">
      <c r="B32" s="3">
        <v>33</v>
      </c>
      <c r="C32" s="27">
        <v>88.2</v>
      </c>
    </row>
    <row r="33" spans="2:3" x14ac:dyDescent="0.25">
      <c r="B33" s="3">
        <v>35</v>
      </c>
      <c r="C33" s="27">
        <v>113.3</v>
      </c>
    </row>
    <row r="34" spans="2:3" x14ac:dyDescent="0.25">
      <c r="B34" s="3">
        <v>37</v>
      </c>
      <c r="C34" s="27">
        <v>99.2</v>
      </c>
    </row>
    <row r="35" spans="2:3" x14ac:dyDescent="0.25">
      <c r="B35" s="3">
        <v>39</v>
      </c>
      <c r="C35" s="27">
        <v>84.2</v>
      </c>
    </row>
    <row r="36" spans="2:3" x14ac:dyDescent="0.25">
      <c r="B36" s="3">
        <v>41</v>
      </c>
      <c r="C36" s="27">
        <v>83.1</v>
      </c>
    </row>
    <row r="37" spans="2:3" x14ac:dyDescent="0.25">
      <c r="B37" s="3">
        <v>43</v>
      </c>
      <c r="C37" s="27">
        <v>84.3</v>
      </c>
    </row>
    <row r="38" spans="2:3" x14ac:dyDescent="0.25">
      <c r="B38" s="3">
        <v>45</v>
      </c>
      <c r="C38" s="27">
        <v>94.2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7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4" t="s">
        <v>38</v>
      </c>
    </row>
    <row r="2" spans="1:14" x14ac:dyDescent="0.25">
      <c r="A2" s="42" t="s">
        <v>3</v>
      </c>
      <c r="B2" s="42"/>
      <c r="C2" s="30">
        <v>17875.075000000001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2" t="s">
        <v>4</v>
      </c>
      <c r="B3" s="42"/>
      <c r="C3" s="34">
        <v>7060.9000000000005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2" t="s">
        <v>5</v>
      </c>
      <c r="B4" s="42"/>
      <c r="C4" s="32">
        <v>1109.0999999999999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2" t="s">
        <v>6</v>
      </c>
      <c r="B5" s="42"/>
      <c r="C5" s="31">
        <v>0.71089999999999964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2" t="s">
        <v>7</v>
      </c>
      <c r="B6" s="42"/>
      <c r="C6" s="29">
        <v>1.0394621801631903</v>
      </c>
    </row>
    <row r="7" spans="1:14" x14ac:dyDescent="0.25">
      <c r="A7" s="42" t="s">
        <v>8</v>
      </c>
      <c r="B7" s="42"/>
      <c r="C7" s="23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5" t="s">
        <v>31</v>
      </c>
      <c r="B8" s="45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46" t="s">
        <v>19</v>
      </c>
      <c r="B9" s="46"/>
      <c r="C9">
        <f>C16+C10</f>
        <v>2.5411399470941674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44" t="s">
        <v>21</v>
      </c>
      <c r="B10" s="44"/>
      <c r="C10">
        <f>60*(C13-(C22/C21)*EXP(-1*C21*C8))/C2/C7</f>
        <v>0.59827247596379018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44" t="s">
        <v>22</v>
      </c>
      <c r="B11" s="44"/>
      <c r="C11">
        <f>C16/C9</f>
        <v>0.76456531776302827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44" t="s">
        <v>23</v>
      </c>
      <c r="B12" s="44"/>
      <c r="C12">
        <f>C9*C17/(3*0.693)</f>
        <v>15.101225789606168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44" t="s">
        <v>30</v>
      </c>
      <c r="B13" s="44"/>
      <c r="C13" s="16">
        <f>(C3+C4)/C5</f>
        <v>11492.474328316224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43" t="s">
        <v>34</v>
      </c>
      <c r="B14" s="19" t="s">
        <v>36</v>
      </c>
      <c r="C14" s="16">
        <v>10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43"/>
      <c r="B15" s="19" t="s">
        <v>37</v>
      </c>
      <c r="C15" s="16">
        <v>45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43"/>
      <c r="B16" s="19" t="s">
        <v>20</v>
      </c>
      <c r="C16">
        <f>60*C22/(C$2*(1-EXP(-1*C21*60)))</f>
        <v>1.9428674711303771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43"/>
      <c r="B17" s="20" t="s">
        <v>24</v>
      </c>
      <c r="C17" s="16">
        <f>0.693/C21</f>
        <v>12.354867921576849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43"/>
      <c r="B18" s="20" t="s">
        <v>25</v>
      </c>
      <c r="C18">
        <f>RSQ(C144:C164,B144:B164)</f>
        <v>0.87962617614796113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43"/>
      <c r="B19" s="20" t="s">
        <v>26</v>
      </c>
      <c r="C19" s="16">
        <f>SLOPE(C144:C164,B144:B164)</f>
        <v>-2.4355732170784562E-2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43"/>
      <c r="B20" s="20" t="s">
        <v>27</v>
      </c>
      <c r="C20" s="16">
        <f>INTERCEPT(C144:C164,B144:B164)</f>
        <v>2.7472715652592945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43"/>
      <c r="B21" s="20" t="s">
        <v>28</v>
      </c>
      <c r="C21" s="16">
        <f>ABS(C19)*2.303</f>
        <v>5.6091251189316842E-2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43"/>
      <c r="B22" s="20" t="s">
        <v>29</v>
      </c>
      <c r="C22" s="16">
        <f>10^C20</f>
        <v>558.81951653679153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43" t="s">
        <v>35</v>
      </c>
      <c r="B23" s="19" t="s">
        <v>36</v>
      </c>
      <c r="C23" s="16">
        <v>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43"/>
      <c r="B24" s="19" t="s">
        <v>37</v>
      </c>
      <c r="C24" s="16">
        <f>C196</f>
        <v>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43"/>
      <c r="B25" s="19" t="s">
        <v>20</v>
      </c>
      <c r="C25">
        <f>60*C31/(C$2*(1-EXP(-1*C30*60)))</f>
        <v>66.34548015484603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43"/>
      <c r="B26" s="20" t="s">
        <v>24</v>
      </c>
      <c r="C26" s="16">
        <f>0.693/C30</f>
        <v>1.5130343557703978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43"/>
      <c r="B27" s="20" t="s">
        <v>25</v>
      </c>
      <c r="C27">
        <f>RSQ(C296:C301,B296:B301)</f>
        <v>0.99269516981069084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43"/>
      <c r="B28" s="20" t="s">
        <v>26</v>
      </c>
      <c r="C28" s="16">
        <f>SLOPE(C296:C301,B296:B301)</f>
        <v>-0.19887972335573764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43"/>
      <c r="B29" s="20" t="s">
        <v>27</v>
      </c>
      <c r="C29" s="16">
        <f>INTERCEPT(C296:C301,B296:B301)</f>
        <v>4.2959079638080997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43"/>
      <c r="B30" s="20" t="s">
        <v>28</v>
      </c>
      <c r="C30" s="16">
        <f>ABS(C28)*2.303</f>
        <v>0.45802000288826378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43"/>
      <c r="B31" s="20" t="s">
        <v>29</v>
      </c>
      <c r="C31" s="16">
        <f>10^C29</f>
        <v>19765.507227958446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43" t="s">
        <v>32</v>
      </c>
      <c r="B32" s="19" t="s">
        <v>36</v>
      </c>
      <c r="C32" s="16">
        <v>1</v>
      </c>
    </row>
    <row r="33" spans="1:14" x14ac:dyDescent="0.25">
      <c r="A33" s="43"/>
      <c r="B33" s="19" t="s">
        <v>37</v>
      </c>
      <c r="C33" s="16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3"/>
      <c r="B34" s="19" t="s">
        <v>20</v>
      </c>
      <c r="C34">
        <f>60*C40/(C$2*(1-EXP(-1*C39*60)))</f>
        <v>882.18345838744892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43"/>
      <c r="B35" s="20" t="s">
        <v>24</v>
      </c>
      <c r="C35" s="16">
        <f>0.693/C39</f>
        <v>0.40885471932672474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3"/>
      <c r="B36" s="20" t="s">
        <v>25</v>
      </c>
      <c r="C36">
        <f>RSQ(C324:C326,B324:B326)</f>
        <v>0.99982005957838382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3"/>
      <c r="B37" s="20" t="s">
        <v>26</v>
      </c>
      <c r="C37" s="16">
        <f>SLOPE(C324:C326,B324:B326)</f>
        <v>-0.73598723428915158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3"/>
      <c r="B38" s="20" t="s">
        <v>27</v>
      </c>
      <c r="C38" s="16">
        <f>INTERCEPT(C324:C326,B324:B326)</f>
        <v>5.4196555324662894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3"/>
      <c r="B39" s="20" t="s">
        <v>28</v>
      </c>
      <c r="C39" s="16">
        <f>ABS(C37)*2.303</f>
        <v>1.6949786005679159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3"/>
      <c r="B40" s="20" t="s">
        <v>29</v>
      </c>
      <c r="C40" s="16">
        <f>10^C38</f>
        <v>262818.25804058381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8">
        <v>41493.800000000003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8">
        <v>11975.2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8">
        <v>4843.8999999999996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8">
        <v>2494.5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8">
        <v>1531.2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8">
        <v>1171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8">
        <v>867.8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8">
        <v>594.5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8">
        <v>435.6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8">
        <v>327.8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8">
        <v>342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8">
        <v>316.8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8">
        <v>318.10000000000002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8">
        <v>236.7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8">
        <v>191.7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8">
        <v>179.1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8">
        <v>153.4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8">
        <v>150.19999999999999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8">
        <v>101.9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8">
        <v>169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8">
        <v>151.80000000000001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8">
        <v>110.8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8">
        <v>103.3</v>
      </c>
    </row>
    <row r="65" spans="1:3" x14ac:dyDescent="0.25">
      <c r="B65" s="3">
        <v>33</v>
      </c>
      <c r="C65" s="28">
        <v>88.2</v>
      </c>
    </row>
    <row r="66" spans="1:3" x14ac:dyDescent="0.25">
      <c r="B66" s="3">
        <v>35</v>
      </c>
      <c r="C66" s="28">
        <v>113.3</v>
      </c>
    </row>
    <row r="67" spans="1:3" x14ac:dyDescent="0.25">
      <c r="B67" s="3">
        <v>37</v>
      </c>
      <c r="C67" s="28">
        <v>99.2</v>
      </c>
    </row>
    <row r="68" spans="1:3" x14ac:dyDescent="0.25">
      <c r="B68" s="3">
        <v>39</v>
      </c>
      <c r="C68" s="28">
        <v>84.2</v>
      </c>
    </row>
    <row r="69" spans="1:3" x14ac:dyDescent="0.25">
      <c r="B69" s="3">
        <v>41</v>
      </c>
      <c r="C69" s="28">
        <v>83.1</v>
      </c>
    </row>
    <row r="70" spans="1:3" x14ac:dyDescent="0.25">
      <c r="B70" s="3">
        <v>43</v>
      </c>
      <c r="C70" s="28">
        <v>84.3</v>
      </c>
    </row>
    <row r="71" spans="1:3" x14ac:dyDescent="0.25">
      <c r="B71" s="3">
        <v>45</v>
      </c>
      <c r="C71" s="28">
        <v>94.2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43131.235811255385</v>
      </c>
    </row>
    <row r="74" spans="1:3" x14ac:dyDescent="0.25">
      <c r="B74" s="3">
        <v>2</v>
      </c>
      <c r="C74" s="22">
        <f t="shared" ref="C74:C102" si="0">C43*C$6</f>
        <v>12447.767499890237</v>
      </c>
    </row>
    <row r="75" spans="1:3" x14ac:dyDescent="0.25">
      <c r="B75" s="3">
        <v>3</v>
      </c>
      <c r="C75" s="22">
        <f t="shared" si="0"/>
        <v>5035.0508544924769</v>
      </c>
    </row>
    <row r="76" spans="1:3" x14ac:dyDescent="0.25">
      <c r="B76" s="4">
        <v>4</v>
      </c>
      <c r="C76" s="22">
        <f t="shared" si="0"/>
        <v>2592.9384084170779</v>
      </c>
    </row>
    <row r="77" spans="1:3" x14ac:dyDescent="0.25">
      <c r="B77" s="3">
        <v>5</v>
      </c>
      <c r="C77" s="22">
        <f t="shared" si="0"/>
        <v>1591.6244902658771</v>
      </c>
    </row>
    <row r="78" spans="1:3" x14ac:dyDescent="0.25">
      <c r="B78" s="3">
        <v>6</v>
      </c>
      <c r="C78" s="22">
        <f t="shared" si="0"/>
        <v>1217.2102129710959</v>
      </c>
    </row>
    <row r="79" spans="1:3" x14ac:dyDescent="0.25">
      <c r="B79" s="3">
        <v>7</v>
      </c>
      <c r="C79" s="22">
        <f t="shared" si="0"/>
        <v>902.04527994561647</v>
      </c>
    </row>
    <row r="80" spans="1:3" x14ac:dyDescent="0.25">
      <c r="B80" s="3">
        <v>8</v>
      </c>
      <c r="C80" s="22">
        <f t="shared" si="0"/>
        <v>617.96026610701665</v>
      </c>
    </row>
    <row r="81" spans="2:3" x14ac:dyDescent="0.25">
      <c r="B81" s="3">
        <v>9</v>
      </c>
      <c r="C81" s="22">
        <f t="shared" si="0"/>
        <v>452.78972567908568</v>
      </c>
    </row>
    <row r="82" spans="2:3" x14ac:dyDescent="0.25">
      <c r="B82" s="4">
        <v>10</v>
      </c>
      <c r="C82" s="22">
        <f t="shared" si="0"/>
        <v>340.73570265749379</v>
      </c>
    </row>
    <row r="83" spans="2:3" x14ac:dyDescent="0.25">
      <c r="B83" s="4">
        <v>11.5</v>
      </c>
      <c r="C83" s="22">
        <f t="shared" si="0"/>
        <v>355.49606561581106</v>
      </c>
    </row>
    <row r="84" spans="2:3" x14ac:dyDescent="0.25">
      <c r="B84" s="3">
        <v>13</v>
      </c>
      <c r="C84" s="22">
        <f t="shared" si="0"/>
        <v>329.30161867569871</v>
      </c>
    </row>
    <row r="85" spans="2:3" x14ac:dyDescent="0.25">
      <c r="B85" s="3">
        <v>14.5</v>
      </c>
      <c r="C85" s="22">
        <f t="shared" si="0"/>
        <v>330.65291950991082</v>
      </c>
    </row>
    <row r="86" spans="2:3" x14ac:dyDescent="0.25">
      <c r="B86" s="3">
        <v>16</v>
      </c>
      <c r="C86" s="22">
        <f t="shared" si="0"/>
        <v>246.04069804462713</v>
      </c>
    </row>
    <row r="87" spans="2:3" x14ac:dyDescent="0.25">
      <c r="B87" s="3">
        <v>17.5</v>
      </c>
      <c r="C87" s="22">
        <f t="shared" si="0"/>
        <v>199.26489993728356</v>
      </c>
    </row>
    <row r="88" spans="2:3" x14ac:dyDescent="0.25">
      <c r="B88" s="3">
        <v>19</v>
      </c>
      <c r="C88" s="22">
        <f t="shared" si="0"/>
        <v>186.16767646722738</v>
      </c>
    </row>
    <row r="89" spans="2:3" x14ac:dyDescent="0.25">
      <c r="B89" s="3">
        <v>20.5</v>
      </c>
      <c r="C89" s="22">
        <f t="shared" si="0"/>
        <v>159.4534984370334</v>
      </c>
    </row>
    <row r="90" spans="2:3" x14ac:dyDescent="0.25">
      <c r="B90" s="3">
        <v>22</v>
      </c>
      <c r="C90" s="22">
        <f t="shared" si="0"/>
        <v>156.12721946051116</v>
      </c>
    </row>
    <row r="91" spans="2:3" x14ac:dyDescent="0.25">
      <c r="B91" s="3">
        <v>23.5</v>
      </c>
      <c r="C91" s="22">
        <f t="shared" si="0"/>
        <v>105.92119615862909</v>
      </c>
    </row>
    <row r="92" spans="2:3" x14ac:dyDescent="0.25">
      <c r="B92" s="3">
        <v>25</v>
      </c>
      <c r="C92" s="22">
        <f t="shared" si="0"/>
        <v>175.66910844757916</v>
      </c>
    </row>
    <row r="93" spans="2:3" x14ac:dyDescent="0.25">
      <c r="B93" s="3">
        <v>27</v>
      </c>
      <c r="C93" s="22">
        <f t="shared" si="0"/>
        <v>157.79035894877228</v>
      </c>
    </row>
    <row r="94" spans="2:3" x14ac:dyDescent="0.25">
      <c r="B94" s="3">
        <v>29</v>
      </c>
      <c r="C94" s="22">
        <f t="shared" si="0"/>
        <v>115.17240956208148</v>
      </c>
    </row>
    <row r="95" spans="2:3" x14ac:dyDescent="0.25">
      <c r="B95" s="3">
        <v>31</v>
      </c>
      <c r="C95" s="22">
        <f t="shared" si="0"/>
        <v>107.37644321085754</v>
      </c>
    </row>
    <row r="96" spans="2:3" x14ac:dyDescent="0.25">
      <c r="B96" s="3">
        <v>33</v>
      </c>
      <c r="C96" s="22">
        <f t="shared" si="0"/>
        <v>91.680564290393377</v>
      </c>
    </row>
    <row r="97" spans="1:3" x14ac:dyDescent="0.25">
      <c r="B97" s="3">
        <v>35</v>
      </c>
      <c r="C97" s="22">
        <f t="shared" si="0"/>
        <v>117.77106501248946</v>
      </c>
    </row>
    <row r="98" spans="1:3" x14ac:dyDescent="0.25">
      <c r="B98" s="3">
        <v>37</v>
      </c>
      <c r="C98" s="22">
        <f t="shared" si="0"/>
        <v>103.11464827218848</v>
      </c>
    </row>
    <row r="99" spans="1:3" x14ac:dyDescent="0.25">
      <c r="B99" s="3">
        <v>39</v>
      </c>
      <c r="C99" s="22">
        <f t="shared" si="0"/>
        <v>87.522715569740626</v>
      </c>
    </row>
    <row r="100" spans="1:3" x14ac:dyDescent="0.25">
      <c r="B100" s="3">
        <v>41</v>
      </c>
      <c r="C100" s="22">
        <f t="shared" si="0"/>
        <v>86.379307171561109</v>
      </c>
    </row>
    <row r="101" spans="1:3" x14ac:dyDescent="0.25">
      <c r="B101" s="3">
        <v>43</v>
      </c>
      <c r="C101" s="22">
        <f t="shared" si="0"/>
        <v>87.62666178775693</v>
      </c>
    </row>
    <row r="102" spans="1:3" x14ac:dyDescent="0.25">
      <c r="B102" s="3">
        <v>45</v>
      </c>
      <c r="C102" s="22">
        <f t="shared" si="0"/>
        <v>97.917337371372525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60671.312155374042</v>
      </c>
    </row>
    <row r="105" spans="1:3" x14ac:dyDescent="0.25">
      <c r="B105" s="3">
        <v>2</v>
      </c>
      <c r="C105">
        <f t="shared" ref="C105:C133" si="1">C74/C$5/($B74-$B73)</f>
        <v>17509.871289759802</v>
      </c>
    </row>
    <row r="106" spans="1:3" x14ac:dyDescent="0.25">
      <c r="B106" s="3">
        <v>3</v>
      </c>
      <c r="C106">
        <f t="shared" si="1"/>
        <v>7082.642923748037</v>
      </c>
    </row>
    <row r="107" spans="1:3" x14ac:dyDescent="0.25">
      <c r="B107" s="4">
        <v>4</v>
      </c>
      <c r="C107">
        <f t="shared" si="1"/>
        <v>3647.4024594416642</v>
      </c>
    </row>
    <row r="108" spans="1:3" x14ac:dyDescent="0.25">
      <c r="B108" s="3">
        <v>5</v>
      </c>
      <c r="C108">
        <f t="shared" si="1"/>
        <v>2238.8866088984073</v>
      </c>
    </row>
    <row r="109" spans="1:3" x14ac:dyDescent="0.25">
      <c r="B109" s="3">
        <v>6</v>
      </c>
      <c r="C109">
        <f t="shared" si="1"/>
        <v>1712.2101743861253</v>
      </c>
    </row>
    <row r="110" spans="1:3" x14ac:dyDescent="0.25">
      <c r="B110" s="3">
        <v>7</v>
      </c>
      <c r="C110">
        <f t="shared" si="1"/>
        <v>1268.8778730420831</v>
      </c>
    </row>
    <row r="111" spans="1:3" x14ac:dyDescent="0.25">
      <c r="B111" s="3">
        <v>8</v>
      </c>
      <c r="C111">
        <f t="shared" si="1"/>
        <v>869.26468716699526</v>
      </c>
    </row>
    <row r="112" spans="1:3" x14ac:dyDescent="0.25">
      <c r="B112" s="3">
        <v>9</v>
      </c>
      <c r="C112">
        <f t="shared" si="1"/>
        <v>636.92463873834004</v>
      </c>
    </row>
    <row r="113" spans="2:3" x14ac:dyDescent="0.25">
      <c r="B113" s="4">
        <v>10</v>
      </c>
      <c r="C113">
        <f t="shared" si="1"/>
        <v>479.30187460612456</v>
      </c>
    </row>
    <row r="114" spans="2:3" x14ac:dyDescent="0.25">
      <c r="B114" s="4">
        <v>11.5</v>
      </c>
      <c r="C114">
        <f t="shared" si="1"/>
        <v>333.37653267296031</v>
      </c>
    </row>
    <row r="115" spans="2:3" x14ac:dyDescent="0.25">
      <c r="B115" s="3">
        <v>13</v>
      </c>
      <c r="C115">
        <f t="shared" si="1"/>
        <v>308.81194605495278</v>
      </c>
    </row>
    <row r="116" spans="2:3" x14ac:dyDescent="0.25">
      <c r="B116" s="3">
        <v>14.5</v>
      </c>
      <c r="C116">
        <f t="shared" si="1"/>
        <v>310.07916679318328</v>
      </c>
    </row>
    <row r="117" spans="2:3" x14ac:dyDescent="0.25">
      <c r="B117" s="3">
        <v>16</v>
      </c>
      <c r="C117">
        <f t="shared" si="1"/>
        <v>230.73165287628569</v>
      </c>
    </row>
    <row r="118" spans="2:3" x14ac:dyDescent="0.25">
      <c r="B118" s="3">
        <v>17.5</v>
      </c>
      <c r="C118">
        <f t="shared" si="1"/>
        <v>186.86631962984356</v>
      </c>
    </row>
    <row r="119" spans="2:3" x14ac:dyDescent="0.25">
      <c r="B119" s="3">
        <v>19</v>
      </c>
      <c r="C119">
        <f t="shared" si="1"/>
        <v>174.58402632083974</v>
      </c>
    </row>
    <row r="120" spans="2:3" x14ac:dyDescent="0.25">
      <c r="B120" s="3">
        <v>20.5</v>
      </c>
      <c r="C120">
        <f t="shared" si="1"/>
        <v>149.53204711120503</v>
      </c>
    </row>
    <row r="121" spans="2:3" x14ac:dyDescent="0.25">
      <c r="B121" s="3">
        <v>22</v>
      </c>
      <c r="C121">
        <f t="shared" si="1"/>
        <v>146.41273452479132</v>
      </c>
    </row>
    <row r="122" spans="2:3" x14ac:dyDescent="0.25">
      <c r="B122" s="3">
        <v>23.5</v>
      </c>
      <c r="C122">
        <f t="shared" si="1"/>
        <v>99.330610173610111</v>
      </c>
    </row>
    <row r="123" spans="2:3" x14ac:dyDescent="0.25">
      <c r="B123" s="3">
        <v>25</v>
      </c>
      <c r="C123">
        <f t="shared" si="1"/>
        <v>164.73869596997164</v>
      </c>
    </row>
    <row r="124" spans="2:3" x14ac:dyDescent="0.25">
      <c r="B124" s="3">
        <v>27</v>
      </c>
      <c r="C124">
        <f t="shared" si="1"/>
        <v>110.97929311349864</v>
      </c>
    </row>
    <row r="125" spans="2:3" x14ac:dyDescent="0.25">
      <c r="B125" s="3">
        <v>29</v>
      </c>
      <c r="C125">
        <f t="shared" si="1"/>
        <v>81.004648728429842</v>
      </c>
    </row>
    <row r="126" spans="2:3" x14ac:dyDescent="0.25">
      <c r="B126" s="3">
        <v>31</v>
      </c>
      <c r="C126">
        <f t="shared" si="1"/>
        <v>75.521482072624565</v>
      </c>
    </row>
    <row r="127" spans="2:3" x14ac:dyDescent="0.25">
      <c r="B127" s="3">
        <v>33</v>
      </c>
      <c r="C127">
        <f t="shared" si="1"/>
        <v>64.482039872269951</v>
      </c>
    </row>
    <row r="128" spans="2:3" x14ac:dyDescent="0.25">
      <c r="B128" s="3">
        <v>35</v>
      </c>
      <c r="C128">
        <f t="shared" si="1"/>
        <v>82.832370947031592</v>
      </c>
    </row>
    <row r="129" spans="1:3" x14ac:dyDescent="0.25">
      <c r="B129" s="3">
        <v>37</v>
      </c>
      <c r="C129">
        <f t="shared" si="1"/>
        <v>72.524017634117683</v>
      </c>
    </row>
    <row r="130" spans="1:3" x14ac:dyDescent="0.25">
      <c r="B130" s="3">
        <v>39</v>
      </c>
      <c r="C130">
        <f t="shared" si="1"/>
        <v>61.55768432250715</v>
      </c>
    </row>
    <row r="131" spans="1:3" x14ac:dyDescent="0.25">
      <c r="B131" s="3">
        <v>41</v>
      </c>
      <c r="C131">
        <f t="shared" si="1"/>
        <v>60.753486546322378</v>
      </c>
    </row>
    <row r="132" spans="1:3" x14ac:dyDescent="0.25">
      <c r="B132" s="3">
        <v>43</v>
      </c>
      <c r="C132">
        <f t="shared" si="1"/>
        <v>61.630793211251216</v>
      </c>
    </row>
    <row r="133" spans="1:3" x14ac:dyDescent="0.25">
      <c r="B133" s="3">
        <v>45</v>
      </c>
      <c r="C133">
        <f t="shared" si="1"/>
        <v>68.86857319691417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4.7829833876533945</v>
      </c>
    </row>
    <row r="136" spans="1:3" x14ac:dyDescent="0.25">
      <c r="B136" s="3">
        <v>2</v>
      </c>
      <c r="C136">
        <f t="shared" ref="C136:C164" si="2">LOG10(C105)</f>
        <v>4.2432829537160828</v>
      </c>
    </row>
    <row r="137" spans="1:3" x14ac:dyDescent="0.25">
      <c r="B137" s="3">
        <v>3</v>
      </c>
      <c r="C137">
        <f t="shared" si="2"/>
        <v>3.8501953470991213</v>
      </c>
    </row>
    <row r="138" spans="1:3" x14ac:dyDescent="0.25">
      <c r="B138" s="4">
        <v>4</v>
      </c>
      <c r="C138">
        <f t="shared" si="2"/>
        <v>3.5619836866127366</v>
      </c>
    </row>
    <row r="139" spans="1:3" x14ac:dyDescent="0.25">
      <c r="B139" s="3">
        <v>5</v>
      </c>
      <c r="C139">
        <f t="shared" si="2"/>
        <v>3.3500320987703045</v>
      </c>
    </row>
    <row r="140" spans="1:3" x14ac:dyDescent="0.25">
      <c r="B140" s="3">
        <v>6</v>
      </c>
      <c r="C140">
        <f t="shared" si="2"/>
        <v>3.2335570734098993</v>
      </c>
    </row>
    <row r="141" spans="1:3" x14ac:dyDescent="0.25">
      <c r="B141" s="3">
        <v>7</v>
      </c>
      <c r="C141">
        <f t="shared" si="2"/>
        <v>3.1034198241307291</v>
      </c>
    </row>
    <row r="142" spans="1:3" x14ac:dyDescent="0.25">
      <c r="B142" s="3">
        <v>8</v>
      </c>
      <c r="C142">
        <f t="shared" si="2"/>
        <v>2.9391520372922466</v>
      </c>
    </row>
    <row r="143" spans="1:3" x14ac:dyDescent="0.25">
      <c r="B143" s="3">
        <v>9</v>
      </c>
      <c r="C143">
        <f t="shared" si="2"/>
        <v>2.8040880494212734</v>
      </c>
    </row>
    <row r="144" spans="1:3" x14ac:dyDescent="0.25">
      <c r="B144" s="4">
        <v>10</v>
      </c>
      <c r="C144">
        <f t="shared" si="2"/>
        <v>2.6806091275720165</v>
      </c>
    </row>
    <row r="145" spans="2:14" x14ac:dyDescent="0.25">
      <c r="B145" s="13">
        <v>11.5</v>
      </c>
      <c r="C145" s="14">
        <f t="shared" si="2"/>
        <v>2.5229350253379899</v>
      </c>
    </row>
    <row r="146" spans="2:14" x14ac:dyDescent="0.25">
      <c r="B146" s="3">
        <v>13</v>
      </c>
      <c r="C146">
        <f t="shared" si="2"/>
        <v>2.4896940921993109</v>
      </c>
    </row>
    <row r="147" spans="2:14" x14ac:dyDescent="0.25">
      <c r="B147" s="3">
        <v>14.5</v>
      </c>
      <c r="C147">
        <f t="shared" si="2"/>
        <v>2.4914725883892181</v>
      </c>
    </row>
    <row r="148" spans="2:14" x14ac:dyDescent="0.25">
      <c r="B148" s="3">
        <v>16</v>
      </c>
      <c r="C148">
        <f t="shared" si="2"/>
        <v>2.3631071772109378</v>
      </c>
    </row>
    <row r="149" spans="2:14" x14ac:dyDescent="0.25">
      <c r="B149" s="3">
        <v>17.5</v>
      </c>
      <c r="C149" s="22">
        <f t="shared" si="2"/>
        <v>2.2715310321599174</v>
      </c>
    </row>
    <row r="150" spans="2:14" x14ac:dyDescent="0.25">
      <c r="B150" s="3">
        <v>19</v>
      </c>
      <c r="C150">
        <f t="shared" si="2"/>
        <v>2.2420045051308866</v>
      </c>
    </row>
    <row r="151" spans="2:14" x14ac:dyDescent="0.25">
      <c r="B151" s="3">
        <v>20.5</v>
      </c>
      <c r="C151">
        <f t="shared" si="2"/>
        <v>2.174734278894817</v>
      </c>
    </row>
    <row r="152" spans="2:14" x14ac:dyDescent="0.25">
      <c r="B152" s="3">
        <v>22</v>
      </c>
      <c r="C152">
        <f t="shared" si="2"/>
        <v>2.1655788519500043</v>
      </c>
    </row>
    <row r="153" spans="2:14" x14ac:dyDescent="0.25">
      <c r="B153" s="3">
        <v>23.5</v>
      </c>
      <c r="C153">
        <f t="shared" si="2"/>
        <v>1.9970831032882814</v>
      </c>
    </row>
    <row r="154" spans="2:14" x14ac:dyDescent="0.25">
      <c r="B154" s="3">
        <v>25</v>
      </c>
      <c r="C154">
        <f t="shared" si="2"/>
        <v>2.2167956238955284</v>
      </c>
    </row>
    <row r="155" spans="2:14" x14ac:dyDescent="0.25">
      <c r="B155" s="3">
        <v>27</v>
      </c>
      <c r="C155">
        <f t="shared" si="2"/>
        <v>2.0452419542330165</v>
      </c>
    </row>
    <row r="156" spans="2:14" x14ac:dyDescent="0.25">
      <c r="B156" s="3">
        <v>29</v>
      </c>
      <c r="C156">
        <f t="shared" si="2"/>
        <v>1.908509943065966</v>
      </c>
    </row>
    <row r="157" spans="2:14" x14ac:dyDescent="0.25">
      <c r="B157" s="3">
        <v>31</v>
      </c>
      <c r="C157">
        <f t="shared" si="2"/>
        <v>1.8780705041931756</v>
      </c>
    </row>
    <row r="158" spans="2:14" x14ac:dyDescent="0.25">
      <c r="B158" s="3">
        <v>33</v>
      </c>
      <c r="C158">
        <f t="shared" si="2"/>
        <v>1.8094387678053747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1.9182000925369522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1.8604818548277335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1.7892822741732044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1.7835712064576659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1.7897977572982973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1.8380210854664323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0.73476722234322001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0.77433203390884731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0.80324729703282838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26">
        <f>RSQ($B138:$B$164, $C138:$C$164)</f>
        <v>0.82239232901736803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38">
        <f>RSQ($B139:$B$164, $C139:$C$164)</f>
        <v>0.8338455504116763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38">
        <f>RSQ($B140:$B$164, $C140:$C$164)</f>
        <v>0.84022157509658291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39">
        <f>RSQ($B141:$B$164, $C141:$C$164)</f>
        <v>0.85113210006550588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40">
        <f>RSQ($B142:$B$164, $C142:$C$164)</f>
        <v>0.86577032097312456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26">
        <f>RSQ($B143:$B$164, $C143:$C$164)</f>
        <v>0.87527545000302676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25">
        <f>RSQ($B144:$B$164, $C144:$C$164)</f>
        <v>0.87962617614796113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38">
        <f>RSQ($B145:$B$164, $C145:$C$164)</f>
        <v>0.87609978127364052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26">
        <f>RSQ($B146:$B$164, $C146:$C$164)</f>
        <v>0.86008849533245857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26">
        <f>RSQ($B147:$B$164, $C147:$C$164)</f>
        <v>0.84263396802235624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0.83607951903701339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0.81321150600192316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0.7799010590038048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0.73745173922629115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0.68429378320463086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0.6095820380289857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0.61162051575325782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0.55340553616055099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0.40332481517339397</v>
      </c>
    </row>
    <row r="188" spans="2:14" x14ac:dyDescent="0.25">
      <c r="B188" s="3">
        <v>31</v>
      </c>
      <c r="C188" s="11">
        <f>RSQ($B157:$B$164, $C157:$C$164)</f>
        <v>0.25748049656519412</v>
      </c>
    </row>
    <row r="189" spans="2:14" x14ac:dyDescent="0.25">
      <c r="B189" s="3">
        <v>33</v>
      </c>
      <c r="C189" s="11">
        <f>RSQ($B158:$B$164, $C158:$C$164)</f>
        <v>0.15081416104494949</v>
      </c>
    </row>
    <row r="190" spans="2:14" x14ac:dyDescent="0.25">
      <c r="B190" s="3">
        <v>35</v>
      </c>
      <c r="C190" s="11">
        <f>RSQ($B159:$B$164, $C159:$C$164)</f>
        <v>0.38498195659437756</v>
      </c>
    </row>
    <row r="191" spans="2:14" x14ac:dyDescent="0.25">
      <c r="B191" s="3">
        <v>37</v>
      </c>
      <c r="C191" s="11">
        <f>RSQ($B160:$B$164, $C160:$C$164)</f>
        <v>4.0703411001650751E-2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0.60068902820927361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0.83451743215748675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9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0.99183238927060646</v>
      </c>
    </row>
    <row r="201" spans="1:14" x14ac:dyDescent="0.25">
      <c r="B201" s="4">
        <v>4</v>
      </c>
      <c r="C201" s="11">
        <f>RSQ($B$135:$B138, $C$135:$C138)</f>
        <v>0.98103884897561322</v>
      </c>
    </row>
    <row r="202" spans="1:14" x14ac:dyDescent="0.25">
      <c r="B202" s="3">
        <v>5</v>
      </c>
      <c r="C202" s="11">
        <f>RSQ($B$135:$B139, $C$135:$C139)</f>
        <v>0.96785136476868316</v>
      </c>
    </row>
    <row r="203" spans="1:14" x14ac:dyDescent="0.25">
      <c r="B203" s="3">
        <v>6</v>
      </c>
      <c r="C203" s="11">
        <f>RSQ($B$135:$B140, $C$135:$C140)</f>
        <v>0.9442442673302468</v>
      </c>
    </row>
    <row r="204" spans="1:14" x14ac:dyDescent="0.25">
      <c r="B204" s="3">
        <v>7</v>
      </c>
      <c r="C204" s="11">
        <f>RSQ($B$135:$B141, $C$135:$C141)</f>
        <v>0.92811548876121508</v>
      </c>
    </row>
    <row r="205" spans="1:14" x14ac:dyDescent="0.25">
      <c r="B205" s="3">
        <v>8</v>
      </c>
      <c r="C205" s="11">
        <f>RSQ($B$135:$B142, $C$135:$C142)</f>
        <v>0.9250632658376845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2">
        <f>RSQ($B137:$B$143, C137:C$143)</f>
        <v>0.977317862522877</v>
      </c>
    </row>
    <row r="232" spans="1:3" x14ac:dyDescent="0.25">
      <c r="B232" s="4">
        <v>4</v>
      </c>
      <c r="C232" s="22">
        <f>RSQ($B138:$B$143, C138:C$143)</f>
        <v>0.99380434302560572</v>
      </c>
    </row>
    <row r="233" spans="1:3" x14ac:dyDescent="0.25">
      <c r="B233" s="3">
        <v>5</v>
      </c>
      <c r="C233" s="22">
        <f>RSQ($B139:$B$143, C139:C$143)</f>
        <v>0.9966432109169937</v>
      </c>
    </row>
    <row r="234" spans="1:3" x14ac:dyDescent="0.25">
      <c r="B234" s="3">
        <v>6</v>
      </c>
      <c r="C234" s="22">
        <f>RSQ($B140:$B$143, C140:C$143)</f>
        <v>0.99804549370463258</v>
      </c>
    </row>
    <row r="235" spans="1:3" x14ac:dyDescent="0.25">
      <c r="B235" s="3">
        <v>7</v>
      </c>
      <c r="C235" s="22">
        <f>RSQ($B141:$B$143, C141:C$143)</f>
        <v>0.99683716870366978</v>
      </c>
    </row>
    <row r="236" spans="1:3" x14ac:dyDescent="0.25">
      <c r="B236" s="3">
        <v>8</v>
      </c>
      <c r="C236">
        <f>RSQ($B142:$B$143, C142:C$143)</f>
        <v>1</v>
      </c>
    </row>
    <row r="237" spans="1:3" x14ac:dyDescent="0.25">
      <c r="B237" s="3">
        <v>9</v>
      </c>
    </row>
    <row r="238" spans="1:3" x14ac:dyDescent="0.25">
      <c r="B238" s="4">
        <v>10</v>
      </c>
      <c r="C238" s="41"/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1.9773178625228769</v>
      </c>
    </row>
    <row r="263" spans="1:14" x14ac:dyDescent="0.25">
      <c r="B263" s="4">
        <v>4</v>
      </c>
      <c r="C263" s="11">
        <f t="shared" ref="C263:C267" si="3">SUM(C200,C232)</f>
        <v>1.9856367322962121</v>
      </c>
    </row>
    <row r="264" spans="1:14" x14ac:dyDescent="0.25">
      <c r="B264" s="3">
        <v>5</v>
      </c>
      <c r="C264" s="11">
        <f t="shared" si="3"/>
        <v>1.977682059892607</v>
      </c>
    </row>
    <row r="265" spans="1:14" x14ac:dyDescent="0.25">
      <c r="B265" s="3">
        <v>6</v>
      </c>
      <c r="C265" s="11">
        <f t="shared" si="3"/>
        <v>1.9658968584733159</v>
      </c>
    </row>
    <row r="266" spans="1:14" x14ac:dyDescent="0.25">
      <c r="B266" s="3">
        <v>7</v>
      </c>
      <c r="C266" s="11">
        <f t="shared" si="3"/>
        <v>1.9410814360339166</v>
      </c>
    </row>
    <row r="267" spans="1:14" x14ac:dyDescent="0.25">
      <c r="B267" s="3">
        <v>8</v>
      </c>
      <c r="C267" s="11">
        <f t="shared" si="3"/>
        <v>1.9281154887612151</v>
      </c>
    </row>
    <row r="268" spans="1:14" x14ac:dyDescent="0.25">
      <c r="B268" s="3">
        <v>9</v>
      </c>
      <c r="C268" s="11"/>
    </row>
    <row r="269" spans="1:14" x14ac:dyDescent="0.25">
      <c r="B269" s="4">
        <v>10</v>
      </c>
      <c r="C269" s="11"/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1.9856367322962121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4.7791848657644085</v>
      </c>
    </row>
    <row r="294" spans="1:3" x14ac:dyDescent="0.25">
      <c r="B294" s="3">
        <v>2</v>
      </c>
      <c r="C294">
        <f t="shared" si="4"/>
        <v>4.2307130705420333</v>
      </c>
    </row>
    <row r="295" spans="1:3" x14ac:dyDescent="0.25">
      <c r="B295" s="3">
        <v>3</v>
      </c>
      <c r="C295">
        <f t="shared" si="4"/>
        <v>3.8202249599281628</v>
      </c>
    </row>
    <row r="296" spans="1:3" x14ac:dyDescent="0.25">
      <c r="B296" s="4">
        <v>4</v>
      </c>
      <c r="C296">
        <f t="shared" si="4"/>
        <v>3.5052686495657421</v>
      </c>
    </row>
    <row r="297" spans="1:3" x14ac:dyDescent="0.25">
      <c r="B297" s="3">
        <v>5</v>
      </c>
      <c r="C297">
        <f t="shared" si="4"/>
        <v>3.2592859001903771</v>
      </c>
    </row>
    <row r="298" spans="1:3" x14ac:dyDescent="0.25">
      <c r="B298" s="3">
        <v>6</v>
      </c>
      <c r="C298">
        <f t="shared" si="4"/>
        <v>3.1182843134887182</v>
      </c>
    </row>
    <row r="299" spans="1:3" x14ac:dyDescent="0.25">
      <c r="B299" s="3">
        <v>7</v>
      </c>
      <c r="C299">
        <f>IF(0 &lt; 10^C141-10^(C$19*$B299+C$20), LOG(10^C141-10^(C$19*$B299+C$20)), 0)</f>
        <v>2.950119227717328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2.7096633441714597</v>
      </c>
    </row>
    <row r="301" spans="1:3" x14ac:dyDescent="0.25">
      <c r="B301" s="3">
        <v>9</v>
      </c>
      <c r="C301">
        <f t="shared" si="5"/>
        <v>2.4765171368412071</v>
      </c>
    </row>
    <row r="302" spans="1:3" x14ac:dyDescent="0.25">
      <c r="B302" s="4">
        <v>10</v>
      </c>
      <c r="C302">
        <f t="shared" si="5"/>
        <v>2.2050906753746591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4.6779677962326947</v>
      </c>
    </row>
    <row r="325" spans="1:3" x14ac:dyDescent="0.25">
      <c r="B325" s="3">
        <v>2</v>
      </c>
      <c r="C325">
        <f t="shared" si="6"/>
        <v>3.959082067776873</v>
      </c>
    </row>
    <row r="326" spans="1:3" x14ac:dyDescent="0.25">
      <c r="B326" s="3">
        <v>3</v>
      </c>
      <c r="C326" s="22">
        <f t="shared" si="6"/>
        <v>3.2059933276543915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2016-08-19T16:27:09Z</dcterms:modified>
</cp:coreProperties>
</file>