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" i="2" l="1"/>
  <c r="C185" i="2"/>
  <c r="C236" i="2"/>
  <c r="C237" i="2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02" i="2"/>
  <c r="C265" i="2" s="1"/>
  <c r="C203" i="2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6" i="2"/>
  <c r="C267" i="2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28" i="2" l="1"/>
  <c r="C27" i="2"/>
  <c r="C29" i="2"/>
  <c r="C31" i="2"/>
  <c r="C16" i="2"/>
  <c r="C17" i="2"/>
  <c r="C290" i="2"/>
  <c r="C291" i="2" s="1"/>
  <c r="C328" i="2" l="1"/>
  <c r="C327" i="2"/>
  <c r="C326" i="2"/>
  <c r="C33" i="2"/>
  <c r="C30" i="2"/>
  <c r="C26" i="2" s="1"/>
  <c r="C325" i="2"/>
  <c r="C324" i="2"/>
  <c r="C9" i="2"/>
  <c r="C12" i="2" s="1"/>
  <c r="C38" i="2" l="1"/>
  <c r="C40" i="2" s="1"/>
  <c r="C37" i="2"/>
  <c r="C39" i="2" s="1"/>
  <c r="C35" i="2" s="1"/>
  <c r="C36" i="2"/>
  <c r="C25" i="2"/>
  <c r="C11" i="2"/>
  <c r="C34" i="2" l="1"/>
</calcChain>
</file>

<file path=xl/sharedStrings.xml><?xml version="1.0" encoding="utf-8"?>
<sst xmlns="http://schemas.openxmlformats.org/spreadsheetml/2006/main" count="96" uniqueCount="53">
  <si>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</si>
  <si>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</si>
  <si>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</si>
  <si>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</si>
  <si>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</si>
  <si>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</si>
  <si>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</si>
  <si>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</si>
  <si>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</si>
  <si>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</si>
  <si>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</si>
  <si>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</si>
  <si>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</si>
  <si>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</si>
  <si>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</si>
  <si>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</si>
  <si>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</si>
  <si>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</si>
  <si>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</si>
  <si>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</si>
  <si>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</si>
  <si>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</si>
  <si>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</si>
  <si>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</si>
  <si>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</si>
  <si>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</si>
  <si>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</si>
  <si>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</si>
  <si>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</si>
  <si>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</si>
  <si>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</si>
  <si>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</si>
  <si>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</si>
  <si>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</si>
  <si>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</si>
  <si>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</si>
  <si>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</si>
  <si>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</si>
  <si>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</si>
  <si>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</si>
  <si>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</si>
  <si>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</si>
  <si>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</si>
  <si>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</si>
  <si>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</si>
  <si>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</si>
  <si>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10</t>
  </si>
  <si>
    <t>Run 11</t>
  </si>
  <si>
    <t>Run 12</t>
  </si>
  <si>
    <t>Run 13</t>
  </si>
  <si>
    <t>Run 14</t>
  </si>
  <si>
    <t>Run 15</t>
  </si>
  <si>
    <t>Run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</si>
</sst>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4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topLeftCell="A16" zoomScaleNormal="100" workbookViewId="0">
      <selection activeCell="B9" sqref="B9:B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17" x14ac:dyDescent="0.25">
      <c r="C1" s="18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</row>
    <row r="2" spans="1:17" ht="30.75" customHeight="1" x14ac:dyDescent="0.25">
      <c r="A2" s="27" t="s">
        <v>3</v>
      </c>
      <c r="B2" s="27"/>
      <c r="C2" s="16">
        <v>6815.4800000000005</v>
      </c>
      <c r="D2" s="16">
        <v>7020.3621428571423</v>
      </c>
      <c r="E2" s="16">
        <v>6634.8593333333338</v>
      </c>
      <c r="F2" s="16">
        <v>6616.3773333333338</v>
      </c>
      <c r="G2" s="16">
        <v>6815.4800000000005</v>
      </c>
      <c r="H2" s="16">
        <v>7020.3621428571423</v>
      </c>
      <c r="I2" s="16">
        <v>6634.8593333333338</v>
      </c>
      <c r="J2" s="16">
        <v>6616.3773333333338</v>
      </c>
      <c r="K2" s="16">
        <v>7020.3621428571423</v>
      </c>
      <c r="L2" s="16">
        <v>6634.8593333333338</v>
      </c>
      <c r="M2" s="16">
        <v>6616.3773333333338</v>
      </c>
      <c r="N2" s="16">
        <v>6815.4800000000005</v>
      </c>
      <c r="O2" s="16">
        <v>7020.3621428571423</v>
      </c>
      <c r="P2" s="16">
        <v>6634.8593333333338</v>
      </c>
      <c r="Q2" s="16">
        <v>6616.3773333333338</v>
      </c>
    </row>
    <row r="3" spans="1:17" x14ac:dyDescent="0.25">
      <c r="A3" s="27" t="s">
        <v>4</v>
      </c>
      <c r="B3" s="27"/>
      <c r="C3" s="5">
        <v>5089.5</v>
      </c>
      <c r="D3" s="5">
        <v>5693.7</v>
      </c>
      <c r="E3" s="5">
        <v>1457.4</v>
      </c>
      <c r="F3" s="5">
        <v>3483.9</v>
      </c>
      <c r="G3" s="5">
        <v>3810.7</v>
      </c>
      <c r="H3" s="5">
        <v>6095.1</v>
      </c>
      <c r="I3" s="5">
        <v>3483.9</v>
      </c>
      <c r="J3" s="5">
        <v>4682.2</v>
      </c>
      <c r="K3" s="5">
        <v>2685.1</v>
      </c>
      <c r="L3" s="5">
        <v>2923.7</v>
      </c>
      <c r="M3" s="5">
        <v>3019.2</v>
      </c>
      <c r="N3" s="5">
        <v>3396.5</v>
      </c>
      <c r="O3" s="5">
        <v>6795</v>
      </c>
      <c r="P3" s="5">
        <v>1106.7</v>
      </c>
      <c r="Q3" s="5">
        <v>3487.1</v>
      </c>
    </row>
    <row r="4" spans="1:17" x14ac:dyDescent="0.25">
      <c r="A4" s="27" t="s">
        <v>5</v>
      </c>
      <c r="B4" s="27"/>
      <c r="C4" s="5">
        <v>13316.6</v>
      </c>
      <c r="D4" s="5">
        <v>10269.4</v>
      </c>
      <c r="E4" s="5">
        <v>11695.5</v>
      </c>
      <c r="F4" s="5">
        <v>11290.2</v>
      </c>
      <c r="G4" s="5">
        <v>5010.3</v>
      </c>
      <c r="H4" s="5">
        <v>7321</v>
      </c>
      <c r="I4" s="5">
        <v>11290.2</v>
      </c>
      <c r="J4" s="5">
        <v>19248.699999999997</v>
      </c>
      <c r="K4" s="5">
        <v>3169.2</v>
      </c>
      <c r="L4" s="5">
        <v>13583.2</v>
      </c>
      <c r="M4" s="5">
        <v>14398.099999999999</v>
      </c>
      <c r="N4" s="5">
        <v>2861</v>
      </c>
      <c r="O4" s="5">
        <v>5638.5</v>
      </c>
      <c r="P4" s="5">
        <v>8930.6</v>
      </c>
      <c r="Q4" s="5">
        <v>24492.400000000001</v>
      </c>
    </row>
    <row r="5" spans="1:17" x14ac:dyDescent="0.25">
      <c r="A5" s="27" t="s">
        <v>6</v>
      </c>
      <c r="B5" s="27"/>
      <c r="C5" s="16">
        <v>0.31900000000000001</v>
      </c>
      <c r="D5" s="16">
        <v>0.29120000000000001</v>
      </c>
      <c r="E5" s="16">
        <v>0.67749999999999999</v>
      </c>
      <c r="F5" s="16">
        <v>0.3468</v>
      </c>
      <c r="G5" s="16">
        <v>0.20610000000000001</v>
      </c>
      <c r="H5" s="16">
        <v>0.26019999999999999</v>
      </c>
      <c r="I5" s="16">
        <v>0.3493</v>
      </c>
      <c r="J5" s="16">
        <v>0.43369999999999997</v>
      </c>
      <c r="K5" s="16">
        <v>0.16289999999999999</v>
      </c>
      <c r="L5" s="16">
        <v>0.46129999999999999</v>
      </c>
      <c r="M5" s="16">
        <v>0.23619999999999999</v>
      </c>
      <c r="N5" s="16">
        <v>0.184</v>
      </c>
      <c r="O5" s="16">
        <v>0.33660000000000001</v>
      </c>
      <c r="P5" s="16">
        <v>0.31869999999999998</v>
      </c>
      <c r="Q5" s="16">
        <v>0.60050000000000003</v>
      </c>
    </row>
    <row r="6" spans="1:17" x14ac:dyDescent="0.25">
      <c r="A6" s="27" t="s">
        <v>7</v>
      </c>
      <c r="B6" s="27"/>
      <c r="C6" s="16">
        <v>1.0354293522516753</v>
      </c>
      <c r="D6" s="16">
        <v>1.0409809500145208</v>
      </c>
      <c r="E6" s="16">
        <v>1.0510717092705171</v>
      </c>
      <c r="F6" s="16">
        <v>1.0513067546420269</v>
      </c>
      <c r="G6" s="16">
        <v>1.0354293522516753</v>
      </c>
      <c r="H6" s="16">
        <v>1.0409809500145208</v>
      </c>
      <c r="I6" s="16">
        <v>1.0510717092705171</v>
      </c>
      <c r="J6" s="16">
        <v>1.0513067546420269</v>
      </c>
      <c r="K6" s="16">
        <v>1.0409809500145208</v>
      </c>
      <c r="L6" s="16">
        <v>1.0510717092705171</v>
      </c>
      <c r="M6" s="16">
        <v>1.0513067546420269</v>
      </c>
      <c r="N6" s="16">
        <v>1.0354293522516753</v>
      </c>
      <c r="O6" s="16">
        <v>1.0409809500145208</v>
      </c>
      <c r="P6" s="16">
        <v>1.0510717092705171</v>
      </c>
      <c r="Q6" s="16">
        <v>1.0513067546420269</v>
      </c>
    </row>
    <row r="7" spans="1:17" x14ac:dyDescent="0.25">
      <c r="A7" s="27" t="s">
        <v>8</v>
      </c>
      <c r="B7" s="27"/>
      <c r="C7" s="17">
        <v>60</v>
      </c>
      <c r="D7" s="17">
        <v>60</v>
      </c>
      <c r="E7" s="17">
        <v>60</v>
      </c>
      <c r="F7" s="17">
        <v>60</v>
      </c>
      <c r="G7" s="17">
        <v>60</v>
      </c>
      <c r="H7" s="17">
        <v>60</v>
      </c>
      <c r="I7" s="17">
        <v>60</v>
      </c>
      <c r="J7" s="17">
        <v>60</v>
      </c>
      <c r="K7" s="17">
        <v>60</v>
      </c>
      <c r="L7" s="17">
        <v>60</v>
      </c>
      <c r="M7" s="17">
        <v>60</v>
      </c>
      <c r="N7" s="17">
        <v>60</v>
      </c>
      <c r="O7" s="17">
        <v>60</v>
      </c>
      <c r="P7" s="17">
        <v>60</v>
      </c>
      <c r="Q7" s="17">
        <v>60</v>
      </c>
    </row>
    <row r="8" spans="1:17" ht="30" x14ac:dyDescent="0.25">
      <c r="A8" s="2" t="s">
        <v>0</v>
      </c>
      <c r="B8" s="1" t="s">
        <v>1</v>
      </c>
      <c r="C8" s="1" t="s">
        <v>2</v>
      </c>
    </row>
    <row r="9" spans="1:17" x14ac:dyDescent="0.25">
      <c r="B9" s="8">
        <v>1</v>
      </c>
      <c r="C9" s="5">
        <v>105538.8</v>
      </c>
      <c r="D9" s="5">
        <v>100092.2</v>
      </c>
      <c r="E9" s="5">
        <v>299590</v>
      </c>
      <c r="F9" s="5">
        <v>141684.6</v>
      </c>
      <c r="G9" s="5">
        <v>97996.2</v>
      </c>
      <c r="H9" s="5">
        <v>89273.4</v>
      </c>
      <c r="I9" s="5">
        <v>237263.3</v>
      </c>
      <c r="J9" s="5">
        <v>231176.8</v>
      </c>
      <c r="K9" s="5">
        <v>75320.7</v>
      </c>
      <c r="L9" s="5">
        <v>271808.59999999998</v>
      </c>
      <c r="M9" s="5">
        <v>117942.8</v>
      </c>
      <c r="N9" s="5">
        <v>83810.5</v>
      </c>
      <c r="O9" s="5">
        <v>101878.2</v>
      </c>
      <c r="P9" s="5">
        <v>180557.4</v>
      </c>
      <c r="Q9" s="5">
        <v>206166.9</v>
      </c>
    </row>
    <row r="10" spans="1:17" x14ac:dyDescent="0.25">
      <c r="B10" s="32">
        <v>2</v>
      </c>
      <c r="C10" s="5">
        <v>21307.7</v>
      </c>
      <c r="D10" s="5">
        <v>19387.599999999999</v>
      </c>
      <c r="E10" s="5">
        <v>71191.600000000006</v>
      </c>
      <c r="F10" s="5">
        <v>22688.6</v>
      </c>
      <c r="G10" s="5">
        <v>14960.9</v>
      </c>
      <c r="H10" s="5">
        <v>14650.5</v>
      </c>
      <c r="I10" s="5">
        <v>32961.300000000003</v>
      </c>
      <c r="J10" s="5">
        <v>51320.4</v>
      </c>
      <c r="K10" s="5">
        <v>16100.8</v>
      </c>
      <c r="L10" s="5">
        <v>57443.199999999997</v>
      </c>
      <c r="M10" s="5">
        <v>19133.2</v>
      </c>
      <c r="N10" s="5">
        <v>15196.9</v>
      </c>
      <c r="O10" s="5">
        <v>22609.200000000001</v>
      </c>
      <c r="P10" s="5">
        <v>33785.9</v>
      </c>
      <c r="Q10" s="5">
        <v>73904.800000000003</v>
      </c>
    </row>
    <row r="11" spans="1:17" x14ac:dyDescent="0.25">
      <c r="B11" s="16">
        <v>3</v>
      </c>
      <c r="C11" s="5">
        <v>6308.9</v>
      </c>
      <c r="D11" s="5">
        <v>5406.1</v>
      </c>
      <c r="E11" s="5">
        <v>25341.3</v>
      </c>
      <c r="F11" s="5">
        <v>6818.8</v>
      </c>
      <c r="G11" s="5">
        <v>4066.8</v>
      </c>
      <c r="H11" s="5">
        <v>5059.8999999999996</v>
      </c>
      <c r="I11" s="5">
        <v>7564.6</v>
      </c>
      <c r="J11" s="5">
        <v>12230</v>
      </c>
      <c r="K11" s="5">
        <v>6269.3</v>
      </c>
      <c r="L11" s="5">
        <v>13962.7</v>
      </c>
      <c r="M11" s="5">
        <v>5642</v>
      </c>
      <c r="N11" s="5">
        <v>4590</v>
      </c>
      <c r="O11" s="5">
        <v>6519.5</v>
      </c>
      <c r="P11" s="5">
        <v>9930.7000000000007</v>
      </c>
      <c r="Q11" s="5">
        <v>20583.2</v>
      </c>
    </row>
    <row r="12" spans="1:17" x14ac:dyDescent="0.25">
      <c r="B12" s="16">
        <v>4</v>
      </c>
      <c r="C12" s="5">
        <v>3110.1</v>
      </c>
      <c r="D12" s="5">
        <v>2681.8</v>
      </c>
      <c r="E12" s="5">
        <v>9728</v>
      </c>
      <c r="F12" s="5">
        <v>3079.8</v>
      </c>
      <c r="G12" s="5">
        <v>2034.1</v>
      </c>
      <c r="H12" s="5">
        <v>3074.7</v>
      </c>
      <c r="I12" s="5">
        <v>3330.3</v>
      </c>
      <c r="J12" s="5">
        <v>5494.7</v>
      </c>
      <c r="K12" s="5">
        <v>2562</v>
      </c>
      <c r="L12" s="5">
        <v>4934.5</v>
      </c>
      <c r="M12" s="5">
        <v>3112.3</v>
      </c>
      <c r="N12" s="5">
        <v>2151.1999999999998</v>
      </c>
      <c r="O12" s="5">
        <v>3048.6</v>
      </c>
      <c r="P12" s="5">
        <v>4213.3</v>
      </c>
      <c r="Q12" s="5">
        <v>9119.9</v>
      </c>
    </row>
    <row r="13" spans="1:17" x14ac:dyDescent="0.25">
      <c r="B13" s="16">
        <v>5</v>
      </c>
      <c r="C13" s="5">
        <v>1654.4</v>
      </c>
      <c r="D13" s="5">
        <v>1826.7</v>
      </c>
      <c r="E13" s="5">
        <v>5207.8</v>
      </c>
      <c r="F13" s="5">
        <v>1964</v>
      </c>
      <c r="G13" s="5">
        <v>1369.2</v>
      </c>
      <c r="H13" s="5">
        <v>1958.1</v>
      </c>
      <c r="I13" s="5">
        <v>3796.2</v>
      </c>
      <c r="J13" s="5">
        <v>2287.1999999999998</v>
      </c>
      <c r="K13" s="5">
        <v>1761.4</v>
      </c>
      <c r="L13" s="5">
        <v>2575.9</v>
      </c>
      <c r="M13" s="5">
        <v>2229.4</v>
      </c>
      <c r="N13" s="5">
        <v>1372.9</v>
      </c>
      <c r="O13" s="5">
        <v>1337.5</v>
      </c>
      <c r="P13" s="5">
        <v>2390.9</v>
      </c>
      <c r="Q13" s="5">
        <v>6148.3</v>
      </c>
    </row>
    <row r="14" spans="1:17" x14ac:dyDescent="0.25">
      <c r="B14" s="16">
        <v>6</v>
      </c>
      <c r="C14" s="5">
        <v>1149.3</v>
      </c>
      <c r="D14" s="5">
        <v>1248</v>
      </c>
      <c r="E14" s="5">
        <v>3188.9</v>
      </c>
      <c r="F14" s="5">
        <v>1326.9</v>
      </c>
      <c r="G14" s="5">
        <v>718.6</v>
      </c>
      <c r="H14" s="5">
        <v>624.20000000000005</v>
      </c>
      <c r="I14" s="5">
        <v>1606.6</v>
      </c>
      <c r="J14" s="5">
        <v>3001.3</v>
      </c>
      <c r="K14" s="5">
        <v>723.9</v>
      </c>
      <c r="L14" s="5">
        <v>2115.9</v>
      </c>
      <c r="M14" s="5">
        <v>1473.7</v>
      </c>
      <c r="N14" s="5">
        <v>870</v>
      </c>
      <c r="O14" s="5">
        <v>2911.2</v>
      </c>
      <c r="P14" s="5">
        <v>1753.2</v>
      </c>
      <c r="Q14" s="5">
        <v>3372</v>
      </c>
    </row>
    <row r="15" spans="1:17" x14ac:dyDescent="0.25">
      <c r="B15" s="16">
        <v>7</v>
      </c>
      <c r="C15" s="5">
        <v>812.2</v>
      </c>
      <c r="D15" s="5">
        <v>1002.5</v>
      </c>
      <c r="E15" s="5">
        <v>2147.6999999999998</v>
      </c>
      <c r="F15" s="5">
        <v>1072.5999999999999</v>
      </c>
      <c r="G15" s="5">
        <v>708.1</v>
      </c>
      <c r="H15" s="5">
        <v>938.9</v>
      </c>
      <c r="I15" s="5">
        <v>1378.1</v>
      </c>
      <c r="J15" s="5">
        <v>1866.9</v>
      </c>
      <c r="K15" s="5">
        <v>704.2</v>
      </c>
      <c r="L15" s="5">
        <v>1437.1</v>
      </c>
      <c r="M15" s="5">
        <v>1210.5999999999999</v>
      </c>
      <c r="N15" s="5">
        <v>799.7</v>
      </c>
      <c r="O15" s="5">
        <v>0</v>
      </c>
      <c r="P15" s="5">
        <v>1193.5999999999999</v>
      </c>
      <c r="Q15" s="5">
        <v>2565.1999999999998</v>
      </c>
    </row>
    <row r="16" spans="1:17" x14ac:dyDescent="0.25">
      <c r="B16" s="16">
        <v>8</v>
      </c>
      <c r="C16" s="5">
        <v>1553.9</v>
      </c>
      <c r="D16" s="5">
        <v>713.7</v>
      </c>
      <c r="E16" s="5">
        <v>2107.8000000000002</v>
      </c>
      <c r="F16" s="5">
        <v>804.1</v>
      </c>
      <c r="G16" s="5">
        <v>507.3</v>
      </c>
      <c r="H16" s="5">
        <v>847.4</v>
      </c>
      <c r="I16" s="5">
        <v>1286.8</v>
      </c>
      <c r="J16" s="5">
        <v>1650.9</v>
      </c>
      <c r="K16" s="5">
        <v>988.1</v>
      </c>
      <c r="L16" s="5">
        <v>1312.2</v>
      </c>
      <c r="M16" s="5">
        <v>1219.7</v>
      </c>
      <c r="N16" s="5">
        <v>675.6</v>
      </c>
      <c r="O16" s="5">
        <v>1307.3</v>
      </c>
      <c r="P16" s="5">
        <v>1023.3</v>
      </c>
      <c r="Q16" s="5">
        <v>2137</v>
      </c>
    </row>
    <row r="17" spans="2:17" x14ac:dyDescent="0.25">
      <c r="B17" s="16">
        <v>9</v>
      </c>
      <c r="C17" s="5">
        <v>700.3</v>
      </c>
      <c r="D17" s="5">
        <v>689.5</v>
      </c>
      <c r="E17" s="5">
        <v>1907.7</v>
      </c>
      <c r="F17" s="5">
        <v>787.5</v>
      </c>
      <c r="G17" s="5">
        <v>379.9</v>
      </c>
      <c r="H17" s="5">
        <v>424.3</v>
      </c>
      <c r="I17" s="5">
        <v>912.1</v>
      </c>
      <c r="J17" s="5">
        <v>1347.2</v>
      </c>
      <c r="K17" s="5">
        <v>718.7</v>
      </c>
      <c r="L17" s="5">
        <v>1014.3</v>
      </c>
      <c r="M17" s="5">
        <v>845.3</v>
      </c>
      <c r="N17" s="5">
        <v>694.9</v>
      </c>
      <c r="O17" s="5">
        <v>854.6</v>
      </c>
      <c r="P17" s="5">
        <v>860.6</v>
      </c>
      <c r="Q17" s="5">
        <v>1626.9</v>
      </c>
    </row>
    <row r="18" spans="2:17" x14ac:dyDescent="0.25">
      <c r="B18" s="16">
        <v>10</v>
      </c>
      <c r="C18" s="5">
        <v>743.9</v>
      </c>
      <c r="D18" s="5">
        <v>612.70000000000005</v>
      </c>
      <c r="E18" s="5">
        <v>1558</v>
      </c>
      <c r="F18" s="5">
        <v>664</v>
      </c>
      <c r="G18" s="5">
        <v>358.2</v>
      </c>
      <c r="H18" s="5">
        <v>380.5</v>
      </c>
      <c r="I18" s="5">
        <v>856.3</v>
      </c>
      <c r="J18" s="5">
        <v>1156.9000000000001</v>
      </c>
      <c r="K18" s="5">
        <v>599.70000000000005</v>
      </c>
      <c r="L18" s="5">
        <v>1050.4000000000001</v>
      </c>
      <c r="M18" s="5">
        <v>795</v>
      </c>
      <c r="N18" s="5">
        <v>473.7</v>
      </c>
      <c r="O18" s="5">
        <v>676.2</v>
      </c>
      <c r="P18" s="5">
        <v>644.29999999999995</v>
      </c>
      <c r="Q18" s="5">
        <v>1406.1</v>
      </c>
    </row>
    <row r="19" spans="2:17" x14ac:dyDescent="0.25">
      <c r="B19" s="16">
        <v>11.5</v>
      </c>
      <c r="C19" s="5">
        <v>693.3</v>
      </c>
      <c r="D19" s="5">
        <v>578.9</v>
      </c>
      <c r="E19" s="5">
        <v>1196.0999999999999</v>
      </c>
      <c r="F19" s="5">
        <v>1005.8</v>
      </c>
      <c r="G19" s="5">
        <v>443.4</v>
      </c>
      <c r="H19" s="5">
        <v>449.4</v>
      </c>
      <c r="I19" s="5">
        <v>808.6</v>
      </c>
      <c r="J19" s="5">
        <v>1195.3</v>
      </c>
      <c r="K19" s="5">
        <v>653</v>
      </c>
      <c r="L19" s="5">
        <v>1076.5</v>
      </c>
      <c r="M19" s="5">
        <v>658</v>
      </c>
      <c r="N19" s="5">
        <v>422.8</v>
      </c>
      <c r="O19" s="5">
        <v>576.1</v>
      </c>
      <c r="P19" s="5">
        <v>526.29999999999995</v>
      </c>
      <c r="Q19" s="5">
        <v>1343.6</v>
      </c>
    </row>
    <row r="20" spans="2:17" x14ac:dyDescent="0.25">
      <c r="B20" s="16">
        <v>13</v>
      </c>
      <c r="C20" s="5">
        <v>665.5</v>
      </c>
      <c r="D20" s="5">
        <v>522.29999999999995</v>
      </c>
      <c r="E20" s="5">
        <v>1254</v>
      </c>
      <c r="F20" s="5">
        <v>646.5</v>
      </c>
      <c r="G20" s="5">
        <v>245.9</v>
      </c>
      <c r="H20" s="5">
        <v>457.8</v>
      </c>
      <c r="I20" s="5">
        <v>709.6</v>
      </c>
      <c r="J20" s="5">
        <v>950.4</v>
      </c>
      <c r="K20" s="5">
        <v>436.4</v>
      </c>
      <c r="L20" s="5">
        <v>937.3</v>
      </c>
      <c r="M20" s="5">
        <v>863.9</v>
      </c>
      <c r="N20" s="5">
        <v>324.60000000000002</v>
      </c>
      <c r="O20" s="5">
        <v>462.4</v>
      </c>
      <c r="P20" s="5">
        <v>572</v>
      </c>
      <c r="Q20" s="5">
        <v>1265.3</v>
      </c>
    </row>
    <row r="21" spans="2:17" x14ac:dyDescent="0.25">
      <c r="B21" s="16">
        <v>14.5</v>
      </c>
      <c r="C21" s="5">
        <v>501.8</v>
      </c>
      <c r="D21" s="5">
        <v>482.4</v>
      </c>
      <c r="E21" s="5">
        <v>990.4</v>
      </c>
      <c r="F21" s="5">
        <v>541.29999999999995</v>
      </c>
      <c r="G21" s="5">
        <v>226.7</v>
      </c>
      <c r="H21" s="5">
        <v>365.6</v>
      </c>
      <c r="I21" s="5">
        <v>646.6</v>
      </c>
      <c r="J21" s="5">
        <v>809.5</v>
      </c>
      <c r="K21" s="5">
        <v>519.1</v>
      </c>
      <c r="L21" s="5">
        <v>847.2</v>
      </c>
      <c r="M21" s="5">
        <v>680.2</v>
      </c>
      <c r="N21" s="5">
        <v>326.39999999999998</v>
      </c>
      <c r="O21" s="5">
        <v>479.1</v>
      </c>
      <c r="P21" s="5">
        <v>520.6</v>
      </c>
      <c r="Q21" s="5">
        <v>1169.7</v>
      </c>
    </row>
    <row r="22" spans="2:17" x14ac:dyDescent="0.25">
      <c r="B22" s="16">
        <v>16</v>
      </c>
      <c r="C22" s="5">
        <v>0</v>
      </c>
      <c r="D22" s="5">
        <v>412.8</v>
      </c>
      <c r="E22" s="5">
        <v>932</v>
      </c>
      <c r="F22" s="5">
        <v>529.79999999999995</v>
      </c>
      <c r="G22" s="5">
        <v>196.1</v>
      </c>
      <c r="H22" s="5">
        <v>289.3</v>
      </c>
      <c r="I22" s="5">
        <v>601.29999999999995</v>
      </c>
      <c r="J22" s="5">
        <v>707.9</v>
      </c>
      <c r="K22" s="5">
        <v>413.1</v>
      </c>
      <c r="L22" s="5">
        <v>943.7</v>
      </c>
      <c r="M22" s="5">
        <v>597.29999999999995</v>
      </c>
      <c r="N22" s="5">
        <v>300</v>
      </c>
      <c r="O22" s="5">
        <v>409.2</v>
      </c>
      <c r="P22" s="5">
        <v>400.4</v>
      </c>
      <c r="Q22" s="5">
        <v>973.3</v>
      </c>
    </row>
    <row r="23" spans="2:17" x14ac:dyDescent="0.25">
      <c r="B23" s="16">
        <v>17.5</v>
      </c>
      <c r="C23" s="5">
        <v>395.3</v>
      </c>
      <c r="D23" s="5">
        <v>392.7</v>
      </c>
      <c r="E23" s="5">
        <v>701.2</v>
      </c>
      <c r="F23" s="5">
        <v>455.1</v>
      </c>
      <c r="G23" s="5">
        <v>146</v>
      </c>
      <c r="H23" s="5">
        <v>279</v>
      </c>
      <c r="I23" s="5">
        <v>562.9</v>
      </c>
      <c r="J23" s="5">
        <v>708.5</v>
      </c>
      <c r="K23" s="5">
        <v>323.60000000000002</v>
      </c>
      <c r="L23" s="5">
        <v>1103</v>
      </c>
      <c r="M23" s="5">
        <v>549.70000000000005</v>
      </c>
      <c r="N23" s="5">
        <v>243.9</v>
      </c>
      <c r="O23" s="5">
        <v>257.60000000000002</v>
      </c>
      <c r="P23" s="5">
        <v>459.7</v>
      </c>
      <c r="Q23" s="5">
        <v>787</v>
      </c>
    </row>
    <row r="24" spans="2:17" x14ac:dyDescent="0.25">
      <c r="B24" s="16">
        <v>19</v>
      </c>
      <c r="C24" s="5">
        <v>329</v>
      </c>
      <c r="D24" s="5">
        <v>369.1</v>
      </c>
      <c r="E24" s="5">
        <v>690.2</v>
      </c>
      <c r="F24" s="5">
        <v>557.70000000000005</v>
      </c>
      <c r="G24" s="5">
        <v>87.4</v>
      </c>
      <c r="H24" s="5">
        <v>232.1</v>
      </c>
      <c r="I24" s="5">
        <v>520.4</v>
      </c>
      <c r="J24" s="5">
        <v>697.7</v>
      </c>
      <c r="K24" s="5">
        <v>141.9</v>
      </c>
      <c r="L24" s="5">
        <v>762.9</v>
      </c>
      <c r="M24" s="5">
        <v>456.9</v>
      </c>
      <c r="N24" s="5">
        <v>247.8</v>
      </c>
      <c r="O24" s="5">
        <v>280.7</v>
      </c>
      <c r="P24" s="5">
        <v>372.7</v>
      </c>
      <c r="Q24" s="5">
        <v>744.5</v>
      </c>
    </row>
    <row r="25" spans="2:17" x14ac:dyDescent="0.25">
      <c r="B25" s="16">
        <v>20.5</v>
      </c>
      <c r="C25" s="5">
        <v>339.2</v>
      </c>
      <c r="D25" s="5">
        <v>255.8</v>
      </c>
      <c r="E25" s="5">
        <v>617</v>
      </c>
      <c r="F25" s="5">
        <v>488.3</v>
      </c>
      <c r="G25" s="5">
        <v>149.1</v>
      </c>
      <c r="H25" s="5">
        <v>167.6</v>
      </c>
      <c r="I25" s="5">
        <v>502.8</v>
      </c>
      <c r="J25" s="5">
        <v>867.6</v>
      </c>
      <c r="K25" s="5">
        <v>179.6</v>
      </c>
      <c r="L25" s="5">
        <v>684.3</v>
      </c>
      <c r="M25" s="5">
        <v>421.9</v>
      </c>
      <c r="N25" s="5">
        <v>156</v>
      </c>
      <c r="O25" s="5">
        <v>272.7</v>
      </c>
      <c r="P25" s="5">
        <v>416.8</v>
      </c>
      <c r="Q25" s="5">
        <v>580.1</v>
      </c>
    </row>
    <row r="26" spans="2:17" x14ac:dyDescent="0.25">
      <c r="B26" s="16">
        <v>22</v>
      </c>
      <c r="C26" s="5">
        <v>224.8</v>
      </c>
      <c r="D26" s="5">
        <v>302</v>
      </c>
      <c r="E26" s="5">
        <v>538.5</v>
      </c>
      <c r="F26" s="5">
        <v>502.2</v>
      </c>
      <c r="G26" s="5">
        <v>115.6</v>
      </c>
      <c r="H26" s="5">
        <v>205.6</v>
      </c>
      <c r="I26" s="5">
        <v>464.2</v>
      </c>
      <c r="J26" s="5">
        <v>584.6</v>
      </c>
      <c r="K26" s="5">
        <v>185.9</v>
      </c>
      <c r="L26" s="5">
        <v>649</v>
      </c>
      <c r="M26" s="5">
        <v>540</v>
      </c>
      <c r="N26" s="5">
        <v>140.4</v>
      </c>
      <c r="O26" s="5">
        <v>266.60000000000002</v>
      </c>
      <c r="P26" s="5">
        <v>402.1</v>
      </c>
      <c r="Q26" s="5">
        <v>540.6</v>
      </c>
    </row>
    <row r="27" spans="2:17" x14ac:dyDescent="0.25">
      <c r="B27" s="16">
        <v>23.5</v>
      </c>
      <c r="C27" s="5">
        <v>227.5</v>
      </c>
      <c r="D27" s="5">
        <v>239.7</v>
      </c>
      <c r="E27" s="5">
        <v>507.8</v>
      </c>
      <c r="F27" s="5">
        <v>450.2</v>
      </c>
      <c r="G27" s="5">
        <v>134</v>
      </c>
      <c r="H27" s="5">
        <v>112.6</v>
      </c>
      <c r="I27" s="5">
        <v>397.7</v>
      </c>
      <c r="J27" s="5">
        <v>563.5</v>
      </c>
      <c r="K27" s="5">
        <v>210.2</v>
      </c>
      <c r="L27" s="5">
        <v>784.7</v>
      </c>
      <c r="M27" s="5">
        <v>112.8</v>
      </c>
      <c r="N27" s="5">
        <v>102.3</v>
      </c>
      <c r="O27" s="5">
        <v>238.9</v>
      </c>
      <c r="P27" s="5">
        <v>331.7</v>
      </c>
      <c r="Q27" s="5">
        <v>576</v>
      </c>
    </row>
    <row r="28" spans="2:17" x14ac:dyDescent="0.25">
      <c r="B28" s="16">
        <v>25</v>
      </c>
      <c r="C28" s="5">
        <v>257.8</v>
      </c>
      <c r="D28" s="5">
        <v>231</v>
      </c>
      <c r="E28" s="5">
        <v>468</v>
      </c>
      <c r="F28" s="5">
        <v>468.1</v>
      </c>
      <c r="G28" s="5">
        <v>103.2</v>
      </c>
      <c r="H28" s="5">
        <v>78.900000000000006</v>
      </c>
      <c r="I28" s="5">
        <v>353.3</v>
      </c>
      <c r="J28" s="5">
        <v>522</v>
      </c>
      <c r="K28" s="5">
        <v>154.5</v>
      </c>
      <c r="L28" s="5">
        <v>689.3</v>
      </c>
      <c r="M28" s="5">
        <v>411.8</v>
      </c>
      <c r="N28" s="5">
        <v>59.5</v>
      </c>
      <c r="O28" s="5">
        <v>201.2</v>
      </c>
      <c r="P28" s="5">
        <v>296.60000000000002</v>
      </c>
      <c r="Q28" s="5">
        <v>482.5</v>
      </c>
    </row>
    <row r="29" spans="2:17" x14ac:dyDescent="0.25">
      <c r="B29" s="16">
        <v>26.5</v>
      </c>
      <c r="C29" s="5">
        <v>205.5</v>
      </c>
      <c r="D29" s="5">
        <v>252.9</v>
      </c>
      <c r="E29" s="5">
        <v>422.9</v>
      </c>
      <c r="F29" s="5">
        <v>299.7</v>
      </c>
      <c r="G29" s="5">
        <v>93.4</v>
      </c>
      <c r="H29" s="5">
        <v>129</v>
      </c>
      <c r="I29" s="5">
        <v>315.89999999999998</v>
      </c>
      <c r="J29" s="5">
        <v>509.4</v>
      </c>
      <c r="K29" s="5">
        <v>113.9</v>
      </c>
      <c r="L29" s="5">
        <v>458.8</v>
      </c>
      <c r="M29" s="5">
        <v>349.1</v>
      </c>
      <c r="N29" s="5">
        <v>80.2</v>
      </c>
      <c r="O29" s="5">
        <v>203</v>
      </c>
      <c r="P29" s="5">
        <v>322.2</v>
      </c>
      <c r="Q29" s="5">
        <v>502.2</v>
      </c>
    </row>
    <row r="30" spans="2:17" x14ac:dyDescent="0.25">
      <c r="B30" s="16">
        <v>28</v>
      </c>
      <c r="C30" s="5">
        <v>264.5</v>
      </c>
      <c r="D30" s="5">
        <v>269.8</v>
      </c>
      <c r="E30" s="5">
        <v>407.7</v>
      </c>
      <c r="F30" s="5">
        <v>366.3</v>
      </c>
      <c r="G30" s="5">
        <v>37.200000000000003</v>
      </c>
      <c r="H30" s="5">
        <v>104.8</v>
      </c>
      <c r="I30" s="5">
        <v>334.5</v>
      </c>
      <c r="J30" s="5">
        <v>412.6</v>
      </c>
      <c r="K30" s="5">
        <v>100.4</v>
      </c>
      <c r="L30" s="5">
        <v>451.9</v>
      </c>
      <c r="M30" s="5">
        <v>402.9</v>
      </c>
      <c r="N30" s="5">
        <v>16.600000000000001</v>
      </c>
      <c r="O30" s="5">
        <v>186.9</v>
      </c>
      <c r="P30" s="5">
        <v>364.8</v>
      </c>
      <c r="Q30" s="5">
        <v>446.8</v>
      </c>
    </row>
    <row r="31" spans="2:17" x14ac:dyDescent="0.25">
      <c r="B31" s="16">
        <v>29.5</v>
      </c>
      <c r="C31" s="5">
        <v>155.9</v>
      </c>
      <c r="D31" s="5">
        <v>243.2</v>
      </c>
      <c r="E31" s="5">
        <v>363.8</v>
      </c>
      <c r="F31" s="5">
        <v>282.7</v>
      </c>
      <c r="G31" s="5">
        <v>48.5</v>
      </c>
      <c r="H31" s="5">
        <v>99.5</v>
      </c>
      <c r="I31" s="5">
        <v>339</v>
      </c>
      <c r="J31" s="5">
        <v>369.4</v>
      </c>
      <c r="K31" s="5">
        <v>123.2</v>
      </c>
      <c r="L31" s="5">
        <v>399</v>
      </c>
      <c r="M31" s="5">
        <v>285</v>
      </c>
      <c r="N31" s="5">
        <v>96.4</v>
      </c>
      <c r="O31" s="5">
        <v>139.19999999999999</v>
      </c>
      <c r="P31" s="5">
        <v>341.4</v>
      </c>
      <c r="Q31" s="5">
        <v>433.2</v>
      </c>
    </row>
    <row r="32" spans="2:17" x14ac:dyDescent="0.25">
      <c r="B32" s="16">
        <v>31</v>
      </c>
      <c r="C32" s="5">
        <v>169.8</v>
      </c>
      <c r="D32" s="5">
        <v>249.8</v>
      </c>
      <c r="E32" s="5">
        <v>334.1</v>
      </c>
      <c r="F32" s="5">
        <v>284.39999999999998</v>
      </c>
      <c r="G32" s="5">
        <v>40.1</v>
      </c>
      <c r="H32" s="5">
        <v>60.2</v>
      </c>
      <c r="I32" s="5">
        <v>284.60000000000002</v>
      </c>
      <c r="J32" s="5">
        <v>301.3</v>
      </c>
      <c r="K32" s="5">
        <v>46.1</v>
      </c>
      <c r="L32" s="5">
        <v>605.29999999999995</v>
      </c>
      <c r="M32" s="5">
        <v>428</v>
      </c>
      <c r="N32" s="5">
        <v>40.6</v>
      </c>
      <c r="O32" s="5">
        <v>159.1</v>
      </c>
      <c r="P32" s="5">
        <v>409.8</v>
      </c>
      <c r="Q32" s="5">
        <v>410.9</v>
      </c>
    </row>
    <row r="33" spans="2:17" x14ac:dyDescent="0.25">
      <c r="B33" s="16">
        <v>32.5</v>
      </c>
      <c r="C33" s="5">
        <v>168.6</v>
      </c>
      <c r="D33" s="5">
        <v>196</v>
      </c>
      <c r="E33" s="5">
        <v>335.7</v>
      </c>
      <c r="F33" s="5">
        <v>305</v>
      </c>
      <c r="G33" s="5">
        <v>0</v>
      </c>
      <c r="H33" s="5">
        <v>124.2</v>
      </c>
      <c r="I33" s="5">
        <v>332.6</v>
      </c>
      <c r="J33" s="5">
        <v>276.8</v>
      </c>
      <c r="K33" s="5">
        <v>99.2</v>
      </c>
      <c r="L33" s="5">
        <v>558.4</v>
      </c>
      <c r="M33" s="5">
        <v>285.60000000000002</v>
      </c>
      <c r="N33" s="5">
        <v>21.4</v>
      </c>
      <c r="O33" s="5">
        <v>127.9</v>
      </c>
      <c r="P33" s="5">
        <v>313.5</v>
      </c>
      <c r="Q33" s="5">
        <v>448.1</v>
      </c>
    </row>
    <row r="34" spans="2:17" x14ac:dyDescent="0.25">
      <c r="B34" s="16">
        <v>34</v>
      </c>
      <c r="C34" s="5">
        <v>170</v>
      </c>
      <c r="D34" s="5">
        <v>173</v>
      </c>
      <c r="E34" s="5">
        <v>320.39999999999998</v>
      </c>
      <c r="F34" s="5">
        <v>289</v>
      </c>
      <c r="G34" s="5">
        <v>10.5</v>
      </c>
      <c r="H34" s="5">
        <v>33.200000000000003</v>
      </c>
      <c r="I34" s="5">
        <v>283.8</v>
      </c>
      <c r="J34" s="5">
        <v>341.3</v>
      </c>
      <c r="K34" s="5">
        <v>43.1</v>
      </c>
      <c r="L34" s="5">
        <v>530.70000000000005</v>
      </c>
      <c r="M34" s="5">
        <v>350.9</v>
      </c>
      <c r="N34" s="5">
        <v>0</v>
      </c>
      <c r="O34" s="5">
        <v>104.9</v>
      </c>
      <c r="P34" s="5">
        <v>276.5</v>
      </c>
      <c r="Q34" s="5">
        <v>397.7</v>
      </c>
    </row>
    <row r="35" spans="2:17" x14ac:dyDescent="0.25">
      <c r="B35" s="16">
        <v>35.5</v>
      </c>
      <c r="C35" s="5">
        <v>166.5</v>
      </c>
      <c r="D35" s="5">
        <v>128.1</v>
      </c>
      <c r="E35" s="5">
        <v>319.3</v>
      </c>
      <c r="F35" s="5">
        <v>326</v>
      </c>
      <c r="G35" s="5">
        <v>34.5</v>
      </c>
      <c r="H35" s="5">
        <v>46.8</v>
      </c>
      <c r="I35" s="5">
        <v>213.7</v>
      </c>
      <c r="J35" s="5">
        <v>378.1</v>
      </c>
      <c r="K35" s="5">
        <v>35.6</v>
      </c>
      <c r="L35" s="5">
        <v>572.9</v>
      </c>
      <c r="M35" s="5">
        <v>265</v>
      </c>
      <c r="N35" s="5">
        <v>0</v>
      </c>
      <c r="O35" s="5">
        <v>156.30000000000001</v>
      </c>
      <c r="P35" s="5">
        <v>217.3</v>
      </c>
      <c r="Q35" s="5">
        <v>473.6</v>
      </c>
    </row>
    <row r="36" spans="2:17" x14ac:dyDescent="0.25">
      <c r="B36" s="16">
        <v>37</v>
      </c>
      <c r="C36" s="5">
        <v>155.30000000000001</v>
      </c>
      <c r="D36" s="5">
        <v>70.2</v>
      </c>
      <c r="E36" s="5">
        <v>281.60000000000002</v>
      </c>
      <c r="F36" s="5">
        <v>297.8</v>
      </c>
      <c r="G36" s="5">
        <v>0.6</v>
      </c>
      <c r="H36" s="5">
        <v>29.1</v>
      </c>
      <c r="I36" s="5">
        <v>281.5</v>
      </c>
      <c r="J36" s="5">
        <v>293.3</v>
      </c>
      <c r="K36" s="5">
        <v>78.2</v>
      </c>
      <c r="L36" s="5">
        <v>582.4</v>
      </c>
      <c r="M36" s="5">
        <v>302.7</v>
      </c>
      <c r="N36" s="5">
        <v>0</v>
      </c>
      <c r="O36" s="5">
        <v>211.1</v>
      </c>
      <c r="P36" s="5">
        <v>282.10000000000002</v>
      </c>
      <c r="Q36" s="5">
        <v>372.2</v>
      </c>
    </row>
    <row r="37" spans="2:17" x14ac:dyDescent="0.25">
      <c r="B37" s="16">
        <v>38.5</v>
      </c>
      <c r="C37" s="5">
        <v>160.5</v>
      </c>
      <c r="D37" s="5">
        <v>185.2</v>
      </c>
      <c r="E37" s="5">
        <v>278</v>
      </c>
      <c r="F37" s="5">
        <v>321.2</v>
      </c>
      <c r="G37" s="5">
        <v>0</v>
      </c>
      <c r="H37" s="5">
        <v>48.3</v>
      </c>
      <c r="I37" s="5">
        <v>263.5</v>
      </c>
      <c r="J37" s="5">
        <v>312.7</v>
      </c>
      <c r="K37" s="5">
        <v>25</v>
      </c>
      <c r="L37" s="5">
        <v>469.8</v>
      </c>
      <c r="M37" s="5">
        <v>304.60000000000002</v>
      </c>
      <c r="N37" s="5">
        <v>0</v>
      </c>
      <c r="O37" s="5">
        <v>53.7</v>
      </c>
      <c r="P37" s="5">
        <v>268.8</v>
      </c>
      <c r="Q37" s="5">
        <v>323.3</v>
      </c>
    </row>
    <row r="38" spans="2:17" x14ac:dyDescent="0.25">
      <c r="B38" s="16">
        <v>40</v>
      </c>
      <c r="C38" s="5">
        <v>146.69999999999999</v>
      </c>
      <c r="D38" s="5">
        <v>105.2</v>
      </c>
      <c r="E38" s="5">
        <v>267.8</v>
      </c>
      <c r="F38" s="5">
        <v>318.7</v>
      </c>
      <c r="G38" s="5">
        <v>89.9</v>
      </c>
      <c r="H38" s="5">
        <v>0</v>
      </c>
      <c r="I38" s="5">
        <v>241.1</v>
      </c>
      <c r="J38" s="5">
        <v>279.2</v>
      </c>
      <c r="K38" s="5">
        <v>11.3</v>
      </c>
      <c r="L38" s="5">
        <v>573.1</v>
      </c>
      <c r="M38" s="5">
        <v>205.4</v>
      </c>
      <c r="N38" s="5">
        <v>0</v>
      </c>
      <c r="O38" s="5">
        <v>75.400000000000006</v>
      </c>
      <c r="P38" s="5">
        <v>356</v>
      </c>
      <c r="Q38" s="5">
        <v>313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53"/>
  <sheetViews>
    <sheetView tabSelected="1" zoomScale="70" zoomScaleNormal="70" workbookViewId="0">
      <selection activeCell="B324" sqref="B324:B35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7" x14ac:dyDescent="0.25"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</row>
    <row r="2" spans="1:17" x14ac:dyDescent="0.25">
      <c r="A2" s="27" t="s">
        <v>3</v>
      </c>
      <c r="B2" s="27"/>
      <c r="C2" s="16">
        <v>6815.4800000000005</v>
      </c>
      <c r="D2" s="16">
        <v>7020.3621428571423</v>
      </c>
      <c r="E2" s="16">
        <v>6634.8593333333338</v>
      </c>
      <c r="F2" s="16">
        <v>6616.3773333333338</v>
      </c>
      <c r="G2" s="16">
        <v>6815.4800000000005</v>
      </c>
      <c r="H2" s="16">
        <v>7020.3621428571423</v>
      </c>
      <c r="I2" s="16">
        <v>6634.8593333333338</v>
      </c>
      <c r="J2" s="16">
        <v>6616.3773333333338</v>
      </c>
      <c r="K2" s="16">
        <v>7020.3621428571423</v>
      </c>
      <c r="L2" s="16">
        <v>6634.8593333333338</v>
      </c>
      <c r="M2" s="16">
        <v>6616.3773333333338</v>
      </c>
      <c r="N2" s="16">
        <v>6815.4800000000005</v>
      </c>
      <c r="O2" s="16">
        <v>7020.3621428571423</v>
      </c>
      <c r="P2" s="16">
        <v>6634.8593333333338</v>
      </c>
      <c r="Q2" s="16">
        <v>6616.3773333333338</v>
      </c>
    </row>
    <row r="3" spans="1:17" x14ac:dyDescent="0.25">
      <c r="A3" s="27" t="s">
        <v>4</v>
      </c>
      <c r="B3" s="27"/>
      <c r="C3" s="5">
        <v>5089.5</v>
      </c>
      <c r="D3" s="5">
        <v>5693.7</v>
      </c>
      <c r="E3" s="5">
        <v>1457.4</v>
      </c>
      <c r="F3" s="5">
        <v>3483.9</v>
      </c>
      <c r="G3" s="5">
        <v>3810.7</v>
      </c>
      <c r="H3" s="5">
        <v>6095.1</v>
      </c>
      <c r="I3" s="5">
        <v>3483.9</v>
      </c>
      <c r="J3" s="5">
        <v>4682.2</v>
      </c>
      <c r="K3" s="5">
        <v>2685.1</v>
      </c>
      <c r="L3" s="5">
        <v>2923.7</v>
      </c>
      <c r="M3" s="5">
        <v>3019.2</v>
      </c>
      <c r="N3" s="5">
        <v>3396.5</v>
      </c>
      <c r="O3" s="5">
        <v>6795</v>
      </c>
      <c r="P3" s="5">
        <v>1106.7</v>
      </c>
      <c r="Q3" s="5">
        <v>3487.1</v>
      </c>
    </row>
    <row r="4" spans="1:17" x14ac:dyDescent="0.25">
      <c r="A4" s="27" t="s">
        <v>5</v>
      </c>
      <c r="B4" s="27"/>
      <c r="C4" s="5">
        <v>13316.6</v>
      </c>
      <c r="D4" s="5">
        <v>10269.4</v>
      </c>
      <c r="E4" s="5">
        <v>11695.5</v>
      </c>
      <c r="F4" s="5">
        <v>11290.2</v>
      </c>
      <c r="G4" s="5">
        <v>5010.3</v>
      </c>
      <c r="H4" s="5">
        <v>7321</v>
      </c>
      <c r="I4" s="5">
        <v>11290.2</v>
      </c>
      <c r="J4" s="5">
        <v>19248.699999999997</v>
      </c>
      <c r="K4" s="5">
        <v>3169.2</v>
      </c>
      <c r="L4" s="5">
        <v>13583.2</v>
      </c>
      <c r="M4" s="5">
        <v>14398.099999999999</v>
      </c>
      <c r="N4" s="5">
        <v>2861</v>
      </c>
      <c r="O4" s="5">
        <v>5638.5</v>
      </c>
      <c r="P4" s="5">
        <v>8930.6</v>
      </c>
      <c r="Q4" s="5">
        <v>24492.400000000001</v>
      </c>
    </row>
    <row r="5" spans="1:17" x14ac:dyDescent="0.25">
      <c r="A5" s="27" t="s">
        <v>6</v>
      </c>
      <c r="B5" s="27"/>
      <c r="C5" s="16">
        <v>0.31900000000000001</v>
      </c>
      <c r="D5" s="16">
        <v>0.29120000000000001</v>
      </c>
      <c r="E5" s="16">
        <v>0.67749999999999999</v>
      </c>
      <c r="F5" s="16">
        <v>0.3468</v>
      </c>
      <c r="G5" s="16">
        <v>0.20610000000000001</v>
      </c>
      <c r="H5" s="16">
        <v>0.26019999999999999</v>
      </c>
      <c r="I5" s="16">
        <v>0.3493</v>
      </c>
      <c r="J5" s="16">
        <v>0.43369999999999997</v>
      </c>
      <c r="K5" s="16">
        <v>0.16289999999999999</v>
      </c>
      <c r="L5" s="16">
        <v>0.46129999999999999</v>
      </c>
      <c r="M5" s="16">
        <v>0.23619999999999999</v>
      </c>
      <c r="N5" s="16">
        <v>0.184</v>
      </c>
      <c r="O5" s="16">
        <v>0.33660000000000001</v>
      </c>
      <c r="P5" s="16">
        <v>0.31869999999999998</v>
      </c>
      <c r="Q5" s="16">
        <v>0.60050000000000003</v>
      </c>
    </row>
    <row r="6" spans="1:17" x14ac:dyDescent="0.25">
      <c r="A6" s="27" t="s">
        <v>7</v>
      </c>
      <c r="B6" s="27"/>
      <c r="C6" s="16">
        <v>1.0354293522516753</v>
      </c>
      <c r="D6" s="16">
        <v>1.0409809500145208</v>
      </c>
      <c r="E6" s="16">
        <v>1.0510717092705171</v>
      </c>
      <c r="F6" s="16">
        <v>1.0513067546420269</v>
      </c>
      <c r="G6" s="16">
        <v>1.0354293522516753</v>
      </c>
      <c r="H6" s="16">
        <v>1.0409809500145208</v>
      </c>
      <c r="I6" s="16">
        <v>1.0510717092705171</v>
      </c>
      <c r="J6" s="16">
        <v>1.0513067546420269</v>
      </c>
      <c r="K6" s="16">
        <v>1.0409809500145208</v>
      </c>
      <c r="L6" s="16">
        <v>1.0510717092705171</v>
      </c>
      <c r="M6" s="16">
        <v>1.0513067546420269</v>
      </c>
      <c r="N6" s="16">
        <v>1.0354293522516753</v>
      </c>
      <c r="O6" s="16">
        <v>1.0409809500145208</v>
      </c>
      <c r="P6" s="16">
        <v>1.0510717092705171</v>
      </c>
      <c r="Q6" s="16">
        <v>1.0513067546420269</v>
      </c>
    </row>
    <row r="7" spans="1:17" x14ac:dyDescent="0.25">
      <c r="A7" s="27" t="s">
        <v>8</v>
      </c>
      <c r="B7" s="27"/>
      <c r="C7" s="17">
        <v>60</v>
      </c>
      <c r="D7" s="17">
        <v>60</v>
      </c>
      <c r="E7" s="17">
        <v>60</v>
      </c>
      <c r="F7" s="17">
        <v>60</v>
      </c>
      <c r="G7" s="17">
        <v>60</v>
      </c>
      <c r="H7" s="17">
        <v>60</v>
      </c>
      <c r="I7" s="17">
        <v>60</v>
      </c>
      <c r="J7" s="17">
        <v>60</v>
      </c>
      <c r="K7" s="17">
        <v>60</v>
      </c>
      <c r="L7" s="17">
        <v>60</v>
      </c>
      <c r="M7" s="17">
        <v>60</v>
      </c>
      <c r="N7" s="17">
        <v>60</v>
      </c>
      <c r="O7" s="17">
        <v>60</v>
      </c>
      <c r="P7" s="17">
        <v>60</v>
      </c>
      <c r="Q7" s="17">
        <v>60</v>
      </c>
    </row>
    <row r="8" spans="1:17" x14ac:dyDescent="0.25">
      <c r="A8" s="30" t="s">
        <v>31</v>
      </c>
      <c r="B8" s="30"/>
      <c r="C8" s="15">
        <v>40</v>
      </c>
      <c r="D8" s="15">
        <v>40</v>
      </c>
      <c r="E8" s="15">
        <v>40</v>
      </c>
      <c r="F8" s="15">
        <v>40</v>
      </c>
      <c r="G8" s="15">
        <v>40</v>
      </c>
      <c r="H8" s="15">
        <v>40</v>
      </c>
      <c r="I8" s="15">
        <v>40</v>
      </c>
      <c r="J8" s="15">
        <v>40</v>
      </c>
      <c r="K8" s="15">
        <v>40</v>
      </c>
      <c r="L8" s="15">
        <v>40</v>
      </c>
      <c r="M8" s="15">
        <v>40</v>
      </c>
      <c r="N8" s="15">
        <v>40</v>
      </c>
      <c r="O8" s="15">
        <v>40</v>
      </c>
      <c r="P8" s="15">
        <v>40</v>
      </c>
      <c r="Q8" s="15">
        <v>40</v>
      </c>
    </row>
    <row r="9" spans="1:17" x14ac:dyDescent="0.25">
      <c r="A9" s="31" t="s">
        <v>19</v>
      </c>
      <c r="B9" s="31"/>
      <c r="C9">
        <f>C16+C10</f>
        <v>18.564231306401357</v>
      </c>
      <c r="D9" s="10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 x14ac:dyDescent="0.25">
      <c r="A10" s="29" t="s">
        <v>21</v>
      </c>
      <c r="B10" s="29"/>
      <c r="C10">
        <f>60*(C13-(C22/C21)*EXP(-1*C21*C8))/C2/C7</f>
        <v>7.8396128859671839</v>
      </c>
      <c r="D10" s="10"/>
      <c r="E10" s="9"/>
      <c r="F10" s="12"/>
      <c r="G10" s="12"/>
      <c r="H10" s="12"/>
      <c r="I10" s="12"/>
      <c r="J10" s="12"/>
      <c r="K10" s="9"/>
      <c r="L10" s="9"/>
      <c r="M10" s="9"/>
      <c r="N10" s="9"/>
    </row>
    <row r="11" spans="1:17" x14ac:dyDescent="0.25">
      <c r="A11" s="29" t="s">
        <v>22</v>
      </c>
      <c r="B11" s="29"/>
      <c r="C11">
        <f>C16/C9</f>
        <v>0.57770333947175545</v>
      </c>
      <c r="D11" s="10"/>
      <c r="E11" s="9"/>
      <c r="I11" s="11"/>
      <c r="J11" s="11"/>
      <c r="K11" s="9"/>
      <c r="L11" s="9"/>
      <c r="M11" s="9"/>
      <c r="N11" s="9"/>
    </row>
    <row r="12" spans="1:17" x14ac:dyDescent="0.25">
      <c r="A12" s="29" t="s">
        <v>23</v>
      </c>
      <c r="B12" s="29"/>
      <c r="C12">
        <f>C9*C17/(3*0.693)</f>
        <v>138.7034264682014</v>
      </c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 x14ac:dyDescent="0.25">
      <c r="A13" s="29" t="s">
        <v>30</v>
      </c>
      <c r="B13" s="29"/>
      <c r="C13" s="10">
        <f>(C3+C4)/C5</f>
        <v>57699.373040752347</v>
      </c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 x14ac:dyDescent="0.25">
      <c r="A14" s="28" t="s">
        <v>34</v>
      </c>
      <c r="B14" s="13" t="s">
        <v>36</v>
      </c>
      <c r="C14" s="10">
        <v>11.5</v>
      </c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5">
      <c r="A15" s="28"/>
      <c r="B15" s="13" t="s">
        <v>37</v>
      </c>
      <c r="C15" s="10">
        <v>45</v>
      </c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 x14ac:dyDescent="0.25">
      <c r="A16" s="28"/>
      <c r="B16" s="13" t="s">
        <v>20</v>
      </c>
      <c r="C16">
        <f>60*C22/(C$2*(1-EXP(-1*C21*60)))</f>
        <v>10.724618420434174</v>
      </c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28"/>
      <c r="B17" s="14" t="s">
        <v>24</v>
      </c>
      <c r="C17" s="10">
        <f>0.693/C21</f>
        <v>15.533334985325046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28"/>
      <c r="B18" s="14" t="s">
        <v>25</v>
      </c>
      <c r="C18">
        <f>RSQ(C145:C164,B145:B164)</f>
        <v>0.90329771624787292</v>
      </c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28"/>
      <c r="B19" s="14" t="s">
        <v>26</v>
      </c>
      <c r="C19" s="10">
        <f>SLOPE(C145:C164,B145:B164)</f>
        <v>-1.937200571465347E-2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28"/>
      <c r="B20" s="14" t="s">
        <v>27</v>
      </c>
      <c r="C20" s="10">
        <f>INTERCEPT(C145:C164,B145:B164)</f>
        <v>3.0547787469704479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28"/>
      <c r="B21" s="14" t="s">
        <v>28</v>
      </c>
      <c r="C21" s="10">
        <f>ABS(C19)*2.303</f>
        <v>4.4613729160846938E-2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28"/>
      <c r="B22" s="14" t="s">
        <v>29</v>
      </c>
      <c r="C22" s="10">
        <f>10^C20</f>
        <v>1134.4327272215919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28" t="s">
        <v>35</v>
      </c>
      <c r="B23" s="13" t="s">
        <v>36</v>
      </c>
      <c r="C23" s="10">
        <v>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28"/>
      <c r="B24" s="13" t="s">
        <v>37</v>
      </c>
      <c r="C24" s="10">
        <f>C196</f>
        <v>10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28"/>
      <c r="B25" s="13" t="s">
        <v>20</v>
      </c>
      <c r="C25">
        <f>60*C31/(C$2*(1-EXP(-1*C30*60)))</f>
        <v>385.73843633601649</v>
      </c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28"/>
      <c r="B26" s="14" t="s">
        <v>24</v>
      </c>
      <c r="C26" s="10">
        <f>0.693/C30</f>
        <v>1.5499442707072166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5">
      <c r="A27" s="28"/>
      <c r="B27" s="14" t="s">
        <v>25</v>
      </c>
      <c r="C27">
        <f>RSQ(C295:C302,B295:B302)</f>
        <v>0.97864482527145247</v>
      </c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5">
      <c r="A28" s="28"/>
      <c r="B28" s="14" t="s">
        <v>26</v>
      </c>
      <c r="C28" s="10">
        <f>SLOPE(C295:C302,B295:B302)</f>
        <v>-0.19414366038208702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5">
      <c r="A29" s="28"/>
      <c r="B29" s="14" t="s">
        <v>27</v>
      </c>
      <c r="C29" s="10">
        <f>INTERCEPT(C295:C302,B295:B302)</f>
        <v>4.6416381129686863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5">
      <c r="A30" s="28"/>
      <c r="B30" s="14" t="s">
        <v>28</v>
      </c>
      <c r="C30" s="10">
        <f>ABS(C28)*2.303</f>
        <v>0.44711284985994643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28"/>
      <c r="B31" s="14" t="s">
        <v>29</v>
      </c>
      <c r="C31" s="10">
        <f>10^C29</f>
        <v>43816.543301225305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28" t="s">
        <v>32</v>
      </c>
      <c r="B32" s="13" t="s">
        <v>36</v>
      </c>
      <c r="C32" s="10">
        <v>1</v>
      </c>
    </row>
    <row r="33" spans="1:14" x14ac:dyDescent="0.25">
      <c r="A33" s="28"/>
      <c r="B33" s="13" t="s">
        <v>37</v>
      </c>
      <c r="C33" s="10">
        <f>C291</f>
        <v>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28"/>
      <c r="B34" s="13" t="s">
        <v>20</v>
      </c>
      <c r="C34">
        <f>60*C40/(C$2*(1-EXP(-1*C39*60)))</f>
        <v>5919.2274251544395</v>
      </c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28"/>
      <c r="B35" s="14" t="s">
        <v>24</v>
      </c>
      <c r="C35" s="10">
        <f>0.693/C39</f>
        <v>0.38543706913238995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28"/>
      <c r="B36" s="14" t="s">
        <v>25</v>
      </c>
      <c r="C36">
        <f>RSQ(C324:C325,B324:B325)</f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8"/>
      <c r="B37" s="14" t="s">
        <v>26</v>
      </c>
      <c r="C37" s="10">
        <f>SLOPE(C324:C325,B324:B325)</f>
        <v>-0.78070294271562712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28"/>
      <c r="B38" s="14" t="s">
        <v>27</v>
      </c>
      <c r="C38" s="10">
        <f>INTERCEPT(C324:C325,B324:B325)</f>
        <v>5.8276102238215035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28"/>
      <c r="B39" s="14" t="s">
        <v>28</v>
      </c>
      <c r="C39" s="10">
        <f>ABS(C37)*2.303</f>
        <v>1.7979588770740893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 s="28"/>
      <c r="B40" s="14" t="s">
        <v>29</v>
      </c>
      <c r="C40" s="10">
        <f>10^C38</f>
        <v>672372.9355265263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45" x14ac:dyDescent="0.25">
      <c r="A41" s="2" t="s">
        <v>0</v>
      </c>
      <c r="B41" s="4" t="s">
        <v>1</v>
      </c>
      <c r="C41" s="4" t="s">
        <v>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B42" s="8">
        <v>1</v>
      </c>
      <c r="C42" s="25">
        <v>43289.7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5">
      <c r="B43" s="32">
        <v>2</v>
      </c>
      <c r="C43" s="25">
        <v>11527.6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B44" s="16">
        <v>3</v>
      </c>
      <c r="C44" s="25">
        <v>4698.7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B45" s="16">
        <v>4</v>
      </c>
      <c r="C45" s="25">
        <v>2540.8000000000002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B46" s="16">
        <v>5</v>
      </c>
      <c r="C46" s="25">
        <v>1544.6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5">
      <c r="B47" s="16">
        <v>6</v>
      </c>
      <c r="C47" s="25">
        <v>1133.8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B48" s="16">
        <v>7</v>
      </c>
      <c r="C48" s="25">
        <v>795.2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x14ac:dyDescent="0.25">
      <c r="B49" s="16">
        <v>8</v>
      </c>
      <c r="C49" s="25">
        <v>586.5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x14ac:dyDescent="0.25">
      <c r="B50" s="16">
        <v>9</v>
      </c>
      <c r="C50" s="25">
        <v>449.3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14" x14ac:dyDescent="0.25">
      <c r="B51" s="16">
        <v>10</v>
      </c>
      <c r="C51" s="25">
        <v>429.6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x14ac:dyDescent="0.25">
      <c r="B52" s="16">
        <v>11.5</v>
      </c>
      <c r="C52" s="25">
        <v>331.5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2:14" x14ac:dyDescent="0.25">
      <c r="B53" s="16">
        <v>13</v>
      </c>
      <c r="C53" s="25">
        <v>312.60000000000002</v>
      </c>
      <c r="D53" s="5"/>
      <c r="E53" s="5"/>
      <c r="F53" s="5"/>
      <c r="G53" s="5"/>
      <c r="H53" s="5"/>
      <c r="I53" s="5"/>
      <c r="J53" s="5"/>
      <c r="K53" s="5"/>
      <c r="M53" s="5"/>
      <c r="N53" s="5"/>
    </row>
    <row r="54" spans="2:14" x14ac:dyDescent="0.25">
      <c r="B54" s="16">
        <v>14.5</v>
      </c>
      <c r="C54" s="25">
        <v>286.39999999999998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4" x14ac:dyDescent="0.25">
      <c r="B55" s="16">
        <v>16</v>
      </c>
      <c r="C55" s="25">
        <v>289.2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x14ac:dyDescent="0.25">
      <c r="B56" s="16">
        <v>17.5</v>
      </c>
      <c r="C56" s="25">
        <v>228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x14ac:dyDescent="0.25">
      <c r="B57" s="16">
        <v>19</v>
      </c>
      <c r="C57" s="25">
        <v>239.3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6">
        <v>20.5</v>
      </c>
      <c r="C58" s="25">
        <v>200.8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4" x14ac:dyDescent="0.25">
      <c r="B59" s="16">
        <v>22</v>
      </c>
      <c r="C59" s="25">
        <v>161.1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4" x14ac:dyDescent="0.25">
      <c r="B60" s="16">
        <v>23.5</v>
      </c>
      <c r="C60" s="25">
        <v>147.19999999999999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x14ac:dyDescent="0.25">
      <c r="B61" s="16">
        <v>25</v>
      </c>
      <c r="C61" s="25">
        <v>159.1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4" x14ac:dyDescent="0.25">
      <c r="B62" s="16">
        <v>26.5</v>
      </c>
      <c r="C62" s="25">
        <v>201.6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x14ac:dyDescent="0.25">
      <c r="B63" s="16">
        <v>28</v>
      </c>
      <c r="C63" s="25">
        <v>167.6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x14ac:dyDescent="0.25">
      <c r="B64" s="16">
        <v>29.5</v>
      </c>
      <c r="C64" s="25">
        <v>143.1</v>
      </c>
    </row>
    <row r="65" spans="1:3" x14ac:dyDescent="0.25">
      <c r="B65" s="16">
        <v>31</v>
      </c>
      <c r="C65" s="25">
        <v>118.4</v>
      </c>
    </row>
    <row r="66" spans="1:3" x14ac:dyDescent="0.25">
      <c r="B66" s="16">
        <v>32.5</v>
      </c>
      <c r="C66" s="25">
        <v>96.1</v>
      </c>
    </row>
    <row r="67" spans="1:3" x14ac:dyDescent="0.25">
      <c r="B67" s="16">
        <v>34</v>
      </c>
      <c r="C67" s="25">
        <v>122.1</v>
      </c>
    </row>
    <row r="68" spans="1:3" x14ac:dyDescent="0.25">
      <c r="B68" s="16">
        <v>35.5</v>
      </c>
      <c r="C68" s="25">
        <v>104.6</v>
      </c>
    </row>
    <row r="69" spans="1:3" x14ac:dyDescent="0.25">
      <c r="B69" s="16">
        <v>37</v>
      </c>
      <c r="C69" s="25">
        <v>92.8</v>
      </c>
    </row>
    <row r="70" spans="1:3" x14ac:dyDescent="0.25">
      <c r="B70" s="16">
        <v>38.5</v>
      </c>
      <c r="C70" s="25">
        <v>108.3</v>
      </c>
    </row>
    <row r="71" spans="1:3" x14ac:dyDescent="0.25">
      <c r="B71" s="16">
        <v>40</v>
      </c>
      <c r="C71" s="25">
        <v>103.6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6">
        <f>C42*C$6</f>
        <v>44823.426030169343</v>
      </c>
    </row>
    <row r="74" spans="1:3" x14ac:dyDescent="0.25">
      <c r="B74" s="32">
        <v>2</v>
      </c>
      <c r="C74" s="16">
        <f t="shared" ref="C74:C102" si="0">C43*C$6</f>
        <v>11936.015401016413</v>
      </c>
    </row>
    <row r="75" spans="1:3" x14ac:dyDescent="0.25">
      <c r="B75" s="16">
        <v>3</v>
      </c>
      <c r="C75" s="16">
        <f t="shared" si="0"/>
        <v>4865.171897424947</v>
      </c>
    </row>
    <row r="76" spans="1:3" x14ac:dyDescent="0.25">
      <c r="B76" s="16">
        <v>4</v>
      </c>
      <c r="C76" s="16">
        <f t="shared" si="0"/>
        <v>2630.818898201057</v>
      </c>
    </row>
    <row r="77" spans="1:3" x14ac:dyDescent="0.25">
      <c r="B77" s="16">
        <v>5</v>
      </c>
      <c r="C77" s="16">
        <f t="shared" si="0"/>
        <v>1599.3241774879375</v>
      </c>
    </row>
    <row r="78" spans="1:3" x14ac:dyDescent="0.25">
      <c r="B78" s="16">
        <v>6</v>
      </c>
      <c r="C78" s="16">
        <f t="shared" si="0"/>
        <v>1173.9697995829495</v>
      </c>
    </row>
    <row r="79" spans="1:3" x14ac:dyDescent="0.25">
      <c r="B79" s="16">
        <v>7</v>
      </c>
      <c r="C79" s="16">
        <f t="shared" si="0"/>
        <v>823.37342091053222</v>
      </c>
    </row>
    <row r="80" spans="1:3" x14ac:dyDescent="0.25">
      <c r="B80" s="16">
        <v>8</v>
      </c>
      <c r="C80" s="16">
        <f t="shared" si="0"/>
        <v>607.27931509560756</v>
      </c>
    </row>
    <row r="81" spans="2:3" x14ac:dyDescent="0.25">
      <c r="B81" s="16">
        <v>9</v>
      </c>
      <c r="C81" s="16">
        <f t="shared" si="0"/>
        <v>465.21840796667772</v>
      </c>
    </row>
    <row r="82" spans="2:3" x14ac:dyDescent="0.25">
      <c r="B82" s="16">
        <v>10</v>
      </c>
      <c r="C82" s="16">
        <f t="shared" si="0"/>
        <v>444.82044972731973</v>
      </c>
    </row>
    <row r="83" spans="2:3" x14ac:dyDescent="0.25">
      <c r="B83" s="16">
        <v>11.5</v>
      </c>
      <c r="C83" s="16">
        <f t="shared" si="0"/>
        <v>343.24483027143037</v>
      </c>
    </row>
    <row r="84" spans="2:3" x14ac:dyDescent="0.25">
      <c r="B84" s="16">
        <v>13</v>
      </c>
      <c r="C84" s="16">
        <f t="shared" si="0"/>
        <v>323.67521551387375</v>
      </c>
    </row>
    <row r="85" spans="2:3" x14ac:dyDescent="0.25">
      <c r="B85" s="16">
        <v>14.5</v>
      </c>
      <c r="C85" s="16">
        <f t="shared" si="0"/>
        <v>296.54696648487976</v>
      </c>
    </row>
    <row r="86" spans="2:3" x14ac:dyDescent="0.25">
      <c r="B86" s="16">
        <v>16</v>
      </c>
      <c r="C86" s="16">
        <f t="shared" si="0"/>
        <v>299.44616867118447</v>
      </c>
    </row>
    <row r="87" spans="2:3" x14ac:dyDescent="0.25">
      <c r="B87" s="16">
        <v>17.5</v>
      </c>
      <c r="C87" s="16">
        <f t="shared" si="0"/>
        <v>236.07789231338197</v>
      </c>
    </row>
    <row r="88" spans="2:3" x14ac:dyDescent="0.25">
      <c r="B88" s="16">
        <v>19</v>
      </c>
      <c r="C88" s="16">
        <f t="shared" si="0"/>
        <v>247.77824399382592</v>
      </c>
    </row>
    <row r="89" spans="2:3" x14ac:dyDescent="0.25">
      <c r="B89" s="16">
        <v>20.5</v>
      </c>
      <c r="C89" s="16">
        <f t="shared" si="0"/>
        <v>207.91421393213642</v>
      </c>
    </row>
    <row r="90" spans="2:3" x14ac:dyDescent="0.25">
      <c r="B90" s="16">
        <v>22</v>
      </c>
      <c r="C90" s="16">
        <f t="shared" si="0"/>
        <v>166.80766864774489</v>
      </c>
    </row>
    <row r="91" spans="2:3" x14ac:dyDescent="0.25">
      <c r="B91" s="16">
        <v>23.5</v>
      </c>
      <c r="C91" s="16">
        <f t="shared" si="0"/>
        <v>152.41520065144658</v>
      </c>
    </row>
    <row r="92" spans="2:3" x14ac:dyDescent="0.25">
      <c r="B92" s="16">
        <v>25</v>
      </c>
      <c r="C92" s="16">
        <f t="shared" si="0"/>
        <v>164.73680994324152</v>
      </c>
    </row>
    <row r="93" spans="2:3" x14ac:dyDescent="0.25">
      <c r="B93" s="16">
        <v>26.5</v>
      </c>
      <c r="C93" s="16">
        <f t="shared" si="0"/>
        <v>208.74255741393773</v>
      </c>
    </row>
    <row r="94" spans="2:3" x14ac:dyDescent="0.25">
      <c r="B94" s="16">
        <v>28</v>
      </c>
      <c r="C94" s="16">
        <f t="shared" si="0"/>
        <v>173.53795943738078</v>
      </c>
    </row>
    <row r="95" spans="2:3" x14ac:dyDescent="0.25">
      <c r="B95" s="16">
        <v>29.5</v>
      </c>
      <c r="C95" s="16">
        <f t="shared" si="0"/>
        <v>148.16994030721474</v>
      </c>
    </row>
    <row r="96" spans="2:3" x14ac:dyDescent="0.25">
      <c r="B96" s="16">
        <v>31</v>
      </c>
      <c r="C96" s="16">
        <f t="shared" si="0"/>
        <v>122.59483530659837</v>
      </c>
    </row>
    <row r="97" spans="1:3" x14ac:dyDescent="0.25">
      <c r="B97" s="16">
        <v>32.5</v>
      </c>
      <c r="C97" s="16">
        <f t="shared" si="0"/>
        <v>99.504760751385987</v>
      </c>
    </row>
    <row r="98" spans="1:3" x14ac:dyDescent="0.25">
      <c r="B98" s="16">
        <v>34</v>
      </c>
      <c r="C98" s="16">
        <f t="shared" si="0"/>
        <v>126.42592390992955</v>
      </c>
    </row>
    <row r="99" spans="1:3" x14ac:dyDescent="0.25">
      <c r="B99" s="16">
        <v>35.5</v>
      </c>
      <c r="C99" s="16">
        <f t="shared" si="0"/>
        <v>108.30591024552523</v>
      </c>
    </row>
    <row r="100" spans="1:3" x14ac:dyDescent="0.25">
      <c r="B100" s="16">
        <v>37</v>
      </c>
      <c r="C100" s="16">
        <f t="shared" si="0"/>
        <v>96.087843888955462</v>
      </c>
    </row>
    <row r="101" spans="1:3" x14ac:dyDescent="0.25">
      <c r="B101" s="16">
        <v>38.5</v>
      </c>
      <c r="C101" s="16">
        <f t="shared" si="0"/>
        <v>112.13699884885644</v>
      </c>
    </row>
    <row r="102" spans="1:3" x14ac:dyDescent="0.25">
      <c r="B102" s="16">
        <v>40</v>
      </c>
      <c r="C102" s="16">
        <f t="shared" si="0"/>
        <v>107.27048089327356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140512.30730460607</v>
      </c>
    </row>
    <row r="105" spans="1:3" x14ac:dyDescent="0.25">
      <c r="B105" s="32">
        <v>2</v>
      </c>
      <c r="C105">
        <f t="shared" ref="C105:C133" si="1">C74/C$5/($B74-$B73)</f>
        <v>37416.97617873484</v>
      </c>
    </row>
    <row r="106" spans="1:3" x14ac:dyDescent="0.25">
      <c r="B106" s="16">
        <v>3</v>
      </c>
      <c r="C106">
        <f t="shared" si="1"/>
        <v>15251.322562460649</v>
      </c>
    </row>
    <row r="107" spans="1:3" x14ac:dyDescent="0.25">
      <c r="B107" s="16">
        <v>4</v>
      </c>
      <c r="C107">
        <f t="shared" si="1"/>
        <v>8247.0811855832508</v>
      </c>
    </row>
    <row r="108" spans="1:3" x14ac:dyDescent="0.25">
      <c r="B108" s="16">
        <v>5</v>
      </c>
      <c r="C108">
        <f t="shared" si="1"/>
        <v>5013.5554153226876</v>
      </c>
    </row>
    <row r="109" spans="1:3" x14ac:dyDescent="0.25">
      <c r="B109" s="16">
        <v>6</v>
      </c>
      <c r="C109">
        <f t="shared" si="1"/>
        <v>3680.156111545296</v>
      </c>
    </row>
    <row r="110" spans="1:3" x14ac:dyDescent="0.25">
      <c r="B110" s="16">
        <v>7</v>
      </c>
      <c r="C110">
        <f t="shared" si="1"/>
        <v>2581.1079025408535</v>
      </c>
    </row>
    <row r="111" spans="1:3" x14ac:dyDescent="0.25">
      <c r="B111" s="16">
        <v>8</v>
      </c>
      <c r="C111">
        <f t="shared" si="1"/>
        <v>1903.6969125254154</v>
      </c>
    </row>
    <row r="112" spans="1:3" x14ac:dyDescent="0.25">
      <c r="B112" s="16">
        <v>9</v>
      </c>
      <c r="C112">
        <f t="shared" si="1"/>
        <v>1458.3649152560429</v>
      </c>
    </row>
    <row r="113" spans="2:3" x14ac:dyDescent="0.25">
      <c r="B113" s="16">
        <v>10</v>
      </c>
      <c r="C113">
        <f t="shared" si="1"/>
        <v>1394.4214724994349</v>
      </c>
    </row>
    <row r="114" spans="2:3" x14ac:dyDescent="0.25">
      <c r="B114" s="16">
        <v>11.5</v>
      </c>
      <c r="C114">
        <f t="shared" si="1"/>
        <v>717.33506848783782</v>
      </c>
    </row>
    <row r="115" spans="2:3" x14ac:dyDescent="0.25">
      <c r="B115" s="16">
        <v>13</v>
      </c>
      <c r="C115">
        <f t="shared" si="1"/>
        <v>676.43723200391594</v>
      </c>
    </row>
    <row r="116" spans="2:3" x14ac:dyDescent="0.25">
      <c r="B116" s="16">
        <v>14.5</v>
      </c>
      <c r="C116">
        <f t="shared" si="1"/>
        <v>619.74287666641533</v>
      </c>
    </row>
    <row r="117" spans="2:3" x14ac:dyDescent="0.25">
      <c r="B117" s="16">
        <v>16</v>
      </c>
      <c r="C117">
        <f t="shared" si="1"/>
        <v>625.80181540477417</v>
      </c>
    </row>
    <row r="118" spans="2:3" x14ac:dyDescent="0.25">
      <c r="B118" s="16">
        <v>17.5</v>
      </c>
      <c r="C118">
        <f t="shared" si="1"/>
        <v>493.37072583778883</v>
      </c>
    </row>
    <row r="119" spans="2:3" x14ac:dyDescent="0.25">
      <c r="B119" s="16">
        <v>19</v>
      </c>
      <c r="C119">
        <f t="shared" si="1"/>
        <v>517.82287146045121</v>
      </c>
    </row>
    <row r="120" spans="2:3" x14ac:dyDescent="0.25">
      <c r="B120" s="16">
        <v>20.5</v>
      </c>
      <c r="C120">
        <f t="shared" si="1"/>
        <v>434.51246380801757</v>
      </c>
    </row>
    <row r="121" spans="2:3" x14ac:dyDescent="0.25">
      <c r="B121" s="16">
        <v>22</v>
      </c>
      <c r="C121">
        <f t="shared" si="1"/>
        <v>348.60536812485867</v>
      </c>
    </row>
    <row r="122" spans="2:3" x14ac:dyDescent="0.25">
      <c r="B122" s="16">
        <v>23.5</v>
      </c>
      <c r="C122">
        <f t="shared" si="1"/>
        <v>318.52706510229171</v>
      </c>
    </row>
    <row r="123" spans="2:3" x14ac:dyDescent="0.25">
      <c r="B123" s="16">
        <v>25</v>
      </c>
      <c r="C123">
        <f t="shared" si="1"/>
        <v>344.27755474031665</v>
      </c>
    </row>
    <row r="124" spans="2:3" x14ac:dyDescent="0.25">
      <c r="B124" s="16">
        <v>26.5</v>
      </c>
      <c r="C124">
        <f t="shared" si="1"/>
        <v>436.24358916183434</v>
      </c>
    </row>
    <row r="125" spans="2:3" x14ac:dyDescent="0.25">
      <c r="B125" s="16">
        <v>28</v>
      </c>
      <c r="C125">
        <f t="shared" si="1"/>
        <v>362.67076162462018</v>
      </c>
    </row>
    <row r="126" spans="2:3" x14ac:dyDescent="0.25">
      <c r="B126" s="16">
        <v>29.5</v>
      </c>
      <c r="C126">
        <f t="shared" si="1"/>
        <v>309.65504766398067</v>
      </c>
    </row>
    <row r="127" spans="2:3" x14ac:dyDescent="0.25">
      <c r="B127" s="16">
        <v>31</v>
      </c>
      <c r="C127">
        <f t="shared" si="1"/>
        <v>256.20655236488687</v>
      </c>
    </row>
    <row r="128" spans="2:3" x14ac:dyDescent="0.25">
      <c r="B128" s="16">
        <v>32.5</v>
      </c>
      <c r="C128">
        <f t="shared" si="1"/>
        <v>207.95143312724346</v>
      </c>
    </row>
    <row r="129" spans="1:3" x14ac:dyDescent="0.25">
      <c r="B129" s="16">
        <v>34</v>
      </c>
      <c r="C129">
        <f t="shared" si="1"/>
        <v>264.21300712628954</v>
      </c>
    </row>
    <row r="130" spans="1:3" x14ac:dyDescent="0.25">
      <c r="B130" s="16">
        <v>35.5</v>
      </c>
      <c r="C130">
        <f t="shared" si="1"/>
        <v>226.34464001154697</v>
      </c>
    </row>
    <row r="131" spans="1:3" x14ac:dyDescent="0.25">
      <c r="B131" s="16">
        <v>37</v>
      </c>
      <c r="C131">
        <f t="shared" si="1"/>
        <v>200.81054104274915</v>
      </c>
    </row>
    <row r="132" spans="1:3" x14ac:dyDescent="0.25">
      <c r="B132" s="16">
        <v>38.5</v>
      </c>
      <c r="C132">
        <f t="shared" si="1"/>
        <v>234.35109477294972</v>
      </c>
    </row>
    <row r="133" spans="1:3" x14ac:dyDescent="0.25">
      <c r="B133" s="16">
        <v>40</v>
      </c>
      <c r="C133">
        <f t="shared" si="1"/>
        <v>224.18073331927599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>
        <f>LOG10(C104)</f>
        <v>5.147714365240315</v>
      </c>
    </row>
    <row r="136" spans="1:3" x14ac:dyDescent="0.25">
      <c r="B136" s="32">
        <v>2</v>
      </c>
      <c r="C136">
        <f t="shared" ref="C136:C164" si="2">LOG10(C105)</f>
        <v>4.5730686874410615</v>
      </c>
    </row>
    <row r="137" spans="1:3" x14ac:dyDescent="0.25">
      <c r="B137" s="16">
        <v>3</v>
      </c>
      <c r="C137">
        <f t="shared" si="2"/>
        <v>4.1833075064154821</v>
      </c>
    </row>
    <row r="138" spans="1:3" x14ac:dyDescent="0.25">
      <c r="B138" s="16">
        <v>4</v>
      </c>
      <c r="C138">
        <f t="shared" si="2"/>
        <v>3.9163002698483584</v>
      </c>
    </row>
    <row r="139" spans="1:3" x14ac:dyDescent="0.25">
      <c r="B139" s="16">
        <v>5</v>
      </c>
      <c r="C139">
        <f t="shared" si="2"/>
        <v>3.7001458196037085</v>
      </c>
    </row>
    <row r="140" spans="1:3" x14ac:dyDescent="0.25">
      <c r="B140" s="16">
        <v>6</v>
      </c>
      <c r="C140">
        <f t="shared" si="2"/>
        <v>3.5658662417563072</v>
      </c>
    </row>
    <row r="141" spans="1:3" x14ac:dyDescent="0.25">
      <c r="B141" s="16">
        <v>7</v>
      </c>
      <c r="C141">
        <f t="shared" si="2"/>
        <v>3.4118061604906131</v>
      </c>
    </row>
    <row r="142" spans="1:3" x14ac:dyDescent="0.25">
      <c r="B142" s="16">
        <v>8</v>
      </c>
      <c r="C142">
        <f t="shared" si="2"/>
        <v>3.2795978055529038</v>
      </c>
    </row>
    <row r="143" spans="1:3" x14ac:dyDescent="0.25">
      <c r="B143" s="16">
        <v>9</v>
      </c>
      <c r="C143">
        <f t="shared" si="2"/>
        <v>3.1638662076943813</v>
      </c>
    </row>
    <row r="144" spans="1:3" x14ac:dyDescent="0.25">
      <c r="B144" s="16">
        <v>10</v>
      </c>
      <c r="C144">
        <f t="shared" si="2"/>
        <v>3.1443940617928554</v>
      </c>
    </row>
    <row r="145" spans="2:14" x14ac:dyDescent="0.25">
      <c r="B145" s="16">
        <v>11.5</v>
      </c>
      <c r="C145" s="8">
        <f t="shared" si="2"/>
        <v>2.8557220627864668</v>
      </c>
    </row>
    <row r="146" spans="2:14" x14ac:dyDescent="0.25">
      <c r="B146" s="16">
        <v>13</v>
      </c>
      <c r="C146">
        <f t="shared" si="2"/>
        <v>2.8302275037288429</v>
      </c>
    </row>
    <row r="147" spans="2:14" x14ac:dyDescent="0.25">
      <c r="B147" s="16">
        <v>14.5</v>
      </c>
      <c r="C147">
        <f t="shared" si="2"/>
        <v>2.7922115436814927</v>
      </c>
    </row>
    <row r="148" spans="2:14" x14ac:dyDescent="0.25">
      <c r="B148" s="16">
        <v>16</v>
      </c>
      <c r="C148">
        <f t="shared" si="2"/>
        <v>2.7964368186681678</v>
      </c>
    </row>
    <row r="149" spans="2:14" x14ac:dyDescent="0.25">
      <c r="B149" s="16">
        <v>17.5</v>
      </c>
      <c r="C149" s="16">
        <f t="shared" si="2"/>
        <v>2.6931733770461284</v>
      </c>
    </row>
    <row r="150" spans="2:14" x14ac:dyDescent="0.25">
      <c r="B150" s="16">
        <v>19</v>
      </c>
      <c r="C150">
        <f t="shared" si="2"/>
        <v>2.714181228659112</v>
      </c>
    </row>
    <row r="151" spans="2:14" x14ac:dyDescent="0.25">
      <c r="B151" s="16">
        <v>20.5</v>
      </c>
      <c r="C151">
        <f t="shared" si="2"/>
        <v>2.6380022385186566</v>
      </c>
    </row>
    <row r="152" spans="2:14" x14ac:dyDescent="0.25">
      <c r="B152" s="16">
        <v>22</v>
      </c>
      <c r="C152">
        <f t="shared" si="2"/>
        <v>2.5423340704648929</v>
      </c>
    </row>
    <row r="153" spans="2:14" x14ac:dyDescent="0.25">
      <c r="B153" s="16">
        <v>23.5</v>
      </c>
      <c r="C153">
        <f t="shared" si="2"/>
        <v>2.503146340047155</v>
      </c>
    </row>
    <row r="154" spans="2:14" x14ac:dyDescent="0.25">
      <c r="B154" s="16">
        <v>25</v>
      </c>
      <c r="C154" s="16">
        <f t="shared" si="2"/>
        <v>2.536908709692256</v>
      </c>
    </row>
    <row r="155" spans="2:14" x14ac:dyDescent="0.25">
      <c r="B155" s="16">
        <v>26.5</v>
      </c>
      <c r="C155">
        <f t="shared" si="2"/>
        <v>2.6397290578191623</v>
      </c>
    </row>
    <row r="156" spans="2:14" x14ac:dyDescent="0.25">
      <c r="B156" s="16">
        <v>28</v>
      </c>
      <c r="C156">
        <f t="shared" si="2"/>
        <v>2.5595125443399325</v>
      </c>
    </row>
    <row r="157" spans="2:14" x14ac:dyDescent="0.25">
      <c r="B157" s="16">
        <v>29.5</v>
      </c>
      <c r="C157">
        <f t="shared" si="2"/>
        <v>2.4908781638054514</v>
      </c>
    </row>
    <row r="158" spans="2:14" x14ac:dyDescent="0.25">
      <c r="B158" s="16">
        <v>31</v>
      </c>
      <c r="C158">
        <f t="shared" si="2"/>
        <v>2.4085902324325756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14" x14ac:dyDescent="0.25">
      <c r="B159" s="16">
        <v>32.5</v>
      </c>
      <c r="C159">
        <f t="shared" si="2"/>
        <v>2.3179619177142201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14" x14ac:dyDescent="0.25">
      <c r="B160" s="16">
        <v>34</v>
      </c>
      <c r="C160">
        <f t="shared" si="2"/>
        <v>2.4219541939905573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B161" s="16">
        <v>35.5</v>
      </c>
      <c r="C161">
        <f t="shared" si="2"/>
        <v>2.3547702145769303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B162" s="16">
        <v>37</v>
      </c>
      <c r="C162">
        <f t="shared" si="2"/>
        <v>2.3027865062645367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B163" s="16">
        <v>38.5</v>
      </c>
      <c r="C163">
        <f t="shared" si="2"/>
        <v>2.3698669866709952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B164" s="16">
        <v>40</v>
      </c>
      <c r="C164">
        <f t="shared" si="2"/>
        <v>2.3505982854548888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t="s">
        <v>12</v>
      </c>
      <c r="B165" s="3">
        <v>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B166" s="8">
        <v>1</v>
      </c>
      <c r="C166" s="6">
        <f>RSQ($B135:$B$164, $C135:$C$164)</f>
        <v>0.71651114097309021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B167" s="32">
        <v>2</v>
      </c>
      <c r="C167" s="6">
        <f>RSQ($B136:$B$164, $C136:$C$164)</f>
        <v>0.7602119178272615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B168" s="16">
        <v>3</v>
      </c>
      <c r="C168" s="6">
        <f>RSQ($B137:$B$164, $C137:$C$164)</f>
        <v>0.79056674778140723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x14ac:dyDescent="0.25">
      <c r="B169" s="16">
        <v>4</v>
      </c>
      <c r="C169" s="20">
        <f>RSQ($B138:$B$164, $C138:$C$164)</f>
        <v>0.81088120825859811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B170" s="16">
        <v>5</v>
      </c>
      <c r="C170" s="21">
        <f>RSQ($B139:$B$164, $C139:$C$164)</f>
        <v>0.82606187913279294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B171" s="16">
        <v>6</v>
      </c>
      <c r="C171" s="21">
        <f>RSQ($B140:$B$164, $C140:$C$164)</f>
        <v>0.83561131805269184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B172" s="16">
        <v>7</v>
      </c>
      <c r="C172" s="22">
        <f>RSQ($B141:$B$164, $C141:$C$164)</f>
        <v>0.84879803647758412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B173" s="16">
        <v>8</v>
      </c>
      <c r="C173" s="23">
        <f>RSQ($B142:$B$164, $C142:$C$164)</f>
        <v>0.85913596068996489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B174" s="16">
        <v>9</v>
      </c>
      <c r="C174" s="20">
        <f>RSQ($B143:$B$164, $C143:$C$164)</f>
        <v>0.86587194918465604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B175" s="16">
        <v>10</v>
      </c>
      <c r="C175" s="21">
        <f>RSQ($B144:$B$164, $C144:$C$164)</f>
        <v>0.86741353484258166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B176" s="16">
        <v>11.5</v>
      </c>
      <c r="C176" s="19">
        <f>RSQ($B145:$B$164, $C145:$C$164)</f>
        <v>0.90329771624787292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x14ac:dyDescent="0.25">
      <c r="B177" s="16">
        <v>13</v>
      </c>
      <c r="C177" s="20">
        <f>RSQ($B146:$B$164, $C146:$C$164)</f>
        <v>0.88725224022524141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14" x14ac:dyDescent="0.25">
      <c r="B178" s="16">
        <v>14.5</v>
      </c>
      <c r="C178" s="20">
        <f>RSQ($B147:$B$164, $C147:$C$164)</f>
        <v>0.86735615171565683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14" x14ac:dyDescent="0.25">
      <c r="B179" s="16">
        <v>16</v>
      </c>
      <c r="C179" s="6">
        <f>RSQ($B148:$B$164, $C148:$C$164)</f>
        <v>0.84260615153952689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14" x14ac:dyDescent="0.25">
      <c r="B180" s="16">
        <v>17.5</v>
      </c>
      <c r="C180" s="6">
        <f>RSQ($B149:$B$164, $C149:$C$164)</f>
        <v>0.81431942463855311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14" x14ac:dyDescent="0.25">
      <c r="B181" s="16">
        <v>19</v>
      </c>
      <c r="C181" s="6">
        <f>RSQ($B150:$B$164, $C150:$C$164)</f>
        <v>0.7795196879492986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2:14" x14ac:dyDescent="0.25">
      <c r="B182" s="16">
        <v>20.5</v>
      </c>
      <c r="C182" s="6">
        <f>RSQ($B151:$B$164, $C151:$C$164)</f>
        <v>0.72927379570897799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5">
      <c r="B183" s="16">
        <v>22</v>
      </c>
      <c r="C183" s="6">
        <f>RSQ($B152:$B$164, $C152:$C$164)</f>
        <v>0.66793655053478507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2:14" x14ac:dyDescent="0.25">
      <c r="B184" s="16">
        <v>23.5</v>
      </c>
      <c r="C184" s="6">
        <f>RSQ($B153:$B$164, $C153:$C$164)</f>
        <v>0.6567845536762561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2:14" x14ac:dyDescent="0.25">
      <c r="B185" s="16">
        <v>25</v>
      </c>
      <c r="C185" s="6">
        <f>RSQ($B154:$B$164, $C154:$C$164)</f>
        <v>0.69616707412220868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 x14ac:dyDescent="0.25">
      <c r="B186" s="16">
        <v>26.5</v>
      </c>
      <c r="C186" s="6">
        <f>RSQ($B155:$B$164, $C155:$C$164)</f>
        <v>0.67747006138816779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2:14" x14ac:dyDescent="0.25">
      <c r="B187" s="16">
        <v>28</v>
      </c>
      <c r="C187" s="6">
        <f>RSQ($B156:$B$164, $C156:$C$164)</f>
        <v>0.56371906031020202</v>
      </c>
    </row>
    <row r="188" spans="2:14" x14ac:dyDescent="0.25">
      <c r="B188" s="16">
        <v>29.5</v>
      </c>
      <c r="C188" s="6">
        <f>RSQ($B157:$B$164, $C157:$C$164)</f>
        <v>0.37674586516050262</v>
      </c>
    </row>
    <row r="189" spans="2:14" x14ac:dyDescent="0.25">
      <c r="B189" s="16">
        <v>31</v>
      </c>
      <c r="C189" s="6">
        <f>RSQ($B158:$B$164, $C158:$C$164)</f>
        <v>0.11184263939741487</v>
      </c>
    </row>
    <row r="190" spans="2:14" x14ac:dyDescent="0.25">
      <c r="B190" s="16">
        <v>32.5</v>
      </c>
      <c r="C190" s="6">
        <f>RSQ($B159:$B$164, $C159:$C$164)</f>
        <v>3.2976924997389829E-3</v>
      </c>
    </row>
    <row r="191" spans="2:14" x14ac:dyDescent="0.25">
      <c r="B191" s="16">
        <v>34</v>
      </c>
      <c r="C191" s="6">
        <f>RSQ($B160:$B$164, $C160:$C$164)</f>
        <v>0.22233488789813041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5">
      <c r="B192" s="16">
        <v>35.5</v>
      </c>
      <c r="C192" s="6">
        <f>RSQ($B161:$B$164, $C161:$C$164)</f>
        <v>5.8929340153512595E-2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B193" s="16">
        <v>37</v>
      </c>
      <c r="C193" s="6">
        <f>RSQ($B162:$B$164, $C162:$C$164)</f>
        <v>0.47910160887359549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B194" s="16">
        <v>38.5</v>
      </c>
      <c r="C194" s="6">
        <f>RSQ($B163:$B$164, $C163:$C$164)</f>
        <v>1.0000000000000004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B195" s="16">
        <v>40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t="s">
        <v>16</v>
      </c>
      <c r="C196">
        <v>10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t="s">
        <v>13</v>
      </c>
      <c r="B197" s="3">
        <v>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B198" s="8">
        <v>1</v>
      </c>
    </row>
    <row r="199" spans="1:14" x14ac:dyDescent="0.25">
      <c r="B199" s="32">
        <v>2</v>
      </c>
      <c r="C199" s="6">
        <f>RSQ($B$135:$B136, $C$135:$C136)</f>
        <v>1</v>
      </c>
    </row>
    <row r="200" spans="1:14" x14ac:dyDescent="0.25">
      <c r="B200" s="16">
        <v>3</v>
      </c>
      <c r="C200" s="6">
        <f>RSQ($B$135:$B137, $C$135:$C137)</f>
        <v>0.98789761147748401</v>
      </c>
    </row>
    <row r="201" spans="1:14" x14ac:dyDescent="0.25">
      <c r="B201" s="16">
        <v>4</v>
      </c>
      <c r="C201" s="6">
        <f>RSQ($B$135:$B138, $C$135:$C138)</f>
        <v>0.97219264145730044</v>
      </c>
    </row>
    <row r="202" spans="1:14" x14ac:dyDescent="0.25">
      <c r="B202" s="16">
        <v>5</v>
      </c>
      <c r="C202" s="6">
        <f>RSQ($B$135:$B139, $C$135:$C139)</f>
        <v>0.96029273918936986</v>
      </c>
    </row>
    <row r="203" spans="1:14" x14ac:dyDescent="0.25">
      <c r="B203" s="16">
        <v>6</v>
      </c>
      <c r="C203" s="6">
        <f>RSQ($B$135:$B140, $C$135:$C140)</f>
        <v>0.94163377259654624</v>
      </c>
    </row>
    <row r="204" spans="1:14" x14ac:dyDescent="0.25">
      <c r="B204" s="16">
        <v>7</v>
      </c>
      <c r="C204" s="6">
        <f>RSQ($B$135:$B141, $C$135:$C141)</f>
        <v>0.93198289584004224</v>
      </c>
    </row>
    <row r="205" spans="1:14" x14ac:dyDescent="0.25">
      <c r="B205" s="16">
        <v>8</v>
      </c>
      <c r="C205" s="6">
        <f>RSQ($B$135:$B142, $C$135:$C142)</f>
        <v>0.92544085717459468</v>
      </c>
    </row>
    <row r="206" spans="1:14" x14ac:dyDescent="0.25">
      <c r="B206" s="16">
        <v>9</v>
      </c>
      <c r="C206" s="6"/>
    </row>
    <row r="207" spans="1:14" x14ac:dyDescent="0.25">
      <c r="B207" s="16">
        <v>10</v>
      </c>
      <c r="C207" s="6"/>
    </row>
    <row r="208" spans="1:14" x14ac:dyDescent="0.25">
      <c r="B208" s="16">
        <v>11.5</v>
      </c>
      <c r="C208" s="7"/>
    </row>
    <row r="209" spans="2:3" x14ac:dyDescent="0.25">
      <c r="B209" s="16">
        <v>13</v>
      </c>
      <c r="C209" s="6"/>
    </row>
    <row r="210" spans="2:3" x14ac:dyDescent="0.25">
      <c r="B210" s="16">
        <v>14.5</v>
      </c>
    </row>
    <row r="211" spans="2:3" x14ac:dyDescent="0.25">
      <c r="B211" s="16">
        <v>16</v>
      </c>
    </row>
    <row r="212" spans="2:3" x14ac:dyDescent="0.25">
      <c r="B212" s="16">
        <v>17.5</v>
      </c>
    </row>
    <row r="213" spans="2:3" x14ac:dyDescent="0.25">
      <c r="B213" s="16">
        <v>19</v>
      </c>
    </row>
    <row r="214" spans="2:3" x14ac:dyDescent="0.25">
      <c r="B214" s="16">
        <v>20.5</v>
      </c>
    </row>
    <row r="215" spans="2:3" x14ac:dyDescent="0.25">
      <c r="B215" s="16">
        <v>22</v>
      </c>
    </row>
    <row r="216" spans="2:3" x14ac:dyDescent="0.25">
      <c r="B216" s="16">
        <v>23.5</v>
      </c>
    </row>
    <row r="217" spans="2:3" x14ac:dyDescent="0.25">
      <c r="B217" s="16">
        <v>25</v>
      </c>
    </row>
    <row r="218" spans="2:3" x14ac:dyDescent="0.25">
      <c r="B218" s="16">
        <v>26.5</v>
      </c>
    </row>
    <row r="219" spans="2:3" x14ac:dyDescent="0.25">
      <c r="B219" s="16">
        <v>28</v>
      </c>
    </row>
    <row r="220" spans="2:3" x14ac:dyDescent="0.25">
      <c r="B220" s="16">
        <v>29.5</v>
      </c>
    </row>
    <row r="221" spans="2:3" x14ac:dyDescent="0.25">
      <c r="B221" s="16">
        <v>31</v>
      </c>
    </row>
    <row r="222" spans="2:3" x14ac:dyDescent="0.25">
      <c r="B222" s="16">
        <v>32.5</v>
      </c>
    </row>
    <row r="223" spans="2:3" x14ac:dyDescent="0.25">
      <c r="B223" s="16">
        <v>34</v>
      </c>
    </row>
    <row r="224" spans="2:3" x14ac:dyDescent="0.25">
      <c r="B224" s="16">
        <v>35.5</v>
      </c>
    </row>
    <row r="225" spans="1:3" x14ac:dyDescent="0.25">
      <c r="B225" s="16">
        <v>37</v>
      </c>
    </row>
    <row r="226" spans="1:3" x14ac:dyDescent="0.25">
      <c r="B226" s="16">
        <v>38.5</v>
      </c>
    </row>
    <row r="227" spans="1:3" x14ac:dyDescent="0.25">
      <c r="B227" s="16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32">
        <v>2</v>
      </c>
    </row>
    <row r="231" spans="1:3" x14ac:dyDescent="0.25">
      <c r="B231" s="16">
        <v>3</v>
      </c>
      <c r="C231" s="16">
        <f>RSQ($B137:$B$144, C137:C$144)</f>
        <v>0.95739906721068646</v>
      </c>
    </row>
    <row r="232" spans="1:3" x14ac:dyDescent="0.25">
      <c r="B232" s="16">
        <v>4</v>
      </c>
      <c r="C232" s="16">
        <f>RSQ($B138:$B$144, C138:C$144)</f>
        <v>0.96628331775727283</v>
      </c>
    </row>
    <row r="233" spans="1:3" x14ac:dyDescent="0.25">
      <c r="B233" s="16">
        <v>5</v>
      </c>
      <c r="C233" s="16">
        <f>RSQ($B139:$B$144, C139:C$144)</f>
        <v>0.96729385084983521</v>
      </c>
    </row>
    <row r="234" spans="1:3" x14ac:dyDescent="0.25">
      <c r="B234" s="16">
        <v>6</v>
      </c>
      <c r="C234" s="16">
        <f>RSQ($B140:$B$144, C140:C$144)</f>
        <v>0.94831688791993873</v>
      </c>
    </row>
    <row r="235" spans="1:3" x14ac:dyDescent="0.25">
      <c r="B235" s="16">
        <v>7</v>
      </c>
      <c r="C235" s="16">
        <f>RSQ($B141:$B$144, C141:C$144)</f>
        <v>0.92339002975615891</v>
      </c>
    </row>
    <row r="236" spans="1:3" x14ac:dyDescent="0.25">
      <c r="B236" s="16">
        <v>8</v>
      </c>
      <c r="C236" s="16">
        <f>RSQ($B142:$B$144, C142:C$144)</f>
        <v>0.85546007481820163</v>
      </c>
    </row>
    <row r="237" spans="1:3" x14ac:dyDescent="0.25">
      <c r="B237" s="16">
        <v>9</v>
      </c>
      <c r="C237">
        <f>RSQ($B143:$B$144, C143:C$144)</f>
        <v>1</v>
      </c>
    </row>
    <row r="238" spans="1:3" x14ac:dyDescent="0.25">
      <c r="B238" s="16">
        <v>10</v>
      </c>
      <c r="C238" s="24"/>
    </row>
    <row r="239" spans="1:3" x14ac:dyDescent="0.25">
      <c r="B239" s="16">
        <v>11.5</v>
      </c>
      <c r="C239" s="8"/>
    </row>
    <row r="240" spans="1:3" x14ac:dyDescent="0.25">
      <c r="B240" s="16">
        <v>13</v>
      </c>
    </row>
    <row r="241" spans="2:14" x14ac:dyDescent="0.25">
      <c r="B241" s="16">
        <v>14.5</v>
      </c>
    </row>
    <row r="242" spans="2:14" x14ac:dyDescent="0.25">
      <c r="B242" s="16">
        <v>16</v>
      </c>
    </row>
    <row r="243" spans="2:14" x14ac:dyDescent="0.25">
      <c r="B243" s="16">
        <v>17.5</v>
      </c>
    </row>
    <row r="244" spans="2:14" x14ac:dyDescent="0.25">
      <c r="B244" s="16">
        <v>19</v>
      </c>
    </row>
    <row r="245" spans="2:14" x14ac:dyDescent="0.25">
      <c r="B245" s="16">
        <v>20.5</v>
      </c>
    </row>
    <row r="246" spans="2:14" x14ac:dyDescent="0.25">
      <c r="B246" s="16">
        <v>22</v>
      </c>
    </row>
    <row r="247" spans="2:14" x14ac:dyDescent="0.25">
      <c r="B247" s="16">
        <v>23.5</v>
      </c>
    </row>
    <row r="248" spans="2:14" x14ac:dyDescent="0.25">
      <c r="B248" s="16">
        <v>25</v>
      </c>
    </row>
    <row r="249" spans="2:14" x14ac:dyDescent="0.25">
      <c r="B249" s="16">
        <v>26.5</v>
      </c>
    </row>
    <row r="250" spans="2:14" x14ac:dyDescent="0.25">
      <c r="B250" s="16">
        <v>28</v>
      </c>
    </row>
    <row r="251" spans="2:14" x14ac:dyDescent="0.25">
      <c r="B251" s="16">
        <v>29.5</v>
      </c>
    </row>
    <row r="252" spans="2:14" x14ac:dyDescent="0.25">
      <c r="B252" s="16">
        <v>31</v>
      </c>
    </row>
    <row r="253" spans="2:14" x14ac:dyDescent="0.25">
      <c r="B253" s="16">
        <v>32.5</v>
      </c>
    </row>
    <row r="254" spans="2:14" x14ac:dyDescent="0.25">
      <c r="B254" s="16">
        <v>34</v>
      </c>
    </row>
    <row r="255" spans="2:14" x14ac:dyDescent="0.25">
      <c r="B255" s="16">
        <v>35.5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2:14" x14ac:dyDescent="0.25">
      <c r="B256" s="16">
        <v>37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5">
      <c r="B257" s="16">
        <v>38.5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5">
      <c r="B258" s="16">
        <v>40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5">
      <c r="A259" t="s">
        <v>14</v>
      </c>
      <c r="B259" s="3">
        <v>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5">
      <c r="B260" s="8">
        <v>1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5">
      <c r="B261" s="32">
        <v>2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5">
      <c r="B262" s="16">
        <v>3</v>
      </c>
      <c r="C262" s="6">
        <f>SUM(C199,C231)</f>
        <v>1.9573990672106865</v>
      </c>
    </row>
    <row r="263" spans="1:14" x14ac:dyDescent="0.25">
      <c r="B263" s="16">
        <v>4</v>
      </c>
      <c r="C263" s="6">
        <f t="shared" ref="C263:C266" si="3">SUM(C200,C232)</f>
        <v>1.9541809292347567</v>
      </c>
    </row>
    <row r="264" spans="1:14" x14ac:dyDescent="0.25">
      <c r="B264" s="16">
        <v>5</v>
      </c>
      <c r="C264" s="6">
        <f t="shared" si="3"/>
        <v>1.9394864923071355</v>
      </c>
    </row>
    <row r="265" spans="1:14" x14ac:dyDescent="0.25">
      <c r="B265" s="16">
        <v>6</v>
      </c>
      <c r="C265" s="6">
        <f t="shared" si="3"/>
        <v>1.9086096271093087</v>
      </c>
    </row>
    <row r="266" spans="1:14" x14ac:dyDescent="0.25">
      <c r="B266" s="16">
        <v>7</v>
      </c>
      <c r="C266" s="6">
        <f t="shared" si="3"/>
        <v>1.865023802352705</v>
      </c>
    </row>
    <row r="267" spans="1:14" x14ac:dyDescent="0.25">
      <c r="B267" s="16">
        <v>8</v>
      </c>
      <c r="C267" s="6">
        <f>SUM(C204,C237)</f>
        <v>1.9319828958400422</v>
      </c>
    </row>
    <row r="268" spans="1:14" x14ac:dyDescent="0.25">
      <c r="B268" s="16">
        <v>9</v>
      </c>
      <c r="C268" s="6"/>
    </row>
    <row r="269" spans="1:14" x14ac:dyDescent="0.25">
      <c r="B269" s="16">
        <v>10</v>
      </c>
      <c r="C269" s="6"/>
    </row>
    <row r="270" spans="1:14" x14ac:dyDescent="0.25">
      <c r="B270" s="16">
        <v>11.5</v>
      </c>
    </row>
    <row r="271" spans="1:14" x14ac:dyDescent="0.25">
      <c r="B271" s="16">
        <v>13</v>
      </c>
    </row>
    <row r="272" spans="1:14" x14ac:dyDescent="0.25">
      <c r="B272" s="16">
        <v>14.5</v>
      </c>
    </row>
    <row r="273" spans="2:2" x14ac:dyDescent="0.25">
      <c r="B273" s="16">
        <v>16</v>
      </c>
    </row>
    <row r="274" spans="2:2" x14ac:dyDescent="0.25">
      <c r="B274" s="16">
        <v>17.5</v>
      </c>
    </row>
    <row r="275" spans="2:2" x14ac:dyDescent="0.25">
      <c r="B275" s="16">
        <v>19</v>
      </c>
    </row>
    <row r="276" spans="2:2" x14ac:dyDescent="0.25">
      <c r="B276" s="16">
        <v>20.5</v>
      </c>
    </row>
    <row r="277" spans="2:2" x14ac:dyDescent="0.25">
      <c r="B277" s="16">
        <v>22</v>
      </c>
    </row>
    <row r="278" spans="2:2" x14ac:dyDescent="0.25">
      <c r="B278" s="16">
        <v>23.5</v>
      </c>
    </row>
    <row r="279" spans="2:2" x14ac:dyDescent="0.25">
      <c r="B279" s="16">
        <v>25</v>
      </c>
    </row>
    <row r="280" spans="2:2" x14ac:dyDescent="0.25">
      <c r="B280" s="16">
        <v>26.5</v>
      </c>
    </row>
    <row r="281" spans="2:2" x14ac:dyDescent="0.25">
      <c r="B281" s="16">
        <v>28</v>
      </c>
    </row>
    <row r="282" spans="2:2" x14ac:dyDescent="0.25">
      <c r="B282" s="16">
        <v>29.5</v>
      </c>
    </row>
    <row r="283" spans="2:2" x14ac:dyDescent="0.25">
      <c r="B283" s="16">
        <v>31</v>
      </c>
    </row>
    <row r="284" spans="2:2" x14ac:dyDescent="0.25">
      <c r="B284" s="16">
        <v>32.5</v>
      </c>
    </row>
    <row r="285" spans="2:2" x14ac:dyDescent="0.25">
      <c r="B285" s="16">
        <v>34</v>
      </c>
    </row>
    <row r="286" spans="2:2" x14ac:dyDescent="0.25">
      <c r="B286" s="16">
        <v>35.5</v>
      </c>
    </row>
    <row r="287" spans="2:2" x14ac:dyDescent="0.25">
      <c r="B287" s="16">
        <v>37</v>
      </c>
    </row>
    <row r="288" spans="2:2" x14ac:dyDescent="0.25">
      <c r="B288" s="16">
        <v>38.5</v>
      </c>
    </row>
    <row r="289" spans="1:3" x14ac:dyDescent="0.25">
      <c r="B289" s="16">
        <v>40</v>
      </c>
    </row>
    <row r="290" spans="1:3" x14ac:dyDescent="0.25">
      <c r="A290" t="s">
        <v>15</v>
      </c>
      <c r="C290">
        <f>MAX(C259:C289)</f>
        <v>1.9573990672106865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8">
        <v>1</v>
      </c>
      <c r="C293">
        <f t="shared" ref="C293:C298" si="4">IF(0 &lt; 10^C135-10^(C$19*$B293+C$20), LOG(10^C135-10^(C$19*$B293+C$20)), 0)</f>
        <v>5.1443480190732727</v>
      </c>
    </row>
    <row r="294" spans="1:3" x14ac:dyDescent="0.25">
      <c r="B294" s="32">
        <v>2</v>
      </c>
      <c r="C294">
        <f t="shared" si="4"/>
        <v>4.5608551115367373</v>
      </c>
    </row>
    <row r="295" spans="1:3" x14ac:dyDescent="0.25">
      <c r="B295" s="16">
        <v>3</v>
      </c>
      <c r="C295">
        <f t="shared" si="4"/>
        <v>4.1540883825577648</v>
      </c>
    </row>
    <row r="296" spans="1:3" x14ac:dyDescent="0.25">
      <c r="B296" s="16">
        <v>4</v>
      </c>
      <c r="C296">
        <f t="shared" si="4"/>
        <v>3.8632055027917191</v>
      </c>
    </row>
    <row r="297" spans="1:3" x14ac:dyDescent="0.25">
      <c r="B297" s="16">
        <v>5</v>
      </c>
      <c r="C297">
        <f t="shared" si="4"/>
        <v>3.6134088728973883</v>
      </c>
    </row>
    <row r="298" spans="1:3" x14ac:dyDescent="0.25">
      <c r="B298" s="16">
        <v>6</v>
      </c>
      <c r="C298">
        <f t="shared" si="4"/>
        <v>3.4490310957551475</v>
      </c>
    </row>
    <row r="299" spans="1:3" x14ac:dyDescent="0.25">
      <c r="B299" s="16">
        <v>7</v>
      </c>
      <c r="C299">
        <f>IF(0 &lt; 10^C141-10^(C$19*$B299+C$20), LOG(10^C141-10^(C$19*$B299+C$20)), 0)</f>
        <v>3.2432671065150709</v>
      </c>
    </row>
    <row r="300" spans="1:3" x14ac:dyDescent="0.25">
      <c r="B300" s="16">
        <v>8</v>
      </c>
      <c r="C300">
        <f t="shared" ref="C300:C302" si="5">IF(0 &lt; 10^C142-10^(C$19*$B300+C$20), LOG(10^C142-10^(C$19*$B300+C$20)), 0)</f>
        <v>3.0452171141953031</v>
      </c>
    </row>
    <row r="301" spans="1:3" x14ac:dyDescent="0.25">
      <c r="B301" s="16">
        <v>9</v>
      </c>
      <c r="C301">
        <f t="shared" si="5"/>
        <v>2.8444987195329987</v>
      </c>
    </row>
    <row r="302" spans="1:3" x14ac:dyDescent="0.25">
      <c r="B302" s="16">
        <v>10</v>
      </c>
      <c r="C302">
        <f t="shared" si="5"/>
        <v>2.8249177696355687</v>
      </c>
    </row>
    <row r="303" spans="1:3" x14ac:dyDescent="0.25">
      <c r="B303" s="16">
        <v>11.5</v>
      </c>
    </row>
    <row r="304" spans="1:3" x14ac:dyDescent="0.25">
      <c r="B304" s="16">
        <v>13</v>
      </c>
    </row>
    <row r="305" spans="2:2" x14ac:dyDescent="0.25">
      <c r="B305" s="16">
        <v>14.5</v>
      </c>
    </row>
    <row r="306" spans="2:2" x14ac:dyDescent="0.25">
      <c r="B306" s="16">
        <v>16</v>
      </c>
    </row>
    <row r="307" spans="2:2" x14ac:dyDescent="0.25">
      <c r="B307" s="16">
        <v>17.5</v>
      </c>
    </row>
    <row r="308" spans="2:2" x14ac:dyDescent="0.25">
      <c r="B308" s="16">
        <v>19</v>
      </c>
    </row>
    <row r="309" spans="2:2" x14ac:dyDescent="0.25">
      <c r="B309" s="16">
        <v>20.5</v>
      </c>
    </row>
    <row r="310" spans="2:2" x14ac:dyDescent="0.25">
      <c r="B310" s="16">
        <v>22</v>
      </c>
    </row>
    <row r="311" spans="2:2" x14ac:dyDescent="0.25">
      <c r="B311" s="16">
        <v>23.5</v>
      </c>
    </row>
    <row r="312" spans="2:2" x14ac:dyDescent="0.25">
      <c r="B312" s="16">
        <v>25</v>
      </c>
    </row>
    <row r="313" spans="2:2" x14ac:dyDescent="0.25">
      <c r="B313" s="16">
        <v>26.5</v>
      </c>
    </row>
    <row r="314" spans="2:2" x14ac:dyDescent="0.25">
      <c r="B314" s="16">
        <v>28</v>
      </c>
    </row>
    <row r="315" spans="2:2" x14ac:dyDescent="0.25">
      <c r="B315" s="16">
        <v>29.5</v>
      </c>
    </row>
    <row r="316" spans="2:2" x14ac:dyDescent="0.25">
      <c r="B316" s="16">
        <v>31</v>
      </c>
    </row>
    <row r="317" spans="2:2" x14ac:dyDescent="0.25">
      <c r="B317" s="16">
        <v>32.5</v>
      </c>
    </row>
    <row r="318" spans="2:2" x14ac:dyDescent="0.25">
      <c r="B318" s="16">
        <v>34</v>
      </c>
    </row>
    <row r="319" spans="2:2" x14ac:dyDescent="0.25">
      <c r="B319" s="16">
        <v>35.5</v>
      </c>
    </row>
    <row r="320" spans="2:2" x14ac:dyDescent="0.25">
      <c r="B320" s="16">
        <v>37</v>
      </c>
    </row>
    <row r="321" spans="1:3" x14ac:dyDescent="0.25">
      <c r="B321" s="16">
        <v>38.5</v>
      </c>
    </row>
    <row r="322" spans="1:3" x14ac:dyDescent="0.25">
      <c r="B322" s="16">
        <v>40</v>
      </c>
    </row>
    <row r="323" spans="1:3" x14ac:dyDescent="0.25">
      <c r="A323" t="s">
        <v>33</v>
      </c>
      <c r="B323" s="3">
        <v>0</v>
      </c>
    </row>
    <row r="324" spans="1:3" x14ac:dyDescent="0.25">
      <c r="B324" s="8">
        <v>1</v>
      </c>
      <c r="C324">
        <f t="shared" ref="C324:C328" si="6">IF(0&lt;10^C293-10^(C$28*$B324+C$29),LOG(10^C293-10^(C$28*$B324+C$29)),0)</f>
        <v>5.0469072811058773</v>
      </c>
    </row>
    <row r="325" spans="1:3" x14ac:dyDescent="0.25">
      <c r="B325" s="32">
        <v>2</v>
      </c>
      <c r="C325">
        <f t="shared" si="6"/>
        <v>4.2662043383902502</v>
      </c>
    </row>
    <row r="326" spans="1:3" x14ac:dyDescent="0.25">
      <c r="B326" s="16">
        <v>3</v>
      </c>
      <c r="C326" s="16">
        <f t="shared" si="6"/>
        <v>3.446907208219689</v>
      </c>
    </row>
    <row r="327" spans="1:3" x14ac:dyDescent="0.25">
      <c r="B327" s="16">
        <v>4</v>
      </c>
      <c r="C327" s="16">
        <f t="shared" si="6"/>
        <v>0</v>
      </c>
    </row>
    <row r="328" spans="1:3" x14ac:dyDescent="0.25">
      <c r="B328" s="16">
        <v>5</v>
      </c>
      <c r="C328" s="16">
        <f t="shared" si="6"/>
        <v>0</v>
      </c>
    </row>
    <row r="329" spans="1:3" x14ac:dyDescent="0.25">
      <c r="B329" s="16">
        <v>6</v>
      </c>
    </row>
    <row r="330" spans="1:3" x14ac:dyDescent="0.25">
      <c r="B330" s="16">
        <v>7</v>
      </c>
    </row>
    <row r="331" spans="1:3" x14ac:dyDescent="0.25">
      <c r="B331" s="16">
        <v>8</v>
      </c>
    </row>
    <row r="332" spans="1:3" x14ac:dyDescent="0.25">
      <c r="B332" s="16">
        <v>9</v>
      </c>
    </row>
    <row r="333" spans="1:3" x14ac:dyDescent="0.25">
      <c r="B333" s="16">
        <v>10</v>
      </c>
    </row>
    <row r="334" spans="1:3" x14ac:dyDescent="0.25">
      <c r="B334" s="16">
        <v>11.5</v>
      </c>
    </row>
    <row r="335" spans="1:3" x14ac:dyDescent="0.25">
      <c r="B335" s="16">
        <v>13</v>
      </c>
    </row>
    <row r="336" spans="1:3" x14ac:dyDescent="0.25">
      <c r="B336" s="16">
        <v>14.5</v>
      </c>
    </row>
    <row r="337" spans="2:2" x14ac:dyDescent="0.25">
      <c r="B337" s="16">
        <v>16</v>
      </c>
    </row>
    <row r="338" spans="2:2" x14ac:dyDescent="0.25">
      <c r="B338" s="16">
        <v>17.5</v>
      </c>
    </row>
    <row r="339" spans="2:2" x14ac:dyDescent="0.25">
      <c r="B339" s="16">
        <v>19</v>
      </c>
    </row>
    <row r="340" spans="2:2" x14ac:dyDescent="0.25">
      <c r="B340" s="16">
        <v>20.5</v>
      </c>
    </row>
    <row r="341" spans="2:2" x14ac:dyDescent="0.25">
      <c r="B341" s="16">
        <v>22</v>
      </c>
    </row>
    <row r="342" spans="2:2" x14ac:dyDescent="0.25">
      <c r="B342" s="16">
        <v>23.5</v>
      </c>
    </row>
    <row r="343" spans="2:2" x14ac:dyDescent="0.25">
      <c r="B343" s="16">
        <v>25</v>
      </c>
    </row>
    <row r="344" spans="2:2" x14ac:dyDescent="0.25">
      <c r="B344" s="16">
        <v>26.5</v>
      </c>
    </row>
    <row r="345" spans="2:2" x14ac:dyDescent="0.25">
      <c r="B345" s="16">
        <v>28</v>
      </c>
    </row>
    <row r="346" spans="2:2" x14ac:dyDescent="0.25">
      <c r="B346" s="16">
        <v>29.5</v>
      </c>
    </row>
    <row r="347" spans="2:2" x14ac:dyDescent="0.25">
      <c r="B347" s="16">
        <v>31</v>
      </c>
    </row>
    <row r="348" spans="2:2" x14ac:dyDescent="0.25">
      <c r="B348" s="16">
        <v>32.5</v>
      </c>
    </row>
    <row r="349" spans="2:2" x14ac:dyDescent="0.25">
      <c r="B349" s="16">
        <v>34</v>
      </c>
    </row>
    <row r="350" spans="2:2" x14ac:dyDescent="0.25">
      <c r="B350" s="16">
        <v>35.5</v>
      </c>
    </row>
    <row r="351" spans="2:2" x14ac:dyDescent="0.25">
      <c r="B351" s="16">
        <v>37</v>
      </c>
    </row>
    <row r="352" spans="2:2" x14ac:dyDescent="0.25">
      <c r="B352" s="16">
        <v>38.5</v>
      </c>
    </row>
    <row r="353" spans="2:2" x14ac:dyDescent="0.25">
      <c r="B353" s="16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2016-08-21T23:14:16Z</dcterms:modified>
</cp:coreProperties>
</file>