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18" i="2" l="1"/>
  <c r="C185" i="2"/>
  <c r="C154" i="2"/>
  <c r="C2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08" i="2"/>
  <c r="C139" i="2" s="1"/>
  <c r="C109" i="2"/>
  <c r="C140" i="2" s="1"/>
  <c r="C110" i="2"/>
  <c r="C141" i="2" s="1"/>
  <c r="C111" i="2"/>
  <c r="C142" i="2" s="1"/>
  <c r="C236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7" i="2" l="1"/>
  <c r="C205" i="2"/>
  <c r="C235" i="2"/>
  <c r="C19" i="2"/>
  <c r="C20" i="2"/>
  <c r="C22" i="2" s="1"/>
  <c r="C233" i="2"/>
  <c r="C232" i="2"/>
  <c r="C231" i="2"/>
  <c r="C234" i="2"/>
  <c r="C199" i="2"/>
  <c r="C201" i="2"/>
  <c r="C204" i="2"/>
  <c r="C267" i="2" s="1"/>
  <c r="C202" i="2"/>
  <c r="C265" i="2" s="1"/>
  <c r="C203" i="2"/>
  <c r="C266" i="2" s="1"/>
  <c r="C200" i="2"/>
  <c r="C180" i="2"/>
  <c r="C181" i="2"/>
  <c r="C170" i="2"/>
  <c r="C168" i="2"/>
  <c r="C190" i="2"/>
  <c r="C186" i="2"/>
  <c r="C182" i="2"/>
  <c r="C178" i="2"/>
  <c r="C174" i="2"/>
  <c r="C193" i="2"/>
  <c r="C189" i="2"/>
  <c r="C177" i="2"/>
  <c r="C173" i="2"/>
  <c r="C166" i="2"/>
  <c r="C192" i="2"/>
  <c r="C188" i="2"/>
  <c r="C184" i="2"/>
  <c r="C176" i="2"/>
  <c r="C172" i="2"/>
  <c r="C191" i="2"/>
  <c r="C187" i="2"/>
  <c r="C183" i="2"/>
  <c r="C179" i="2"/>
  <c r="C175" i="2"/>
  <c r="C171" i="2"/>
  <c r="C167" i="2"/>
  <c r="C194" i="2"/>
  <c r="C262" i="2" l="1"/>
  <c r="C264" i="2"/>
  <c r="C263" i="2"/>
  <c r="C299" i="2"/>
  <c r="C294" i="2"/>
  <c r="C295" i="2"/>
  <c r="C297" i="2"/>
  <c r="C302" i="2"/>
  <c r="C300" i="2"/>
  <c r="C298" i="2"/>
  <c r="C293" i="2"/>
  <c r="C301" i="2"/>
  <c r="C21" i="2"/>
  <c r="C10" i="2" s="1"/>
  <c r="C28" i="2" l="1"/>
  <c r="C27" i="2"/>
  <c r="C29" i="2"/>
  <c r="C31" i="2" s="1"/>
  <c r="C16" i="2"/>
  <c r="C17" i="2"/>
  <c r="C290" i="2"/>
  <c r="C291" i="2" s="1"/>
  <c r="C328" i="2" l="1"/>
  <c r="C326" i="2"/>
  <c r="C33" i="2"/>
  <c r="C30" i="2"/>
  <c r="C26" i="2" s="1"/>
  <c r="C325" i="2"/>
  <c r="C324" i="2"/>
  <c r="C9" i="2"/>
  <c r="C12" i="2" s="1"/>
  <c r="C38" i="2" l="1"/>
  <c r="C37" i="2"/>
  <c r="C39" i="2" s="1"/>
  <c r="C35" i="2" s="1"/>
  <c r="C36" i="2"/>
  <c r="C40" i="2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<sst xmlns="http://schemas.openxmlformats.org/spreadsheetml/2006/main" count="68" uniqueCount="39">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</sst>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2" fontId="0" fillId="2" borderId="5" xfId="0" applyNumberFormat="1" applyFill="1" applyBorder="1"/>
    <xf numFmtId="0" fontId="0" fillId="0" borderId="5" xfId="0" applyBorder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5" xfId="0" applyNumberFormat="1" applyFont="1" applyBorder="1"/>
    <xf numFmtId="164" fontId="0" fillId="0" borderId="0" xfId="0" applyNumberFormat="1" applyBorder="1"/>
    <xf numFmtId="164" fontId="0" fillId="0" borderId="0" xfId="0" applyNumberFormat="1" applyFont="1" applyBorder="1"/>
    <xf numFmtId="165" fontId="0" fillId="0" borderId="0" xfId="0" applyNumberFormat="1" applyFont="1" applyBorder="1"/>
    <xf numFmtId="165" fontId="0" fillId="0" borderId="0" xfId="0" applyNumberFormat="1" applyBorder="1"/>
    <xf numFmtId="0" fontId="0" fillId="0" borderId="3" xfId="0" applyBorder="1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2" fillId="0" borderId="3" xfId="1" applyBorder="1"/>
    <xf numFmtId="0" fontId="3" fillId="0" borderId="0" xfId="1" applyFont="1"/>
    <xf numFmtId="0" fontId="3" fillId="0" borderId="3" xfId="1" applyFont="1" applyBorder="1"/>
    <xf numFmtId="0" fontId="3" fillId="0" borderId="1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0" xfId="1" applyFont="1"/>
    <xf numFmtId="0" fontId="3" fillId="0" borderId="3" xfId="1" applyFont="1" applyBorder="1"/>
    <xf numFmtId="0" fontId="2" fillId="0" borderId="3" xfId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abSelected="1" zoomScaleNormal="100" workbookViewId="0">
      <selection activeCell="F11" sqref="F11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4" t="s">
        <v>38</v>
      </c>
    </row>
    <row r="2" spans="1:3" ht="30.75" customHeight="1" x14ac:dyDescent="0.25">
      <c r="A2" s="42" t="s">
        <v>3</v>
      </c>
      <c r="B2" s="42"/>
      <c r="C2" s="34">
        <v>1799.5695000000001</v>
      </c>
    </row>
    <row r="3" spans="1:3" x14ac:dyDescent="0.25">
      <c r="A3" s="42" t="s">
        <v>4</v>
      </c>
      <c r="B3" s="42"/>
      <c r="C3" s="36">
        <v>3463.9</v>
      </c>
    </row>
    <row r="4" spans="1:3" x14ac:dyDescent="0.25">
      <c r="A4" s="42" t="s">
        <v>5</v>
      </c>
      <c r="B4" s="42"/>
      <c r="C4" s="37">
        <v>3590.8999999999996</v>
      </c>
    </row>
    <row r="5" spans="1:3" x14ac:dyDescent="0.25">
      <c r="A5" s="42" t="s">
        <v>6</v>
      </c>
      <c r="B5" s="42"/>
      <c r="C5" s="35">
        <v>0.64009999999999945</v>
      </c>
    </row>
    <row r="6" spans="1:3" x14ac:dyDescent="0.25">
      <c r="A6" s="42" t="s">
        <v>7</v>
      </c>
      <c r="B6" s="42"/>
      <c r="C6" s="33">
        <v>1.0478538313460108</v>
      </c>
    </row>
    <row r="7" spans="1:3" x14ac:dyDescent="0.25">
      <c r="A7" s="42" t="s">
        <v>8</v>
      </c>
      <c r="B7" s="42"/>
      <c r="C7" s="23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3">
        <v>1</v>
      </c>
      <c r="C9" s="32">
        <v>43825.5</v>
      </c>
    </row>
    <row r="10" spans="1:3" x14ac:dyDescent="0.25">
      <c r="B10" s="3">
        <v>2</v>
      </c>
      <c r="C10" s="32">
        <v>11951</v>
      </c>
    </row>
    <row r="11" spans="1:3" x14ac:dyDescent="0.25">
      <c r="B11" s="3">
        <v>3</v>
      </c>
      <c r="C11" s="32">
        <v>4321.3</v>
      </c>
    </row>
    <row r="12" spans="1:3" x14ac:dyDescent="0.25">
      <c r="B12" s="4">
        <v>4</v>
      </c>
      <c r="C12" s="32"/>
    </row>
    <row r="13" spans="1:3" x14ac:dyDescent="0.25">
      <c r="B13" s="3">
        <v>5</v>
      </c>
      <c r="C13" s="32">
        <v>1589.5</v>
      </c>
    </row>
    <row r="14" spans="1:3" x14ac:dyDescent="0.25">
      <c r="B14" s="3">
        <v>6</v>
      </c>
      <c r="C14" s="32">
        <v>1226.5</v>
      </c>
    </row>
    <row r="15" spans="1:3" x14ac:dyDescent="0.25">
      <c r="B15" s="3">
        <v>7</v>
      </c>
      <c r="C15" s="32">
        <v>876.5</v>
      </c>
    </row>
    <row r="16" spans="1:3" x14ac:dyDescent="0.25">
      <c r="B16" s="3">
        <v>8</v>
      </c>
      <c r="C16" s="32">
        <v>674.2</v>
      </c>
    </row>
    <row r="17" spans="2:3" x14ac:dyDescent="0.25">
      <c r="B17" s="3">
        <v>9</v>
      </c>
      <c r="C17" s="32">
        <v>605.1</v>
      </c>
    </row>
    <row r="18" spans="2:3" x14ac:dyDescent="0.25">
      <c r="B18" s="4">
        <v>10</v>
      </c>
      <c r="C18" s="32">
        <v>505.5</v>
      </c>
    </row>
    <row r="19" spans="2:3" x14ac:dyDescent="0.25">
      <c r="B19" s="4">
        <v>11.5</v>
      </c>
      <c r="C19" s="32">
        <v>460.1</v>
      </c>
    </row>
    <row r="20" spans="2:3" x14ac:dyDescent="0.25">
      <c r="B20" s="3">
        <v>13</v>
      </c>
      <c r="C20" s="32">
        <v>410.1</v>
      </c>
    </row>
    <row r="21" spans="2:3" x14ac:dyDescent="0.25">
      <c r="B21" s="3">
        <v>14.5</v>
      </c>
      <c r="C21" s="32">
        <v>369.2</v>
      </c>
    </row>
    <row r="22" spans="2:3" x14ac:dyDescent="0.25">
      <c r="B22" s="3">
        <v>16</v>
      </c>
      <c r="C22" s="32">
        <v>356</v>
      </c>
    </row>
    <row r="23" spans="2:3" x14ac:dyDescent="0.25">
      <c r="B23" s="3">
        <v>17.5</v>
      </c>
      <c r="C23" s="32">
        <v>281.7</v>
      </c>
    </row>
    <row r="24" spans="2:3" x14ac:dyDescent="0.25">
      <c r="B24" s="3">
        <v>19</v>
      </c>
      <c r="C24" s="32">
        <v>300.3</v>
      </c>
    </row>
    <row r="25" spans="2:3" x14ac:dyDescent="0.25">
      <c r="B25" s="3">
        <v>20.5</v>
      </c>
      <c r="C25" s="32">
        <v>288.10000000000002</v>
      </c>
    </row>
    <row r="26" spans="2:3" x14ac:dyDescent="0.25">
      <c r="B26" s="3">
        <v>22</v>
      </c>
      <c r="C26" s="32">
        <v>213.4</v>
      </c>
    </row>
    <row r="27" spans="2:3" x14ac:dyDescent="0.25">
      <c r="B27" s="3">
        <v>23.5</v>
      </c>
      <c r="C27" s="32">
        <v>170.9</v>
      </c>
    </row>
    <row r="28" spans="2:3" x14ac:dyDescent="0.25">
      <c r="B28" s="3">
        <v>25</v>
      </c>
      <c r="C28" s="32">
        <v>150.30000000000001</v>
      </c>
    </row>
    <row r="29" spans="2:3" x14ac:dyDescent="0.25">
      <c r="B29" s="3">
        <v>27</v>
      </c>
      <c r="C29" s="32">
        <v>238.3</v>
      </c>
    </row>
    <row r="30" spans="2:3" x14ac:dyDescent="0.25">
      <c r="B30" s="3">
        <v>29</v>
      </c>
      <c r="C30" s="32">
        <v>242</v>
      </c>
    </row>
    <row r="31" spans="2:3" x14ac:dyDescent="0.25">
      <c r="B31" s="3">
        <v>31</v>
      </c>
      <c r="C31" s="32">
        <v>170.4</v>
      </c>
    </row>
    <row r="32" spans="2:3" x14ac:dyDescent="0.25">
      <c r="B32" s="3">
        <v>33</v>
      </c>
      <c r="C32" s="32">
        <v>154.4</v>
      </c>
    </row>
    <row r="33" spans="2:3" x14ac:dyDescent="0.25">
      <c r="B33" s="3">
        <v>35</v>
      </c>
      <c r="C33" s="32">
        <v>185.9</v>
      </c>
    </row>
    <row r="34" spans="2:3" x14ac:dyDescent="0.25">
      <c r="B34" s="3">
        <v>37</v>
      </c>
      <c r="C34" s="32">
        <v>173.3</v>
      </c>
    </row>
    <row r="35" spans="2:3" x14ac:dyDescent="0.25">
      <c r="B35" s="3">
        <v>39</v>
      </c>
      <c r="C35" s="32">
        <v>174.6</v>
      </c>
    </row>
    <row r="36" spans="2:3" x14ac:dyDescent="0.25">
      <c r="B36" s="3">
        <v>41</v>
      </c>
      <c r="C36" s="32">
        <v>159.6</v>
      </c>
    </row>
    <row r="37" spans="2:3" x14ac:dyDescent="0.25">
      <c r="B37" s="3">
        <v>43</v>
      </c>
      <c r="C37" s="32">
        <v>121.4</v>
      </c>
    </row>
    <row r="38" spans="2:3" x14ac:dyDescent="0.25">
      <c r="B38" s="3">
        <v>45</v>
      </c>
      <c r="C38" s="32">
        <v>137.80000000000001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opLeftCell="A40" zoomScale="70" zoomScaleNormal="70" workbookViewId="0">
      <selection activeCell="E350" sqref="E350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24" t="s">
        <v>38</v>
      </c>
    </row>
    <row r="2" spans="1:14" x14ac:dyDescent="0.25">
      <c r="A2" s="42" t="s">
        <v>3</v>
      </c>
      <c r="B2" s="42"/>
      <c r="C2" s="39">
        <v>1799.5695000000001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42" t="s">
        <v>4</v>
      </c>
      <c r="B3" s="42"/>
      <c r="C3" s="38">
        <v>3463.9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42" t="s">
        <v>5</v>
      </c>
      <c r="B4" s="42"/>
      <c r="C4" s="37">
        <v>3590.8999999999996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42" t="s">
        <v>6</v>
      </c>
      <c r="B5" s="42"/>
      <c r="C5" s="40">
        <v>0.64009999999999945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x14ac:dyDescent="0.25">
      <c r="A6" s="42" t="s">
        <v>7</v>
      </c>
      <c r="B6" s="42"/>
      <c r="C6" s="41">
        <v>1.0478538313460108</v>
      </c>
    </row>
    <row r="7" spans="1:14" x14ac:dyDescent="0.25">
      <c r="A7" s="42" t="s">
        <v>8</v>
      </c>
      <c r="B7" s="42"/>
      <c r="C7" s="23">
        <v>60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45" t="s">
        <v>31</v>
      </c>
      <c r="B8" s="45"/>
      <c r="C8" s="21">
        <v>45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5">
      <c r="A9" s="46" t="s">
        <v>19</v>
      </c>
      <c r="B9" s="46"/>
      <c r="C9">
        <f>C16+C10</f>
        <v>30.262003571134386</v>
      </c>
      <c r="D9" s="16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44" t="s">
        <v>21</v>
      </c>
      <c r="B10" s="44"/>
      <c r="C10">
        <f>60*(C13-(C22/C21)*EXP(-1*C21*C8))/C2/C7</f>
        <v>4.9736361855219284</v>
      </c>
      <c r="D10" s="16"/>
      <c r="E10" s="15"/>
      <c r="F10" s="18"/>
      <c r="G10" s="18"/>
      <c r="H10" s="18"/>
      <c r="I10" s="18"/>
      <c r="J10" s="18"/>
      <c r="K10" s="15"/>
      <c r="L10" s="15"/>
      <c r="M10" s="15"/>
      <c r="N10" s="15"/>
    </row>
    <row r="11" spans="1:14" x14ac:dyDescent="0.25">
      <c r="A11" s="44" t="s">
        <v>22</v>
      </c>
      <c r="B11" s="44"/>
      <c r="C11">
        <f>C16/C9</f>
        <v>0.83564749195039867</v>
      </c>
      <c r="D11" s="16"/>
      <c r="E11" s="15"/>
      <c r="I11" s="17"/>
      <c r="J11" s="17"/>
      <c r="K11" s="15"/>
      <c r="L11" s="15"/>
      <c r="M11" s="15"/>
      <c r="N11" s="15"/>
    </row>
    <row r="12" spans="1:14" x14ac:dyDescent="0.25">
      <c r="A12" s="44" t="s">
        <v>23</v>
      </c>
      <c r="B12" s="44"/>
      <c r="C12">
        <f>C9*C17/(3*0.693)</f>
        <v>224.00163401597598</v>
      </c>
      <c r="D12" s="16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25">
      <c r="A13" s="44" t="s">
        <v>30</v>
      </c>
      <c r="B13" s="44"/>
      <c r="C13" s="16">
        <f>(C3+C4)/C5</f>
        <v>11021.402905795978</v>
      </c>
      <c r="D13" s="16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25">
      <c r="A14" s="43" t="s">
        <v>34</v>
      </c>
      <c r="B14" s="19" t="s">
        <v>36</v>
      </c>
      <c r="C14" s="16">
        <v>11.5</v>
      </c>
      <c r="D14" s="16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25">
      <c r="A15" s="43"/>
      <c r="B15" s="19" t="s">
        <v>37</v>
      </c>
      <c r="C15" s="16">
        <v>45</v>
      </c>
      <c r="D15" s="16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25">
      <c r="A16" s="43"/>
      <c r="B16" s="19" t="s">
        <v>20</v>
      </c>
      <c r="C16">
        <f>60*C22/(C$2*(1-EXP(-1*C21*60)))</f>
        <v>25.288367385612457</v>
      </c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x14ac:dyDescent="0.25">
      <c r="A17" s="43"/>
      <c r="B17" s="20" t="s">
        <v>24</v>
      </c>
      <c r="C17" s="16">
        <f>0.693/C21</f>
        <v>15.388914882140337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x14ac:dyDescent="0.25">
      <c r="A18" s="43"/>
      <c r="B18" s="20" t="s">
        <v>25</v>
      </c>
      <c r="C18">
        <f>RSQ(C145:C164,B145:B164)</f>
        <v>0.89449521114970076</v>
      </c>
      <c r="D18" s="16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x14ac:dyDescent="0.25">
      <c r="A19" s="43"/>
      <c r="B19" s="20" t="s">
        <v>26</v>
      </c>
      <c r="C19" s="16">
        <f>SLOPE(C145:C164,B145:B164)</f>
        <v>-1.9553805866622073E-2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25">
      <c r="A20" s="43"/>
      <c r="B20" s="20" t="s">
        <v>27</v>
      </c>
      <c r="C20" s="16">
        <f>INTERCEPT(C145:C164,B145:B164)</f>
        <v>2.8497849285856307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25">
      <c r="A21" s="43"/>
      <c r="B21" s="20" t="s">
        <v>28</v>
      </c>
      <c r="C21" s="16">
        <f>ABS(C19)*2.303</f>
        <v>4.5032414910830633E-2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x14ac:dyDescent="0.25">
      <c r="A22" s="43"/>
      <c r="B22" s="20" t="s">
        <v>29</v>
      </c>
      <c r="C22" s="16">
        <f>10^C20</f>
        <v>707.59528210316194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25">
      <c r="A23" s="43" t="s">
        <v>35</v>
      </c>
      <c r="B23" s="19" t="s">
        <v>36</v>
      </c>
      <c r="C23" s="16">
        <v>4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25">
      <c r="A24" s="43"/>
      <c r="B24" s="19" t="s">
        <v>37</v>
      </c>
      <c r="C24" s="16">
        <f>C196</f>
        <v>10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25">
      <c r="A25" s="43"/>
      <c r="B25" s="19" t="s">
        <v>20</v>
      </c>
      <c r="C25">
        <f>60*C31/(C$2*(1-EXP(-1*C30*60)))</f>
        <v>359.97322719317003</v>
      </c>
      <c r="D25" s="16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x14ac:dyDescent="0.25">
      <c r="A26" s="43"/>
      <c r="B26" s="20" t="s">
        <v>24</v>
      </c>
      <c r="C26" s="16">
        <f>0.693/C30</f>
        <v>2.0255972884197702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x14ac:dyDescent="0.25">
      <c r="A27" s="43"/>
      <c r="B27" s="20" t="s">
        <v>25</v>
      </c>
      <c r="C27">
        <f>RSQ(C296:C302,B296:B302)</f>
        <v>0.98336639298983342</v>
      </c>
      <c r="D27" s="16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x14ac:dyDescent="0.25">
      <c r="A28" s="43"/>
      <c r="B28" s="20" t="s">
        <v>26</v>
      </c>
      <c r="C28" s="16">
        <f>SLOPE(C296:C302,B296:B302)</f>
        <v>-0.14855462920672347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x14ac:dyDescent="0.25">
      <c r="A29" s="43"/>
      <c r="B29" s="20" t="s">
        <v>27</v>
      </c>
      <c r="C29" s="16">
        <f>INTERCEPT(C296:C302,B296:B302)</f>
        <v>4.0332875745647305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x14ac:dyDescent="0.25">
      <c r="A30" s="43"/>
      <c r="B30" s="20" t="s">
        <v>28</v>
      </c>
      <c r="C30" s="16">
        <f>ABS(C28)*2.303</f>
        <v>0.34212131106308413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14" x14ac:dyDescent="0.25">
      <c r="A31" s="43"/>
      <c r="B31" s="20" t="s">
        <v>29</v>
      </c>
      <c r="C31" s="16">
        <f>10^C29</f>
        <v>10796.613994755786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1:14" x14ac:dyDescent="0.25">
      <c r="A32" s="43" t="s">
        <v>32</v>
      </c>
      <c r="B32" s="19" t="s">
        <v>36</v>
      </c>
      <c r="C32" s="16">
        <v>1</v>
      </c>
    </row>
    <row r="33" spans="1:14" x14ac:dyDescent="0.25">
      <c r="A33" s="43"/>
      <c r="B33" s="19" t="s">
        <v>37</v>
      </c>
      <c r="C33" s="16">
        <f>C291</f>
        <v>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43"/>
      <c r="B34" s="19" t="s">
        <v>20</v>
      </c>
      <c r="C34">
        <f>60*C40/(C$2*(1-EXP(-1*C39*60)))</f>
        <v>10642.615607646369</v>
      </c>
      <c r="D34" s="16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25">
      <c r="A35" s="43"/>
      <c r="B35" s="20" t="s">
        <v>24</v>
      </c>
      <c r="C35" s="16">
        <f>0.693/C39</f>
        <v>0.43317221424010993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43"/>
      <c r="B36" s="20" t="s">
        <v>25</v>
      </c>
      <c r="C36">
        <f>RSQ(C324:C326,B324:B326)</f>
        <v>0.99966681914236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43"/>
      <c r="B37" s="20" t="s">
        <v>26</v>
      </c>
      <c r="C37" s="16">
        <f>SLOPE(C324:C326,B324:B326)</f>
        <v>-0.69467025864347387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43"/>
      <c r="B38" s="20" t="s">
        <v>27</v>
      </c>
      <c r="C38" s="16">
        <f>INTERCEPT(C324:C326,B324:B326)</f>
        <v>5.5040657500229031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43"/>
      <c r="B39" s="20" t="s">
        <v>28</v>
      </c>
      <c r="C39" s="16">
        <f>ABS(C37)*2.303</f>
        <v>1.5998256056559204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43"/>
      <c r="B40" s="20" t="s">
        <v>29</v>
      </c>
      <c r="C40" s="16">
        <f>10^C38</f>
        <v>319202.10746240622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45" x14ac:dyDescent="0.25">
      <c r="A41" s="2" t="s">
        <v>0</v>
      </c>
      <c r="B41" s="6" t="s">
        <v>1</v>
      </c>
      <c r="C41" s="6" t="s">
        <v>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B42" s="3">
        <v>1</v>
      </c>
      <c r="C42" s="31">
        <v>43825.5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B43" s="3">
        <v>2</v>
      </c>
      <c r="C43" s="31">
        <v>11951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B44" s="3">
        <v>3</v>
      </c>
      <c r="C44" s="31">
        <v>4321.3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B45" s="4">
        <v>4</v>
      </c>
      <c r="C45" s="3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B46" s="3">
        <v>5</v>
      </c>
      <c r="C46" s="31">
        <v>1589.5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B47" s="3">
        <v>6</v>
      </c>
      <c r="C47" s="31">
        <v>1226.5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B48" s="3">
        <v>7</v>
      </c>
      <c r="C48" s="31">
        <v>876.5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x14ac:dyDescent="0.25">
      <c r="B49" s="3">
        <v>8</v>
      </c>
      <c r="C49" s="31">
        <v>674.2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x14ac:dyDescent="0.25">
      <c r="B50" s="3">
        <v>9</v>
      </c>
      <c r="C50" s="31">
        <v>605.1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x14ac:dyDescent="0.25">
      <c r="B51" s="4">
        <v>10</v>
      </c>
      <c r="C51" s="31">
        <v>505.5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2:14" x14ac:dyDescent="0.25">
      <c r="B52" s="4">
        <v>11.5</v>
      </c>
      <c r="C52" s="31">
        <v>460.1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2:14" x14ac:dyDescent="0.25">
      <c r="B53" s="3">
        <v>13</v>
      </c>
      <c r="C53" s="31">
        <v>410.1</v>
      </c>
      <c r="D53" s="7"/>
      <c r="E53" s="7"/>
      <c r="F53" s="7"/>
      <c r="G53" s="7"/>
      <c r="H53" s="7"/>
      <c r="I53" s="7"/>
      <c r="J53" s="7"/>
      <c r="K53" s="7"/>
      <c r="M53" s="7"/>
      <c r="N53" s="7"/>
    </row>
    <row r="54" spans="2:14" x14ac:dyDescent="0.25">
      <c r="B54" s="3">
        <v>14.5</v>
      </c>
      <c r="C54" s="31">
        <v>369.2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 x14ac:dyDescent="0.25">
      <c r="B55" s="3">
        <v>16</v>
      </c>
      <c r="C55" s="31">
        <v>356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2:14" x14ac:dyDescent="0.25">
      <c r="B56" s="3">
        <v>17.5</v>
      </c>
      <c r="C56" s="31">
        <v>281.7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2:14" x14ac:dyDescent="0.25">
      <c r="B57" s="3">
        <v>19</v>
      </c>
      <c r="C57" s="31">
        <v>300.3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2:14" x14ac:dyDescent="0.25">
      <c r="B58" s="3">
        <v>20.5</v>
      </c>
      <c r="C58" s="31">
        <v>288.10000000000002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2:14" x14ac:dyDescent="0.25">
      <c r="B59" s="3">
        <v>22</v>
      </c>
      <c r="C59" s="31">
        <v>213.4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2:14" x14ac:dyDescent="0.25">
      <c r="B60" s="3">
        <v>23.5</v>
      </c>
      <c r="C60" s="31">
        <v>170.9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2:14" x14ac:dyDescent="0.25">
      <c r="B61" s="3">
        <v>25</v>
      </c>
      <c r="C61" s="31">
        <v>150.30000000000001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2:14" x14ac:dyDescent="0.25">
      <c r="B62" s="3">
        <v>27</v>
      </c>
      <c r="C62" s="31">
        <v>238.3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2:14" x14ac:dyDescent="0.25">
      <c r="B63" s="3">
        <v>29</v>
      </c>
      <c r="C63" s="31">
        <v>242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2:14" x14ac:dyDescent="0.25">
      <c r="B64" s="3">
        <v>31</v>
      </c>
      <c r="C64" s="31">
        <v>170.4</v>
      </c>
    </row>
    <row r="65" spans="1:3" x14ac:dyDescent="0.25">
      <c r="B65" s="3">
        <v>33</v>
      </c>
      <c r="C65" s="31">
        <v>154.4</v>
      </c>
    </row>
    <row r="66" spans="1:3" x14ac:dyDescent="0.25">
      <c r="B66" s="3">
        <v>35</v>
      </c>
      <c r="C66" s="31">
        <v>185.9</v>
      </c>
    </row>
    <row r="67" spans="1:3" x14ac:dyDescent="0.25">
      <c r="B67" s="3">
        <v>37</v>
      </c>
      <c r="C67" s="31">
        <v>173.3</v>
      </c>
    </row>
    <row r="68" spans="1:3" x14ac:dyDescent="0.25">
      <c r="B68" s="3">
        <v>39</v>
      </c>
      <c r="C68" s="31">
        <v>174.6</v>
      </c>
    </row>
    <row r="69" spans="1:3" x14ac:dyDescent="0.25">
      <c r="B69" s="3">
        <v>41</v>
      </c>
      <c r="C69" s="31">
        <v>159.6</v>
      </c>
    </row>
    <row r="70" spans="1:3" x14ac:dyDescent="0.25">
      <c r="B70" s="3">
        <v>43</v>
      </c>
      <c r="C70" s="31">
        <v>121.4</v>
      </c>
    </row>
    <row r="71" spans="1:3" x14ac:dyDescent="0.25">
      <c r="B71" s="3">
        <v>45</v>
      </c>
      <c r="C71" s="31">
        <v>137.80000000000001</v>
      </c>
    </row>
    <row r="72" spans="1:3" x14ac:dyDescent="0.25">
      <c r="A72" t="s">
        <v>10</v>
      </c>
      <c r="B72" s="3">
        <v>0</v>
      </c>
    </row>
    <row r="73" spans="1:3" x14ac:dyDescent="0.25">
      <c r="B73" s="3">
        <v>1</v>
      </c>
      <c r="C73" s="22">
        <f>C42*C$6</f>
        <v>45922.718085654597</v>
      </c>
    </row>
    <row r="74" spans="1:3" x14ac:dyDescent="0.25">
      <c r="B74" s="3">
        <v>2</v>
      </c>
      <c r="C74" s="22">
        <f t="shared" ref="C74:C102" si="0">C43*C$6</f>
        <v>12522.901138416175</v>
      </c>
    </row>
    <row r="75" spans="1:3" x14ac:dyDescent="0.25">
      <c r="B75" s="3">
        <v>3</v>
      </c>
      <c r="C75" s="22">
        <f t="shared" si="0"/>
        <v>4528.0907613955169</v>
      </c>
    </row>
    <row r="76" spans="1:3" x14ac:dyDescent="0.25">
      <c r="B76" s="4">
        <v>4</v>
      </c>
      <c r="C76" s="22">
        <f t="shared" si="0"/>
        <v>0</v>
      </c>
    </row>
    <row r="77" spans="1:3" x14ac:dyDescent="0.25">
      <c r="B77" s="3">
        <v>5</v>
      </c>
      <c r="C77" s="22">
        <f t="shared" si="0"/>
        <v>1665.5636649244843</v>
      </c>
    </row>
    <row r="78" spans="1:3" x14ac:dyDescent="0.25">
      <c r="B78" s="3">
        <v>6</v>
      </c>
      <c r="C78" s="22">
        <f t="shared" si="0"/>
        <v>1285.1927241458823</v>
      </c>
    </row>
    <row r="79" spans="1:3" x14ac:dyDescent="0.25">
      <c r="B79" s="3">
        <v>7</v>
      </c>
      <c r="C79" s="22">
        <f t="shared" si="0"/>
        <v>918.44388317477853</v>
      </c>
    </row>
    <row r="80" spans="1:3" x14ac:dyDescent="0.25">
      <c r="B80" s="3">
        <v>8</v>
      </c>
      <c r="C80" s="22">
        <f t="shared" si="0"/>
        <v>706.46305309348054</v>
      </c>
    </row>
    <row r="81" spans="2:3" x14ac:dyDescent="0.25">
      <c r="B81" s="3">
        <v>9</v>
      </c>
      <c r="C81" s="22">
        <f t="shared" si="0"/>
        <v>634.05635334747114</v>
      </c>
    </row>
    <row r="82" spans="2:3" x14ac:dyDescent="0.25">
      <c r="B82" s="4">
        <v>10</v>
      </c>
      <c r="C82" s="22">
        <f t="shared" si="0"/>
        <v>529.69011174540844</v>
      </c>
    </row>
    <row r="83" spans="2:3" x14ac:dyDescent="0.25">
      <c r="B83" s="4">
        <v>11.5</v>
      </c>
      <c r="C83" s="22">
        <f t="shared" si="0"/>
        <v>482.11754780229961</v>
      </c>
    </row>
    <row r="84" spans="2:3" x14ac:dyDescent="0.25">
      <c r="B84" s="3">
        <v>13</v>
      </c>
      <c r="C84" s="22">
        <f t="shared" si="0"/>
        <v>429.72485623499909</v>
      </c>
    </row>
    <row r="85" spans="2:3" x14ac:dyDescent="0.25">
      <c r="B85" s="3">
        <v>14.5</v>
      </c>
      <c r="C85" s="22">
        <f t="shared" si="0"/>
        <v>386.86763453294719</v>
      </c>
    </row>
    <row r="86" spans="2:3" x14ac:dyDescent="0.25">
      <c r="B86" s="3">
        <v>16</v>
      </c>
      <c r="C86" s="22">
        <f t="shared" si="0"/>
        <v>373.03596395917987</v>
      </c>
    </row>
    <row r="87" spans="2:3" x14ac:dyDescent="0.25">
      <c r="B87" s="3">
        <v>17.5</v>
      </c>
      <c r="C87" s="22">
        <f t="shared" si="0"/>
        <v>295.18042429017123</v>
      </c>
    </row>
    <row r="88" spans="2:3" x14ac:dyDescent="0.25">
      <c r="B88" s="3">
        <v>19</v>
      </c>
      <c r="C88" s="22">
        <f t="shared" si="0"/>
        <v>314.67050555320708</v>
      </c>
    </row>
    <row r="89" spans="2:3" x14ac:dyDescent="0.25">
      <c r="B89" s="3">
        <v>20.5</v>
      </c>
      <c r="C89" s="22">
        <f t="shared" si="0"/>
        <v>301.88668881078576</v>
      </c>
    </row>
    <row r="90" spans="2:3" x14ac:dyDescent="0.25">
      <c r="B90" s="3">
        <v>22</v>
      </c>
      <c r="C90" s="22">
        <f t="shared" si="0"/>
        <v>223.61200760923873</v>
      </c>
    </row>
    <row r="91" spans="2:3" x14ac:dyDescent="0.25">
      <c r="B91" s="3">
        <v>23.5</v>
      </c>
      <c r="C91" s="22">
        <f t="shared" si="0"/>
        <v>179.07821977703327</v>
      </c>
    </row>
    <row r="92" spans="2:3" x14ac:dyDescent="0.25">
      <c r="B92" s="3">
        <v>25</v>
      </c>
      <c r="C92" s="22">
        <f t="shared" si="0"/>
        <v>157.49243085130544</v>
      </c>
    </row>
    <row r="93" spans="2:3" x14ac:dyDescent="0.25">
      <c r="B93" s="3">
        <v>27</v>
      </c>
      <c r="C93" s="22">
        <f t="shared" si="0"/>
        <v>249.70356800975441</v>
      </c>
    </row>
    <row r="94" spans="2:3" x14ac:dyDescent="0.25">
      <c r="B94" s="3">
        <v>29</v>
      </c>
      <c r="C94" s="22">
        <f t="shared" si="0"/>
        <v>253.58062718573461</v>
      </c>
    </row>
    <row r="95" spans="2:3" x14ac:dyDescent="0.25">
      <c r="B95" s="3">
        <v>31</v>
      </c>
      <c r="C95" s="22">
        <f t="shared" si="0"/>
        <v>178.55429286136027</v>
      </c>
    </row>
    <row r="96" spans="2:3" x14ac:dyDescent="0.25">
      <c r="B96" s="3">
        <v>33</v>
      </c>
      <c r="C96" s="22">
        <f t="shared" si="0"/>
        <v>161.78863155982407</v>
      </c>
    </row>
    <row r="97" spans="1:3" x14ac:dyDescent="0.25">
      <c r="B97" s="3">
        <v>35</v>
      </c>
      <c r="C97" s="22">
        <f t="shared" si="0"/>
        <v>194.79602724722344</v>
      </c>
    </row>
    <row r="98" spans="1:3" x14ac:dyDescent="0.25">
      <c r="B98" s="3">
        <v>37</v>
      </c>
      <c r="C98" s="22">
        <f t="shared" si="0"/>
        <v>181.59306897226369</v>
      </c>
    </row>
    <row r="99" spans="1:3" x14ac:dyDescent="0.25">
      <c r="B99" s="3">
        <v>39</v>
      </c>
      <c r="C99" s="22">
        <f t="shared" si="0"/>
        <v>182.95527895301348</v>
      </c>
    </row>
    <row r="100" spans="1:3" x14ac:dyDescent="0.25">
      <c r="B100" s="3">
        <v>41</v>
      </c>
      <c r="C100" s="22">
        <f t="shared" si="0"/>
        <v>167.23747148282334</v>
      </c>
    </row>
    <row r="101" spans="1:3" x14ac:dyDescent="0.25">
      <c r="B101" s="3">
        <v>43</v>
      </c>
      <c r="C101" s="22">
        <f t="shared" si="0"/>
        <v>127.20945512540573</v>
      </c>
    </row>
    <row r="102" spans="1:3" x14ac:dyDescent="0.25">
      <c r="B102" s="3">
        <v>45</v>
      </c>
      <c r="C102" s="22">
        <f t="shared" si="0"/>
        <v>144.39425795948031</v>
      </c>
    </row>
    <row r="103" spans="1:3" x14ac:dyDescent="0.25">
      <c r="A103" t="s">
        <v>9</v>
      </c>
      <c r="B103" s="3">
        <v>0</v>
      </c>
    </row>
    <row r="104" spans="1:3" x14ac:dyDescent="0.25">
      <c r="B104" s="3">
        <v>1</v>
      </c>
      <c r="C104">
        <f>C73/C$5/($B73-$B72)</f>
        <v>71743.037159279236</v>
      </c>
    </row>
    <row r="105" spans="1:3" x14ac:dyDescent="0.25">
      <c r="B105" s="3">
        <v>2</v>
      </c>
      <c r="C105">
        <f t="shared" ref="C105:C133" si="1">C74/C$5/($B74-$B73)</f>
        <v>19563.976157500681</v>
      </c>
    </row>
    <row r="106" spans="1:3" x14ac:dyDescent="0.25">
      <c r="B106" s="3">
        <v>3</v>
      </c>
      <c r="C106">
        <f t="shared" si="1"/>
        <v>7074.0364964779264</v>
      </c>
    </row>
    <row r="107" spans="1:3" x14ac:dyDescent="0.25">
      <c r="B107" s="4">
        <v>4</v>
      </c>
      <c r="C107">
        <f t="shared" si="1"/>
        <v>0</v>
      </c>
    </row>
    <row r="108" spans="1:3" x14ac:dyDescent="0.25">
      <c r="B108" s="3">
        <v>5</v>
      </c>
      <c r="C108">
        <f t="shared" si="1"/>
        <v>2602.0366582166625</v>
      </c>
    </row>
    <row r="109" spans="1:3" x14ac:dyDescent="0.25">
      <c r="B109" s="3">
        <v>6</v>
      </c>
      <c r="C109">
        <f t="shared" si="1"/>
        <v>2007.7999127415769</v>
      </c>
    </row>
    <row r="110" spans="1:3" x14ac:dyDescent="0.25">
      <c r="B110" s="3">
        <v>7</v>
      </c>
      <c r="C110">
        <f t="shared" si="1"/>
        <v>1434.8443730273073</v>
      </c>
    </row>
    <row r="111" spans="1:3" x14ac:dyDescent="0.25">
      <c r="B111" s="3">
        <v>8</v>
      </c>
      <c r="C111">
        <f t="shared" si="1"/>
        <v>1103.6760710724593</v>
      </c>
    </row>
    <row r="112" spans="1:3" x14ac:dyDescent="0.25">
      <c r="B112" s="3">
        <v>9</v>
      </c>
      <c r="C112">
        <f t="shared" si="1"/>
        <v>990.55827737458469</v>
      </c>
    </row>
    <row r="113" spans="2:3" x14ac:dyDescent="0.25">
      <c r="B113" s="4">
        <v>10</v>
      </c>
      <c r="C113">
        <f t="shared" si="1"/>
        <v>827.51150093018111</v>
      </c>
    </row>
    <row r="114" spans="2:3" x14ac:dyDescent="0.25">
      <c r="B114" s="4">
        <v>11.5</v>
      </c>
      <c r="C114">
        <f t="shared" si="1"/>
        <v>502.12732156673434</v>
      </c>
    </row>
    <row r="115" spans="2:3" x14ac:dyDescent="0.25">
      <c r="B115" s="3">
        <v>13</v>
      </c>
      <c r="C115">
        <f t="shared" si="1"/>
        <v>447.5601273082325</v>
      </c>
    </row>
    <row r="116" spans="2:3" x14ac:dyDescent="0.25">
      <c r="B116" s="3">
        <v>14.5</v>
      </c>
      <c r="C116">
        <f t="shared" si="1"/>
        <v>402.92416240477792</v>
      </c>
    </row>
    <row r="117" spans="2:3" x14ac:dyDescent="0.25">
      <c r="B117" s="3">
        <v>16</v>
      </c>
      <c r="C117">
        <f t="shared" si="1"/>
        <v>388.51842312053344</v>
      </c>
    </row>
    <row r="118" spans="2:3" x14ac:dyDescent="0.25">
      <c r="B118" s="3">
        <v>17.5</v>
      </c>
      <c r="C118">
        <f t="shared" si="1"/>
        <v>307.43157245239962</v>
      </c>
    </row>
    <row r="119" spans="2:3" x14ac:dyDescent="0.25">
      <c r="B119" s="3">
        <v>19</v>
      </c>
      <c r="C119">
        <f t="shared" si="1"/>
        <v>327.73056871656235</v>
      </c>
    </row>
    <row r="120" spans="2:3" x14ac:dyDescent="0.25">
      <c r="B120" s="3">
        <v>20.5</v>
      </c>
      <c r="C120">
        <f t="shared" si="1"/>
        <v>314.4161733174879</v>
      </c>
    </row>
    <row r="121" spans="2:3" x14ac:dyDescent="0.25">
      <c r="B121" s="3">
        <v>22</v>
      </c>
      <c r="C121">
        <f t="shared" si="1"/>
        <v>232.89278509528606</v>
      </c>
    </row>
    <row r="122" spans="2:3" x14ac:dyDescent="0.25">
      <c r="B122" s="3">
        <v>23.5</v>
      </c>
      <c r="C122">
        <f t="shared" si="1"/>
        <v>186.51066997555947</v>
      </c>
    </row>
    <row r="123" spans="2:3" x14ac:dyDescent="0.25">
      <c r="B123" s="3">
        <v>25</v>
      </c>
      <c r="C123">
        <f t="shared" si="1"/>
        <v>164.02898594105667</v>
      </c>
    </row>
    <row r="124" spans="2:3" x14ac:dyDescent="0.25">
      <c r="B124" s="3">
        <v>27</v>
      </c>
      <c r="C124">
        <f t="shared" si="1"/>
        <v>195.05043587701502</v>
      </c>
    </row>
    <row r="125" spans="2:3" x14ac:dyDescent="0.25">
      <c r="B125" s="3">
        <v>29</v>
      </c>
      <c r="C125">
        <f t="shared" si="1"/>
        <v>198.07891515836184</v>
      </c>
    </row>
    <row r="126" spans="2:3" x14ac:dyDescent="0.25">
      <c r="B126" s="3">
        <v>31</v>
      </c>
      <c r="C126">
        <f t="shared" si="1"/>
        <v>139.47374852473084</v>
      </c>
    </row>
    <row r="127" spans="2:3" x14ac:dyDescent="0.25">
      <c r="B127" s="3">
        <v>33</v>
      </c>
      <c r="C127">
        <f t="shared" si="1"/>
        <v>126.37762190269036</v>
      </c>
    </row>
    <row r="128" spans="2:3" x14ac:dyDescent="0.25">
      <c r="B128" s="3">
        <v>35</v>
      </c>
      <c r="C128">
        <f t="shared" si="1"/>
        <v>152.16062118983254</v>
      </c>
    </row>
    <row r="129" spans="1:3" x14ac:dyDescent="0.25">
      <c r="B129" s="3">
        <v>37</v>
      </c>
      <c r="C129">
        <f t="shared" si="1"/>
        <v>141.84742147497568</v>
      </c>
    </row>
    <row r="130" spans="1:3" x14ac:dyDescent="0.25">
      <c r="B130" s="3">
        <v>39</v>
      </c>
      <c r="C130">
        <f t="shared" si="1"/>
        <v>142.91148176301644</v>
      </c>
    </row>
    <row r="131" spans="1:3" x14ac:dyDescent="0.25">
      <c r="B131" s="3">
        <v>41</v>
      </c>
      <c r="C131">
        <f t="shared" si="1"/>
        <v>130.63386305485352</v>
      </c>
    </row>
    <row r="132" spans="1:3" x14ac:dyDescent="0.25">
      <c r="B132" s="3">
        <v>43</v>
      </c>
      <c r="C132">
        <f t="shared" si="1"/>
        <v>99.366860744731937</v>
      </c>
    </row>
    <row r="133" spans="1:3" x14ac:dyDescent="0.25">
      <c r="B133" s="3">
        <v>45</v>
      </c>
      <c r="C133">
        <f t="shared" si="1"/>
        <v>112.79039053232341</v>
      </c>
    </row>
    <row r="134" spans="1:3" x14ac:dyDescent="0.25">
      <c r="A134" t="s">
        <v>11</v>
      </c>
      <c r="B134" s="3">
        <v>0</v>
      </c>
    </row>
    <row r="135" spans="1:3" x14ac:dyDescent="0.25">
      <c r="B135" s="3">
        <v>1</v>
      </c>
      <c r="C135">
        <f>LOG10(C104)</f>
        <v>4.8557797580884232</v>
      </c>
    </row>
    <row r="136" spans="1:3" x14ac:dyDescent="0.25">
      <c r="B136" s="3">
        <v>2</v>
      </c>
      <c r="C136">
        <f t="shared" ref="C136:C164" si="2">LOG10(C105)</f>
        <v>4.2914571248775113</v>
      </c>
    </row>
    <row r="137" spans="1:3" x14ac:dyDescent="0.25">
      <c r="B137" s="3">
        <v>3</v>
      </c>
      <c r="C137">
        <f t="shared" si="2"/>
        <v>3.8496672961032852</v>
      </c>
    </row>
    <row r="138" spans="1:3" x14ac:dyDescent="0.25">
      <c r="B138" s="4">
        <v>4</v>
      </c>
    </row>
    <row r="139" spans="1:3" x14ac:dyDescent="0.25">
      <c r="B139" s="3">
        <v>5</v>
      </c>
      <c r="C139">
        <f t="shared" si="2"/>
        <v>3.4153134107302048</v>
      </c>
    </row>
    <row r="140" spans="1:3" x14ac:dyDescent="0.25">
      <c r="B140" s="3">
        <v>6</v>
      </c>
      <c r="C140">
        <f t="shared" si="2"/>
        <v>3.3027204310218177</v>
      </c>
    </row>
    <row r="141" spans="1:3" x14ac:dyDescent="0.25">
      <c r="B141" s="3">
        <v>7</v>
      </c>
      <c r="C141">
        <f t="shared" si="2"/>
        <v>3.1568047989092269</v>
      </c>
    </row>
    <row r="142" spans="1:3" x14ac:dyDescent="0.25">
      <c r="B142" s="3">
        <v>8</v>
      </c>
      <c r="C142">
        <f t="shared" si="2"/>
        <v>3.0428416266643663</v>
      </c>
    </row>
    <row r="143" spans="1:3" x14ac:dyDescent="0.25">
      <c r="B143" s="3">
        <v>9</v>
      </c>
      <c r="C143">
        <f t="shared" si="2"/>
        <v>2.9958800314118408</v>
      </c>
    </row>
    <row r="144" spans="1:3" x14ac:dyDescent="0.25">
      <c r="B144" s="4">
        <v>10</v>
      </c>
      <c r="C144">
        <f t="shared" si="2"/>
        <v>2.9177740384064328</v>
      </c>
    </row>
    <row r="145" spans="2:14" x14ac:dyDescent="0.25">
      <c r="B145" s="13">
        <v>11.5</v>
      </c>
      <c r="C145" s="14">
        <f t="shared" si="2"/>
        <v>2.7008138526885279</v>
      </c>
    </row>
    <row r="146" spans="2:14" x14ac:dyDescent="0.25">
      <c r="B146" s="3">
        <v>13</v>
      </c>
      <c r="C146">
        <f t="shared" si="2"/>
        <v>2.6508513887112168</v>
      </c>
    </row>
    <row r="147" spans="2:14" x14ac:dyDescent="0.25">
      <c r="B147" s="3">
        <v>14.5</v>
      </c>
      <c r="C147">
        <f t="shared" si="2"/>
        <v>2.6052233117776065</v>
      </c>
    </row>
    <row r="148" spans="2:14" x14ac:dyDescent="0.25">
      <c r="B148" s="3">
        <v>16</v>
      </c>
      <c r="C148">
        <f t="shared" si="2"/>
        <v>2.5894116173966069</v>
      </c>
    </row>
    <row r="149" spans="2:14" x14ac:dyDescent="0.25">
      <c r="B149" s="3">
        <v>17.5</v>
      </c>
      <c r="C149" s="22">
        <f t="shared" si="2"/>
        <v>2.4877484664095051</v>
      </c>
    </row>
    <row r="150" spans="2:14" x14ac:dyDescent="0.25">
      <c r="B150" s="3">
        <v>19</v>
      </c>
      <c r="C150">
        <f t="shared" si="2"/>
        <v>2.5155169516227129</v>
      </c>
    </row>
    <row r="151" spans="2:14" x14ac:dyDescent="0.25">
      <c r="B151" s="3">
        <v>20.5</v>
      </c>
      <c r="C151">
        <f t="shared" si="2"/>
        <v>2.4975048777041451</v>
      </c>
    </row>
    <row r="152" spans="2:14" x14ac:dyDescent="0.25">
      <c r="B152" s="3">
        <v>22</v>
      </c>
      <c r="C152">
        <f t="shared" si="2"/>
        <v>2.3671560345121829</v>
      </c>
    </row>
    <row r="153" spans="2:14" x14ac:dyDescent="0.25">
      <c r="B153" s="3">
        <v>23.5</v>
      </c>
      <c r="C153">
        <f t="shared" si="2"/>
        <v>2.2707036821444686</v>
      </c>
    </row>
    <row r="154" spans="2:14" x14ac:dyDescent="0.25">
      <c r="B154" s="3">
        <v>25</v>
      </c>
      <c r="C154" s="22">
        <f t="shared" si="2"/>
        <v>2.2149206000106401</v>
      </c>
    </row>
    <row r="155" spans="2:14" x14ac:dyDescent="0.25">
      <c r="B155" s="3">
        <v>27</v>
      </c>
      <c r="C155">
        <f t="shared" si="2"/>
        <v>2.290146925161888</v>
      </c>
    </row>
    <row r="156" spans="2:14" x14ac:dyDescent="0.25">
      <c r="B156" s="3">
        <v>29</v>
      </c>
      <c r="C156">
        <f t="shared" si="2"/>
        <v>2.2968382487958632</v>
      </c>
    </row>
    <row r="157" spans="2:14" x14ac:dyDescent="0.25">
      <c r="B157" s="3">
        <v>31</v>
      </c>
      <c r="C157">
        <f t="shared" si="2"/>
        <v>2.1444924732461135</v>
      </c>
    </row>
    <row r="158" spans="2:14" x14ac:dyDescent="0.25">
      <c r="B158" s="3">
        <v>33</v>
      </c>
      <c r="C158">
        <f t="shared" si="2"/>
        <v>2.1016701788151493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 x14ac:dyDescent="0.25">
      <c r="B159" s="3">
        <v>35</v>
      </c>
      <c r="C159">
        <f t="shared" si="2"/>
        <v>2.1823022725873304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 x14ac:dyDescent="0.25">
      <c r="B160" s="3">
        <v>37</v>
      </c>
      <c r="C160">
        <f t="shared" si="2"/>
        <v>2.151821445529349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B161" s="3">
        <v>39</v>
      </c>
      <c r="C161">
        <f t="shared" si="2"/>
        <v>2.1550671221849829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B162" s="3">
        <v>41</v>
      </c>
      <c r="C162">
        <f t="shared" si="2"/>
        <v>2.1160557698301425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B163" s="3">
        <v>43</v>
      </c>
      <c r="C163">
        <f t="shared" si="2"/>
        <v>1.9972415695546708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B164" s="3">
        <v>45</v>
      </c>
      <c r="C164">
        <f t="shared" si="2"/>
        <v>2.052272100387039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t="s">
        <v>12</v>
      </c>
      <c r="B165" s="3">
        <v>0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B166" s="3">
        <v>1</v>
      </c>
      <c r="C166" s="11">
        <f>RSQ($B135:$B$164, $C135:$C$164)</f>
        <v>0.69904192234694007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B167" s="3">
        <v>2</v>
      </c>
      <c r="C167" s="11">
        <f>RSQ($B136:$B$164, $C136:$C$164)</f>
        <v>0.75351920492513214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B168" s="3">
        <v>3</v>
      </c>
      <c r="C168" s="11">
        <f>RSQ($B137:$B$164, $C137:$C$164)</f>
        <v>0.80407628323004388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5">
      <c r="B169" s="4">
        <v>4</v>
      </c>
      <c r="C169" s="26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B170" s="3">
        <v>5</v>
      </c>
      <c r="C170" s="27">
        <f>RSQ($B139:$B$164, $C139:$C$164)</f>
        <v>0.84190875016849975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B171" s="3">
        <v>6</v>
      </c>
      <c r="C171" s="27">
        <f>RSQ($B140:$B$164, $C140:$C$164)</f>
        <v>0.8499375095714502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B172" s="3">
        <v>7</v>
      </c>
      <c r="C172" s="28">
        <f>RSQ($B141:$B$164, $C141:$C$164)</f>
        <v>0.86040779892602504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B173" s="3">
        <v>8</v>
      </c>
      <c r="C173" s="29">
        <f>RSQ($B142:$B$164, $C142:$C$164)</f>
        <v>0.86543063008726562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B174" s="3">
        <v>9</v>
      </c>
      <c r="C174" s="26">
        <f>RSQ($B143:$B$164, $C143:$C$164)</f>
        <v>0.8663862265862764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B175" s="4">
        <v>10</v>
      </c>
      <c r="C175" s="27">
        <f>RSQ($B144:$B$164, $C144:$C$164)</f>
        <v>0.87638096413673927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B176" s="4">
        <v>11.5</v>
      </c>
      <c r="C176" s="25">
        <f>RSQ($B145:$B$164, $C145:$C$164)</f>
        <v>0.89449521114970076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 x14ac:dyDescent="0.25">
      <c r="B177" s="3">
        <v>13</v>
      </c>
      <c r="C177" s="26">
        <f>RSQ($B146:$B$164, $C146:$C$164)</f>
        <v>0.8820139336830678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3">
        <v>14.5</v>
      </c>
      <c r="C178" s="26">
        <f>RSQ($B147:$B$164, $C147:$C$164)</f>
        <v>0.86636182326025923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 x14ac:dyDescent="0.25">
      <c r="B179" s="3">
        <v>16</v>
      </c>
      <c r="C179" s="11">
        <f>RSQ($B148:$B$164, $C148:$C$164)</f>
        <v>0.84690077024373001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 x14ac:dyDescent="0.25">
      <c r="B180" s="3">
        <v>17.5</v>
      </c>
      <c r="C180" s="11">
        <f>RSQ($B149:$B$164, $C149:$C$164)</f>
        <v>0.82773109698308622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 x14ac:dyDescent="0.25">
      <c r="B181" s="3">
        <v>19</v>
      </c>
      <c r="C181" s="11">
        <f>RSQ($B150:$B$164, $C150:$C$164)</f>
        <v>0.79725006746978233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 x14ac:dyDescent="0.25">
      <c r="B182" s="3">
        <v>20.5</v>
      </c>
      <c r="C182" s="11">
        <f>RSQ($B151:$B$164, $C151:$C$164)</f>
        <v>0.76774643430158418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3">
        <v>22</v>
      </c>
      <c r="C183" s="11">
        <f>RSQ($B152:$B$164, $C152:$C$164)</f>
        <v>0.76153207936119305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 x14ac:dyDescent="0.25">
      <c r="B184" s="3">
        <v>23.5</v>
      </c>
      <c r="C184" s="11">
        <f>RSQ($B153:$B$164, $C153:$C$164)</f>
        <v>0.70595941574569354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 x14ac:dyDescent="0.25">
      <c r="B185" s="3">
        <v>25</v>
      </c>
      <c r="C185" s="11">
        <f>RSQ($B154:$B$164, $C154:$C$164)</f>
        <v>0.66350009835202417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 x14ac:dyDescent="0.25">
      <c r="B186" s="3">
        <v>27</v>
      </c>
      <c r="C186" s="11">
        <f>RSQ($B155:$B$164, $C155:$C$164)</f>
        <v>0.69597141530664997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 x14ac:dyDescent="0.25">
      <c r="B187" s="3">
        <v>29</v>
      </c>
      <c r="C187" s="11">
        <f>RSQ($B156:$B$164, $C156:$C$164)</f>
        <v>0.59392647222495809</v>
      </c>
    </row>
    <row r="188" spans="2:14" x14ac:dyDescent="0.25">
      <c r="B188" s="3">
        <v>31</v>
      </c>
      <c r="C188" s="11">
        <f>RSQ($B157:$B$164, $C157:$C$164)</f>
        <v>0.42064082241718487</v>
      </c>
    </row>
    <row r="189" spans="2:14" x14ac:dyDescent="0.25">
      <c r="B189" s="3">
        <v>33</v>
      </c>
      <c r="C189" s="11">
        <f>RSQ($B158:$B$164, $C158:$C$164)</f>
        <v>0.43623451665695945</v>
      </c>
    </row>
    <row r="190" spans="2:14" x14ac:dyDescent="0.25">
      <c r="B190" s="3">
        <v>35</v>
      </c>
      <c r="C190" s="11">
        <f>RSQ($B159:$B$164, $C159:$C$164)</f>
        <v>0.75690593657841587</v>
      </c>
    </row>
    <row r="191" spans="2:14" x14ac:dyDescent="0.25">
      <c r="B191" s="3">
        <v>37</v>
      </c>
      <c r="C191" s="11">
        <f>RSQ($B160:$B$164, $C160:$C$164)</f>
        <v>0.68267367077878072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 x14ac:dyDescent="0.25">
      <c r="B192" s="3">
        <v>39</v>
      </c>
      <c r="C192" s="11">
        <f>RSQ($B161:$B$164, $C161:$C$164)</f>
        <v>0.62702507261652529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B193" s="3">
        <v>41</v>
      </c>
      <c r="C193" s="11">
        <f>RSQ($B162:$B$164, $C162:$C$164)</f>
        <v>0.28767181755678534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B194" s="3">
        <v>43</v>
      </c>
      <c r="C194" s="11">
        <f>RSQ($B163:$B$164, $C163:$C$164)</f>
        <v>1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B195" s="3">
        <v>45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t="s">
        <v>16</v>
      </c>
      <c r="C196">
        <v>10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t="s">
        <v>13</v>
      </c>
      <c r="B197" s="3">
        <v>0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B198" s="3">
        <v>1</v>
      </c>
    </row>
    <row r="199" spans="1:14" x14ac:dyDescent="0.25">
      <c r="B199" s="3">
        <v>2</v>
      </c>
      <c r="C199" s="11">
        <f>RSQ($B$135:$B136, $C$135:$C136)</f>
        <v>1</v>
      </c>
    </row>
    <row r="200" spans="1:14" x14ac:dyDescent="0.25">
      <c r="B200" s="3">
        <v>3</v>
      </c>
      <c r="C200" s="11">
        <f>RSQ($B$135:$B137, $C$135:$C137)</f>
        <v>0.99508018791473085</v>
      </c>
    </row>
    <row r="201" spans="1:14" x14ac:dyDescent="0.25">
      <c r="B201" s="4">
        <v>4</v>
      </c>
      <c r="C201" s="11">
        <f>RSQ($B$135:$B138, $C$135:$C138)</f>
        <v>0.99508018791473085</v>
      </c>
    </row>
    <row r="202" spans="1:14" x14ac:dyDescent="0.25">
      <c r="B202" s="3">
        <v>5</v>
      </c>
      <c r="C202" s="11">
        <f>RSQ($B$135:$B139, $C$135:$C139)</f>
        <v>0.94503686264208198</v>
      </c>
    </row>
    <row r="203" spans="1:14" x14ac:dyDescent="0.25">
      <c r="B203" s="3">
        <v>6</v>
      </c>
      <c r="C203" s="11">
        <f>RSQ($B$135:$B140, $C$135:$C140)</f>
        <v>0.93365457427385057</v>
      </c>
    </row>
    <row r="204" spans="1:14" x14ac:dyDescent="0.25">
      <c r="B204" s="3">
        <v>7</v>
      </c>
      <c r="C204" s="11">
        <f>RSQ($B$135:$B141, $C$135:$C141)</f>
        <v>0.92931409906252305</v>
      </c>
    </row>
    <row r="205" spans="1:14" x14ac:dyDescent="0.25">
      <c r="B205" s="3">
        <v>8</v>
      </c>
      <c r="C205" s="11">
        <f>RSQ($B$135:$B142, $C$135:$C142)</f>
        <v>0.92288952072804875</v>
      </c>
    </row>
    <row r="206" spans="1:14" x14ac:dyDescent="0.25">
      <c r="B206" s="3">
        <v>9</v>
      </c>
      <c r="C206" s="11"/>
    </row>
    <row r="207" spans="1:14" x14ac:dyDescent="0.25">
      <c r="B207" s="4">
        <v>10</v>
      </c>
      <c r="C207" s="11"/>
    </row>
    <row r="208" spans="1:14" x14ac:dyDescent="0.25">
      <c r="B208" s="13">
        <v>11.5</v>
      </c>
      <c r="C208" s="12"/>
    </row>
    <row r="209" spans="2:3" x14ac:dyDescent="0.25">
      <c r="B209" s="3">
        <v>13</v>
      </c>
      <c r="C209" s="11"/>
    </row>
    <row r="210" spans="2:3" x14ac:dyDescent="0.25">
      <c r="B210" s="3">
        <v>14.5</v>
      </c>
    </row>
    <row r="211" spans="2:3" x14ac:dyDescent="0.25">
      <c r="B211" s="3">
        <v>16</v>
      </c>
    </row>
    <row r="212" spans="2:3" x14ac:dyDescent="0.25">
      <c r="B212" s="3">
        <v>17.5</v>
      </c>
    </row>
    <row r="213" spans="2:3" x14ac:dyDescent="0.25">
      <c r="B213" s="3">
        <v>19</v>
      </c>
    </row>
    <row r="214" spans="2:3" x14ac:dyDescent="0.25">
      <c r="B214" s="3">
        <v>20.5</v>
      </c>
    </row>
    <row r="215" spans="2:3" x14ac:dyDescent="0.25">
      <c r="B215" s="3">
        <v>22</v>
      </c>
    </row>
    <row r="216" spans="2:3" x14ac:dyDescent="0.25">
      <c r="B216" s="3">
        <v>23.5</v>
      </c>
    </row>
    <row r="217" spans="2:3" x14ac:dyDescent="0.25">
      <c r="B217" s="3">
        <v>25</v>
      </c>
    </row>
    <row r="218" spans="2:3" x14ac:dyDescent="0.25">
      <c r="B218" s="3">
        <v>27</v>
      </c>
    </row>
    <row r="219" spans="2:3" x14ac:dyDescent="0.25">
      <c r="B219" s="3">
        <v>29</v>
      </c>
    </row>
    <row r="220" spans="2:3" x14ac:dyDescent="0.25">
      <c r="B220" s="3">
        <v>31</v>
      </c>
    </row>
    <row r="221" spans="2:3" x14ac:dyDescent="0.25">
      <c r="B221" s="3">
        <v>33</v>
      </c>
    </row>
    <row r="222" spans="2:3" x14ac:dyDescent="0.25">
      <c r="B222" s="3">
        <v>35</v>
      </c>
    </row>
    <row r="223" spans="2:3" x14ac:dyDescent="0.25">
      <c r="B223" s="3">
        <v>37</v>
      </c>
    </row>
    <row r="224" spans="2:3" x14ac:dyDescent="0.25">
      <c r="B224" s="3">
        <v>39</v>
      </c>
    </row>
    <row r="225" spans="1:3" x14ac:dyDescent="0.25">
      <c r="B225" s="3">
        <v>41</v>
      </c>
    </row>
    <row r="226" spans="1:3" x14ac:dyDescent="0.25">
      <c r="B226" s="3">
        <v>43</v>
      </c>
    </row>
    <row r="227" spans="1:3" x14ac:dyDescent="0.25">
      <c r="B227" s="3">
        <v>45</v>
      </c>
    </row>
    <row r="228" spans="1:3" x14ac:dyDescent="0.25">
      <c r="A228" t="s">
        <v>17</v>
      </c>
      <c r="B228" s="3">
        <v>0</v>
      </c>
    </row>
    <row r="229" spans="1:3" x14ac:dyDescent="0.25">
      <c r="B229" s="3">
        <v>1</v>
      </c>
    </row>
    <row r="230" spans="1:3" x14ac:dyDescent="0.25">
      <c r="B230" s="3">
        <v>2</v>
      </c>
    </row>
    <row r="231" spans="1:3" x14ac:dyDescent="0.25">
      <c r="B231" s="3">
        <v>3</v>
      </c>
      <c r="C231" s="22">
        <f>RSQ($B137:$B$144, C137:C$144)</f>
        <v>0.94538988454968198</v>
      </c>
    </row>
    <row r="232" spans="1:3" x14ac:dyDescent="0.25">
      <c r="B232" s="4">
        <v>4</v>
      </c>
      <c r="C232" s="22">
        <f>RSQ($B138:$B$144, C138:C$144)</f>
        <v>0.97301614361912181</v>
      </c>
    </row>
    <row r="233" spans="1:3" x14ac:dyDescent="0.25">
      <c r="B233" s="3">
        <v>5</v>
      </c>
      <c r="C233" s="22">
        <f>RSQ($B139:$B$144, C139:C$144)</f>
        <v>0.97301614361912181</v>
      </c>
    </row>
    <row r="234" spans="1:3" x14ac:dyDescent="0.25">
      <c r="B234" s="3">
        <v>6</v>
      </c>
      <c r="C234" s="22">
        <f>RSQ($B140:$B$144, C140:C$144)</f>
        <v>0.96027674987366129</v>
      </c>
    </row>
    <row r="235" spans="1:3" x14ac:dyDescent="0.25">
      <c r="B235" s="3">
        <v>7</v>
      </c>
      <c r="C235" s="22">
        <f>RSQ($B141:$B$144, C141:C$144)</f>
        <v>0.97322397911656433</v>
      </c>
    </row>
    <row r="236" spans="1:3" x14ac:dyDescent="0.25">
      <c r="B236" s="3">
        <v>8</v>
      </c>
      <c r="C236" s="22">
        <f>RSQ($B142:$B$144, C142:C$144)</f>
        <v>0.97974820393816087</v>
      </c>
    </row>
    <row r="237" spans="1:3" x14ac:dyDescent="0.25">
      <c r="B237" s="3">
        <v>9</v>
      </c>
      <c r="C237">
        <f>RSQ($B143:$B$144, C143:C$144)</f>
        <v>1</v>
      </c>
    </row>
    <row r="238" spans="1:3" x14ac:dyDescent="0.25">
      <c r="B238" s="4">
        <v>10</v>
      </c>
      <c r="C238" s="30"/>
    </row>
    <row r="239" spans="1:3" x14ac:dyDescent="0.25">
      <c r="B239" s="13">
        <v>11.5</v>
      </c>
      <c r="C239" s="14"/>
    </row>
    <row r="240" spans="1:3" x14ac:dyDescent="0.25">
      <c r="B240" s="3">
        <v>13</v>
      </c>
    </row>
    <row r="241" spans="2:14" x14ac:dyDescent="0.25">
      <c r="B241" s="3">
        <v>14.5</v>
      </c>
    </row>
    <row r="242" spans="2:14" x14ac:dyDescent="0.25">
      <c r="B242" s="3">
        <v>16</v>
      </c>
    </row>
    <row r="243" spans="2:14" x14ac:dyDescent="0.25">
      <c r="B243" s="3">
        <v>17.5</v>
      </c>
    </row>
    <row r="244" spans="2:14" x14ac:dyDescent="0.25">
      <c r="B244" s="3">
        <v>19</v>
      </c>
    </row>
    <row r="245" spans="2:14" x14ac:dyDescent="0.25">
      <c r="B245" s="3">
        <v>20.5</v>
      </c>
    </row>
    <row r="246" spans="2:14" x14ac:dyDescent="0.25">
      <c r="B246" s="3">
        <v>22</v>
      </c>
    </row>
    <row r="247" spans="2:14" x14ac:dyDescent="0.25">
      <c r="B247" s="3">
        <v>23.5</v>
      </c>
    </row>
    <row r="248" spans="2:14" x14ac:dyDescent="0.25">
      <c r="B248" s="3">
        <v>25</v>
      </c>
    </row>
    <row r="249" spans="2:14" x14ac:dyDescent="0.25">
      <c r="B249" s="3">
        <v>27</v>
      </c>
    </row>
    <row r="250" spans="2:14" x14ac:dyDescent="0.25">
      <c r="B250" s="3">
        <v>29</v>
      </c>
    </row>
    <row r="251" spans="2:14" x14ac:dyDescent="0.25">
      <c r="B251" s="3">
        <v>31</v>
      </c>
    </row>
    <row r="252" spans="2:14" x14ac:dyDescent="0.25">
      <c r="B252" s="3">
        <v>33</v>
      </c>
    </row>
    <row r="253" spans="2:14" x14ac:dyDescent="0.25">
      <c r="B253" s="3">
        <v>35</v>
      </c>
    </row>
    <row r="254" spans="2:14" x14ac:dyDescent="0.25">
      <c r="B254" s="3">
        <v>37</v>
      </c>
    </row>
    <row r="255" spans="2:14" x14ac:dyDescent="0.25">
      <c r="B255" s="3">
        <v>39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 x14ac:dyDescent="0.25">
      <c r="B256" s="3">
        <v>41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 x14ac:dyDescent="0.25">
      <c r="B257" s="3">
        <v>43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 x14ac:dyDescent="0.25">
      <c r="B258" s="3">
        <v>45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 x14ac:dyDescent="0.25">
      <c r="A259" t="s">
        <v>14</v>
      </c>
      <c r="B259" s="3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 x14ac:dyDescent="0.25">
      <c r="B260" s="3">
        <v>1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 x14ac:dyDescent="0.25">
      <c r="B261" s="3">
        <v>2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x14ac:dyDescent="0.25">
      <c r="B262" s="3">
        <v>3</v>
      </c>
      <c r="C262" s="11">
        <f>SUM(C199,C231)</f>
        <v>1.945389884549682</v>
      </c>
    </row>
    <row r="263" spans="1:14" x14ac:dyDescent="0.25">
      <c r="B263" s="4">
        <v>4</v>
      </c>
      <c r="C263" s="11">
        <f t="shared" ref="C263:C266" si="3">SUM(C200,C232)</f>
        <v>1.9680963315338527</v>
      </c>
    </row>
    <row r="264" spans="1:14" x14ac:dyDescent="0.25">
      <c r="B264" s="3">
        <v>5</v>
      </c>
      <c r="C264" s="11">
        <f t="shared" si="3"/>
        <v>1.9680963315338527</v>
      </c>
    </row>
    <row r="265" spans="1:14" x14ac:dyDescent="0.25">
      <c r="B265" s="3">
        <v>6</v>
      </c>
      <c r="C265" s="11">
        <f t="shared" si="3"/>
        <v>1.9053136125157433</v>
      </c>
    </row>
    <row r="266" spans="1:14" x14ac:dyDescent="0.25">
      <c r="B266" s="3">
        <v>7</v>
      </c>
      <c r="C266" s="11">
        <f t="shared" si="3"/>
        <v>1.9068785533904149</v>
      </c>
    </row>
    <row r="267" spans="1:14" x14ac:dyDescent="0.25">
      <c r="B267" s="3">
        <v>8</v>
      </c>
      <c r="C267" s="11">
        <f>SUM(C204,C237)</f>
        <v>1.929314099062523</v>
      </c>
    </row>
    <row r="268" spans="1:14" x14ac:dyDescent="0.25">
      <c r="B268" s="3">
        <v>9</v>
      </c>
      <c r="C268" s="11"/>
    </row>
    <row r="269" spans="1:14" x14ac:dyDescent="0.25">
      <c r="B269" s="4">
        <v>10</v>
      </c>
      <c r="C269" s="11"/>
    </row>
    <row r="270" spans="1:14" x14ac:dyDescent="0.25">
      <c r="B270" s="4">
        <v>11.5</v>
      </c>
    </row>
    <row r="271" spans="1:14" x14ac:dyDescent="0.25">
      <c r="B271" s="3">
        <v>13</v>
      </c>
    </row>
    <row r="272" spans="1:14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3" x14ac:dyDescent="0.25">
      <c r="B289" s="3">
        <v>45</v>
      </c>
    </row>
    <row r="290" spans="1:3" x14ac:dyDescent="0.25">
      <c r="A290" t="s">
        <v>15</v>
      </c>
      <c r="C290">
        <f>MAX(C259:C289)</f>
        <v>1.9680963315338527</v>
      </c>
    </row>
    <row r="291" spans="1:3" x14ac:dyDescent="0.25">
      <c r="A291" t="s">
        <v>18</v>
      </c>
      <c r="C291">
        <f>MATCH(C290,C260:C268,0)-1</f>
        <v>3</v>
      </c>
    </row>
    <row r="292" spans="1:3" x14ac:dyDescent="0.25">
      <c r="A292" t="s">
        <v>33</v>
      </c>
      <c r="B292" s="3">
        <v>0</v>
      </c>
    </row>
    <row r="293" spans="1:3" x14ac:dyDescent="0.25">
      <c r="B293" s="3">
        <v>1</v>
      </c>
      <c r="C293">
        <f t="shared" ref="C293:C298" si="4">IF(0 &lt; 10^C135-10^(C$19*$B293+C$20), LOG(10^C135-10^(C$19*$B293+C$20)), 0)</f>
        <v>4.851665503337566</v>
      </c>
    </row>
    <row r="294" spans="1:3" x14ac:dyDescent="0.25">
      <c r="B294" s="3">
        <v>2</v>
      </c>
      <c r="C294">
        <f t="shared" si="4"/>
        <v>4.2768594770084016</v>
      </c>
    </row>
    <row r="295" spans="1:3" x14ac:dyDescent="0.25">
      <c r="B295" s="3">
        <v>3</v>
      </c>
      <c r="C295">
        <f t="shared" si="4"/>
        <v>3.8099530483937003</v>
      </c>
    </row>
    <row r="296" spans="1:3" x14ac:dyDescent="0.25">
      <c r="B296" s="4">
        <v>4</v>
      </c>
    </row>
    <row r="297" spans="1:3" x14ac:dyDescent="0.25">
      <c r="B297" s="3">
        <v>5</v>
      </c>
      <c r="C297">
        <f t="shared" si="4"/>
        <v>3.3090078719295279</v>
      </c>
    </row>
    <row r="298" spans="1:3" x14ac:dyDescent="0.25">
      <c r="B298" s="3">
        <v>6</v>
      </c>
      <c r="C298">
        <f t="shared" si="4"/>
        <v>3.1666417150890482</v>
      </c>
    </row>
    <row r="299" spans="1:3" x14ac:dyDescent="0.25">
      <c r="B299" s="3">
        <v>7</v>
      </c>
      <c r="C299">
        <f>IF(0 &lt; 10^C141-10^(C$19*$B299+C$20), LOG(10^C141-10^(C$19*$B299+C$20)), 0)</f>
        <v>2.9630966771682794</v>
      </c>
    </row>
    <row r="300" spans="1:3" x14ac:dyDescent="0.25">
      <c r="B300" s="3">
        <v>8</v>
      </c>
      <c r="C300">
        <f t="shared" ref="C300:C302" si="5">IF(0 &lt; 10^C142-10^(C$19*$B300+C$20), LOG(10^C142-10^(C$19*$B300+C$20)), 0)</f>
        <v>2.7854007134995946</v>
      </c>
    </row>
    <row r="301" spans="1:3" x14ac:dyDescent="0.25">
      <c r="B301" s="3">
        <v>9</v>
      </c>
      <c r="C301">
        <f t="shared" si="5"/>
        <v>2.7149261653243735</v>
      </c>
    </row>
    <row r="302" spans="1:3" x14ac:dyDescent="0.25">
      <c r="B302" s="4">
        <v>10</v>
      </c>
      <c r="C302">
        <f t="shared" si="5"/>
        <v>2.5756939900750053</v>
      </c>
    </row>
    <row r="303" spans="1:3" x14ac:dyDescent="0.25">
      <c r="B303" s="13">
        <v>11.5</v>
      </c>
    </row>
    <row r="304" spans="1:3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3" x14ac:dyDescent="0.25">
      <c r="B321" s="3">
        <v>43</v>
      </c>
    </row>
    <row r="322" spans="1:3" x14ac:dyDescent="0.25">
      <c r="B322" s="3">
        <v>45</v>
      </c>
    </row>
    <row r="323" spans="1:3" x14ac:dyDescent="0.25">
      <c r="A323" t="s">
        <v>33</v>
      </c>
      <c r="B323" s="3">
        <v>0</v>
      </c>
    </row>
    <row r="324" spans="1:3" x14ac:dyDescent="0.25">
      <c r="B324" s="3">
        <v>1</v>
      </c>
      <c r="C324">
        <f t="shared" ref="C324:C328" si="6">IF(0&lt;10^C293-10^(C$28*$B324+C$29),LOG(10^C293-10^(C$28*$B324+C$29)),0)</f>
        <v>4.8020734789726687</v>
      </c>
    </row>
    <row r="325" spans="1:3" x14ac:dyDescent="0.25">
      <c r="B325" s="3">
        <v>2</v>
      </c>
      <c r="C325">
        <f t="shared" si="6"/>
        <v>4.1293692575494738</v>
      </c>
    </row>
    <row r="326" spans="1:3" x14ac:dyDescent="0.25">
      <c r="B326" s="3">
        <v>3</v>
      </c>
      <c r="C326" s="22">
        <f t="shared" si="6"/>
        <v>3.4127329616857209</v>
      </c>
    </row>
    <row r="327" spans="1:3" x14ac:dyDescent="0.25">
      <c r="B327" s="4">
        <v>4</v>
      </c>
      <c r="C327" s="22"/>
    </row>
    <row r="328" spans="1:3" x14ac:dyDescent="0.25">
      <c r="B328" s="3">
        <v>5</v>
      </c>
      <c r="C328" s="22">
        <f t="shared" si="6"/>
        <v>1.9290274334108568</v>
      </c>
    </row>
    <row r="329" spans="1:3" x14ac:dyDescent="0.25">
      <c r="B329" s="3">
        <v>6</v>
      </c>
    </row>
    <row r="330" spans="1:3" x14ac:dyDescent="0.25">
      <c r="B330" s="3">
        <v>7</v>
      </c>
    </row>
    <row r="331" spans="1:3" x14ac:dyDescent="0.25">
      <c r="B331" s="3">
        <v>8</v>
      </c>
    </row>
    <row r="332" spans="1:3" x14ac:dyDescent="0.25">
      <c r="B332" s="3">
        <v>9</v>
      </c>
    </row>
    <row r="333" spans="1:3" x14ac:dyDescent="0.25">
      <c r="B333" s="4">
        <v>10</v>
      </c>
    </row>
    <row r="334" spans="1:3" x14ac:dyDescent="0.25">
      <c r="B334" s="13">
        <v>11.5</v>
      </c>
    </row>
    <row r="335" spans="1:3" x14ac:dyDescent="0.25">
      <c r="B335" s="3">
        <v>13</v>
      </c>
    </row>
    <row r="336" spans="1:3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2016-08-21T15:38:55Z</dcterms:modified>
</cp:coreProperties>
</file>