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13_ncr:11_{DE6A7675-639C-42CB-A9A7-6D8D654D02C1}" xr6:coauthVersionLast="47" xr6:coauthVersionMax="47" xr10:uidLastSave="{00000000-0000-0000-0000-000000000000}"/>
  <bookViews>
    <workbookView xWindow="-108" yWindow="-108" windowWidth="23256" windowHeight="12456" tabRatio="595" xr2:uid="{00000000-000D-0000-FFFF-FFFF00000000}"/>
  </bookViews>
  <sheets>
    <sheet name="ProjectSchedule" sheetId="11" r:id="rId1"/>
    <sheet name="Acerca de" sheetId="12" r:id="rId2"/>
  </sheets>
  <definedNames>
    <definedName name="hoy" localSheetId="0">TODAY()</definedName>
    <definedName name="Inicio_del_proyecto">ProjectSchedule!$D$3</definedName>
    <definedName name="Semana_para_mostrar">ProjectSchedule!$D$4</definedName>
    <definedName name="task_end" localSheetId="0">ProjectSchedule!$E1</definedName>
    <definedName name="task_progress" localSheetId="0">ProjectSchedule!$C1</definedName>
    <definedName name="task_start" localSheetId="0">ProjectSchedule!$D1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E8" i="11"/>
  <c r="E12" i="11"/>
  <c r="D12" i="11"/>
  <c r="C12" i="11"/>
  <c r="C8" i="11"/>
  <c r="E13" i="11"/>
  <c r="G7" i="11"/>
  <c r="H5" i="11" l="1"/>
  <c r="H4" i="11" l="1"/>
  <c r="I5" i="11"/>
  <c r="H6" i="11"/>
  <c r="G18" i="11"/>
  <c r="G17" i="11"/>
  <c r="G12" i="11"/>
  <c r="D8" i="11" l="1"/>
  <c r="G8" i="11" s="1"/>
  <c r="I6" i="11"/>
  <c r="J5" i="11"/>
  <c r="G9" i="11"/>
  <c r="J6" i="11" l="1"/>
  <c r="K5" i="11"/>
  <c r="G10" i="11"/>
  <c r="G13" i="11"/>
  <c r="L5" i="11" l="1"/>
  <c r="K6" i="11"/>
  <c r="G14" i="11"/>
  <c r="G11" i="11"/>
  <c r="M5" i="11" l="1"/>
  <c r="L6" i="11"/>
  <c r="G16" i="11"/>
  <c r="G15" i="11"/>
  <c r="N5" i="11" l="1"/>
  <c r="M6" i="11"/>
  <c r="O5" i="11" l="1"/>
  <c r="N6" i="11"/>
  <c r="O4" i="11" l="1"/>
  <c r="P5" i="11"/>
  <c r="O6" i="11"/>
  <c r="Q5" i="11" l="1"/>
  <c r="P6" i="11"/>
  <c r="Q6" i="11" l="1"/>
  <c r="R5" i="11"/>
  <c r="S5" i="11" l="1"/>
  <c r="R6" i="11"/>
  <c r="T5" i="11" l="1"/>
  <c r="S6" i="11"/>
  <c r="U5" i="11" l="1"/>
  <c r="T6" i="11"/>
  <c r="V5" i="11" l="1"/>
  <c r="U6" i="11"/>
  <c r="V4" i="11" l="1"/>
  <c r="W5" i="11"/>
  <c r="V6" i="11"/>
  <c r="W6" i="11" l="1"/>
  <c r="X5" i="11"/>
  <c r="Y5" i="11" l="1"/>
  <c r="X6" i="11"/>
  <c r="Z5" i="11" l="1"/>
  <c r="Y6" i="11"/>
  <c r="AA5" i="11" l="1"/>
  <c r="Z6" i="11"/>
  <c r="AB5" i="11" l="1"/>
  <c r="AA6" i="11"/>
  <c r="AC5" i="11" l="1"/>
  <c r="AB6" i="11"/>
  <c r="AC6" i="11" l="1"/>
  <c r="AC4" i="11"/>
  <c r="AD5"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O6" i="11" l="1"/>
  <c r="AP5" i="11"/>
  <c r="AQ5" i="11" l="1"/>
  <c r="AP6" i="11"/>
  <c r="AQ4" i="11" l="1"/>
  <c r="AR5" i="11"/>
  <c r="AQ6" i="11"/>
  <c r="AS5" i="11" l="1"/>
  <c r="AR6" i="11"/>
  <c r="AS6" i="11" l="1"/>
  <c r="AT5" i="11"/>
  <c r="AT6" i="11" l="1"/>
  <c r="AU5" i="11"/>
  <c r="AU6" i="11" l="1"/>
  <c r="AV5" i="11"/>
  <c r="AW5" i="11" l="1"/>
  <c r="AV6" i="11"/>
  <c r="AX5" i="11" l="1"/>
  <c r="AW6" i="11"/>
  <c r="AY5" i="11" l="1"/>
  <c r="AX6" i="11"/>
  <c r="AX4" i="11"/>
  <c r="AZ5" i="11" l="1"/>
  <c r="AY6" i="11"/>
  <c r="BA5" i="11" l="1"/>
  <c r="AZ6" i="11"/>
  <c r="BB5" i="11" l="1"/>
  <c r="BA6" i="11"/>
  <c r="BB6" i="11" l="1"/>
  <c r="BC5" i="11"/>
  <c r="BD5" i="11" l="1"/>
  <c r="BC6" i="11"/>
  <c r="BD6" i="11" l="1"/>
  <c r="BE5" i="11"/>
  <c r="BE6" i="11" l="1"/>
  <c r="BF5" i="11"/>
  <c r="BE4" i="11"/>
  <c r="BF6" i="11" l="1"/>
  <c r="BG5" i="11"/>
  <c r="BH5" i="11" l="1"/>
  <c r="BG6" i="11"/>
  <c r="BH6" i="11" l="1"/>
  <c r="BI5" i="11"/>
  <c r="BJ5" i="11" l="1"/>
  <c r="BI6" i="11"/>
  <c r="BJ6" i="11" l="1"/>
  <c r="BK5" i="11"/>
  <c r="BK6" i="11" s="1"/>
</calcChain>
</file>

<file path=xl/sharedStrings.xml><?xml version="1.0" encoding="utf-8"?>
<sst xmlns="http://schemas.openxmlformats.org/spreadsheetml/2006/main" count="49" uniqueCount="47">
  <si>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</si>
  <si>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</si>
  <si>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</si>
  <si>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</si>
  <si>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</si>
  <si>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</si>
  <si>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</si>
  <si>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</si>
  <si>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</si>
  <si>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</si>
  <si>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</si>
  <si>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</si>
  <si>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</si>
  <si>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</si>
  <si>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</si>
  <si>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</si>
  <si>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</si>
  <si>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Inserte nuevas filas ENCIMA de ésta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</si>
  <si>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</si>
  <si>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</si>
  <si>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</si>
  <si>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</si>
  <si>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</si>
  <si>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</si>
  <si>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</si>
  <si>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</si>
  <si>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</si>
  <si>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</si>
  <si>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</si>
  <si>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</si>
  <si>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</si>
  <si>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</si>
  <si>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</si>
  <si>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</si>
  <si>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</si>
  <si>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</si>
  <si>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</si>
  <si>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Análisis de Código</t>
  </si>
  <si>
    <t>Crear repositorio GitHub</t>
  </si>
  <si>
    <t>Integrar Sonar Cloud</t>
  </si>
  <si>
    <t>Analizar resultados</t>
  </si>
  <si>
    <t>Arquietctura Online</t>
  </si>
  <si>
    <t>Redacción Memoria</t>
  </si>
  <si>
    <t>Estudiar elementos arquitectura</t>
  </si>
  <si>
    <t>Boceto arquitectura</t>
  </si>
  <si>
    <t>Thrat Modelling en IriusRisk</t>
  </si>
  <si>
    <t>Medidas de proteccion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</si>
</sst>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medium">
        <color theme="0" tint="-0.14996795556505021"/>
      </top>
      <bottom style="medium">
        <color indexed="64"/>
      </bottom>
      <diagonal/>
    </border>
    <border>
      <left style="thin">
        <color theme="0" tint="-0.14993743705557422"/>
      </left>
      <right style="thin">
        <color theme="0" tint="-0.14993743705557422"/>
      </right>
      <top style="medium">
        <color theme="0" tint="-0.14996795556505021"/>
      </top>
      <bottom style="medium">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1" applyNumberFormat="0" applyAlignment="0" applyProtection="0"/>
    <xf numFmtId="0" fontId="28" fillId="15" borderId="12" applyNumberFormat="0" applyAlignment="0" applyProtection="0"/>
    <xf numFmtId="0" fontId="29" fillId="15" borderId="11" applyNumberFormat="0" applyAlignment="0" applyProtection="0"/>
    <xf numFmtId="0" fontId="30" fillId="0" borderId="13" applyNumberFormat="0" applyFill="0" applyAlignment="0" applyProtection="0"/>
    <xf numFmtId="0" fontId="31" fillId="16" borderId="14" applyNumberFormat="0" applyAlignment="0" applyProtection="0"/>
    <xf numFmtId="0" fontId="32" fillId="0" borderId="0" applyNumberFormat="0" applyFill="0" applyBorder="0" applyAlignment="0" applyProtection="0"/>
    <xf numFmtId="0" fontId="8" fillId="17"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19"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19"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19"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19"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19"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cellStyleXfs>
  <cellXfs count="7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1" fillId="9"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0" fontId="8" fillId="0" borderId="7" xfId="8" applyBorder="1">
      <alignment horizontal="right" indent="1"/>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168" fontId="8" fillId="3" borderId="2" xfId="10" applyFill="1">
      <alignment horizontal="center" vertical="center"/>
    </xf>
    <xf numFmtId="168" fontId="8" fillId="4" borderId="2" xfId="10" applyFill="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8" fillId="0" borderId="3" xfId="9">
      <alignment horizontal="center" vertical="center"/>
    </xf>
    <xf numFmtId="0" fontId="5" fillId="8" borderId="18" xfId="0" applyFont="1" applyFill="1" applyBorder="1" applyAlignment="1">
      <alignment horizontal="left" vertical="center" indent="1"/>
    </xf>
    <xf numFmtId="9" fontId="4" fillId="8" borderId="18" xfId="2" applyFont="1" applyFill="1" applyBorder="1" applyAlignment="1">
      <alignment horizontal="center" vertical="center"/>
    </xf>
    <xf numFmtId="168" fontId="0" fillId="8" borderId="18" xfId="0" applyNumberFormat="1" applyFill="1" applyBorder="1" applyAlignment="1">
      <alignment horizontal="center" vertical="center"/>
    </xf>
    <xf numFmtId="168" fontId="4" fillId="8" borderId="18" xfId="0" applyNumberFormat="1" applyFont="1" applyFill="1" applyBorder="1" applyAlignment="1">
      <alignment horizontal="center" vertical="center"/>
    </xf>
    <xf numFmtId="0" fontId="4" fillId="0" borderId="18" xfId="0" applyFont="1" applyBorder="1" applyAlignment="1">
      <alignment horizontal="center" vertical="center"/>
    </xf>
    <xf numFmtId="0" fontId="0" fillId="0" borderId="19" xfId="0" applyBorder="1" applyAlignment="1">
      <alignment vertical="center"/>
    </xf>
    <xf numFmtId="0" fontId="19" fillId="0" borderId="17" xfId="3" applyBorder="1"/>
    <xf numFmtId="0" fontId="8" fillId="3" borderId="20" xfId="12" applyFill="1" applyBorder="1">
      <alignment horizontal="left" vertical="center" indent="2"/>
    </xf>
    <xf numFmtId="9" fontId="4" fillId="3" borderId="20" xfId="2" applyFont="1" applyFill="1" applyBorder="1" applyAlignment="1">
      <alignment horizontal="center" vertical="center"/>
    </xf>
    <xf numFmtId="168" fontId="8" fillId="3" borderId="20" xfId="10" applyFill="1" applyBorder="1">
      <alignment horizontal="center" vertical="center"/>
    </xf>
    <xf numFmtId="0" fontId="4" fillId="0" borderId="20" xfId="0" applyFont="1" applyBorder="1" applyAlignment="1">
      <alignment horizontal="center" vertical="center"/>
    </xf>
    <xf numFmtId="0" fontId="0" fillId="0" borderId="21" xfId="0" applyBorder="1" applyAlignment="1">
      <alignment vertical="center"/>
    </xf>
    <xf numFmtId="0" fontId="0" fillId="0" borderId="17" xfId="0" applyBorder="1" applyAlignment="1">
      <alignment vertical="center"/>
    </xf>
    <xf numFmtId="0" fontId="5" fillId="5" borderId="18" xfId="0" applyFont="1" applyFill="1" applyBorder="1" applyAlignment="1">
      <alignment horizontal="left" vertical="center" indent="1"/>
    </xf>
    <xf numFmtId="9" fontId="4" fillId="5" borderId="18" xfId="2" applyFont="1" applyFill="1" applyBorder="1" applyAlignment="1">
      <alignment horizontal="center" vertical="center"/>
    </xf>
    <xf numFmtId="168" fontId="0" fillId="5" borderId="18" xfId="0" applyNumberFormat="1" applyFill="1" applyBorder="1" applyAlignment="1">
      <alignment horizontal="center" vertical="center"/>
    </xf>
    <xf numFmtId="168" fontId="4" fillId="5" borderId="18" xfId="0" applyNumberFormat="1" applyFont="1" applyFill="1" applyBorder="1" applyAlignment="1">
      <alignment horizontal="center" vertical="center"/>
    </xf>
    <xf numFmtId="0" fontId="8" fillId="4" borderId="20" xfId="12" applyFill="1" applyBorder="1">
      <alignment horizontal="left" vertical="center" indent="2"/>
    </xf>
    <xf numFmtId="9" fontId="4" fillId="4" borderId="20" xfId="2" applyFont="1" applyFill="1" applyBorder="1" applyAlignment="1">
      <alignment horizontal="center" vertical="center"/>
    </xf>
    <xf numFmtId="168" fontId="8" fillId="4" borderId="20" xfId="10" applyFill="1" applyBorder="1">
      <alignment horizontal="center" vertical="center"/>
    </xf>
    <xf numFmtId="169" fontId="10" fillId="42" borderId="6" xfId="0" applyNumberFormat="1"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5"/>
        </patternFill>
      </fill>
      <border>
        <left/>
        <right/>
      </border>
    </dxf>
    <dxf>
      <fill>
        <patternFill>
          <bgColor theme="6"/>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0"/>
  <sheetViews>
    <sheetView showGridLines="0" tabSelected="1" showRuler="0" zoomScaleNormal="100" zoomScalePageLayoutView="70" workbookViewId="0">
      <pane ySplit="6" topLeftCell="A9" activePane="bottomLeft" state="frozen"/>
      <selection pane="bottomLeft" activeCell="C9" sqref="C9"/>
    </sheetView>
  </sheetViews>
  <sheetFormatPr baseColWidth="10" defaultColWidth="9.109375" defaultRowHeight="30" customHeight="1" x14ac:dyDescent="0.3"/>
  <cols>
    <col min="1" max="1" width="2.6640625" style="32" customWidth="1"/>
    <col min="2" max="2" width="29.44140625" customWidth="1"/>
    <col min="3" max="3" width="10.6640625" customWidth="1"/>
    <col min="4" max="4" width="10.44140625" style="4" customWidth="1"/>
    <col min="5" max="5" width="10.44140625" customWidth="1"/>
    <col min="6" max="6" width="2.6640625" customWidth="1"/>
    <col min="7" max="7" width="9.44140625" hidden="1" customWidth="1"/>
    <col min="8" max="63" width="3.33203125" customWidth="1"/>
    <col min="68" max="69" width="10.33203125"/>
  </cols>
  <sheetData>
    <row r="1" spans="1:63" ht="30" customHeight="1" x14ac:dyDescent="0.55000000000000004">
      <c r="A1" s="33" t="s">
        <v>0</v>
      </c>
      <c r="B1" s="35" t="s">
        <v>13</v>
      </c>
      <c r="C1" s="1"/>
      <c r="D1" s="3"/>
      <c r="E1" s="21"/>
      <c r="G1" s="1"/>
      <c r="H1" s="41" t="s">
        <v>22</v>
      </c>
    </row>
    <row r="2" spans="1:63" ht="30" customHeight="1" x14ac:dyDescent="0.35">
      <c r="A2" s="32" t="s">
        <v>1</v>
      </c>
      <c r="B2" s="36" t="s">
        <v>14</v>
      </c>
      <c r="H2" s="42" t="s">
        <v>23</v>
      </c>
    </row>
    <row r="3" spans="1:63" ht="30" customHeight="1" x14ac:dyDescent="0.3">
      <c r="A3" s="32" t="s">
        <v>2</v>
      </c>
      <c r="B3" s="37" t="s">
        <v>15</v>
      </c>
      <c r="C3" s="48"/>
      <c r="D3" s="57">
        <f ca="1">TODAY()</f>
        <v>45549</v>
      </c>
      <c r="E3" s="57"/>
    </row>
    <row r="4" spans="1:63" ht="30" customHeight="1" x14ac:dyDescent="0.3">
      <c r="A4" s="33" t="s">
        <v>3</v>
      </c>
      <c r="C4" s="48"/>
      <c r="D4" s="6">
        <v>1</v>
      </c>
      <c r="H4" s="54">
        <f ca="1">H5</f>
        <v>45544</v>
      </c>
      <c r="I4" s="55"/>
      <c r="J4" s="55"/>
      <c r="K4" s="55"/>
      <c r="L4" s="55"/>
      <c r="M4" s="55"/>
      <c r="N4" s="56"/>
      <c r="O4" s="54">
        <f ca="1">O5</f>
        <v>45551</v>
      </c>
      <c r="P4" s="55"/>
      <c r="Q4" s="55"/>
      <c r="R4" s="55"/>
      <c r="S4" s="55"/>
      <c r="T4" s="55"/>
      <c r="U4" s="56"/>
      <c r="V4" s="54">
        <f ca="1">V5</f>
        <v>45558</v>
      </c>
      <c r="W4" s="55"/>
      <c r="X4" s="55"/>
      <c r="Y4" s="55"/>
      <c r="Z4" s="55"/>
      <c r="AA4" s="55"/>
      <c r="AB4" s="56"/>
      <c r="AC4" s="54">
        <f ca="1">AC5</f>
        <v>45565</v>
      </c>
      <c r="AD4" s="55"/>
      <c r="AE4" s="55"/>
      <c r="AF4" s="55"/>
      <c r="AG4" s="55"/>
      <c r="AH4" s="55"/>
      <c r="AI4" s="56"/>
      <c r="AJ4" s="54">
        <f ca="1">AJ5</f>
        <v>45572</v>
      </c>
      <c r="AK4" s="55"/>
      <c r="AL4" s="55"/>
      <c r="AM4" s="55"/>
      <c r="AN4" s="55"/>
      <c r="AO4" s="55"/>
      <c r="AP4" s="56"/>
      <c r="AQ4" s="54">
        <f ca="1">AQ5</f>
        <v>45579</v>
      </c>
      <c r="AR4" s="55"/>
      <c r="AS4" s="55"/>
      <c r="AT4" s="55"/>
      <c r="AU4" s="55"/>
      <c r="AV4" s="55"/>
      <c r="AW4" s="56"/>
      <c r="AX4" s="54">
        <f ca="1">AX5</f>
        <v>45586</v>
      </c>
      <c r="AY4" s="55"/>
      <c r="AZ4" s="55"/>
      <c r="BA4" s="55"/>
      <c r="BB4" s="55"/>
      <c r="BC4" s="55"/>
      <c r="BD4" s="56"/>
      <c r="BE4" s="54">
        <f ca="1">BE5</f>
        <v>45593</v>
      </c>
      <c r="BF4" s="55"/>
      <c r="BG4" s="55"/>
      <c r="BH4" s="55"/>
      <c r="BI4" s="55"/>
      <c r="BJ4" s="55"/>
      <c r="BK4" s="56"/>
    </row>
    <row r="5" spans="1:63" ht="15" customHeight="1" x14ac:dyDescent="0.3">
      <c r="A5" s="33" t="s">
        <v>4</v>
      </c>
      <c r="B5" s="40"/>
      <c r="C5" s="40"/>
      <c r="D5" s="40"/>
      <c r="E5" s="40"/>
      <c r="F5" s="40"/>
      <c r="H5" s="49">
        <f ca="1">Inicio_del_proyecto-WEEKDAY(Inicio_del_proyecto,1)+2+7*(Semana_para_mostrar-1)</f>
        <v>45544</v>
      </c>
      <c r="I5" s="50">
        <f ca="1">H5+1</f>
        <v>45545</v>
      </c>
      <c r="J5" s="50">
        <f t="shared" ref="J5:AW5" ca="1" si="0">I5+1</f>
        <v>45546</v>
      </c>
      <c r="K5" s="50">
        <f t="shared" ca="1" si="0"/>
        <v>45547</v>
      </c>
      <c r="L5" s="50">
        <f t="shared" ca="1" si="0"/>
        <v>45548</v>
      </c>
      <c r="M5" s="50">
        <f t="shared" ca="1" si="0"/>
        <v>45549</v>
      </c>
      <c r="N5" s="51">
        <f t="shared" ca="1" si="0"/>
        <v>45550</v>
      </c>
      <c r="O5" s="78">
        <f ca="1">N5+1</f>
        <v>45551</v>
      </c>
      <c r="P5" s="50">
        <f ca="1">O5+1</f>
        <v>45552</v>
      </c>
      <c r="Q5" s="50">
        <f t="shared" ca="1" si="0"/>
        <v>45553</v>
      </c>
      <c r="R5" s="50">
        <f t="shared" ca="1" si="0"/>
        <v>45554</v>
      </c>
      <c r="S5" s="50">
        <f t="shared" ca="1" si="0"/>
        <v>45555</v>
      </c>
      <c r="T5" s="50">
        <f t="shared" ca="1" si="0"/>
        <v>45556</v>
      </c>
      <c r="U5" s="51">
        <f t="shared" ca="1" si="0"/>
        <v>45557</v>
      </c>
      <c r="V5" s="78">
        <f ca="1">U5+1</f>
        <v>45558</v>
      </c>
      <c r="W5" s="50">
        <f ca="1">V5+1</f>
        <v>45559</v>
      </c>
      <c r="X5" s="50">
        <f t="shared" ca="1" si="0"/>
        <v>45560</v>
      </c>
      <c r="Y5" s="50">
        <f t="shared" ca="1" si="0"/>
        <v>45561</v>
      </c>
      <c r="Z5" s="50">
        <f t="shared" ca="1" si="0"/>
        <v>45562</v>
      </c>
      <c r="AA5" s="50">
        <f t="shared" ca="1" si="0"/>
        <v>45563</v>
      </c>
      <c r="AB5" s="51">
        <f t="shared" ca="1" si="0"/>
        <v>45564</v>
      </c>
      <c r="AC5" s="49">
        <f ca="1">AB5+1</f>
        <v>45565</v>
      </c>
      <c r="AD5" s="50">
        <f ca="1">AC5+1</f>
        <v>45566</v>
      </c>
      <c r="AE5" s="50">
        <f t="shared" ca="1" si="0"/>
        <v>45567</v>
      </c>
      <c r="AF5" s="50">
        <f t="shared" ca="1" si="0"/>
        <v>45568</v>
      </c>
      <c r="AG5" s="50">
        <f t="shared" ca="1" si="0"/>
        <v>45569</v>
      </c>
      <c r="AH5" s="50">
        <f t="shared" ca="1" si="0"/>
        <v>45570</v>
      </c>
      <c r="AI5" s="51">
        <f t="shared" ca="1" si="0"/>
        <v>45571</v>
      </c>
      <c r="AJ5" s="49">
        <f ca="1">AI5+1</f>
        <v>45572</v>
      </c>
      <c r="AK5" s="50">
        <f ca="1">AJ5+1</f>
        <v>45573</v>
      </c>
      <c r="AL5" s="50">
        <f t="shared" ca="1" si="0"/>
        <v>45574</v>
      </c>
      <c r="AM5" s="50">
        <f t="shared" ca="1" si="0"/>
        <v>45575</v>
      </c>
      <c r="AN5" s="50">
        <f t="shared" ca="1" si="0"/>
        <v>45576</v>
      </c>
      <c r="AO5" s="50">
        <f t="shared" ca="1" si="0"/>
        <v>45577</v>
      </c>
      <c r="AP5" s="51">
        <f t="shared" ca="1" si="0"/>
        <v>45578</v>
      </c>
      <c r="AQ5" s="49">
        <f ca="1">AP5+1</f>
        <v>45579</v>
      </c>
      <c r="AR5" s="50">
        <f ca="1">AQ5+1</f>
        <v>45580</v>
      </c>
      <c r="AS5" s="50">
        <f t="shared" ca="1" si="0"/>
        <v>45581</v>
      </c>
      <c r="AT5" s="50">
        <f t="shared" ca="1" si="0"/>
        <v>45582</v>
      </c>
      <c r="AU5" s="50">
        <f t="shared" ca="1" si="0"/>
        <v>45583</v>
      </c>
      <c r="AV5" s="50">
        <f t="shared" ca="1" si="0"/>
        <v>45584</v>
      </c>
      <c r="AW5" s="51">
        <f t="shared" ca="1" si="0"/>
        <v>45585</v>
      </c>
      <c r="AX5" s="49">
        <f ca="1">AW5+1</f>
        <v>45586</v>
      </c>
      <c r="AY5" s="50">
        <f ca="1">AX5+1</f>
        <v>45587</v>
      </c>
      <c r="AZ5" s="50">
        <f t="shared" ref="AZ5:BD5" ca="1" si="1">AY5+1</f>
        <v>45588</v>
      </c>
      <c r="BA5" s="50">
        <f t="shared" ca="1" si="1"/>
        <v>45589</v>
      </c>
      <c r="BB5" s="50">
        <f t="shared" ca="1" si="1"/>
        <v>45590</v>
      </c>
      <c r="BC5" s="50">
        <f t="shared" ca="1" si="1"/>
        <v>45591</v>
      </c>
      <c r="BD5" s="51">
        <f t="shared" ca="1" si="1"/>
        <v>45592</v>
      </c>
      <c r="BE5" s="49">
        <f ca="1">BD5+1</f>
        <v>45593</v>
      </c>
      <c r="BF5" s="50">
        <f ca="1">BE5+1</f>
        <v>45594</v>
      </c>
      <c r="BG5" s="50">
        <f t="shared" ref="BG5:BK5" ca="1" si="2">BF5+1</f>
        <v>45595</v>
      </c>
      <c r="BH5" s="50">
        <f t="shared" ca="1" si="2"/>
        <v>45596</v>
      </c>
      <c r="BI5" s="50">
        <f t="shared" ca="1" si="2"/>
        <v>45597</v>
      </c>
      <c r="BJ5" s="50">
        <f t="shared" ca="1" si="2"/>
        <v>45598</v>
      </c>
      <c r="BK5" s="51">
        <f t="shared" ca="1" si="2"/>
        <v>45599</v>
      </c>
    </row>
    <row r="6" spans="1:63" ht="30" customHeight="1" thickBot="1" x14ac:dyDescent="0.35">
      <c r="A6" s="33" t="s">
        <v>5</v>
      </c>
      <c r="B6" s="7" t="s">
        <v>16</v>
      </c>
      <c r="C6" s="8" t="s">
        <v>18</v>
      </c>
      <c r="D6" s="8" t="s">
        <v>19</v>
      </c>
      <c r="E6" s="8" t="s">
        <v>20</v>
      </c>
      <c r="F6" s="8"/>
      <c r="G6" s="8" t="s">
        <v>21</v>
      </c>
      <c r="H6" s="9" t="str">
        <f t="shared" ref="H6" ca="1" si="3">LEFT(TEXT(H5,"ddd"),1)</f>
        <v>l</v>
      </c>
      <c r="I6" s="9" t="str">
        <f t="shared" ref="I6:AQ6" ca="1" si="4">LEFT(TEXT(I5,"ddd"),1)</f>
        <v>m</v>
      </c>
      <c r="J6" s="9" t="str">
        <f t="shared" ca="1" si="4"/>
        <v>m</v>
      </c>
      <c r="K6" s="9" t="str">
        <f t="shared" ca="1" si="4"/>
        <v>j</v>
      </c>
      <c r="L6" s="9" t="str">
        <f t="shared" ca="1" si="4"/>
        <v>v</v>
      </c>
      <c r="M6" s="9" t="str">
        <f t="shared" ca="1" si="4"/>
        <v>s</v>
      </c>
      <c r="N6" s="9" t="str">
        <f t="shared" ca="1" si="4"/>
        <v>d</v>
      </c>
      <c r="O6" s="9" t="str">
        <f t="shared" ca="1" si="4"/>
        <v>l</v>
      </c>
      <c r="P6" s="9" t="str">
        <f t="shared" ca="1" si="4"/>
        <v>m</v>
      </c>
      <c r="Q6" s="9" t="str">
        <f t="shared" ca="1" si="4"/>
        <v>m</v>
      </c>
      <c r="R6" s="9" t="str">
        <f t="shared" ca="1" si="4"/>
        <v>j</v>
      </c>
      <c r="S6" s="9" t="str">
        <f t="shared" ca="1" si="4"/>
        <v>v</v>
      </c>
      <c r="T6" s="9" t="str">
        <f t="shared" ca="1" si="4"/>
        <v>s</v>
      </c>
      <c r="U6" s="9" t="str">
        <f t="shared" ca="1" si="4"/>
        <v>d</v>
      </c>
      <c r="V6" s="9" t="str">
        <f t="shared" ca="1" si="4"/>
        <v>l</v>
      </c>
      <c r="W6" s="9" t="str">
        <f t="shared" ca="1" si="4"/>
        <v>m</v>
      </c>
      <c r="X6" s="9" t="str">
        <f t="shared" ca="1" si="4"/>
        <v>m</v>
      </c>
      <c r="Y6" s="9" t="str">
        <f t="shared" ca="1" si="4"/>
        <v>j</v>
      </c>
      <c r="Z6" s="9" t="str">
        <f t="shared" ca="1" si="4"/>
        <v>v</v>
      </c>
      <c r="AA6" s="9" t="str">
        <f t="shared" ca="1" si="4"/>
        <v>s</v>
      </c>
      <c r="AB6" s="9" t="str">
        <f t="shared" ca="1" si="4"/>
        <v>d</v>
      </c>
      <c r="AC6" s="9" t="str">
        <f t="shared" ca="1" si="4"/>
        <v>l</v>
      </c>
      <c r="AD6" s="9" t="str">
        <f t="shared" ca="1" si="4"/>
        <v>m</v>
      </c>
      <c r="AE6" s="9" t="str">
        <f t="shared" ca="1" si="4"/>
        <v>m</v>
      </c>
      <c r="AF6" s="9" t="str">
        <f t="shared" ca="1" si="4"/>
        <v>j</v>
      </c>
      <c r="AG6" s="9" t="str">
        <f t="shared" ca="1" si="4"/>
        <v>v</v>
      </c>
      <c r="AH6" s="9" t="str">
        <f t="shared" ca="1" si="4"/>
        <v>s</v>
      </c>
      <c r="AI6" s="9" t="str">
        <f t="shared" ca="1" si="4"/>
        <v>d</v>
      </c>
      <c r="AJ6" s="9" t="str">
        <f t="shared" ca="1" si="4"/>
        <v>l</v>
      </c>
      <c r="AK6" s="9" t="str">
        <f t="shared" ca="1" si="4"/>
        <v>m</v>
      </c>
      <c r="AL6" s="9" t="str">
        <f t="shared" ca="1" si="4"/>
        <v>m</v>
      </c>
      <c r="AM6" s="9" t="str">
        <f t="shared" ca="1" si="4"/>
        <v>j</v>
      </c>
      <c r="AN6" s="9" t="str">
        <f t="shared" ca="1" si="4"/>
        <v>v</v>
      </c>
      <c r="AO6" s="9" t="str">
        <f t="shared" ca="1" si="4"/>
        <v>s</v>
      </c>
      <c r="AP6" s="9" t="str">
        <f t="shared" ca="1" si="4"/>
        <v>d</v>
      </c>
      <c r="AQ6" s="9" t="str">
        <f t="shared" ca="1" si="4"/>
        <v>l</v>
      </c>
      <c r="AR6" s="9" t="str">
        <f t="shared" ref="AR6:BK6" ca="1" si="5">LEFT(TEXT(AR5,"ddd"),1)</f>
        <v>m</v>
      </c>
      <c r="AS6" s="9" t="str">
        <f t="shared" ca="1" si="5"/>
        <v>m</v>
      </c>
      <c r="AT6" s="9" t="str">
        <f t="shared" ca="1" si="5"/>
        <v>j</v>
      </c>
      <c r="AU6" s="9" t="str">
        <f t="shared" ca="1" si="5"/>
        <v>v</v>
      </c>
      <c r="AV6" s="9" t="str">
        <f t="shared" ca="1" si="5"/>
        <v>s</v>
      </c>
      <c r="AW6" s="9" t="str">
        <f t="shared" ca="1" si="5"/>
        <v>d</v>
      </c>
      <c r="AX6" s="9" t="str">
        <f t="shared" ca="1" si="5"/>
        <v>l</v>
      </c>
      <c r="AY6" s="9" t="str">
        <f t="shared" ca="1" si="5"/>
        <v>m</v>
      </c>
      <c r="AZ6" s="9" t="str">
        <f t="shared" ca="1" si="5"/>
        <v>m</v>
      </c>
      <c r="BA6" s="9" t="str">
        <f t="shared" ca="1" si="5"/>
        <v>j</v>
      </c>
      <c r="BB6" s="9" t="str">
        <f t="shared" ca="1" si="5"/>
        <v>v</v>
      </c>
      <c r="BC6" s="9" t="str">
        <f t="shared" ca="1" si="5"/>
        <v>s</v>
      </c>
      <c r="BD6" s="9" t="str">
        <f t="shared" ca="1" si="5"/>
        <v>d</v>
      </c>
      <c r="BE6" s="9" t="str">
        <f t="shared" ca="1" si="5"/>
        <v>l</v>
      </c>
      <c r="BF6" s="9" t="str">
        <f t="shared" ca="1" si="5"/>
        <v>m</v>
      </c>
      <c r="BG6" s="9" t="str">
        <f t="shared" ca="1" si="5"/>
        <v>m</v>
      </c>
      <c r="BH6" s="9" t="str">
        <f t="shared" ca="1" si="5"/>
        <v>j</v>
      </c>
      <c r="BI6" s="9" t="str">
        <f t="shared" ca="1" si="5"/>
        <v>v</v>
      </c>
      <c r="BJ6" s="9" t="str">
        <f t="shared" ca="1" si="5"/>
        <v>s</v>
      </c>
      <c r="BK6" s="9" t="str">
        <f t="shared" ca="1" si="5"/>
        <v>d</v>
      </c>
    </row>
    <row r="7" spans="1:63" ht="30" hidden="1" customHeight="1" thickBot="1" x14ac:dyDescent="0.35">
      <c r="A7" s="32" t="s">
        <v>6</v>
      </c>
      <c r="D7"/>
      <c r="G7" t="str">
        <f>IF(OR(ISBLANK(task_start),ISBLANK(task_end)),"",task_end-task_start+1)</f>
        <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row>
    <row r="8" spans="1:63" s="2" customFormat="1" ht="30" hidden="1" customHeight="1" thickBot="1" x14ac:dyDescent="0.35">
      <c r="A8" s="33" t="s">
        <v>7</v>
      </c>
      <c r="B8" s="11" t="s">
        <v>37</v>
      </c>
      <c r="C8" s="12">
        <f>AVERAGE(C9:C11)</f>
        <v>0</v>
      </c>
      <c r="D8" s="44">
        <f>MIN(D9:D11)</f>
        <v>45550</v>
      </c>
      <c r="E8" s="45">
        <f>MAX(E9:E11)</f>
        <v>45571</v>
      </c>
      <c r="F8" s="10"/>
      <c r="G8" s="10">
        <f t="shared" ref="G8:G18" si="6">IF(OR(ISBLANK(task_start),ISBLANK(task_end)),"",task_end-task_start+1)</f>
        <v>22</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row>
    <row r="9" spans="1:63" s="2" customFormat="1" ht="30" customHeight="1" thickBot="1" x14ac:dyDescent="0.35">
      <c r="A9" s="33" t="s">
        <v>8</v>
      </c>
      <c r="B9" s="38" t="s">
        <v>38</v>
      </c>
      <c r="C9" s="13">
        <v>0</v>
      </c>
      <c r="D9" s="52">
        <v>45550</v>
      </c>
      <c r="E9" s="52">
        <v>45550</v>
      </c>
      <c r="F9" s="10"/>
      <c r="G9" s="10">
        <f t="shared" si="6"/>
        <v>1</v>
      </c>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row>
    <row r="10" spans="1:63" s="2" customFormat="1" ht="30" customHeight="1" thickBot="1" x14ac:dyDescent="0.35">
      <c r="A10" s="33" t="s">
        <v>9</v>
      </c>
      <c r="B10" s="38" t="s">
        <v>39</v>
      </c>
      <c r="C10" s="13">
        <v>0</v>
      </c>
      <c r="D10" s="52">
        <v>45551</v>
      </c>
      <c r="E10" s="52">
        <v>45557</v>
      </c>
      <c r="F10" s="10"/>
      <c r="G10" s="10">
        <f t="shared" si="6"/>
        <v>7</v>
      </c>
      <c r="H10" s="18"/>
      <c r="I10" s="18"/>
      <c r="J10" s="18"/>
      <c r="K10" s="18"/>
      <c r="L10" s="18"/>
      <c r="M10" s="18"/>
      <c r="N10" s="18"/>
      <c r="O10" s="18"/>
      <c r="P10" s="18"/>
      <c r="Q10" s="18"/>
      <c r="R10" s="18"/>
      <c r="S10" s="18"/>
      <c r="T10" s="19"/>
      <c r="U10" s="19"/>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row>
    <row r="11" spans="1:63" s="70" customFormat="1" ht="30" customHeight="1" thickBot="1" x14ac:dyDescent="0.35">
      <c r="A11" s="64"/>
      <c r="B11" s="65" t="s">
        <v>40</v>
      </c>
      <c r="C11" s="66">
        <v>0</v>
      </c>
      <c r="D11" s="67">
        <v>45558</v>
      </c>
      <c r="E11" s="67">
        <v>45571</v>
      </c>
      <c r="F11" s="68"/>
      <c r="G11" s="68">
        <f t="shared" si="6"/>
        <v>14</v>
      </c>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row>
    <row r="12" spans="1:63" s="2" customFormat="1" ht="30" hidden="1" customHeight="1" thickBot="1" x14ac:dyDescent="0.35">
      <c r="A12" s="33" t="s">
        <v>10</v>
      </c>
      <c r="B12" s="58" t="s">
        <v>41</v>
      </c>
      <c r="C12" s="59">
        <f>AVERAGE(C13:C16)</f>
        <v>0</v>
      </c>
      <c r="D12" s="60">
        <f>MIN(D13:D16)</f>
        <v>45555</v>
      </c>
      <c r="E12" s="61">
        <f>MAX(E13:E16)</f>
        <v>45613</v>
      </c>
      <c r="F12" s="62"/>
      <c r="G12" s="62">
        <f t="shared" si="6"/>
        <v>59</v>
      </c>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row>
    <row r="13" spans="1:63" s="2" customFormat="1" ht="30" customHeight="1" thickBot="1" x14ac:dyDescent="0.35">
      <c r="A13" s="33"/>
      <c r="B13" s="39" t="s">
        <v>43</v>
      </c>
      <c r="C13" s="14">
        <v>0</v>
      </c>
      <c r="D13" s="53">
        <v>45555</v>
      </c>
      <c r="E13" s="53">
        <f>D13+7</f>
        <v>45562</v>
      </c>
      <c r="F13" s="10"/>
      <c r="G13" s="10">
        <f t="shared" si="6"/>
        <v>8</v>
      </c>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row>
    <row r="14" spans="1:63" s="2" customFormat="1" ht="30" customHeight="1" thickBot="1" x14ac:dyDescent="0.35">
      <c r="A14" s="32"/>
      <c r="B14" s="39" t="s">
        <v>44</v>
      </c>
      <c r="C14" s="14">
        <v>0</v>
      </c>
      <c r="D14" s="53">
        <v>45562</v>
      </c>
      <c r="E14" s="53">
        <v>45583</v>
      </c>
      <c r="F14" s="10"/>
      <c r="G14" s="10">
        <f t="shared" si="6"/>
        <v>22</v>
      </c>
      <c r="H14" s="18"/>
      <c r="I14" s="18"/>
      <c r="J14" s="18"/>
      <c r="K14" s="18"/>
      <c r="L14" s="18"/>
      <c r="M14" s="18"/>
      <c r="N14" s="18"/>
      <c r="O14" s="18"/>
      <c r="P14" s="18"/>
      <c r="Q14" s="18"/>
      <c r="R14" s="18"/>
      <c r="S14" s="18"/>
      <c r="T14" s="19"/>
      <c r="U14" s="19"/>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row>
    <row r="15" spans="1:63" s="2" customFormat="1" ht="30" customHeight="1" thickBot="1" x14ac:dyDescent="0.35">
      <c r="A15" s="32"/>
      <c r="B15" s="39" t="s">
        <v>45</v>
      </c>
      <c r="C15" s="14">
        <v>0</v>
      </c>
      <c r="D15" s="53">
        <v>45576</v>
      </c>
      <c r="E15" s="53">
        <v>45604</v>
      </c>
      <c r="F15" s="10"/>
      <c r="G15" s="10">
        <f t="shared" si="6"/>
        <v>29</v>
      </c>
      <c r="H15" s="18"/>
      <c r="I15" s="18"/>
      <c r="J15" s="18"/>
      <c r="K15" s="18"/>
      <c r="L15" s="18"/>
      <c r="M15" s="18"/>
      <c r="N15" s="18"/>
      <c r="O15" s="18"/>
      <c r="P15" s="18"/>
      <c r="Q15" s="18"/>
      <c r="R15" s="18"/>
      <c r="S15" s="18"/>
      <c r="T15" s="18"/>
      <c r="U15" s="18"/>
      <c r="V15" s="18"/>
      <c r="W15" s="18"/>
      <c r="X15" s="19"/>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row>
    <row r="16" spans="1:63" s="70" customFormat="1" ht="30" customHeight="1" thickBot="1" x14ac:dyDescent="0.35">
      <c r="A16" s="64"/>
      <c r="B16" s="75" t="s">
        <v>46</v>
      </c>
      <c r="C16" s="76">
        <v>0</v>
      </c>
      <c r="D16" s="77">
        <v>45590</v>
      </c>
      <c r="E16" s="77">
        <v>45613</v>
      </c>
      <c r="F16" s="68"/>
      <c r="G16" s="68">
        <f t="shared" si="6"/>
        <v>24</v>
      </c>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row>
    <row r="17" spans="1:63" s="2" customFormat="1" ht="30" customHeight="1" thickBot="1" x14ac:dyDescent="0.35">
      <c r="A17" s="32" t="s">
        <v>11</v>
      </c>
      <c r="B17" s="71" t="s">
        <v>42</v>
      </c>
      <c r="C17" s="72">
        <v>0</v>
      </c>
      <c r="D17" s="73">
        <v>45580</v>
      </c>
      <c r="E17" s="74">
        <v>45627</v>
      </c>
      <c r="F17" s="62"/>
      <c r="G17" s="62">
        <f t="shared" si="6"/>
        <v>48</v>
      </c>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row>
    <row r="18" spans="1:63" s="2" customFormat="1" ht="30" customHeight="1" thickBot="1" x14ac:dyDescent="0.35">
      <c r="A18" s="33" t="s">
        <v>12</v>
      </c>
      <c r="B18" s="15" t="s">
        <v>17</v>
      </c>
      <c r="C18" s="16"/>
      <c r="D18" s="46"/>
      <c r="E18" s="47"/>
      <c r="F18" s="17"/>
      <c r="G18" s="17" t="str">
        <f t="shared" si="6"/>
        <v/>
      </c>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row>
    <row r="19" spans="1:63" ht="30" customHeight="1" x14ac:dyDescent="0.3">
      <c r="F19" s="5"/>
    </row>
    <row r="20" spans="1:63" ht="30" customHeight="1" x14ac:dyDescent="0.3">
      <c r="E20" s="34"/>
    </row>
  </sheetData>
  <mergeCells count="9">
    <mergeCell ref="BE4:BK4"/>
    <mergeCell ref="D3:E3"/>
    <mergeCell ref="H4:N4"/>
    <mergeCell ref="O4:U4"/>
    <mergeCell ref="V4:AB4"/>
    <mergeCell ref="AC4:AI4"/>
    <mergeCell ref="AJ4:AP4"/>
    <mergeCell ref="AQ4:AW4"/>
    <mergeCell ref="AX4:BD4"/>
  </mergeCells>
  <conditionalFormatting sqref="C7:C1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18">
    <cfRule type="expression" dxfId="2" priority="33">
      <formula>AND(TODAY()&gt;=H$5,TODAY()&lt;I$5)</formula>
    </cfRule>
  </conditionalFormatting>
  <conditionalFormatting sqref="H7:BK18">
    <cfRule type="expression" dxfId="1" priority="27">
      <formula>AND(task_start&lt;=H$5,ROUNDDOWN((task_end-task_start+1)*task_progress,0)+task_start-1&gt;=H$5)</formula>
    </cfRule>
    <cfRule type="expression" dxfId="0" priority="28" stopIfTrue="1">
      <formula>AND(task_end&gt;=H$5,task_start&lt;I$5)</formula>
    </cfRule>
  </conditionalFormatting>
  <dataValidations disablePrompts="1"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hyperlinks>
    <hyperlink ref="H1" r:id="rId1" xr:uid="{00000000-0004-0000-0000-000001000000}"/>
    <hyperlink ref="H2" r:id="rId2" xr:uid="{00000000-0004-0000-0000-000000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22" customWidth="1"/>
    <col min="2" max="16384" width="9.109375" style="1"/>
  </cols>
  <sheetData>
    <row r="1" spans="1:2" ht="46.5" customHeight="1" x14ac:dyDescent="0.3"/>
    <row r="2" spans="1:2" s="24" customFormat="1" ht="15.6" x14ac:dyDescent="0.3">
      <c r="A2" s="23" t="s">
        <v>22</v>
      </c>
      <c r="B2" s="23"/>
    </row>
    <row r="3" spans="1:2" s="28" customFormat="1" ht="27" customHeight="1" x14ac:dyDescent="0.3">
      <c r="A3" s="43" t="s">
        <v>23</v>
      </c>
      <c r="B3" s="29"/>
    </row>
    <row r="4" spans="1:2" s="25" customFormat="1" ht="25.8" x14ac:dyDescent="0.5">
      <c r="A4" s="26" t="s">
        <v>24</v>
      </c>
    </row>
    <row r="5" spans="1:2" ht="74.099999999999994" customHeight="1" x14ac:dyDescent="0.3">
      <c r="A5" s="27" t="s">
        <v>25</v>
      </c>
    </row>
    <row r="6" spans="1:2" ht="26.25" customHeight="1" x14ac:dyDescent="0.3">
      <c r="A6" s="26" t="s">
        <v>26</v>
      </c>
    </row>
    <row r="7" spans="1:2" s="22" customFormat="1" ht="215.25" customHeight="1" x14ac:dyDescent="0.3">
      <c r="A7" s="31" t="s">
        <v>27</v>
      </c>
    </row>
    <row r="8" spans="1:2" s="25" customFormat="1" ht="25.8" x14ac:dyDescent="0.5">
      <c r="A8" s="26" t="s">
        <v>28</v>
      </c>
    </row>
    <row r="9" spans="1:2" ht="57.6" x14ac:dyDescent="0.3">
      <c r="A9" s="27" t="s">
        <v>29</v>
      </c>
    </row>
    <row r="10" spans="1:2" s="22" customFormat="1" ht="27.9" customHeight="1" x14ac:dyDescent="0.3">
      <c r="A10" s="30" t="s">
        <v>30</v>
      </c>
    </row>
    <row r="11" spans="1:2" s="25" customFormat="1" ht="25.8" x14ac:dyDescent="0.5">
      <c r="A11" s="26" t="s">
        <v>31</v>
      </c>
    </row>
    <row r="12" spans="1:2" ht="28.8" x14ac:dyDescent="0.3">
      <c r="A12" s="27" t="s">
        <v>32</v>
      </c>
    </row>
    <row r="13" spans="1:2" s="22" customFormat="1" ht="27.9" customHeight="1" x14ac:dyDescent="0.3">
      <c r="A13" s="30" t="s">
        <v>33</v>
      </c>
    </row>
    <row r="14" spans="1:2" s="25" customFormat="1" ht="25.8" x14ac:dyDescent="0.5">
      <c r="A14" s="26" t="s">
        <v>34</v>
      </c>
    </row>
    <row r="15" spans="1:2" ht="96.75" customHeight="1" x14ac:dyDescent="0.3">
      <c r="A15" s="27" t="s">
        <v>35</v>
      </c>
    </row>
    <row r="16" spans="1:2" ht="86.4" x14ac:dyDescent="0.3">
      <c r="A16" s="27"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2024-09-14T18:51:12Z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