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X:\Ruben\TESE\New_training_Unet\Models_only_pub_dset\Mix_datasets\"/>
    </mc:Choice>
  </mc:AlternateContent>
  <xr:revisionPtr revIDLastSave="0" documentId="13_ncr:1_{EDF1A5A8-28ED-40E7-A6B0-4EEE971BF92B}" xr6:coauthVersionLast="47" xr6:coauthVersionMax="47" xr10:uidLastSave="{00000000-0000-0000-0000-000000000000}"/>
  <bookViews>
    <workbookView xWindow="1103" yWindow="1103" windowWidth="14384" windowHeight="8085" xr2:uid="{00000000-000D-0000-FFFF-FFFF00000000}"/>
  </bookViews>
  <sheets>
    <sheet name="Results 2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3" i="1"/>
  <c r="I22" i="1"/>
  <c r="J22" i="1" s="1"/>
  <c r="H22" i="1" s="1" a="1"/>
  <c r="H22" i="1" s="1"/>
  <c r="I21" i="1"/>
  <c r="J21" i="1" s="1"/>
  <c r="H21" i="1" s="1" a="1"/>
  <c r="H21" i="1" s="1"/>
  <c r="I20" i="1"/>
  <c r="J20" i="1" s="1"/>
  <c r="H20" i="1" s="1" a="1"/>
  <c r="H20" i="1" s="1"/>
  <c r="I19" i="1"/>
  <c r="J19" i="1" s="1"/>
  <c r="H19" i="1" s="1" a="1"/>
  <c r="H19" i="1" s="1"/>
  <c r="I18" i="1"/>
  <c r="J18" i="1" s="1"/>
  <c r="H18" i="1" s="1" a="1"/>
  <c r="H18" i="1" s="1"/>
  <c r="M16" i="1"/>
  <c r="M15" i="1"/>
  <c r="M14" i="1"/>
  <c r="M13" i="1"/>
  <c r="I11" i="1"/>
  <c r="J11" i="1" s="1"/>
  <c r="H11" i="1" s="1" a="1"/>
  <c r="H11" i="1" s="1"/>
  <c r="I10" i="1"/>
  <c r="J10" i="1" s="1"/>
  <c r="H10" i="1" s="1" a="1"/>
  <c r="H10" i="1" s="1"/>
  <c r="I9" i="1"/>
  <c r="J9" i="1" s="1"/>
  <c r="H9" i="1" s="1" a="1"/>
  <c r="H9" i="1" s="1"/>
  <c r="I8" i="1"/>
  <c r="J8" i="1" s="1"/>
  <c r="H8" i="1" s="1" a="1"/>
  <c r="H8" i="1" s="1"/>
  <c r="I7" i="1"/>
  <c r="J7" i="1" s="1"/>
  <c r="H7" i="1" s="1" a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<sst xmlns="http://schemas.openxmlformats.org/spreadsheetml/2006/main" count="16" uniqueCount="13">
  <si>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Betters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</si>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</sst>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M22"/>
  <sheetViews>
    <sheetView tabSelected="1" workbookViewId="0">
      <selection activeCell="J14" sqref="J14"/>
    </sheetView>
  </sheetViews>
  <sheetFormatPr defaultRowHeight="14.25" x14ac:dyDescent="0.45"/>
  <cols>
    <col min="12" max="12" width="15.1328125" bestFit="1" customWidth="1"/>
    <col min="13" max="13" width="10.73046875" bestFit="1" customWidth="1"/>
  </cols>
  <sheetData>
    <row r="6" spans="7:13" ht="15.75" x14ac:dyDescent="0.45">
      <c r="G6" s="12" t="s">
        <v>0</v>
      </c>
      <c r="H6" s="1" t="s">
        <v>1</v>
      </c>
      <c r="I6" s="1" t="s">
        <v>2</v>
      </c>
      <c r="J6" s="1" t="s">
        <v>3</v>
      </c>
    </row>
    <row r="7" spans="7:13" x14ac:dyDescent="0.45">
      <c r="G7" s="13"/>
      <c r="H7" s="2" t="e" cm="1">
        <f t="array" ref="H7">INDEX(A$2:A$1048576,J7)</f>
        <v>#NUM!</v>
      </c>
      <c r="I7" s="2" t="e">
        <f>LARGE(B$2:B$1048576,1)</f>
        <v>#NUM!</v>
      </c>
      <c r="J7" s="3" t="e">
        <f>MATCH(I7,B$2:B$1048576,0)</f>
        <v>#NUM!</v>
      </c>
    </row>
    <row r="8" spans="7:13" x14ac:dyDescent="0.45">
      <c r="G8" s="13"/>
      <c r="H8" s="2" t="e" cm="1">
        <f t="array" ref="H8">INDEX(A$2:A$1048576,J8)</f>
        <v>#NUM!</v>
      </c>
      <c r="I8" s="2" t="e">
        <f>LARGE(B$2:B$1048576,2)</f>
        <v>#NUM!</v>
      </c>
      <c r="J8" s="3" t="e">
        <f>MATCH(I8,B$2:B$1048576,0)</f>
        <v>#NUM!</v>
      </c>
    </row>
    <row r="9" spans="7:13" x14ac:dyDescent="0.45">
      <c r="G9" s="13"/>
      <c r="H9" s="2" t="e" cm="1">
        <f t="array" ref="H9">INDEX(A$2:A$1048576,J9)</f>
        <v>#NUM!</v>
      </c>
      <c r="I9" s="2" t="e">
        <f>LARGE(B$2:B$1048576,3)</f>
        <v>#NUM!</v>
      </c>
      <c r="J9" s="3" t="e">
        <f t="shared" ref="J9:J11" si="0">MATCH(I9,B$2:B$1048576,0)</f>
        <v>#NUM!</v>
      </c>
    </row>
    <row r="10" spans="7:13" x14ac:dyDescent="0.45">
      <c r="G10" s="13"/>
      <c r="H10" s="2" t="e" cm="1">
        <f t="array" ref="H10">INDEX(A$2:A$1048576,J10)</f>
        <v>#NUM!</v>
      </c>
      <c r="I10" s="2" t="e">
        <f>LARGE(B$2:B$1048576,4)</f>
        <v>#NUM!</v>
      </c>
      <c r="J10" s="3" t="e">
        <f t="shared" si="0"/>
        <v>#NUM!</v>
      </c>
    </row>
    <row r="11" spans="7:13" x14ac:dyDescent="0.45">
      <c r="G11" s="14"/>
      <c r="H11" s="2" t="e" cm="1">
        <f t="array" ref="H11">INDEX(A$2:A$1048576,J11)</f>
        <v>#NUM!</v>
      </c>
      <c r="I11" s="2" t="e">
        <f>LARGE(B$2:B$1048576,5)</f>
        <v>#NUM!</v>
      </c>
      <c r="J11" s="3" t="e">
        <f t="shared" si="0"/>
        <v>#NUM!</v>
      </c>
    </row>
    <row r="12" spans="7:13" ht="18" x14ac:dyDescent="0.55000000000000004">
      <c r="L12" s="4" t="s">
        <v>4</v>
      </c>
      <c r="M12" s="4" t="s">
        <v>5</v>
      </c>
    </row>
    <row r="13" spans="7:13" ht="15.75" x14ac:dyDescent="0.45">
      <c r="G13" s="5" t="s">
        <v>6</v>
      </c>
      <c r="H13" s="6" t="e">
        <f>AVERAGE(B:B)</f>
        <v>#DIV/0!</v>
      </c>
      <c r="L13" s="7" t="s">
        <v>7</v>
      </c>
      <c r="M13" s="7">
        <f>COUNTIFS(B$2:B$1048576,"&gt;=0.8")</f>
        <v>0</v>
      </c>
    </row>
    <row r="14" spans="7:13" ht="15.75" x14ac:dyDescent="0.45">
      <c r="G14" s="5" t="s">
        <v>8</v>
      </c>
      <c r="H14" s="6" t="e">
        <f>_xlfn.STDEV.P(B:B)</f>
        <v>#DIV/0!</v>
      </c>
      <c r="L14" s="8" t="s">
        <v>9</v>
      </c>
      <c r="M14" s="8">
        <f>COUNTIFS(B$2:B$1048576,"&gt;=0.7",B$2:B$1048576,"&lt;0.8")</f>
        <v>0</v>
      </c>
    </row>
    <row r="15" spans="7:13" x14ac:dyDescent="0.45">
      <c r="L15" s="9" t="s">
        <v>10</v>
      </c>
      <c r="M15" s="9">
        <f>COUNTIFS(B$2:B$1048576,"&gt;=0.5",B$2:B$1048576,"&lt;0.7")</f>
        <v>0</v>
      </c>
    </row>
    <row r="16" spans="7:13" x14ac:dyDescent="0.45">
      <c r="L16" s="10" t="s">
        <v>11</v>
      </c>
      <c r="M16" s="10">
        <f>COUNTIFS(B$2:B$1048576,"&lt;0.5")</f>
        <v>0</v>
      </c>
    </row>
    <row r="17" spans="7:10" ht="15.75" x14ac:dyDescent="0.5">
      <c r="G17" s="15" t="s">
        <v>12</v>
      </c>
      <c r="H17" s="11" t="s">
        <v>1</v>
      </c>
      <c r="I17" s="11" t="s">
        <v>2</v>
      </c>
      <c r="J17" s="11" t="s">
        <v>3</v>
      </c>
    </row>
    <row r="18" spans="7:10" x14ac:dyDescent="0.45">
      <c r="G18" s="16"/>
      <c r="H18" s="2" t="e" cm="1">
        <f t="array" ref="H18">INDEX(A$2:A$1048576,J18)</f>
        <v>#NUM!</v>
      </c>
      <c r="I18" s="2" t="e">
        <f>SMALL(B$2:B$1048576,1)</f>
        <v>#NUM!</v>
      </c>
      <c r="J18" s="3" t="e">
        <f>MATCH(I18,B$2:B$1048576,0)</f>
        <v>#NUM!</v>
      </c>
    </row>
    <row r="19" spans="7:10" x14ac:dyDescent="0.45">
      <c r="G19" s="16"/>
      <c r="H19" s="2" t="e" cm="1">
        <f t="array" ref="H19">INDEX(A$2:A$1048576,J19)</f>
        <v>#NUM!</v>
      </c>
      <c r="I19" s="2" t="e">
        <f>SMALL(B$2:B$1048576,2)</f>
        <v>#NUM!</v>
      </c>
      <c r="J19" s="3" t="e">
        <f>MATCH(I19,B$2:B$1048576,0)</f>
        <v>#NUM!</v>
      </c>
    </row>
    <row r="20" spans="7:10" x14ac:dyDescent="0.45">
      <c r="G20" s="16"/>
      <c r="H20" s="2" t="e" cm="1">
        <f t="array" ref="H20">INDEX(A$2:A$1048576,J20)</f>
        <v>#NUM!</v>
      </c>
      <c r="I20" s="2" t="e">
        <f>SMALL(B$2:B$1048576,3)</f>
        <v>#NUM!</v>
      </c>
      <c r="J20" s="3" t="e">
        <f t="shared" ref="J20:J22" si="1">MATCH(I20,B$2:B$1048576,0)</f>
        <v>#NUM!</v>
      </c>
    </row>
    <row r="21" spans="7:10" x14ac:dyDescent="0.45">
      <c r="G21" s="16"/>
      <c r="H21" s="2" t="e" cm="1">
        <f t="array" ref="H21">INDEX(A$2:A$1048576,J21)</f>
        <v>#NUM!</v>
      </c>
      <c r="I21" s="2" t="e">
        <f>SMALL(B$2:B$1048576,4)</f>
        <v>#NUM!</v>
      </c>
      <c r="J21" s="3" t="e">
        <f t="shared" si="1"/>
        <v>#NUM!</v>
      </c>
    </row>
    <row r="22" spans="7:10" x14ac:dyDescent="0.45">
      <c r="G22" s="17"/>
      <c r="H22" s="2" t="e" cm="1">
        <f t="array" ref="H22">INDEX(A$2:A$1048576,J22)</f>
        <v>#NUM!</v>
      </c>
      <c r="I22" s="2" t="e">
        <f>SMALL(B$2:B$1048576,5)</f>
        <v>#NUM!</v>
      </c>
      <c r="J22" s="3" t="e">
        <f t="shared" si="1"/>
        <v>#NUM!</v>
      </c>
    </row>
  </sheetData>
  <mergeCells count="2">
    <mergeCell ref="G6:G11"/>
    <mergeCell ref="G17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2023-06-15T01:13:15Z</dcterms:modified>
</cp:coreProperties>
</file>