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ubenSilva\Desktop\Results\Hospital\2.5d\"/>
    </mc:Choice>
  </mc:AlternateContent>
  <xr:revisionPtr revIDLastSave="0" documentId="13_ncr:1_{3D4D5E06-4595-4E54-B17E-84865E2F2FAA}" xr6:coauthVersionLast="47" xr6:coauthVersionMax="47" xr10:uidLastSave="{00000000-0000-0000-0000-000000000000}"/>
  <bookViews>
    <workbookView xWindow="-60" yWindow="-60" windowWidth="19320" windowHeight="12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 a="1"/>
  <c r="H18" i="1" s="1"/>
  <c r="J118" i="1" a="1"/>
  <c r="J118" i="1" s="1"/>
  <c r="L121" i="1" l="1"/>
  <c r="L120" i="1"/>
  <c r="L119" i="1"/>
  <c r="L118" i="1"/>
  <c r="H13" i="1" l="1"/>
  <c r="I18" i="1"/>
  <c r="J18" i="1" s="1"/>
  <c r="M14" i="1"/>
  <c r="M13" i="1"/>
  <c r="H54" i="1"/>
  <c r="H53" i="1"/>
  <c r="I79" i="1"/>
  <c r="J79" i="1" s="1"/>
  <c r="H79" i="1" s="1" a="1"/>
  <c r="H79" i="1" s="1"/>
  <c r="I80" i="1"/>
  <c r="J80" i="1" s="1"/>
  <c r="H80" i="1" s="1" a="1"/>
  <c r="H80" i="1" s="1"/>
  <c r="I81" i="1"/>
  <c r="J81" i="1" s="1"/>
  <c r="H81" i="1" s="1" a="1"/>
  <c r="H81" i="1" s="1"/>
  <c r="I82" i="1"/>
  <c r="J82" i="1" s="1"/>
  <c r="H82" i="1" s="1" a="1"/>
  <c r="H82" i="1" s="1"/>
  <c r="I78" i="1"/>
  <c r="J78" i="1" s="1"/>
  <c r="H78" i="1" s="1" a="1"/>
  <c r="H78" i="1" s="1"/>
  <c r="H74" i="1"/>
  <c r="H73" i="1"/>
  <c r="I68" i="1"/>
  <c r="J68" i="1" s="1"/>
  <c r="H68" i="1" s="1" a="1"/>
  <c r="H68" i="1" s="1"/>
  <c r="I69" i="1"/>
  <c r="J69" i="1" s="1"/>
  <c r="I70" i="1"/>
  <c r="J70" i="1" s="1"/>
  <c r="H70" i="1" s="1" a="1"/>
  <c r="H70" i="1" s="1"/>
  <c r="I71" i="1"/>
  <c r="J71" i="1" s="1"/>
  <c r="H71" i="1" s="1" a="1"/>
  <c r="H71" i="1" s="1"/>
  <c r="I67" i="1"/>
  <c r="J67" i="1" s="1"/>
  <c r="I59" i="1"/>
  <c r="J59" i="1" s="1"/>
  <c r="H59" i="1" s="1" a="1"/>
  <c r="H59" i="1" s="1"/>
  <c r="I60" i="1"/>
  <c r="J60" i="1" s="1"/>
  <c r="H60" i="1" s="1" a="1"/>
  <c r="H60" i="1" s="1"/>
  <c r="I61" i="1"/>
  <c r="J61" i="1" s="1"/>
  <c r="H61" i="1" s="1" a="1"/>
  <c r="H61" i="1" s="1"/>
  <c r="I62" i="1"/>
  <c r="J62" i="1" s="1"/>
  <c r="H62" i="1" s="1" a="1"/>
  <c r="H62" i="1" s="1"/>
  <c r="I58" i="1"/>
  <c r="J58" i="1" s="1"/>
  <c r="H58" i="1" s="1" a="1"/>
  <c r="H58" i="1" s="1"/>
  <c r="I48" i="1"/>
  <c r="J48" i="1" s="1"/>
  <c r="I49" i="1"/>
  <c r="J49" i="1" s="1"/>
  <c r="I50" i="1"/>
  <c r="J50" i="1" s="1"/>
  <c r="I51" i="1"/>
  <c r="J51" i="1" s="1"/>
  <c r="I47" i="1"/>
  <c r="J47" i="1" s="1"/>
  <c r="H47" i="1" s="1" a="1"/>
  <c r="H47" i="1" s="1"/>
  <c r="H34" i="1"/>
  <c r="H33" i="1"/>
  <c r="I39" i="1"/>
  <c r="J39" i="1" s="1"/>
  <c r="H39" i="1" s="1" a="1"/>
  <c r="H39" i="1" s="1"/>
  <c r="I40" i="1"/>
  <c r="J40" i="1" s="1"/>
  <c r="H40" i="1" s="1" a="1"/>
  <c r="H40" i="1" s="1"/>
  <c r="I41" i="1"/>
  <c r="J41" i="1" s="1"/>
  <c r="H41" i="1" s="1" a="1"/>
  <c r="H41" i="1" s="1"/>
  <c r="I42" i="1"/>
  <c r="J42" i="1" s="1"/>
  <c r="H42" i="1" s="1" a="1"/>
  <c r="H42" i="1" s="1"/>
  <c r="I38" i="1"/>
  <c r="J38" i="1" s="1"/>
  <c r="H38" i="1" s="1" a="1"/>
  <c r="H38" i="1" s="1"/>
  <c r="I31" i="1"/>
  <c r="J31" i="1" s="1"/>
  <c r="I30" i="1"/>
  <c r="J30" i="1" s="1"/>
  <c r="H30" i="1" s="1" a="1"/>
  <c r="H30" i="1" s="1"/>
  <c r="I29" i="1"/>
  <c r="J29" i="1" s="1"/>
  <c r="H29" i="1" s="1" a="1"/>
  <c r="H29" i="1" s="1"/>
  <c r="I28" i="1"/>
  <c r="J28" i="1" s="1"/>
  <c r="H28" i="1" s="1" a="1"/>
  <c r="H28" i="1" s="1"/>
  <c r="I27" i="1"/>
  <c r="J27" i="1" s="1"/>
  <c r="H27" i="1" s="1" a="1"/>
  <c r="H27" i="1" s="1"/>
  <c r="M16" i="1"/>
  <c r="M15" i="1"/>
  <c r="I22" i="1"/>
  <c r="J22" i="1" s="1"/>
  <c r="H22" i="1" s="1" a="1"/>
  <c r="H22" i="1" s="1"/>
  <c r="I21" i="1"/>
  <c r="J21" i="1" s="1"/>
  <c r="H21" i="1" s="1" a="1"/>
  <c r="H21" i="1" s="1"/>
  <c r="I20" i="1"/>
  <c r="J20" i="1" s="1"/>
  <c r="H20" i="1" s="1" a="1"/>
  <c r="H20" i="1" s="1"/>
  <c r="I19" i="1"/>
  <c r="J19" i="1" s="1"/>
  <c r="H19" i="1" s="1" a="1"/>
  <c r="H19" i="1" s="1"/>
  <c r="H14" i="1"/>
  <c r="I11" i="1"/>
  <c r="J11" i="1" s="1"/>
  <c r="I10" i="1"/>
  <c r="J10" i="1" s="1"/>
  <c r="H10" i="1" s="1" a="1"/>
  <c r="H10" i="1" s="1"/>
  <c r="I9" i="1"/>
  <c r="J9" i="1" s="1"/>
  <c r="I8" i="1"/>
  <c r="J8" i="1" s="1"/>
  <c r="H8" i="1" s="1" a="1"/>
  <c r="H8" i="1" s="1"/>
  <c r="I7" i="1"/>
  <c r="J7" i="1" s="1"/>
  <c r="H50" i="1" l="1" a="1"/>
  <c r="H50" i="1" s="1"/>
  <c r="H49" i="1" a="1"/>
  <c r="H49" i="1" s="1"/>
  <c r="H69" i="1" a="1"/>
  <c r="H69" i="1" s="1"/>
  <c r="H67" i="1" a="1"/>
  <c r="H67" i="1" s="1"/>
  <c r="H51" i="1" a="1"/>
  <c r="H51" i="1" s="1"/>
  <c r="H48" i="1" a="1"/>
  <c r="H48" i="1" s="1"/>
  <c r="H31" i="1" a="1"/>
  <c r="H31" i="1" s="1"/>
  <c r="H9" i="1" a="1"/>
  <c r="H9" i="1" s="1"/>
  <c r="H11" i="1" a="1"/>
  <c r="H11" i="1" s="1"/>
  <c r="H7" i="1" a="1"/>
  <c r="H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<sst xmlns="http://schemas.openxmlformats.org/spreadsheetml/2006/main" count="55" uniqueCount="21">
  <si>
    <t>patient</t>
  </si>
  <si>
    <t>jaccard</t>
  </si>
  <si>
    <t>dice</t>
  </si>
  <si>
    <t>hd</t>
  </si>
  <si>
    <t>mad</t>
  </si>
  <si>
    <t>Patient</t>
  </si>
  <si>
    <t>Dice</t>
  </si>
  <si>
    <t>Index</t>
  </si>
  <si>
    <t>Range(Dice)</t>
  </si>
  <si>
    <t>Patients</t>
  </si>
  <si>
    <t>Mean</t>
  </si>
  <si>
    <t>0.8-1</t>
  </si>
  <si>
    <t>Std</t>
  </si>
  <si>
    <t>0.7-0.8</t>
  </si>
  <si>
    <t>0.5-0.7</t>
  </si>
  <si>
    <t>0-0.5</t>
  </si>
  <si>
    <t>Worst</t>
  </si>
  <si>
    <t>DICE</t>
  </si>
  <si>
    <t>Best</t>
  </si>
  <si>
    <t>HD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</si>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</sst>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49494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5" borderId="0" xfId="0" applyFill="1" applyAlignment="1">
      <alignment horizont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Tabelle1!$L$118</c:f>
              <c:strCache>
                <c:ptCount val="1"/>
                <c:pt idx="0">
                  <c:v>Dice_calc augm 2.5d  EAT pp+conv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Tabelle1!$H$13</c:f>
              <c:numCache>
                <c:formatCode>General</c:formatCode>
                <c:ptCount val="1"/>
                <c:pt idx="0">
                  <c:v>0.76527837613293603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C-4393-A704-4D0FFE33C0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Tabelle1!$L$120</c:f>
              <c:strCache>
                <c:ptCount val="1"/>
                <c:pt idx="0">
                  <c:v>HD_calc augm 2.5d  EAT pp+conv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Tabelle1!$H$53</c:f>
              <c:numCache>
                <c:formatCode>General</c:formatCode>
                <c:ptCount val="1"/>
                <c:pt idx="0">
                  <c:v>29.003260420676931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984-40ED-A2E9-C50BDC6F15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Tabelle1!$L$119</c:f>
              <c:strCache>
                <c:ptCount val="1"/>
                <c:pt idx="0">
                  <c:v>Jaccard_calc augm 2.5d  EAT pp+conv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Tabelle1!$H$33</c:f>
              <c:numCache>
                <c:formatCode>General</c:formatCode>
                <c:ptCount val="1"/>
                <c:pt idx="0">
                  <c:v>0.61979831027510157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5-4DFC-BD91-15E7B6CC83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Tabelle1!$L$121</c:f>
              <c:strCache>
                <c:ptCount val="1"/>
                <c:pt idx="0">
                  <c:v>MAD_calc augm 2.5d  EAT pp+conv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Tabelle1!$H$73</c:f>
              <c:numCache>
                <c:formatCode>General</c:formatCode>
                <c:ptCount val="1"/>
                <c:pt idx="0">
                  <c:v>1.0856300587022563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A7C-4CEC-AAE4-0FBF283377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83</xdr:row>
      <xdr:rowOff>23813</xdr:rowOff>
    </xdr:from>
    <xdr:to>
      <xdr:col>13</xdr:col>
      <xdr:colOff>276225</xdr:colOff>
      <xdr:row>97</xdr:row>
      <xdr:rowOff>100013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D4A12D-E732-4EE1-973D-82AAEEBA6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99</xdr:row>
      <xdr:rowOff>33337</xdr:rowOff>
    </xdr:from>
    <xdr:to>
      <xdr:col>13</xdr:col>
      <xdr:colOff>257175</xdr:colOff>
      <xdr:row>113</xdr:row>
      <xdr:rowOff>109537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F98BB0-4BFB-44F3-A8AC-224591BEB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83</xdr:row>
      <xdr:rowOff>0</xdr:rowOff>
    </xdr:from>
    <xdr:to>
      <xdr:col>21</xdr:col>
      <xdr:colOff>609600</xdr:colOff>
      <xdr:row>97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6FA1BF-A2FC-418C-BA8C-C993FA030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99</xdr:row>
      <xdr:rowOff>0</xdr:rowOff>
    </xdr:from>
    <xdr:to>
      <xdr:col>21</xdr:col>
      <xdr:colOff>609600</xdr:colOff>
      <xdr:row>113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EDEBF6-6521-450E-8238-DE165BE54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1"/>
  <sheetViews>
    <sheetView tabSelected="1" workbookViewId="0">
      <selection activeCell="H18" sqref="H18"/>
    </sheetView>
  </sheetViews>
  <sheetFormatPr defaultRowHeight="14.25" x14ac:dyDescent="0.45"/>
  <cols>
    <col min="12" max="12" width="13.33203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45">
      <c r="A2">
        <v>107103</v>
      </c>
      <c r="B2">
        <v>0.61854983996650781</v>
      </c>
      <c r="C2">
        <v>0.764325972166921</v>
      </c>
      <c r="D2">
        <v>39.343439732692417</v>
      </c>
      <c r="E2">
        <v>1.3537220502830181</v>
      </c>
    </row>
    <row r="3" spans="1:13" x14ac:dyDescent="0.45">
      <c r="A3">
        <v>107780</v>
      </c>
      <c r="B3">
        <v>0.68604222959132688</v>
      </c>
      <c r="C3">
        <v>0.81379009084204723</v>
      </c>
      <c r="D3">
        <v>27.342124951711419</v>
      </c>
      <c r="E3">
        <v>0.68143468640582705</v>
      </c>
    </row>
    <row r="4" spans="1:13" x14ac:dyDescent="0.45">
      <c r="A4">
        <v>110830</v>
      </c>
      <c r="B4">
        <v>0.70916165636687412</v>
      </c>
      <c r="C4">
        <v>0.82983567262364499</v>
      </c>
      <c r="D4">
        <v>22.005503572970099</v>
      </c>
      <c r="E4">
        <v>0.64084368125489044</v>
      </c>
      <c r="G4" s="18" t="s">
        <v>17</v>
      </c>
      <c r="H4" s="18"/>
      <c r="I4" s="18"/>
      <c r="J4" s="18"/>
    </row>
    <row r="5" spans="1:13" x14ac:dyDescent="0.45">
      <c r="A5">
        <v>11624799</v>
      </c>
      <c r="B5">
        <v>0.66882290695246915</v>
      </c>
      <c r="C5">
        <v>0.80155048707216525</v>
      </c>
      <c r="D5">
        <v>28.255253936215119</v>
      </c>
      <c r="E5">
        <v>0.85044843264636416</v>
      </c>
    </row>
    <row r="6" spans="1:13" ht="15.75" x14ac:dyDescent="0.45">
      <c r="A6">
        <v>118752</v>
      </c>
      <c r="B6">
        <v>0.67576922777851212</v>
      </c>
      <c r="C6">
        <v>0.80651824436989739</v>
      </c>
      <c r="D6">
        <v>37.821021767001483</v>
      </c>
      <c r="E6">
        <v>1.2252118659411559</v>
      </c>
      <c r="G6" s="15" t="s">
        <v>18</v>
      </c>
      <c r="H6" s="1" t="s">
        <v>5</v>
      </c>
      <c r="I6" s="1" t="s">
        <v>6</v>
      </c>
      <c r="J6" s="1" t="s">
        <v>7</v>
      </c>
    </row>
    <row r="7" spans="1:13" x14ac:dyDescent="0.45">
      <c r="A7">
        <v>119046</v>
      </c>
      <c r="B7">
        <v>0.64947474630184798</v>
      </c>
      <c r="C7">
        <v>0.78749280370370267</v>
      </c>
      <c r="D7">
        <v>43.422232028938822</v>
      </c>
      <c r="E7">
        <v>1.1729587030004121</v>
      </c>
      <c r="G7" s="16"/>
      <c r="H7" s="2">
        <f t="array" ref="H7">INDEX(A$2:A$1048576,J7)</f>
        <v>67653</v>
      </c>
      <c r="I7" s="2">
        <f>LARGE(C$2:C$1048576,1)</f>
        <v>0.87878436250665282</v>
      </c>
      <c r="J7" s="3">
        <f>MATCH(I7,C$2:C$1048576,0)</f>
        <v>176</v>
      </c>
    </row>
    <row r="8" spans="1:13" x14ac:dyDescent="0.45">
      <c r="A8">
        <v>119615</v>
      </c>
      <c r="B8">
        <v>0.59121613779335636</v>
      </c>
      <c r="C8">
        <v>0.74309972573962768</v>
      </c>
      <c r="D8">
        <v>77.521670357391031</v>
      </c>
      <c r="E8">
        <v>2.24416664037562</v>
      </c>
      <c r="G8" s="16"/>
      <c r="H8" s="2">
        <f t="array" ref="H8">INDEX(A$2:A$1048576,J8)</f>
        <v>133988</v>
      </c>
      <c r="I8" s="2">
        <f>LARGE(C$2:C$1048576,2)</f>
        <v>0.85939210615416439</v>
      </c>
      <c r="J8" s="3">
        <f t="shared" ref="J8:J11" si="0">MATCH(I8,C$2:C$1048576,0)</f>
        <v>101</v>
      </c>
    </row>
    <row r="9" spans="1:13" x14ac:dyDescent="0.45">
      <c r="A9">
        <v>123292</v>
      </c>
      <c r="B9">
        <v>0.60199648700944941</v>
      </c>
      <c r="C9">
        <v>0.75155781163195334</v>
      </c>
      <c r="D9">
        <v>34.071472442132588</v>
      </c>
      <c r="E9">
        <v>1.478050955768661</v>
      </c>
      <c r="G9" s="16"/>
      <c r="H9" s="2">
        <f t="array" ref="H9">INDEX(A$2:A$1048576,J9)</f>
        <v>583912</v>
      </c>
      <c r="I9" s="2">
        <f>LARGE(C$2:C$1048576,3)</f>
        <v>0.85882390220807248</v>
      </c>
      <c r="J9" s="3">
        <f t="shared" si="0"/>
        <v>164</v>
      </c>
    </row>
    <row r="10" spans="1:13" x14ac:dyDescent="0.45">
      <c r="A10">
        <v>123682</v>
      </c>
      <c r="B10">
        <v>0.68180794756975216</v>
      </c>
      <c r="C10">
        <v>0.81080357427847694</v>
      </c>
      <c r="D10">
        <v>17.965679085411711</v>
      </c>
      <c r="E10">
        <v>0.75454801064335286</v>
      </c>
      <c r="G10" s="16"/>
      <c r="H10" s="2">
        <f t="array" ref="H10">INDEX(A$2:A$1048576,J10)</f>
        <v>306437</v>
      </c>
      <c r="I10" s="2">
        <f>LARGE(C$2:C$1048576,4)</f>
        <v>0.85225166476028225</v>
      </c>
      <c r="J10" s="3">
        <f t="shared" si="0"/>
        <v>126</v>
      </c>
    </row>
    <row r="11" spans="1:13" x14ac:dyDescent="0.45">
      <c r="A11">
        <v>777072</v>
      </c>
      <c r="B11">
        <v>0.49794034064223291</v>
      </c>
      <c r="C11">
        <v>0.66483334099773828</v>
      </c>
      <c r="D11">
        <v>38.345672832798229</v>
      </c>
      <c r="E11">
        <v>3.236882748576682</v>
      </c>
      <c r="G11" s="17"/>
      <c r="H11" s="2">
        <f t="array" ref="H11">INDEX(A$2:A$1048576,J11)</f>
        <v>50696</v>
      </c>
      <c r="I11" s="2">
        <f>LARGE(C$2:C$1048576,5)</f>
        <v>0.84450649679795531</v>
      </c>
      <c r="J11" s="3">
        <f t="shared" si="0"/>
        <v>155</v>
      </c>
    </row>
    <row r="12" spans="1:13" ht="18" x14ac:dyDescent="0.55000000000000004">
      <c r="A12">
        <v>725302</v>
      </c>
      <c r="B12">
        <v>0.65883347726130381</v>
      </c>
      <c r="C12">
        <v>0.79433347143321809</v>
      </c>
      <c r="D12">
        <v>23.506398729920331</v>
      </c>
      <c r="E12">
        <v>0.93264486795790458</v>
      </c>
      <c r="L12" s="4" t="s">
        <v>8</v>
      </c>
      <c r="M12" s="4" t="s">
        <v>9</v>
      </c>
    </row>
    <row r="13" spans="1:13" ht="15.75" x14ac:dyDescent="0.45">
      <c r="A13">
        <v>726287</v>
      </c>
      <c r="B13">
        <v>0.54853494385273827</v>
      </c>
      <c r="C13">
        <v>0.70845665579620598</v>
      </c>
      <c r="D13">
        <v>32.859341565603529</v>
      </c>
      <c r="E13">
        <v>1.9068183643358021</v>
      </c>
      <c r="G13" s="5" t="s">
        <v>10</v>
      </c>
      <c r="H13" s="6">
        <f>HARMEAN(C:C)</f>
        <v>0.76527837613293603</v>
      </c>
      <c r="L13" s="7" t="s">
        <v>11</v>
      </c>
      <c r="M13" s="7">
        <f>COUNTIFS(C:C,"&gt;=0.8")</f>
        <v>46</v>
      </c>
    </row>
    <row r="14" spans="1:13" ht="15.75" x14ac:dyDescent="0.45">
      <c r="A14">
        <v>727743</v>
      </c>
      <c r="B14">
        <v>0.68129925039978112</v>
      </c>
      <c r="C14">
        <v>0.8104437686958833</v>
      </c>
      <c r="D14">
        <v>26.197044799938791</v>
      </c>
      <c r="E14">
        <v>0.73834950111478503</v>
      </c>
      <c r="G14" s="5" t="s">
        <v>12</v>
      </c>
      <c r="H14" s="6">
        <f>_xlfn.STDEV.P(C:C)</f>
        <v>4.4730914524120154E-2</v>
      </c>
      <c r="L14" s="8" t="s">
        <v>13</v>
      </c>
      <c r="M14" s="8">
        <f>COUNTIFS(C:C,"&gt;=0.7",C:C,"&lt;0.8")</f>
        <v>128</v>
      </c>
    </row>
    <row r="15" spans="1:13" x14ac:dyDescent="0.45">
      <c r="A15">
        <v>729973</v>
      </c>
      <c r="B15">
        <v>0.62171554914918825</v>
      </c>
      <c r="C15">
        <v>0.76673809963203865</v>
      </c>
      <c r="D15">
        <v>28.39877170539247</v>
      </c>
      <c r="E15">
        <v>1.169016956103589</v>
      </c>
      <c r="L15" s="9" t="s">
        <v>14</v>
      </c>
      <c r="M15" s="9">
        <f>COUNTIFS(C:C,"&gt;=0.5",C:C,"&lt;0.7")</f>
        <v>16</v>
      </c>
    </row>
    <row r="16" spans="1:13" x14ac:dyDescent="0.45">
      <c r="A16">
        <v>729998</v>
      </c>
      <c r="B16">
        <v>0.61520483269122839</v>
      </c>
      <c r="C16">
        <v>0.76176695393634253</v>
      </c>
      <c r="D16">
        <v>33.537612979682983</v>
      </c>
      <c r="E16">
        <v>1.0829544670992499</v>
      </c>
      <c r="L16" s="10" t="s">
        <v>15</v>
      </c>
      <c r="M16" s="10">
        <f>COUNTIFS(C:C,"&lt;0.5")</f>
        <v>0</v>
      </c>
    </row>
    <row r="17" spans="1:10" ht="15.75" x14ac:dyDescent="0.5">
      <c r="A17">
        <v>730375</v>
      </c>
      <c r="B17">
        <v>0.67646926203286761</v>
      </c>
      <c r="C17">
        <v>0.80701660012852083</v>
      </c>
      <c r="D17">
        <v>20.579210535149301</v>
      </c>
      <c r="E17">
        <v>0.90421241159428478</v>
      </c>
      <c r="G17" s="19" t="s">
        <v>16</v>
      </c>
      <c r="H17" s="11" t="s">
        <v>5</v>
      </c>
      <c r="I17" s="11" t="s">
        <v>6</v>
      </c>
      <c r="J17" s="11" t="s">
        <v>7</v>
      </c>
    </row>
    <row r="18" spans="1:10" x14ac:dyDescent="0.45">
      <c r="A18">
        <v>730705</v>
      </c>
      <c r="B18">
        <v>0.66609523926727665</v>
      </c>
      <c r="C18">
        <v>0.79958843116341316</v>
      </c>
      <c r="D18">
        <v>20.451400089602672</v>
      </c>
      <c r="E18">
        <v>0.88949306832944663</v>
      </c>
      <c r="G18" s="16"/>
      <c r="H18" s="2" cm="1">
        <f t="array" ref="H18">INDEX(A$1:A$1048575,J18)</f>
        <v>428239</v>
      </c>
      <c r="I18" s="2">
        <f>SMALL(C:C,1)</f>
        <v>0.61721625874506347</v>
      </c>
      <c r="J18" s="3">
        <f>MATCH(I18,C:C,0)</f>
        <v>150</v>
      </c>
    </row>
    <row r="19" spans="1:10" x14ac:dyDescent="0.45">
      <c r="A19">
        <v>731800</v>
      </c>
      <c r="B19">
        <v>0.67560010818524108</v>
      </c>
      <c r="C19">
        <v>0.80639778534861739</v>
      </c>
      <c r="D19">
        <v>28.444710624297091</v>
      </c>
      <c r="E19">
        <v>0.96291424625467681</v>
      </c>
      <c r="G19" s="16"/>
      <c r="H19" s="2" cm="1">
        <f t="array" ref="H19">INDEX(A$1:A$1048575,J19)</f>
        <v>288313</v>
      </c>
      <c r="I19" s="2">
        <f>SMALL(C:C,2)</f>
        <v>0.64842855578452752</v>
      </c>
      <c r="J19" s="3">
        <f t="shared" ref="J19:J22" si="1">MATCH(I19,C:C,0)</f>
        <v>125</v>
      </c>
    </row>
    <row r="20" spans="1:10" x14ac:dyDescent="0.45">
      <c r="A20">
        <v>731930</v>
      </c>
      <c r="B20">
        <v>0.65066358796309298</v>
      </c>
      <c r="C20">
        <v>0.78836607617425813</v>
      </c>
      <c r="D20">
        <v>19.775892836987161</v>
      </c>
      <c r="E20">
        <v>0.88515157879357631</v>
      </c>
      <c r="G20" s="16"/>
      <c r="H20" s="2" cm="1">
        <f t="array" ref="H20">INDEX(A$1:A$1048575,J20)</f>
        <v>723975</v>
      </c>
      <c r="I20" s="2">
        <f>SMALL(C:C,3)</f>
        <v>0.65772491308565129</v>
      </c>
      <c r="J20" s="3">
        <f t="shared" si="1"/>
        <v>190</v>
      </c>
    </row>
    <row r="21" spans="1:10" x14ac:dyDescent="0.45">
      <c r="A21">
        <v>732047</v>
      </c>
      <c r="B21">
        <v>0.61265325251688629</v>
      </c>
      <c r="C21">
        <v>0.7598077907457309</v>
      </c>
      <c r="D21">
        <v>23.579983566576121</v>
      </c>
      <c r="E21">
        <v>1.168349567595403</v>
      </c>
      <c r="G21" s="16"/>
      <c r="H21" s="2" cm="1">
        <f t="array" ref="H21">INDEX(A$1:A$1048575,J21)</f>
        <v>777072</v>
      </c>
      <c r="I21" s="2">
        <f>SMALL(C:C,4)</f>
        <v>0.66483334099773828</v>
      </c>
      <c r="J21" s="3">
        <f t="shared" si="1"/>
        <v>11</v>
      </c>
    </row>
    <row r="22" spans="1:10" x14ac:dyDescent="0.45">
      <c r="A22">
        <v>734048</v>
      </c>
      <c r="B22">
        <v>0.57182724113823002</v>
      </c>
      <c r="C22">
        <v>0.72759553489370055</v>
      </c>
      <c r="D22">
        <v>23.50847586510023</v>
      </c>
      <c r="E22">
        <v>1.2892071797250719</v>
      </c>
      <c r="G22" s="17"/>
      <c r="H22" s="2" cm="1">
        <f t="array" ref="H22">INDEX(A$1:A$1048575,J22)</f>
        <v>281528</v>
      </c>
      <c r="I22" s="2">
        <f>SMALL(C:C,5)</f>
        <v>0.67357823428652996</v>
      </c>
      <c r="J22" s="3">
        <f t="shared" si="1"/>
        <v>123</v>
      </c>
    </row>
    <row r="23" spans="1:10" x14ac:dyDescent="0.45">
      <c r="A23">
        <v>736311</v>
      </c>
      <c r="B23">
        <v>0.60129791386857079</v>
      </c>
      <c r="C23">
        <v>0.75101317332750028</v>
      </c>
      <c r="D23">
        <v>22.96192500641007</v>
      </c>
      <c r="E23">
        <v>1.211295660868942</v>
      </c>
    </row>
    <row r="24" spans="1:10" x14ac:dyDescent="0.45">
      <c r="A24">
        <v>73699</v>
      </c>
      <c r="B24">
        <v>0.69917627720918352</v>
      </c>
      <c r="C24">
        <v>0.82295908504272131</v>
      </c>
      <c r="D24">
        <v>19.550215791647929</v>
      </c>
      <c r="E24">
        <v>0.75752017157661178</v>
      </c>
      <c r="G24" s="18" t="s">
        <v>1</v>
      </c>
      <c r="H24" s="18"/>
      <c r="I24" s="18"/>
      <c r="J24" s="18"/>
    </row>
    <row r="25" spans="1:10" x14ac:dyDescent="0.45">
      <c r="A25">
        <v>737795</v>
      </c>
      <c r="B25">
        <v>0.58209232340917449</v>
      </c>
      <c r="C25">
        <v>0.73585127087255164</v>
      </c>
      <c r="D25">
        <v>26.86893100078602</v>
      </c>
      <c r="E25">
        <v>0.9435068125699182</v>
      </c>
    </row>
    <row r="26" spans="1:10" ht="15.75" x14ac:dyDescent="0.45">
      <c r="A26">
        <v>738237</v>
      </c>
      <c r="B26">
        <v>0.66461959909646973</v>
      </c>
      <c r="C26">
        <v>0.79852429883345744</v>
      </c>
      <c r="D26">
        <v>29.951653752338949</v>
      </c>
      <c r="E26">
        <v>0.78550112842056552</v>
      </c>
      <c r="G26" s="15" t="s">
        <v>18</v>
      </c>
      <c r="H26" s="1" t="s">
        <v>5</v>
      </c>
      <c r="I26" s="1" t="s">
        <v>1</v>
      </c>
      <c r="J26" s="1" t="s">
        <v>7</v>
      </c>
    </row>
    <row r="27" spans="1:10" x14ac:dyDescent="0.45">
      <c r="A27">
        <v>738655</v>
      </c>
      <c r="B27">
        <v>0.70054327319351584</v>
      </c>
      <c r="C27">
        <v>0.82390525926216351</v>
      </c>
      <c r="D27">
        <v>28.417575437570321</v>
      </c>
      <c r="E27">
        <v>0.69662010416555831</v>
      </c>
      <c r="G27" s="16"/>
      <c r="H27" s="2" cm="1">
        <f t="array" ref="H27">INDEX(A$2:A$1048576,J27)</f>
        <v>67653</v>
      </c>
      <c r="I27" s="2">
        <f>LARGE(B$2:B$1048576,1)</f>
        <v>0.78377818960080914</v>
      </c>
      <c r="J27" s="3">
        <f>MATCH(I27,B$2:B$1048576,0)</f>
        <v>176</v>
      </c>
    </row>
    <row r="28" spans="1:10" x14ac:dyDescent="0.45">
      <c r="A28">
        <v>739664</v>
      </c>
      <c r="B28">
        <v>0.55244408548259738</v>
      </c>
      <c r="C28">
        <v>0.71170883466745016</v>
      </c>
      <c r="D28">
        <v>21.69776414172668</v>
      </c>
      <c r="E28">
        <v>1.178671042373965</v>
      </c>
      <c r="G28" s="16"/>
      <c r="H28" s="2">
        <f t="array" ref="H28">INDEX(A$2:A$1048576,J28)</f>
        <v>133988</v>
      </c>
      <c r="I28" s="2">
        <f>LARGE(B$2:B$1048576,2)</f>
        <v>0.75345095434726117</v>
      </c>
      <c r="J28" s="3">
        <f t="shared" ref="J28:J31" si="2">MATCH(I28,B$2:B$1048576,0)</f>
        <v>101</v>
      </c>
    </row>
    <row r="29" spans="1:10" x14ac:dyDescent="0.45">
      <c r="A29">
        <v>739819</v>
      </c>
      <c r="B29">
        <v>0.64750632840490452</v>
      </c>
      <c r="C29">
        <v>0.78604411678565411</v>
      </c>
      <c r="D29">
        <v>43.027335061562901</v>
      </c>
      <c r="E29">
        <v>1.6095568458544209</v>
      </c>
      <c r="G29" s="16"/>
      <c r="H29" s="2">
        <f t="array" ref="H29">INDEX(A$2:A$1048576,J29)</f>
        <v>583912</v>
      </c>
      <c r="I29" s="2">
        <f>LARGE(B$2:B$1048576,3)</f>
        <v>0.75257789211482706</v>
      </c>
      <c r="J29" s="3">
        <f t="shared" si="2"/>
        <v>164</v>
      </c>
    </row>
    <row r="30" spans="1:10" x14ac:dyDescent="0.45">
      <c r="A30">
        <v>741368</v>
      </c>
      <c r="B30">
        <v>0.72844540933159785</v>
      </c>
      <c r="C30">
        <v>0.84289084908188439</v>
      </c>
      <c r="D30">
        <v>22.567693308134089</v>
      </c>
      <c r="E30">
        <v>0.78312176463860295</v>
      </c>
      <c r="G30" s="16"/>
      <c r="H30" s="2">
        <f t="array" ref="H30">INDEX(A$2:A$1048576,J30)</f>
        <v>306437</v>
      </c>
      <c r="I30" s="2">
        <f>LARGE(B$2:B$1048576,4)</f>
        <v>0.74254227916809112</v>
      </c>
      <c r="J30" s="3">
        <f t="shared" si="2"/>
        <v>126</v>
      </c>
    </row>
    <row r="31" spans="1:10" x14ac:dyDescent="0.45">
      <c r="A31">
        <v>741814</v>
      </c>
      <c r="B31">
        <v>0.64108232467421022</v>
      </c>
      <c r="C31">
        <v>0.78129209611891803</v>
      </c>
      <c r="D31">
        <v>28.647916590914601</v>
      </c>
      <c r="E31">
        <v>1.1441461150862211</v>
      </c>
      <c r="G31" s="17"/>
      <c r="H31" s="2">
        <f t="array" ref="H31">INDEX(A$2:A$1048576,J31)</f>
        <v>50696</v>
      </c>
      <c r="I31" s="2">
        <f>LARGE(B$2:B$1048576,5)</f>
        <v>0.73086217660047581</v>
      </c>
      <c r="J31" s="3">
        <f t="shared" si="2"/>
        <v>155</v>
      </c>
    </row>
    <row r="32" spans="1:10" x14ac:dyDescent="0.45">
      <c r="A32">
        <v>741888</v>
      </c>
      <c r="B32">
        <v>0.60689317472546123</v>
      </c>
      <c r="C32">
        <v>0.75536219117882475</v>
      </c>
      <c r="D32">
        <v>27.690956330542289</v>
      </c>
      <c r="E32">
        <v>1.0748120814794779</v>
      </c>
    </row>
    <row r="33" spans="1:11" ht="15.75" x14ac:dyDescent="0.45">
      <c r="A33">
        <v>742678</v>
      </c>
      <c r="B33">
        <v>0.62388788617367774</v>
      </c>
      <c r="C33">
        <v>0.76838788131331848</v>
      </c>
      <c r="D33">
        <v>28.20197798914112</v>
      </c>
      <c r="E33">
        <v>1.180520362833994</v>
      </c>
      <c r="G33" s="5" t="s">
        <v>10</v>
      </c>
      <c r="H33" s="6">
        <f>HARMEAN(B:B)</f>
        <v>0.61979831027510157</v>
      </c>
    </row>
    <row r="34" spans="1:11" ht="15.75" x14ac:dyDescent="0.45">
      <c r="A34">
        <v>744233</v>
      </c>
      <c r="B34">
        <v>0.60751906782923049</v>
      </c>
      <c r="C34">
        <v>0.75584679521047926</v>
      </c>
      <c r="D34">
        <v>26.339801750392891</v>
      </c>
      <c r="E34">
        <v>0.95596933574673115</v>
      </c>
      <c r="G34" s="5" t="s">
        <v>12</v>
      </c>
      <c r="H34" s="6">
        <f>_xlfn.STDEV.P(B:B)</f>
        <v>5.8329375405450183E-2</v>
      </c>
    </row>
    <row r="35" spans="1:11" x14ac:dyDescent="0.45">
      <c r="A35">
        <v>745881</v>
      </c>
      <c r="B35">
        <v>0.65246675095626006</v>
      </c>
      <c r="C35">
        <v>0.78968820471417833</v>
      </c>
      <c r="D35">
        <v>24.936795102819449</v>
      </c>
      <c r="E35">
        <v>1.252885082725719</v>
      </c>
    </row>
    <row r="36" spans="1:11" x14ac:dyDescent="0.45">
      <c r="A36">
        <v>746168</v>
      </c>
      <c r="B36">
        <v>0.64778019109931262</v>
      </c>
      <c r="C36">
        <v>0.78624587745183128</v>
      </c>
      <c r="D36">
        <v>23.067072717403921</v>
      </c>
      <c r="E36">
        <v>0.94698984988603441</v>
      </c>
    </row>
    <row r="37" spans="1:11" ht="15.75" customHeight="1" x14ac:dyDescent="0.5">
      <c r="A37">
        <v>746429</v>
      </c>
      <c r="B37">
        <v>0.63853600929654852</v>
      </c>
      <c r="C37">
        <v>0.77939820141112792</v>
      </c>
      <c r="D37">
        <v>44.791182167922287</v>
      </c>
      <c r="E37">
        <v>1.1215599705144019</v>
      </c>
      <c r="G37" s="12" t="s">
        <v>16</v>
      </c>
      <c r="H37" s="11" t="s">
        <v>5</v>
      </c>
      <c r="I37" s="11" t="s">
        <v>1</v>
      </c>
      <c r="J37" s="11" t="s">
        <v>7</v>
      </c>
    </row>
    <row r="38" spans="1:11" x14ac:dyDescent="0.45">
      <c r="A38">
        <v>747522</v>
      </c>
      <c r="B38">
        <v>0.70986700143867942</v>
      </c>
      <c r="C38">
        <v>0.83031838247231915</v>
      </c>
      <c r="D38">
        <v>58.148180861485258</v>
      </c>
      <c r="E38">
        <v>0.80714590537228736</v>
      </c>
      <c r="G38" s="13"/>
      <c r="H38" s="2" cm="1">
        <f t="array" ref="H38">INDEX(A$1:A$1048575,J38)</f>
        <v>428239</v>
      </c>
      <c r="I38" s="2">
        <f>SMALL(B:B,K38)</f>
        <v>0.44635776392981941</v>
      </c>
      <c r="J38" s="3">
        <f>MATCH(I38,B:B,0)</f>
        <v>150</v>
      </c>
      <c r="K38">
        <v>1</v>
      </c>
    </row>
    <row r="39" spans="1:11" x14ac:dyDescent="0.45">
      <c r="A39">
        <v>74808</v>
      </c>
      <c r="B39">
        <v>0.55104804064740587</v>
      </c>
      <c r="C39">
        <v>0.71054928823145802</v>
      </c>
      <c r="D39">
        <v>39.270197828633357</v>
      </c>
      <c r="E39">
        <v>2.1766581927026061</v>
      </c>
      <c r="G39" s="13"/>
      <c r="H39" s="2" cm="1">
        <f t="array" ref="H39">INDEX(A$1:A$1048575,J39)</f>
        <v>288313</v>
      </c>
      <c r="I39" s="2">
        <f t="shared" ref="I39:I42" si="3">SMALL(B:B,K39)</f>
        <v>0.47975899354762669</v>
      </c>
      <c r="J39" s="3">
        <f t="shared" ref="J39:J42" si="4">MATCH(I39,B:B,0)</f>
        <v>125</v>
      </c>
      <c r="K39">
        <v>2</v>
      </c>
    </row>
    <row r="40" spans="1:11" x14ac:dyDescent="0.45">
      <c r="A40">
        <v>748405</v>
      </c>
      <c r="B40">
        <v>0.6703851436734245</v>
      </c>
      <c r="C40">
        <v>0.80267134344735402</v>
      </c>
      <c r="D40">
        <v>23.262093628906239</v>
      </c>
      <c r="E40">
        <v>0.88596030099402578</v>
      </c>
      <c r="G40" s="13"/>
      <c r="H40" s="2" cm="1">
        <f t="array" ref="H40">INDEX(A$1:A$1048575,J40)</f>
        <v>723975</v>
      </c>
      <c r="I40" s="2">
        <f t="shared" si="3"/>
        <v>0.49000753980888051</v>
      </c>
      <c r="J40" s="3">
        <f t="shared" si="4"/>
        <v>190</v>
      </c>
      <c r="K40">
        <v>3</v>
      </c>
    </row>
    <row r="41" spans="1:11" x14ac:dyDescent="0.45">
      <c r="A41">
        <v>749729</v>
      </c>
      <c r="B41">
        <v>0.70939287992553401</v>
      </c>
      <c r="C41">
        <v>0.82999395663381625</v>
      </c>
      <c r="D41">
        <v>20.274242818783641</v>
      </c>
      <c r="E41">
        <v>0.72064087700048796</v>
      </c>
      <c r="G41" s="13"/>
      <c r="H41" s="2" cm="1">
        <f t="array" ref="H41">INDEX(A$1:A$1048575,J41)</f>
        <v>777072</v>
      </c>
      <c r="I41" s="2">
        <f t="shared" si="3"/>
        <v>0.49794034064223291</v>
      </c>
      <c r="J41" s="3">
        <f t="shared" si="4"/>
        <v>11</v>
      </c>
      <c r="K41">
        <v>4</v>
      </c>
    </row>
    <row r="42" spans="1:11" x14ac:dyDescent="0.45">
      <c r="A42">
        <v>750504</v>
      </c>
      <c r="B42">
        <v>0.67775280764265844</v>
      </c>
      <c r="C42">
        <v>0.80792927844351636</v>
      </c>
      <c r="D42">
        <v>68.221663073396272</v>
      </c>
      <c r="E42">
        <v>0.72446575319889639</v>
      </c>
      <c r="G42" s="14"/>
      <c r="H42" s="2" cm="1">
        <f t="array" ref="H42">INDEX(A$1:A$1048575,J42)</f>
        <v>281528</v>
      </c>
      <c r="I42" s="2">
        <f t="shared" si="3"/>
        <v>0.50781602933379066</v>
      </c>
      <c r="J42" s="3">
        <f t="shared" si="4"/>
        <v>123</v>
      </c>
      <c r="K42">
        <v>5</v>
      </c>
    </row>
    <row r="43" spans="1:11" x14ac:dyDescent="0.45">
      <c r="A43">
        <v>751239</v>
      </c>
      <c r="B43">
        <v>0.62120132723774946</v>
      </c>
      <c r="C43">
        <v>0.76634692656731362</v>
      </c>
      <c r="D43">
        <v>27.529529600049472</v>
      </c>
      <c r="E43">
        <v>1.0559179481366301</v>
      </c>
    </row>
    <row r="44" spans="1:11" x14ac:dyDescent="0.45">
      <c r="A44">
        <v>751654</v>
      </c>
      <c r="B44">
        <v>0.64901596182828836</v>
      </c>
      <c r="C44">
        <v>0.78715546344222742</v>
      </c>
      <c r="D44">
        <v>34.682938889315587</v>
      </c>
      <c r="E44">
        <v>0.98244682726007959</v>
      </c>
      <c r="G44" s="18" t="s">
        <v>3</v>
      </c>
      <c r="H44" s="18"/>
      <c r="I44" s="18"/>
      <c r="J44" s="18"/>
    </row>
    <row r="45" spans="1:11" x14ac:dyDescent="0.45">
      <c r="A45">
        <v>751855</v>
      </c>
      <c r="B45">
        <v>0.71750458844063036</v>
      </c>
      <c r="C45">
        <v>0.83551985045009103</v>
      </c>
      <c r="D45">
        <v>20.832291640623701</v>
      </c>
      <c r="E45">
        <v>0.6844487467019853</v>
      </c>
    </row>
    <row r="46" spans="1:11" ht="15.75" customHeight="1" x14ac:dyDescent="0.45">
      <c r="A46">
        <v>752242</v>
      </c>
      <c r="B46">
        <v>0.67258839194198849</v>
      </c>
      <c r="C46">
        <v>0.80424854696147663</v>
      </c>
      <c r="D46">
        <v>31.766727876821051</v>
      </c>
      <c r="E46">
        <v>0.90116072648538403</v>
      </c>
      <c r="G46" s="12" t="s">
        <v>16</v>
      </c>
      <c r="H46" s="1" t="s">
        <v>5</v>
      </c>
      <c r="I46" s="1" t="s">
        <v>19</v>
      </c>
      <c r="J46" s="1" t="s">
        <v>7</v>
      </c>
    </row>
    <row r="47" spans="1:11" ht="14.25" customHeight="1" x14ac:dyDescent="0.45">
      <c r="A47">
        <v>752433</v>
      </c>
      <c r="B47">
        <v>0.57883492706344131</v>
      </c>
      <c r="C47">
        <v>0.73324312395349278</v>
      </c>
      <c r="D47">
        <v>27.59691728708118</v>
      </c>
      <c r="E47">
        <v>1.1641227275734991</v>
      </c>
      <c r="G47" s="13"/>
      <c r="H47" s="2" cm="1">
        <f t="array" ref="H47">INDEX(A$2:A$1048576,J47)</f>
        <v>764872</v>
      </c>
      <c r="I47" s="2">
        <f>LARGE(D$2:D$1048576,K47)</f>
        <v>103.7369155905939</v>
      </c>
      <c r="J47" s="3">
        <f>MATCH(I47,D$2:D$1048576,0)</f>
        <v>72</v>
      </c>
      <c r="K47">
        <v>1</v>
      </c>
    </row>
    <row r="48" spans="1:11" ht="14.25" customHeight="1" x14ac:dyDescent="0.45">
      <c r="A48">
        <v>752645</v>
      </c>
      <c r="B48">
        <v>0.54366015146183899</v>
      </c>
      <c r="C48">
        <v>0.70437803417675238</v>
      </c>
      <c r="D48">
        <v>23.725316120127889</v>
      </c>
      <c r="E48">
        <v>1.367856060107987</v>
      </c>
      <c r="G48" s="13"/>
      <c r="H48" s="2">
        <f t="array" ref="H48">INDEX(A$2:A$1048576,J48)</f>
        <v>723975</v>
      </c>
      <c r="I48" s="2">
        <f t="shared" ref="I48:I51" si="5">LARGE(D$2:D$1048576,K48)</f>
        <v>80.693769121289648</v>
      </c>
      <c r="J48" s="3">
        <f t="shared" ref="J48:J51" si="6">MATCH(I48,D$2:D$1048576,0)</f>
        <v>189</v>
      </c>
      <c r="K48">
        <v>2</v>
      </c>
    </row>
    <row r="49" spans="1:11" ht="14.25" customHeight="1" x14ac:dyDescent="0.45">
      <c r="A49">
        <v>754335</v>
      </c>
      <c r="B49">
        <v>0.60994297209647086</v>
      </c>
      <c r="C49">
        <v>0.75771997228225041</v>
      </c>
      <c r="D49">
        <v>25.623780458784768</v>
      </c>
      <c r="E49">
        <v>0.81531878859216678</v>
      </c>
      <c r="G49" s="13"/>
      <c r="H49" s="2">
        <f t="array" ref="H49">INDEX(A$2:A$1048576,J49)</f>
        <v>119615</v>
      </c>
      <c r="I49" s="2">
        <f t="shared" si="5"/>
        <v>77.521670357391031</v>
      </c>
      <c r="J49" s="3">
        <f t="shared" si="6"/>
        <v>7</v>
      </c>
      <c r="K49">
        <v>3</v>
      </c>
    </row>
    <row r="50" spans="1:11" ht="14.25" customHeight="1" x14ac:dyDescent="0.45">
      <c r="A50">
        <v>754834</v>
      </c>
      <c r="B50">
        <v>0.54764083184817403</v>
      </c>
      <c r="C50">
        <v>0.70771049791208718</v>
      </c>
      <c r="D50">
        <v>28.36790935634842</v>
      </c>
      <c r="E50">
        <v>1.1702243596701889</v>
      </c>
      <c r="G50" s="13"/>
      <c r="H50" s="2">
        <f t="array" ref="H50">INDEX(A$2:A$1048576,J50)</f>
        <v>774098</v>
      </c>
      <c r="I50" s="2">
        <f t="shared" si="5"/>
        <v>75.092443028576454</v>
      </c>
      <c r="J50" s="3">
        <f t="shared" si="6"/>
        <v>97</v>
      </c>
      <c r="K50">
        <v>4</v>
      </c>
    </row>
    <row r="51" spans="1:11" ht="14.25" customHeight="1" x14ac:dyDescent="0.45">
      <c r="A51">
        <v>755870</v>
      </c>
      <c r="B51">
        <v>0.60844661190483063</v>
      </c>
      <c r="C51">
        <v>0.75656426194248028</v>
      </c>
      <c r="D51">
        <v>17.260187209297591</v>
      </c>
      <c r="E51">
        <v>0.81053792375098732</v>
      </c>
      <c r="G51" s="14"/>
      <c r="H51" s="2">
        <f t="array" ref="H51">INDEX(A$2:A$1048576,J51)</f>
        <v>761873</v>
      </c>
      <c r="I51" s="2">
        <f t="shared" si="5"/>
        <v>71.245339759874824</v>
      </c>
      <c r="J51" s="3">
        <f t="shared" si="6"/>
        <v>64</v>
      </c>
      <c r="K51">
        <v>5</v>
      </c>
    </row>
    <row r="52" spans="1:11" x14ac:dyDescent="0.45">
      <c r="A52">
        <v>756125</v>
      </c>
      <c r="B52">
        <v>0.65121371589576305</v>
      </c>
      <c r="C52">
        <v>0.78876975115542525</v>
      </c>
      <c r="D52">
        <v>25.12220133666634</v>
      </c>
      <c r="E52">
        <v>1.2137972866629649</v>
      </c>
    </row>
    <row r="53" spans="1:11" ht="15.75" x14ac:dyDescent="0.45">
      <c r="A53">
        <v>756202</v>
      </c>
      <c r="B53">
        <v>0.66962765260675927</v>
      </c>
      <c r="C53">
        <v>0.80212812906073017</v>
      </c>
      <c r="D53">
        <v>28.033880172034699</v>
      </c>
      <c r="E53">
        <v>0.81427983854914265</v>
      </c>
      <c r="G53" s="5" t="s">
        <v>10</v>
      </c>
      <c r="H53" s="6">
        <f>HARMEAN(D:D)</f>
        <v>29.003260420676931</v>
      </c>
    </row>
    <row r="54" spans="1:11" ht="15.75" x14ac:dyDescent="0.45">
      <c r="A54">
        <v>756413</v>
      </c>
      <c r="B54">
        <v>0.66349387994206177</v>
      </c>
      <c r="C54">
        <v>0.7977112365032214</v>
      </c>
      <c r="D54">
        <v>27.692508012095981</v>
      </c>
      <c r="E54">
        <v>1.0986855852749391</v>
      </c>
      <c r="G54" s="5" t="s">
        <v>12</v>
      </c>
      <c r="H54" s="6">
        <f>_xlfn.STDEV.P(D:D)</f>
        <v>12.33990459488958</v>
      </c>
    </row>
    <row r="55" spans="1:11" x14ac:dyDescent="0.45">
      <c r="A55">
        <v>756817</v>
      </c>
      <c r="B55">
        <v>0.64950022601628765</v>
      </c>
      <c r="C55">
        <v>0.78751153321742473</v>
      </c>
      <c r="D55">
        <v>37.23709927612515</v>
      </c>
      <c r="E55">
        <v>0.96515511724428205</v>
      </c>
    </row>
    <row r="56" spans="1:11" x14ac:dyDescent="0.45">
      <c r="A56">
        <v>756850</v>
      </c>
      <c r="B56">
        <v>0.72597405962117123</v>
      </c>
      <c r="C56">
        <v>0.84123403312389655</v>
      </c>
      <c r="D56">
        <v>19.55131469364656</v>
      </c>
      <c r="E56">
        <v>0.57776832744139572</v>
      </c>
    </row>
    <row r="57" spans="1:11" ht="15.75" customHeight="1" x14ac:dyDescent="0.5">
      <c r="A57">
        <v>759110</v>
      </c>
      <c r="B57">
        <v>0.61765826556765224</v>
      </c>
      <c r="C57">
        <v>0.76364492886377322</v>
      </c>
      <c r="D57">
        <v>20.53051273409897</v>
      </c>
      <c r="E57">
        <v>0.81148821255130765</v>
      </c>
      <c r="G57" s="15" t="s">
        <v>18</v>
      </c>
      <c r="H57" s="11" t="s">
        <v>5</v>
      </c>
      <c r="I57" s="11" t="s">
        <v>19</v>
      </c>
      <c r="J57" s="11" t="s">
        <v>7</v>
      </c>
    </row>
    <row r="58" spans="1:11" ht="14.25" customHeight="1" x14ac:dyDescent="0.45">
      <c r="A58">
        <v>759755</v>
      </c>
      <c r="B58">
        <v>0.58298684121521949</v>
      </c>
      <c r="C58">
        <v>0.7365656189127574</v>
      </c>
      <c r="D58">
        <v>41.079191812887458</v>
      </c>
      <c r="E58">
        <v>1.9614199708029021</v>
      </c>
      <c r="G58" s="16"/>
      <c r="H58" s="2" cm="1">
        <f t="array" ref="H58">INDEX(A$1:A$1048575,J58)</f>
        <v>761868</v>
      </c>
      <c r="I58" s="2">
        <f>SMALL(D:D,K58)</f>
        <v>16.33511363596838</v>
      </c>
      <c r="J58" s="3">
        <f>MATCH(I58,D:D,0)</f>
        <v>64</v>
      </c>
      <c r="K58">
        <v>1</v>
      </c>
    </row>
    <row r="59" spans="1:11" ht="14.25" customHeight="1" x14ac:dyDescent="0.45">
      <c r="A59">
        <v>760053</v>
      </c>
      <c r="B59">
        <v>0.57083274799032235</v>
      </c>
      <c r="C59">
        <v>0.72678997648938648</v>
      </c>
      <c r="D59">
        <v>27.663823115668588</v>
      </c>
      <c r="E59">
        <v>1.371396443301576</v>
      </c>
      <c r="G59" s="16"/>
      <c r="H59" s="2" cm="1">
        <f t="array" ref="H59">INDEX(A$1:A$1048575,J59)</f>
        <v>755870</v>
      </c>
      <c r="I59" s="2">
        <f t="shared" ref="I59:I62" si="7">SMALL(D:D,K59)</f>
        <v>17.260187209297591</v>
      </c>
      <c r="J59" s="3">
        <f t="shared" ref="J59:J62" si="8">MATCH(I59,D:D,0)</f>
        <v>51</v>
      </c>
      <c r="K59">
        <v>2</v>
      </c>
    </row>
    <row r="60" spans="1:11" ht="14.25" customHeight="1" x14ac:dyDescent="0.45">
      <c r="A60">
        <v>761124</v>
      </c>
      <c r="B60">
        <v>0.70780150903452344</v>
      </c>
      <c r="C60">
        <v>0.82890371660892492</v>
      </c>
      <c r="D60">
        <v>33.353574583543519</v>
      </c>
      <c r="E60">
        <v>1.266149159385054</v>
      </c>
      <c r="G60" s="16"/>
      <c r="H60" s="2" cm="1">
        <f t="array" ref="H60">INDEX(A$1:A$1048575,J60)</f>
        <v>699615</v>
      </c>
      <c r="I60" s="2">
        <f t="shared" si="7"/>
        <v>17.52698811832769</v>
      </c>
      <c r="J60" s="3">
        <f t="shared" si="8"/>
        <v>182</v>
      </c>
      <c r="K60">
        <v>3</v>
      </c>
    </row>
    <row r="61" spans="1:11" ht="14.25" customHeight="1" x14ac:dyDescent="0.45">
      <c r="A61">
        <v>761362</v>
      </c>
      <c r="B61">
        <v>0.55448298290032194</v>
      </c>
      <c r="C61">
        <v>0.71339858846930471</v>
      </c>
      <c r="D61">
        <v>31.263996865404138</v>
      </c>
      <c r="E61">
        <v>1.697059456246127</v>
      </c>
      <c r="G61" s="16"/>
      <c r="H61" s="2" cm="1">
        <f t="array" ref="H61">INDEX(A$1:A$1048575,J61)</f>
        <v>123682</v>
      </c>
      <c r="I61" s="2">
        <f t="shared" si="7"/>
        <v>17.965679085411711</v>
      </c>
      <c r="J61" s="3">
        <f t="shared" si="8"/>
        <v>10</v>
      </c>
      <c r="K61">
        <v>4</v>
      </c>
    </row>
    <row r="62" spans="1:11" ht="14.25" customHeight="1" x14ac:dyDescent="0.45">
      <c r="A62">
        <v>761480</v>
      </c>
      <c r="B62">
        <v>0.60011264357809513</v>
      </c>
      <c r="C62">
        <v>0.7500879966002294</v>
      </c>
      <c r="D62">
        <v>19.643701280563199</v>
      </c>
      <c r="E62">
        <v>0.83249979220809878</v>
      </c>
      <c r="G62" s="17"/>
      <c r="H62" s="2" cm="1">
        <f t="array" ref="H62">INDEX(A$1:A$1048575,J62)</f>
        <v>320926</v>
      </c>
      <c r="I62" s="2">
        <f t="shared" si="7"/>
        <v>18.921249215498431</v>
      </c>
      <c r="J62" s="3">
        <f t="shared" si="8"/>
        <v>132</v>
      </c>
      <c r="K62">
        <v>5</v>
      </c>
    </row>
    <row r="63" spans="1:11" x14ac:dyDescent="0.45">
      <c r="A63">
        <v>761482</v>
      </c>
      <c r="B63">
        <v>0.61551938962020158</v>
      </c>
      <c r="C63">
        <v>0.76200804964019198</v>
      </c>
      <c r="D63">
        <v>24.867147001616409</v>
      </c>
      <c r="E63">
        <v>1.148366529329063</v>
      </c>
    </row>
    <row r="64" spans="1:11" x14ac:dyDescent="0.45">
      <c r="A64">
        <v>761868</v>
      </c>
      <c r="B64">
        <v>0.65966508261085288</v>
      </c>
      <c r="C64">
        <v>0.79493759255707219</v>
      </c>
      <c r="D64">
        <v>16.33511363596838</v>
      </c>
      <c r="E64">
        <v>0.72603038681050103</v>
      </c>
      <c r="G64" s="18" t="s">
        <v>4</v>
      </c>
      <c r="H64" s="18"/>
      <c r="I64" s="18"/>
      <c r="J64" s="18"/>
    </row>
    <row r="65" spans="1:11" x14ac:dyDescent="0.45">
      <c r="A65">
        <v>761873</v>
      </c>
      <c r="B65">
        <v>0.62423856635774166</v>
      </c>
      <c r="C65">
        <v>0.76865379173646819</v>
      </c>
      <c r="D65">
        <v>71.245339759874824</v>
      </c>
      <c r="E65">
        <v>1.2812205358422819</v>
      </c>
    </row>
    <row r="66" spans="1:11" ht="15.75" customHeight="1" x14ac:dyDescent="0.45">
      <c r="A66">
        <v>762411</v>
      </c>
      <c r="B66">
        <v>0.72141183390197028</v>
      </c>
      <c r="C66">
        <v>0.83816297726584899</v>
      </c>
      <c r="D66">
        <v>22.103273230451641</v>
      </c>
      <c r="E66">
        <v>0.74031229417133626</v>
      </c>
      <c r="G66" s="12" t="s">
        <v>16</v>
      </c>
      <c r="H66" s="1" t="s">
        <v>5</v>
      </c>
      <c r="I66" s="1" t="s">
        <v>20</v>
      </c>
      <c r="J66" s="1" t="s">
        <v>7</v>
      </c>
    </row>
    <row r="67" spans="1:11" x14ac:dyDescent="0.45">
      <c r="A67">
        <v>762821</v>
      </c>
      <c r="B67">
        <v>0.69281291518425525</v>
      </c>
      <c r="C67">
        <v>0.81853453381627295</v>
      </c>
      <c r="D67">
        <v>27.956020147724889</v>
      </c>
      <c r="E67">
        <v>0.90560472743178955</v>
      </c>
      <c r="G67" s="13"/>
      <c r="H67" s="2">
        <f t="array" ref="H67">INDEX(A$2:A$1048576,J67)</f>
        <v>723975</v>
      </c>
      <c r="I67" s="2">
        <f>LARGE(E$2:E$1048576,K67)</f>
        <v>4.5880642295254397</v>
      </c>
      <c r="J67" s="3">
        <f>MATCH(I67,E$2:E$1048576,0)</f>
        <v>189</v>
      </c>
      <c r="K67">
        <v>1</v>
      </c>
    </row>
    <row r="68" spans="1:11" x14ac:dyDescent="0.45">
      <c r="A68">
        <v>763207</v>
      </c>
      <c r="B68">
        <v>0.66191359256176674</v>
      </c>
      <c r="C68">
        <v>0.79656799911174203</v>
      </c>
      <c r="D68">
        <v>30.443980316312121</v>
      </c>
      <c r="E68">
        <v>1.1289963274429899</v>
      </c>
      <c r="G68" s="13"/>
      <c r="H68" s="2">
        <f t="array" ref="H68">INDEX(A$2:A$1048576,J68)</f>
        <v>774098</v>
      </c>
      <c r="I68" s="2">
        <f t="shared" ref="I68:I71" si="9">LARGE(E$2:E$1048576,K68)</f>
        <v>3.245537845883101</v>
      </c>
      <c r="J68" s="3">
        <f t="shared" ref="J68:J71" si="10">MATCH(I68,E$2:E$1048576,0)</f>
        <v>97</v>
      </c>
      <c r="K68">
        <v>2</v>
      </c>
    </row>
    <row r="69" spans="1:11" x14ac:dyDescent="0.45">
      <c r="A69">
        <v>763315</v>
      </c>
      <c r="B69">
        <v>0.64462223278628306</v>
      </c>
      <c r="C69">
        <v>0.78391526021654001</v>
      </c>
      <c r="D69">
        <v>24.166091947189141</v>
      </c>
      <c r="E69">
        <v>0.88200992826414548</v>
      </c>
      <c r="G69" s="13"/>
      <c r="H69" s="2">
        <f t="array" ref="H69">INDEX(A$2:A$1048576,J69)</f>
        <v>777072</v>
      </c>
      <c r="I69" s="2">
        <f t="shared" si="9"/>
        <v>3.236882748576682</v>
      </c>
      <c r="J69" s="3">
        <f t="shared" si="10"/>
        <v>10</v>
      </c>
      <c r="K69">
        <v>3</v>
      </c>
    </row>
    <row r="70" spans="1:11" x14ac:dyDescent="0.45">
      <c r="A70">
        <v>763317</v>
      </c>
      <c r="B70">
        <v>0.58384646552432851</v>
      </c>
      <c r="C70">
        <v>0.73725134125427694</v>
      </c>
      <c r="D70">
        <v>25.076990823262669</v>
      </c>
      <c r="E70">
        <v>1.5998399025883141</v>
      </c>
      <c r="G70" s="13"/>
      <c r="H70" s="2">
        <f t="array" ref="H70">INDEX(A$2:A$1048576,J70)</f>
        <v>186556</v>
      </c>
      <c r="I70" s="2">
        <f t="shared" si="9"/>
        <v>2.667161465694301</v>
      </c>
      <c r="J70" s="3">
        <f t="shared" si="10"/>
        <v>113</v>
      </c>
      <c r="K70">
        <v>4</v>
      </c>
    </row>
    <row r="71" spans="1:11" x14ac:dyDescent="0.45">
      <c r="A71">
        <v>763721</v>
      </c>
      <c r="B71">
        <v>0.69343212666405918</v>
      </c>
      <c r="C71">
        <v>0.81896654226121379</v>
      </c>
      <c r="D71">
        <v>32.386219098561043</v>
      </c>
      <c r="E71">
        <v>0.85429764831857935</v>
      </c>
      <c r="G71" s="14"/>
      <c r="H71" s="2">
        <f t="array" ref="H71">INDEX(A$2:A$1048576,J71)</f>
        <v>391063</v>
      </c>
      <c r="I71" s="2">
        <f t="shared" si="9"/>
        <v>2.61818548790274</v>
      </c>
      <c r="J71" s="3">
        <f t="shared" si="10"/>
        <v>143</v>
      </c>
      <c r="K71">
        <v>5</v>
      </c>
    </row>
    <row r="72" spans="1:11" x14ac:dyDescent="0.45">
      <c r="A72">
        <v>764367</v>
      </c>
      <c r="B72">
        <v>0.64448962611380989</v>
      </c>
      <c r="C72">
        <v>0.78381719881911471</v>
      </c>
      <c r="D72">
        <v>26.618690566968169</v>
      </c>
      <c r="E72">
        <v>0.85622121012207053</v>
      </c>
    </row>
    <row r="73" spans="1:11" ht="15.75" x14ac:dyDescent="0.45">
      <c r="A73">
        <v>764872</v>
      </c>
      <c r="B73">
        <v>0.62298877295895194</v>
      </c>
      <c r="C73">
        <v>0.76770558532348931</v>
      </c>
      <c r="D73">
        <v>103.7369155905939</v>
      </c>
      <c r="E73">
        <v>1.6436284430047401</v>
      </c>
      <c r="G73" s="5" t="s">
        <v>10</v>
      </c>
      <c r="H73" s="6">
        <f>HARMEAN(E:E)</f>
        <v>1.0856300587022563</v>
      </c>
    </row>
    <row r="74" spans="1:11" ht="15.75" x14ac:dyDescent="0.45">
      <c r="A74">
        <v>764934</v>
      </c>
      <c r="B74">
        <v>0.64916013391735727</v>
      </c>
      <c r="C74">
        <v>0.78726149215766572</v>
      </c>
      <c r="D74">
        <v>25.177300974786789</v>
      </c>
      <c r="E74">
        <v>0.74954834567521633</v>
      </c>
      <c r="G74" s="5" t="s">
        <v>12</v>
      </c>
      <c r="H74" s="6">
        <f>_xlfn.STDEV.P(E:E)</f>
        <v>0.51730449438553616</v>
      </c>
    </row>
    <row r="75" spans="1:11" x14ac:dyDescent="0.45">
      <c r="A75">
        <v>765122</v>
      </c>
      <c r="B75">
        <v>0.62376304674053229</v>
      </c>
      <c r="C75">
        <v>0.76829319153757769</v>
      </c>
      <c r="D75">
        <v>21.22930978034849</v>
      </c>
      <c r="E75">
        <v>0.88912120166074604</v>
      </c>
    </row>
    <row r="76" spans="1:11" x14ac:dyDescent="0.45">
      <c r="A76">
        <v>765421</v>
      </c>
      <c r="B76">
        <v>0.59539660473301348</v>
      </c>
      <c r="C76">
        <v>0.74639322030229838</v>
      </c>
      <c r="D76">
        <v>32.388028266629632</v>
      </c>
      <c r="E76">
        <v>1.154782307739493</v>
      </c>
    </row>
    <row r="77" spans="1:11" ht="15.75" customHeight="1" x14ac:dyDescent="0.5">
      <c r="A77">
        <v>765740</v>
      </c>
      <c r="B77">
        <v>0.65164338410354405</v>
      </c>
      <c r="C77">
        <v>0.78908484770425658</v>
      </c>
      <c r="D77">
        <v>24.216189380763439</v>
      </c>
      <c r="E77">
        <v>0.79233460190432203</v>
      </c>
      <c r="G77" s="15" t="s">
        <v>18</v>
      </c>
      <c r="H77" s="11" t="s">
        <v>5</v>
      </c>
      <c r="I77" s="11" t="s">
        <v>20</v>
      </c>
      <c r="J77" s="11" t="s">
        <v>7</v>
      </c>
    </row>
    <row r="78" spans="1:11" x14ac:dyDescent="0.45">
      <c r="A78">
        <v>766300</v>
      </c>
      <c r="B78">
        <v>0.69004662120437654</v>
      </c>
      <c r="C78">
        <v>0.8166006931958234</v>
      </c>
      <c r="D78">
        <v>23.040724814987922</v>
      </c>
      <c r="E78">
        <v>0.86731466837960891</v>
      </c>
      <c r="G78" s="16"/>
      <c r="H78" s="2" cm="1">
        <f t="array" ref="H78">INDEX(A$1:A$1048575,J78)</f>
        <v>756850</v>
      </c>
      <c r="I78" s="2">
        <f>SMALL(E:E,K78)</f>
        <v>0.57776832744139572</v>
      </c>
      <c r="J78" s="3">
        <f>MATCH(I78,E:E,0)</f>
        <v>56</v>
      </c>
      <c r="K78">
        <v>1</v>
      </c>
    </row>
    <row r="79" spans="1:11" x14ac:dyDescent="0.45">
      <c r="A79">
        <v>766443</v>
      </c>
      <c r="B79">
        <v>0.67869019963177524</v>
      </c>
      <c r="C79">
        <v>0.80859493881676037</v>
      </c>
      <c r="D79">
        <v>25.23696290909427</v>
      </c>
      <c r="E79">
        <v>0.80661678588794616</v>
      </c>
      <c r="G79" s="16"/>
      <c r="H79" s="2" cm="1">
        <f t="array" ref="H79">INDEX(A$1:A$1048575,J79)</f>
        <v>67653</v>
      </c>
      <c r="I79" s="2">
        <f t="shared" ref="I79:I82" si="11">SMALL(E:E,K79)</f>
        <v>0.61097052246491845</v>
      </c>
      <c r="J79" s="3">
        <f t="shared" ref="J79:J82" si="12">MATCH(I79,E:E,0)</f>
        <v>177</v>
      </c>
      <c r="K79">
        <v>2</v>
      </c>
    </row>
    <row r="80" spans="1:11" x14ac:dyDescent="0.45">
      <c r="A80">
        <v>767140</v>
      </c>
      <c r="B80">
        <v>0.63203244075500187</v>
      </c>
      <c r="C80">
        <v>0.7745341636255888</v>
      </c>
      <c r="D80">
        <v>32.668792447839273</v>
      </c>
      <c r="E80">
        <v>0.89271017292860999</v>
      </c>
      <c r="G80" s="16"/>
      <c r="H80" s="2" cm="1">
        <f t="array" ref="H80">INDEX(A$1:A$1048575,J80)</f>
        <v>645367</v>
      </c>
      <c r="I80" s="2">
        <f t="shared" si="11"/>
        <v>0.62708396025330715</v>
      </c>
      <c r="J80" s="3">
        <f t="shared" si="12"/>
        <v>174</v>
      </c>
      <c r="K80">
        <v>3</v>
      </c>
    </row>
    <row r="81" spans="1:11" x14ac:dyDescent="0.45">
      <c r="A81">
        <v>767466</v>
      </c>
      <c r="B81">
        <v>0.62628780555171937</v>
      </c>
      <c r="C81">
        <v>0.77020537621168572</v>
      </c>
      <c r="D81">
        <v>27.869674379152691</v>
      </c>
      <c r="E81">
        <v>1.120810656336328</v>
      </c>
      <c r="G81" s="16"/>
      <c r="H81" s="2" cm="1">
        <f t="array" ref="H81">INDEX(A$1:A$1048575,J81)</f>
        <v>110830</v>
      </c>
      <c r="I81" s="2">
        <f t="shared" si="11"/>
        <v>0.64084368125489044</v>
      </c>
      <c r="J81" s="3">
        <f t="shared" si="12"/>
        <v>4</v>
      </c>
      <c r="K81">
        <v>4</v>
      </c>
    </row>
    <row r="82" spans="1:11" x14ac:dyDescent="0.45">
      <c r="A82">
        <v>767526</v>
      </c>
      <c r="B82">
        <v>0.6508243629448015</v>
      </c>
      <c r="C82">
        <v>0.78848407808064691</v>
      </c>
      <c r="D82">
        <v>24.284688463103659</v>
      </c>
      <c r="E82">
        <v>0.79048166037516898</v>
      </c>
      <c r="G82" s="17"/>
      <c r="H82" s="2" cm="1">
        <f t="array" ref="H82">INDEX(A$1:A$1048575,J82)</f>
        <v>306437</v>
      </c>
      <c r="I82" s="2">
        <f t="shared" si="11"/>
        <v>0.65315886763877307</v>
      </c>
      <c r="J82" s="3">
        <f t="shared" si="12"/>
        <v>127</v>
      </c>
      <c r="K82">
        <v>5</v>
      </c>
    </row>
    <row r="83" spans="1:11" x14ac:dyDescent="0.45">
      <c r="A83">
        <v>767982</v>
      </c>
      <c r="B83">
        <v>0.6331371236990222</v>
      </c>
      <c r="C83">
        <v>0.77536309047335783</v>
      </c>
      <c r="D83">
        <v>46.351977944581819</v>
      </c>
      <c r="E83">
        <v>1.499074623012373</v>
      </c>
    </row>
    <row r="84" spans="1:11" x14ac:dyDescent="0.45">
      <c r="A84">
        <v>768304</v>
      </c>
      <c r="B84">
        <v>0.56662118458015631</v>
      </c>
      <c r="C84">
        <v>0.72336719324015375</v>
      </c>
      <c r="D84">
        <v>22.662434500732701</v>
      </c>
      <c r="E84">
        <v>1.4545531673927981</v>
      </c>
    </row>
    <row r="85" spans="1:11" x14ac:dyDescent="0.45">
      <c r="A85">
        <v>768522</v>
      </c>
      <c r="B85">
        <v>0.67294525346557788</v>
      </c>
      <c r="C85">
        <v>0.80450361668625192</v>
      </c>
      <c r="D85">
        <v>34.423148098336391</v>
      </c>
      <c r="E85">
        <v>1.06895126982261</v>
      </c>
    </row>
    <row r="86" spans="1:11" x14ac:dyDescent="0.45">
      <c r="A86">
        <v>770793</v>
      </c>
      <c r="B86">
        <v>0.72810305004076048</v>
      </c>
      <c r="C86">
        <v>0.84266161097694592</v>
      </c>
      <c r="D86">
        <v>24.76905043345425</v>
      </c>
      <c r="E86">
        <v>0.88373601348256547</v>
      </c>
    </row>
    <row r="87" spans="1:11" x14ac:dyDescent="0.45">
      <c r="A87">
        <v>771387</v>
      </c>
      <c r="B87">
        <v>0.62870438851781718</v>
      </c>
      <c r="C87">
        <v>0.77203007857056494</v>
      </c>
      <c r="D87">
        <v>43.396518437542888</v>
      </c>
      <c r="E87">
        <v>1.6098001389322789</v>
      </c>
    </row>
    <row r="88" spans="1:11" x14ac:dyDescent="0.45">
      <c r="A88">
        <v>771393</v>
      </c>
      <c r="B88">
        <v>0.6619082780639034</v>
      </c>
      <c r="C88">
        <v>0.79656415074244169</v>
      </c>
      <c r="D88">
        <v>36.880004956954657</v>
      </c>
      <c r="E88">
        <v>0.91972792260163438</v>
      </c>
    </row>
    <row r="89" spans="1:11" x14ac:dyDescent="0.45">
      <c r="A89">
        <v>771645</v>
      </c>
      <c r="B89">
        <v>0.6088452752549709</v>
      </c>
      <c r="C89">
        <v>0.75687237874192803</v>
      </c>
      <c r="D89">
        <v>42.241978713419662</v>
      </c>
      <c r="E89">
        <v>1.5871171326595319</v>
      </c>
    </row>
    <row r="90" spans="1:11" x14ac:dyDescent="0.45">
      <c r="A90">
        <v>771992</v>
      </c>
      <c r="B90">
        <v>0.58058448076951885</v>
      </c>
      <c r="C90">
        <v>0.73464530094191127</v>
      </c>
      <c r="D90">
        <v>32.32259271778797</v>
      </c>
      <c r="E90">
        <v>1.597855410783271</v>
      </c>
    </row>
    <row r="91" spans="1:11" x14ac:dyDescent="0.45">
      <c r="A91">
        <v>772075</v>
      </c>
      <c r="B91">
        <v>0.57001509093067693</v>
      </c>
      <c r="C91">
        <v>0.72612689422339516</v>
      </c>
      <c r="D91">
        <v>55.961901102446483</v>
      </c>
      <c r="E91">
        <v>1.7910674471951511</v>
      </c>
    </row>
    <row r="92" spans="1:11" x14ac:dyDescent="0.45">
      <c r="A92">
        <v>772219</v>
      </c>
      <c r="B92">
        <v>0.6045591583226736</v>
      </c>
      <c r="C92">
        <v>0.75355172190054953</v>
      </c>
      <c r="D92">
        <v>27.955321496988731</v>
      </c>
      <c r="E92">
        <v>1.1880108202476289</v>
      </c>
    </row>
    <row r="93" spans="1:11" x14ac:dyDescent="0.45">
      <c r="A93">
        <v>772415</v>
      </c>
      <c r="B93">
        <v>0.59382178306785527</v>
      </c>
      <c r="C93">
        <v>0.74515455790150154</v>
      </c>
      <c r="D93">
        <v>44.745547962897938</v>
      </c>
      <c r="E93">
        <v>1.5878634959092599</v>
      </c>
    </row>
    <row r="94" spans="1:11" x14ac:dyDescent="0.45">
      <c r="A94">
        <v>772857</v>
      </c>
      <c r="B94">
        <v>0.62226533097527092</v>
      </c>
      <c r="C94">
        <v>0.76715604912937196</v>
      </c>
      <c r="D94">
        <v>31.580131214103591</v>
      </c>
      <c r="E94">
        <v>1.492130395460241</v>
      </c>
    </row>
    <row r="95" spans="1:11" x14ac:dyDescent="0.45">
      <c r="A95">
        <v>772947</v>
      </c>
      <c r="B95">
        <v>0.67319407477234361</v>
      </c>
      <c r="C95">
        <v>0.80468139939347927</v>
      </c>
      <c r="D95">
        <v>32.099211438912327</v>
      </c>
      <c r="E95">
        <v>0.88119807301663222</v>
      </c>
    </row>
    <row r="96" spans="1:11" x14ac:dyDescent="0.45">
      <c r="A96">
        <v>773757</v>
      </c>
      <c r="B96">
        <v>0.57411672111514933</v>
      </c>
      <c r="C96">
        <v>0.72944618834673025</v>
      </c>
      <c r="D96">
        <v>37.063606644523958</v>
      </c>
      <c r="E96">
        <v>1.776540671402</v>
      </c>
    </row>
    <row r="97" spans="1:5" x14ac:dyDescent="0.45">
      <c r="A97">
        <v>774095</v>
      </c>
      <c r="B97">
        <v>0.63329275570557553</v>
      </c>
      <c r="C97">
        <v>0.77547978278027174</v>
      </c>
      <c r="D97">
        <v>26.303516875125268</v>
      </c>
      <c r="E97">
        <v>1.1858258245234421</v>
      </c>
    </row>
    <row r="98" spans="1:5" x14ac:dyDescent="0.45">
      <c r="A98">
        <v>774098</v>
      </c>
      <c r="B98">
        <v>0.51854734470149921</v>
      </c>
      <c r="C98">
        <v>0.6829518309202669</v>
      </c>
      <c r="D98">
        <v>75.092443028576454</v>
      </c>
      <c r="E98">
        <v>3.245537845883101</v>
      </c>
    </row>
    <row r="99" spans="1:5" x14ac:dyDescent="0.45">
      <c r="A99">
        <v>774333</v>
      </c>
      <c r="B99">
        <v>0.64431620063749295</v>
      </c>
      <c r="C99">
        <v>0.78368892842835813</v>
      </c>
      <c r="D99">
        <v>29.93469454495904</v>
      </c>
      <c r="E99">
        <v>1.3829137550738779</v>
      </c>
    </row>
    <row r="100" spans="1:5" x14ac:dyDescent="0.45">
      <c r="A100">
        <v>774655</v>
      </c>
      <c r="B100">
        <v>0.5717441538459771</v>
      </c>
      <c r="C100">
        <v>0.7275282716298942</v>
      </c>
      <c r="D100">
        <v>32.492547222401633</v>
      </c>
      <c r="E100">
        <v>1.4544805742630289</v>
      </c>
    </row>
    <row r="101" spans="1:5" x14ac:dyDescent="0.45">
      <c r="A101">
        <v>775038</v>
      </c>
      <c r="B101">
        <v>0.71865184166523421</v>
      </c>
      <c r="C101">
        <v>0.83629717694180439</v>
      </c>
      <c r="D101">
        <v>34.887094676971891</v>
      </c>
      <c r="E101">
        <v>0.83943578864520751</v>
      </c>
    </row>
    <row r="102" spans="1:5" x14ac:dyDescent="0.45">
      <c r="A102">
        <v>133988</v>
      </c>
      <c r="B102">
        <v>0.75345095434726117</v>
      </c>
      <c r="C102">
        <v>0.85939210615416439</v>
      </c>
      <c r="D102">
        <v>28.61817604250837</v>
      </c>
      <c r="E102">
        <v>0.70584229564044376</v>
      </c>
    </row>
    <row r="103" spans="1:5" x14ac:dyDescent="0.45">
      <c r="A103">
        <v>135428</v>
      </c>
      <c r="B103">
        <v>0.5858435791096267</v>
      </c>
      <c r="C103">
        <v>0.73884156902605636</v>
      </c>
      <c r="D103">
        <v>21.47604952324798</v>
      </c>
      <c r="E103">
        <v>1.260317335267753</v>
      </c>
    </row>
    <row r="104" spans="1:5" x14ac:dyDescent="0.45">
      <c r="A104">
        <v>140382</v>
      </c>
      <c r="B104">
        <v>0.61233205716328787</v>
      </c>
      <c r="C104">
        <v>0.75956072999083757</v>
      </c>
      <c r="D104">
        <v>37.027597393700823</v>
      </c>
      <c r="E104">
        <v>1.636812168826</v>
      </c>
    </row>
    <row r="105" spans="1:5" x14ac:dyDescent="0.45">
      <c r="A105">
        <v>150685</v>
      </c>
      <c r="B105">
        <v>0.59481825586628334</v>
      </c>
      <c r="C105">
        <v>0.74593860921561406</v>
      </c>
      <c r="D105">
        <v>37.604931317248813</v>
      </c>
      <c r="E105">
        <v>1.4661777132185021</v>
      </c>
    </row>
    <row r="106" spans="1:5" x14ac:dyDescent="0.45">
      <c r="A106">
        <v>151446</v>
      </c>
      <c r="B106">
        <v>0.64639692930567605</v>
      </c>
      <c r="C106">
        <v>0.78522611139499232</v>
      </c>
      <c r="D106">
        <v>22.397073609067771</v>
      </c>
      <c r="E106">
        <v>0.85675623308898474</v>
      </c>
    </row>
    <row r="107" spans="1:5" x14ac:dyDescent="0.45">
      <c r="A107">
        <v>152822</v>
      </c>
      <c r="B107">
        <v>0.65132859313697722</v>
      </c>
      <c r="C107">
        <v>0.7888540122710147</v>
      </c>
      <c r="D107">
        <v>19.245535196507259</v>
      </c>
      <c r="E107">
        <v>1.1022598634285019</v>
      </c>
    </row>
    <row r="108" spans="1:5" x14ac:dyDescent="0.45">
      <c r="A108">
        <v>155996</v>
      </c>
      <c r="B108">
        <v>0.60579614303746898</v>
      </c>
      <c r="C108">
        <v>0.75451189201583924</v>
      </c>
      <c r="D108">
        <v>20.894078108401921</v>
      </c>
      <c r="E108">
        <v>1.333064397374383</v>
      </c>
    </row>
    <row r="109" spans="1:5" x14ac:dyDescent="0.45">
      <c r="A109">
        <v>157409</v>
      </c>
      <c r="B109">
        <v>0.56294670611587583</v>
      </c>
      <c r="C109">
        <v>0.72036583706026802</v>
      </c>
      <c r="D109">
        <v>28.120346837299149</v>
      </c>
      <c r="E109">
        <v>1.204516443342496</v>
      </c>
    </row>
    <row r="110" spans="1:5" x14ac:dyDescent="0.45">
      <c r="A110">
        <v>164287</v>
      </c>
      <c r="B110">
        <v>0.52593440828448945</v>
      </c>
      <c r="C110">
        <v>0.68932767415050811</v>
      </c>
      <c r="D110">
        <v>39.79223385285124</v>
      </c>
      <c r="E110">
        <v>1.726030328600797</v>
      </c>
    </row>
    <row r="111" spans="1:5" x14ac:dyDescent="0.45">
      <c r="A111">
        <v>778286</v>
      </c>
      <c r="B111">
        <v>0.54984607673425023</v>
      </c>
      <c r="C111">
        <v>0.70954927071578022</v>
      </c>
      <c r="D111">
        <v>35.218403392260697</v>
      </c>
      <c r="E111">
        <v>1.6274086592853301</v>
      </c>
    </row>
    <row r="112" spans="1:5" x14ac:dyDescent="0.45">
      <c r="A112">
        <v>167629</v>
      </c>
      <c r="B112">
        <v>0.57085715161453465</v>
      </c>
      <c r="C112">
        <v>0.72680975609756093</v>
      </c>
      <c r="D112">
        <v>36.176649927819462</v>
      </c>
      <c r="E112">
        <v>1.801153837462814</v>
      </c>
    </row>
    <row r="113" spans="1:12" x14ac:dyDescent="0.45">
      <c r="A113">
        <v>167699</v>
      </c>
      <c r="B113">
        <v>0.64984798916570374</v>
      </c>
      <c r="C113">
        <v>0.78776710755555046</v>
      </c>
      <c r="D113">
        <v>33.699615168425893</v>
      </c>
      <c r="E113">
        <v>1.1872774092459759</v>
      </c>
    </row>
    <row r="114" spans="1:12" x14ac:dyDescent="0.45">
      <c r="A114">
        <v>186556</v>
      </c>
      <c r="B114">
        <v>0.56145681397469993</v>
      </c>
      <c r="C114">
        <v>0.71914485107725445</v>
      </c>
      <c r="D114">
        <v>69.55163324825665</v>
      </c>
      <c r="E114">
        <v>2.667161465694301</v>
      </c>
    </row>
    <row r="115" spans="1:12" x14ac:dyDescent="0.45">
      <c r="A115">
        <v>223535</v>
      </c>
      <c r="B115">
        <v>0.65028601169675959</v>
      </c>
      <c r="C115">
        <v>0.78808886106737452</v>
      </c>
      <c r="D115">
        <v>33.616634647150512</v>
      </c>
      <c r="E115">
        <v>1.177269301541354</v>
      </c>
    </row>
    <row r="116" spans="1:12" x14ac:dyDescent="0.45">
      <c r="A116">
        <v>248949</v>
      </c>
      <c r="B116">
        <v>0.66657181152494849</v>
      </c>
      <c r="C116">
        <v>0.79993170041082262</v>
      </c>
      <c r="D116">
        <v>32.333105132356224</v>
      </c>
      <c r="E116">
        <v>1.16099301673561</v>
      </c>
    </row>
    <row r="117" spans="1:12" x14ac:dyDescent="0.45">
      <c r="A117">
        <v>258530</v>
      </c>
      <c r="B117">
        <v>0.53529348667737076</v>
      </c>
      <c r="C117">
        <v>0.69731747229102692</v>
      </c>
      <c r="D117">
        <v>56.765519628996607</v>
      </c>
      <c r="E117">
        <v>1.775360876260841</v>
      </c>
    </row>
    <row r="118" spans="1:12" x14ac:dyDescent="0.45">
      <c r="A118">
        <v>262084</v>
      </c>
      <c r="B118">
        <v>0.5848323216288005</v>
      </c>
      <c r="C118">
        <v>0.73803684294846172</v>
      </c>
      <c r="D118">
        <v>24.306715250111441</v>
      </c>
      <c r="E118">
        <v>1.2342050902857651</v>
      </c>
      <c r="J118" t="str" cm="1">
        <f t="array" aca="1" ref="J118" ca="1">SUBSTITUTE(MID(CELL("filename",A1),FIND("_",CELL("filename",A1),FIND("_",CELL("filename",A1),FIND("_",CELL("filename",A1))+1)+1)+1,FIND("]",CELL("filename",A1))-LEN(".xlsx")-FIND("_",CELL("filename",A1),FIND("_",CELL("filename",A1),FIND("_",CELL("filename",A1))+1)+1)-1),"_"," ")</f>
        <v>calc augm 2.5d  EAT pp+conv</v>
      </c>
      <c r="L118" t="str">
        <f ca="1">_xlfn.CONCAT("Dice","_",$J$118)</f>
        <v>Dice_calc augm 2.5d  EAT pp+conv</v>
      </c>
    </row>
    <row r="119" spans="1:12" x14ac:dyDescent="0.45">
      <c r="A119">
        <v>262601</v>
      </c>
      <c r="B119">
        <v>0.65858305597860978</v>
      </c>
      <c r="C119">
        <v>0.79415143378518072</v>
      </c>
      <c r="D119">
        <v>36.259481518631787</v>
      </c>
      <c r="E119">
        <v>1.4975065982833391</v>
      </c>
      <c r="L119" t="str">
        <f ca="1">_xlfn.CONCAT("Jaccard","_",$J$118)</f>
        <v>Jaccard_calc augm 2.5d  EAT pp+conv</v>
      </c>
    </row>
    <row r="120" spans="1:12" x14ac:dyDescent="0.45">
      <c r="A120">
        <v>265647</v>
      </c>
      <c r="B120">
        <v>0.67587947286998595</v>
      </c>
      <c r="C120">
        <v>0.806596755687359</v>
      </c>
      <c r="D120">
        <v>36.181832457740448</v>
      </c>
      <c r="E120">
        <v>0.92613409324062757</v>
      </c>
      <c r="L120" t="str">
        <f ca="1">_xlfn.CONCAT("HD","_",$J$118)</f>
        <v>HD_calc augm 2.5d  EAT pp+conv</v>
      </c>
    </row>
    <row r="121" spans="1:12" x14ac:dyDescent="0.45">
      <c r="A121">
        <v>778449</v>
      </c>
      <c r="B121">
        <v>0.62024020082460518</v>
      </c>
      <c r="C121">
        <v>0.76561512362048545</v>
      </c>
      <c r="D121">
        <v>27.1036422252619</v>
      </c>
      <c r="E121">
        <v>1.043623708358469</v>
      </c>
      <c r="L121" t="str">
        <f ca="1">_xlfn.CONCAT("MAD","_",$J$118)</f>
        <v>MAD_calc augm 2.5d  EAT pp+conv</v>
      </c>
    </row>
    <row r="122" spans="1:12" x14ac:dyDescent="0.45">
      <c r="A122">
        <v>267406</v>
      </c>
      <c r="B122">
        <v>0.66878313930032851</v>
      </c>
      <c r="C122">
        <v>0.80152192762533492</v>
      </c>
      <c r="D122">
        <v>23.39771623470974</v>
      </c>
      <c r="E122">
        <v>1.0688683873700919</v>
      </c>
    </row>
    <row r="123" spans="1:12" x14ac:dyDescent="0.45">
      <c r="A123">
        <v>281528</v>
      </c>
      <c r="B123">
        <v>0.50781602933379066</v>
      </c>
      <c r="C123">
        <v>0.67357823428652996</v>
      </c>
      <c r="D123">
        <v>30.294775745992901</v>
      </c>
      <c r="E123">
        <v>1.783560964973506</v>
      </c>
    </row>
    <row r="124" spans="1:12" x14ac:dyDescent="0.45">
      <c r="A124">
        <v>282459</v>
      </c>
      <c r="B124">
        <v>0.59827976513700454</v>
      </c>
      <c r="C124">
        <v>0.74865462003233207</v>
      </c>
      <c r="D124">
        <v>46.945447063586478</v>
      </c>
      <c r="E124">
        <v>2.1474863316494162</v>
      </c>
    </row>
    <row r="125" spans="1:12" x14ac:dyDescent="0.45">
      <c r="A125">
        <v>288313</v>
      </c>
      <c r="B125">
        <v>0.47975899354762669</v>
      </c>
      <c r="C125">
        <v>0.64842855578452752</v>
      </c>
      <c r="D125">
        <v>29.6348875904735</v>
      </c>
      <c r="E125">
        <v>1.7914533791593359</v>
      </c>
    </row>
    <row r="126" spans="1:12" x14ac:dyDescent="0.45">
      <c r="A126">
        <v>29874</v>
      </c>
      <c r="B126">
        <v>0.66970890982147846</v>
      </c>
      <c r="C126">
        <v>0.80218642409122942</v>
      </c>
      <c r="D126">
        <v>30.43425932440282</v>
      </c>
      <c r="E126">
        <v>0.9971263536305528</v>
      </c>
    </row>
    <row r="127" spans="1:12" x14ac:dyDescent="0.45">
      <c r="A127">
        <v>306437</v>
      </c>
      <c r="B127">
        <v>0.74254227916809112</v>
      </c>
      <c r="C127">
        <v>0.85225166476028225</v>
      </c>
      <c r="D127">
        <v>21.929752905584689</v>
      </c>
      <c r="E127">
        <v>0.65315886763877307</v>
      </c>
    </row>
    <row r="128" spans="1:12" x14ac:dyDescent="0.45">
      <c r="A128">
        <v>307692</v>
      </c>
      <c r="B128">
        <v>0.5431138929617263</v>
      </c>
      <c r="C128">
        <v>0.70391938720649838</v>
      </c>
      <c r="D128">
        <v>27.068056588901982</v>
      </c>
      <c r="E128">
        <v>1.193241009734592</v>
      </c>
    </row>
    <row r="129" spans="1:5" x14ac:dyDescent="0.45">
      <c r="A129">
        <v>31423198</v>
      </c>
      <c r="B129">
        <v>0.63865337708664471</v>
      </c>
      <c r="C129">
        <v>0.77948562645030395</v>
      </c>
      <c r="D129">
        <v>22.836160675012781</v>
      </c>
      <c r="E129">
        <v>1.061549273189192</v>
      </c>
    </row>
    <row r="130" spans="1:5" x14ac:dyDescent="0.45">
      <c r="A130">
        <v>315083</v>
      </c>
      <c r="B130">
        <v>0.65485257345410086</v>
      </c>
      <c r="C130">
        <v>0.79143312698515</v>
      </c>
      <c r="D130">
        <v>31.525659192156471</v>
      </c>
      <c r="E130">
        <v>1.0068655143781751</v>
      </c>
    </row>
    <row r="131" spans="1:5" x14ac:dyDescent="0.45">
      <c r="A131">
        <v>778599</v>
      </c>
      <c r="B131">
        <v>0.65331073306420795</v>
      </c>
      <c r="C131">
        <v>0.79030604471232935</v>
      </c>
      <c r="D131">
        <v>24.779496312475771</v>
      </c>
      <c r="E131">
        <v>0.91825256428889357</v>
      </c>
    </row>
    <row r="132" spans="1:5" x14ac:dyDescent="0.45">
      <c r="A132">
        <v>320926</v>
      </c>
      <c r="B132">
        <v>0.62827619666986678</v>
      </c>
      <c r="C132">
        <v>0.77170715626109454</v>
      </c>
      <c r="D132">
        <v>18.921249215498431</v>
      </c>
      <c r="E132">
        <v>0.97621655472729041</v>
      </c>
    </row>
    <row r="133" spans="1:5" x14ac:dyDescent="0.45">
      <c r="A133">
        <v>322300</v>
      </c>
      <c r="B133">
        <v>0.61984041067188156</v>
      </c>
      <c r="C133">
        <v>0.7653104671154396</v>
      </c>
      <c r="D133">
        <v>30.971761331897159</v>
      </c>
      <c r="E133">
        <v>1.132609836160746</v>
      </c>
    </row>
    <row r="134" spans="1:5" x14ac:dyDescent="0.45">
      <c r="A134">
        <v>327814</v>
      </c>
      <c r="B134">
        <v>0.64803711268484987</v>
      </c>
      <c r="C134">
        <v>0.78643509626930641</v>
      </c>
      <c r="D134">
        <v>38.974901779863401</v>
      </c>
      <c r="E134">
        <v>1.494200373397627</v>
      </c>
    </row>
    <row r="135" spans="1:5" x14ac:dyDescent="0.45">
      <c r="A135">
        <v>344037</v>
      </c>
      <c r="B135">
        <v>0.56306293517378558</v>
      </c>
      <c r="C135">
        <v>0.72046099040942679</v>
      </c>
      <c r="D135">
        <v>37.654680983909557</v>
      </c>
      <c r="E135">
        <v>1.132041788104879</v>
      </c>
    </row>
    <row r="136" spans="1:5" x14ac:dyDescent="0.45">
      <c r="A136">
        <v>354446</v>
      </c>
      <c r="B136">
        <v>0.60990940125559467</v>
      </c>
      <c r="C136">
        <v>0.75769406747971824</v>
      </c>
      <c r="D136">
        <v>24.555461777881511</v>
      </c>
      <c r="E136">
        <v>1.020678611430309</v>
      </c>
    </row>
    <row r="137" spans="1:5" x14ac:dyDescent="0.45">
      <c r="A137">
        <v>354535</v>
      </c>
      <c r="B137">
        <v>0.61829996384122443</v>
      </c>
      <c r="C137">
        <v>0.76413517599495839</v>
      </c>
      <c r="D137">
        <v>23.719676365309031</v>
      </c>
      <c r="E137">
        <v>1.194534311559931</v>
      </c>
    </row>
    <row r="138" spans="1:5" x14ac:dyDescent="0.45">
      <c r="A138">
        <v>354985</v>
      </c>
      <c r="B138">
        <v>0.59432226601403948</v>
      </c>
      <c r="C138">
        <v>0.74554847370965072</v>
      </c>
      <c r="D138">
        <v>21.52918622184777</v>
      </c>
      <c r="E138">
        <v>1.13980236418545</v>
      </c>
    </row>
    <row r="139" spans="1:5" x14ac:dyDescent="0.45">
      <c r="A139">
        <v>377335</v>
      </c>
      <c r="B139">
        <v>0.61594804164672179</v>
      </c>
      <c r="C139">
        <v>0.76233644371268738</v>
      </c>
      <c r="D139">
        <v>42.68708821177664</v>
      </c>
      <c r="E139">
        <v>1.4966649279601181</v>
      </c>
    </row>
    <row r="140" spans="1:5" x14ac:dyDescent="0.45">
      <c r="A140">
        <v>38011</v>
      </c>
      <c r="B140">
        <v>0.58833638198013949</v>
      </c>
      <c r="C140">
        <v>0.74082088486404263</v>
      </c>
      <c r="D140">
        <v>23.40055421352238</v>
      </c>
      <c r="E140">
        <v>1.014332335419956</v>
      </c>
    </row>
    <row r="141" spans="1:5" x14ac:dyDescent="0.45">
      <c r="A141">
        <v>779317</v>
      </c>
      <c r="B141">
        <v>0.61431165448399794</v>
      </c>
      <c r="C141">
        <v>0.76108185526339134</v>
      </c>
      <c r="D141">
        <v>41.731844854978561</v>
      </c>
      <c r="E141">
        <v>1.305727113030773</v>
      </c>
    </row>
    <row r="142" spans="1:5" x14ac:dyDescent="0.45">
      <c r="A142">
        <v>3890</v>
      </c>
      <c r="B142">
        <v>0.64175881017532543</v>
      </c>
      <c r="C142">
        <v>0.78179426380759454</v>
      </c>
      <c r="D142">
        <v>31.299960063872291</v>
      </c>
      <c r="E142">
        <v>1.2772552199313909</v>
      </c>
    </row>
    <row r="143" spans="1:5" x14ac:dyDescent="0.45">
      <c r="A143">
        <v>389103</v>
      </c>
      <c r="B143">
        <v>0.633811910399951</v>
      </c>
      <c r="C143">
        <v>0.77586888229355144</v>
      </c>
      <c r="D143">
        <v>27.61782287989044</v>
      </c>
      <c r="E143">
        <v>1.2819662219370009</v>
      </c>
    </row>
    <row r="144" spans="1:5" x14ac:dyDescent="0.45">
      <c r="A144">
        <v>391063</v>
      </c>
      <c r="B144">
        <v>0.54117500306607313</v>
      </c>
      <c r="C144">
        <v>0.7022888406435851</v>
      </c>
      <c r="D144">
        <v>59.017343849075417</v>
      </c>
      <c r="E144">
        <v>2.61818548790274</v>
      </c>
    </row>
    <row r="145" spans="1:5" x14ac:dyDescent="0.45">
      <c r="A145">
        <v>407299</v>
      </c>
      <c r="B145">
        <v>0.65004117461018385</v>
      </c>
      <c r="C145">
        <v>0.78790903477151553</v>
      </c>
      <c r="D145">
        <v>23.42457977211118</v>
      </c>
      <c r="E145">
        <v>0.8713651628821627</v>
      </c>
    </row>
    <row r="146" spans="1:5" x14ac:dyDescent="0.45">
      <c r="A146">
        <v>415228</v>
      </c>
      <c r="B146">
        <v>0.6756551287880852</v>
      </c>
      <c r="C146">
        <v>0.80643697760976829</v>
      </c>
      <c r="D146">
        <v>45.41062650966181</v>
      </c>
      <c r="E146">
        <v>0.74744039346123969</v>
      </c>
    </row>
    <row r="147" spans="1:5" x14ac:dyDescent="0.45">
      <c r="A147">
        <v>416502</v>
      </c>
      <c r="B147">
        <v>0.61369325225810256</v>
      </c>
      <c r="C147">
        <v>0.76060707498074764</v>
      </c>
      <c r="D147">
        <v>19.575474930381642</v>
      </c>
      <c r="E147">
        <v>0.97978398207956718</v>
      </c>
    </row>
    <row r="148" spans="1:5" x14ac:dyDescent="0.45">
      <c r="A148">
        <v>423791</v>
      </c>
      <c r="B148">
        <v>0.6852079455567256</v>
      </c>
      <c r="C148">
        <v>0.81320284225263395</v>
      </c>
      <c r="D148">
        <v>22.236477632484871</v>
      </c>
      <c r="E148">
        <v>0.71056581174680444</v>
      </c>
    </row>
    <row r="149" spans="1:5" x14ac:dyDescent="0.45">
      <c r="A149">
        <v>425790</v>
      </c>
      <c r="B149">
        <v>0.58138303528801405</v>
      </c>
      <c r="C149">
        <v>0.73528426992658102</v>
      </c>
      <c r="D149">
        <v>28.184451054615209</v>
      </c>
      <c r="E149">
        <v>1.396199667638661</v>
      </c>
    </row>
    <row r="150" spans="1:5" x14ac:dyDescent="0.45">
      <c r="A150">
        <v>428239</v>
      </c>
      <c r="B150">
        <v>0.44635776392981941</v>
      </c>
      <c r="C150">
        <v>0.61721625874506347</v>
      </c>
      <c r="D150">
        <v>36.296306630289529</v>
      </c>
      <c r="E150">
        <v>1.663875955522536</v>
      </c>
    </row>
    <row r="151" spans="1:5" x14ac:dyDescent="0.45">
      <c r="A151">
        <v>779752</v>
      </c>
      <c r="B151">
        <v>0.53050091931481358</v>
      </c>
      <c r="C151">
        <v>0.69323828900712103</v>
      </c>
      <c r="D151">
        <v>38.255922744066709</v>
      </c>
      <c r="E151">
        <v>1.610266936255436</v>
      </c>
    </row>
    <row r="152" spans="1:5" x14ac:dyDescent="0.45">
      <c r="A152">
        <v>441689</v>
      </c>
      <c r="B152">
        <v>0.60090777466914314</v>
      </c>
      <c r="C152">
        <v>0.75070879681789504</v>
      </c>
      <c r="D152">
        <v>26.747298344879621</v>
      </c>
      <c r="E152">
        <v>1.136599532941529</v>
      </c>
    </row>
    <row r="153" spans="1:5" x14ac:dyDescent="0.45">
      <c r="A153">
        <v>468380</v>
      </c>
      <c r="B153">
        <v>0.52585926021552964</v>
      </c>
      <c r="C153">
        <v>0.68926312396760803</v>
      </c>
      <c r="D153">
        <v>24.65583412196797</v>
      </c>
      <c r="E153">
        <v>1.543171041722285</v>
      </c>
    </row>
    <row r="154" spans="1:5" x14ac:dyDescent="0.45">
      <c r="A154">
        <v>477514</v>
      </c>
      <c r="B154">
        <v>0.56643591627367951</v>
      </c>
      <c r="C154">
        <v>0.72321620104465834</v>
      </c>
      <c r="D154">
        <v>31.680041035326958</v>
      </c>
      <c r="E154">
        <v>1.48636520394574</v>
      </c>
    </row>
    <row r="155" spans="1:5" x14ac:dyDescent="0.45">
      <c r="A155">
        <v>499545</v>
      </c>
      <c r="B155">
        <v>0.62410422926071563</v>
      </c>
      <c r="C155">
        <v>0.76855194145366501</v>
      </c>
      <c r="D155">
        <v>25.339761554225412</v>
      </c>
      <c r="E155">
        <v>0.96341359003131521</v>
      </c>
    </row>
    <row r="156" spans="1:5" x14ac:dyDescent="0.45">
      <c r="A156">
        <v>50696</v>
      </c>
      <c r="B156">
        <v>0.73086217660047581</v>
      </c>
      <c r="C156">
        <v>0.84450649679795531</v>
      </c>
      <c r="D156">
        <v>36.076632845929502</v>
      </c>
      <c r="E156">
        <v>0.84869458113523011</v>
      </c>
    </row>
    <row r="157" spans="1:5" x14ac:dyDescent="0.45">
      <c r="A157">
        <v>518068</v>
      </c>
      <c r="B157">
        <v>0.6697815684412981</v>
      </c>
      <c r="C157">
        <v>0.80223854556799723</v>
      </c>
      <c r="D157">
        <v>29.01649584719009</v>
      </c>
      <c r="E157">
        <v>0.76881635901696388</v>
      </c>
    </row>
    <row r="158" spans="1:5" x14ac:dyDescent="0.45">
      <c r="A158">
        <v>523865</v>
      </c>
      <c r="B158">
        <v>0.62580877508521504</v>
      </c>
      <c r="C158">
        <v>0.76984302788304726</v>
      </c>
      <c r="D158">
        <v>28.418743814602362</v>
      </c>
      <c r="E158">
        <v>1.4533453438333619</v>
      </c>
    </row>
    <row r="159" spans="1:5" x14ac:dyDescent="0.45">
      <c r="A159">
        <v>525891</v>
      </c>
      <c r="B159">
        <v>0.67551181442142316</v>
      </c>
      <c r="C159">
        <v>0.80633488657874552</v>
      </c>
      <c r="D159">
        <v>28.636392383643571</v>
      </c>
      <c r="E159">
        <v>0.98890126365782482</v>
      </c>
    </row>
    <row r="160" spans="1:5" x14ac:dyDescent="0.45">
      <c r="A160">
        <v>527679</v>
      </c>
      <c r="B160">
        <v>0.52883486773289468</v>
      </c>
      <c r="C160">
        <v>0.6918142421975273</v>
      </c>
      <c r="D160">
        <v>33.053224124130473</v>
      </c>
      <c r="E160">
        <v>1.7804298291159659</v>
      </c>
    </row>
    <row r="161" spans="1:5" x14ac:dyDescent="0.45">
      <c r="A161">
        <v>781432</v>
      </c>
      <c r="B161">
        <v>0.59761863497905954</v>
      </c>
      <c r="C161">
        <v>0.74813678545617701</v>
      </c>
      <c r="D161">
        <v>24.939301313388871</v>
      </c>
      <c r="E161">
        <v>1.032825869466788</v>
      </c>
    </row>
    <row r="162" spans="1:5" x14ac:dyDescent="0.45">
      <c r="A162">
        <v>541516</v>
      </c>
      <c r="B162">
        <v>0.53219550038789765</v>
      </c>
      <c r="C162">
        <v>0.69468354430379742</v>
      </c>
      <c r="D162">
        <v>28.064518301585011</v>
      </c>
      <c r="E162">
        <v>1.6608129070227799</v>
      </c>
    </row>
    <row r="163" spans="1:5" x14ac:dyDescent="0.45">
      <c r="A163">
        <v>543704</v>
      </c>
      <c r="B163">
        <v>0.62533952137466209</v>
      </c>
      <c r="C163">
        <v>0.76948786779733158</v>
      </c>
      <c r="D163">
        <v>36.254310088594977</v>
      </c>
      <c r="E163">
        <v>1.446955807772109</v>
      </c>
    </row>
    <row r="164" spans="1:5" x14ac:dyDescent="0.45">
      <c r="A164">
        <v>549611</v>
      </c>
      <c r="B164">
        <v>0.6447340004319343</v>
      </c>
      <c r="C164">
        <v>0.78399789906771133</v>
      </c>
      <c r="D164">
        <v>36.696602363161638</v>
      </c>
      <c r="E164">
        <v>1.0724141596923731</v>
      </c>
    </row>
    <row r="165" spans="1:5" x14ac:dyDescent="0.45">
      <c r="A165">
        <v>583912</v>
      </c>
      <c r="B165">
        <v>0.75257789211482706</v>
      </c>
      <c r="C165">
        <v>0.85882390220807248</v>
      </c>
      <c r="D165">
        <v>28.393716294278921</v>
      </c>
      <c r="E165">
        <v>0.74689138718569914</v>
      </c>
    </row>
    <row r="166" spans="1:5" x14ac:dyDescent="0.45">
      <c r="A166">
        <v>584613</v>
      </c>
      <c r="B166">
        <v>0.71032170320968058</v>
      </c>
      <c r="C166">
        <v>0.83062935104741187</v>
      </c>
      <c r="D166">
        <v>31.707648919464209</v>
      </c>
      <c r="E166">
        <v>1.030344874614088</v>
      </c>
    </row>
    <row r="167" spans="1:5" x14ac:dyDescent="0.45">
      <c r="A167">
        <v>611559</v>
      </c>
      <c r="B167">
        <v>0.61891564078496686</v>
      </c>
      <c r="C167">
        <v>0.76460517792622229</v>
      </c>
      <c r="D167">
        <v>22.562413434736989</v>
      </c>
      <c r="E167">
        <v>0.93631644425663485</v>
      </c>
    </row>
    <row r="168" spans="1:5" x14ac:dyDescent="0.45">
      <c r="A168">
        <v>618577</v>
      </c>
      <c r="B168">
        <v>0.56295639647625906</v>
      </c>
      <c r="C168">
        <v>0.72037377081723375</v>
      </c>
      <c r="D168">
        <v>22.233447143324401</v>
      </c>
      <c r="E168">
        <v>1.1385207591781989</v>
      </c>
    </row>
    <row r="169" spans="1:5" x14ac:dyDescent="0.45">
      <c r="A169">
        <v>625719</v>
      </c>
      <c r="B169">
        <v>0.65959211042294674</v>
      </c>
      <c r="C169">
        <v>0.79488460601906552</v>
      </c>
      <c r="D169">
        <v>39.632959571233137</v>
      </c>
      <c r="E169">
        <v>1.2681465405645651</v>
      </c>
    </row>
    <row r="170" spans="1:5" x14ac:dyDescent="0.45">
      <c r="A170">
        <v>627609</v>
      </c>
      <c r="B170">
        <v>0.66807435874127408</v>
      </c>
      <c r="C170">
        <v>0.80101268296624595</v>
      </c>
      <c r="D170">
        <v>26.634241353941359</v>
      </c>
      <c r="E170">
        <v>1.0876755703559251</v>
      </c>
    </row>
    <row r="171" spans="1:5" x14ac:dyDescent="0.45">
      <c r="A171">
        <v>782112</v>
      </c>
      <c r="B171">
        <v>0.53012628369832615</v>
      </c>
      <c r="C171">
        <v>0.6929183418992152</v>
      </c>
      <c r="D171">
        <v>32.421509787099673</v>
      </c>
      <c r="E171">
        <v>1.365569739579082</v>
      </c>
    </row>
    <row r="172" spans="1:5" x14ac:dyDescent="0.45">
      <c r="A172">
        <v>637664</v>
      </c>
      <c r="B172">
        <v>0.53053420011094798</v>
      </c>
      <c r="C172">
        <v>0.69326670396844403</v>
      </c>
      <c r="D172">
        <v>48.698049242243783</v>
      </c>
      <c r="E172">
        <v>2.3340415628041198</v>
      </c>
    </row>
    <row r="173" spans="1:5" x14ac:dyDescent="0.45">
      <c r="A173">
        <v>64142</v>
      </c>
      <c r="B173">
        <v>0.64538306107374155</v>
      </c>
      <c r="C173">
        <v>0.78447758013575086</v>
      </c>
      <c r="D173">
        <v>46.981379290097479</v>
      </c>
      <c r="E173">
        <v>1.2636553751444271</v>
      </c>
    </row>
    <row r="174" spans="1:5" x14ac:dyDescent="0.45">
      <c r="A174">
        <v>645367</v>
      </c>
      <c r="B174">
        <v>0.68604184052649764</v>
      </c>
      <c r="C174">
        <v>0.81378981711660059</v>
      </c>
      <c r="D174">
        <v>28.38814398212747</v>
      </c>
      <c r="E174">
        <v>0.62708396025330715</v>
      </c>
    </row>
    <row r="175" spans="1:5" x14ac:dyDescent="0.45">
      <c r="A175">
        <v>665325</v>
      </c>
      <c r="B175">
        <v>0.54201324961482356</v>
      </c>
      <c r="C175">
        <v>0.70299428328545421</v>
      </c>
      <c r="D175">
        <v>42.969374995454608</v>
      </c>
      <c r="E175">
        <v>2.1690836147572168</v>
      </c>
    </row>
    <row r="176" spans="1:5" x14ac:dyDescent="0.45">
      <c r="A176">
        <v>665856</v>
      </c>
      <c r="B176">
        <v>0.64384143284613848</v>
      </c>
      <c r="C176">
        <v>0.78333763826769442</v>
      </c>
      <c r="D176">
        <v>34.581425650195513</v>
      </c>
      <c r="E176">
        <v>1.7467238361507551</v>
      </c>
    </row>
    <row r="177" spans="1:5" x14ac:dyDescent="0.45">
      <c r="A177">
        <v>67653</v>
      </c>
      <c r="B177">
        <v>0.78377818960080914</v>
      </c>
      <c r="C177">
        <v>0.87878436250665282</v>
      </c>
      <c r="D177">
        <v>24.151984584605049</v>
      </c>
      <c r="E177">
        <v>0.61097052246491845</v>
      </c>
    </row>
    <row r="178" spans="1:5" x14ac:dyDescent="0.45">
      <c r="A178">
        <v>678429</v>
      </c>
      <c r="B178">
        <v>0.52193533900222278</v>
      </c>
      <c r="C178">
        <v>0.68588372400157593</v>
      </c>
      <c r="D178">
        <v>43.139037570395558</v>
      </c>
      <c r="E178">
        <v>2.5210052107823722</v>
      </c>
    </row>
    <row r="179" spans="1:5" x14ac:dyDescent="0.45">
      <c r="A179">
        <v>692114</v>
      </c>
      <c r="B179">
        <v>0.6258247348181063</v>
      </c>
      <c r="C179">
        <v>0.76985510358608511</v>
      </c>
      <c r="D179">
        <v>25.047454960534409</v>
      </c>
      <c r="E179">
        <v>0.79614412396902901</v>
      </c>
    </row>
    <row r="180" spans="1:5" x14ac:dyDescent="0.45">
      <c r="A180">
        <v>699302</v>
      </c>
      <c r="B180">
        <v>0.63458613077741299</v>
      </c>
      <c r="C180">
        <v>0.7764486909914039</v>
      </c>
      <c r="D180">
        <v>28.13020785116953</v>
      </c>
      <c r="E180">
        <v>0.95051761991076</v>
      </c>
    </row>
    <row r="181" spans="1:5" x14ac:dyDescent="0.45">
      <c r="A181">
        <v>89601</v>
      </c>
      <c r="B181">
        <v>0.62223644513313281</v>
      </c>
      <c r="C181">
        <v>0.76713409688199607</v>
      </c>
      <c r="D181">
        <v>45.324782818012487</v>
      </c>
      <c r="E181">
        <v>1.776871348373076</v>
      </c>
    </row>
    <row r="182" spans="1:5" x14ac:dyDescent="0.45">
      <c r="A182">
        <v>699615</v>
      </c>
      <c r="B182">
        <v>0.65901365061869854</v>
      </c>
      <c r="C182">
        <v>0.79446441007032287</v>
      </c>
      <c r="D182">
        <v>17.52698811832769</v>
      </c>
      <c r="E182">
        <v>0.72224898793795678</v>
      </c>
    </row>
    <row r="183" spans="1:5" x14ac:dyDescent="0.45">
      <c r="A183">
        <v>705186</v>
      </c>
      <c r="B183">
        <v>0.51736315244831887</v>
      </c>
      <c r="C183">
        <v>0.6819239700312153</v>
      </c>
      <c r="D183">
        <v>32.156994039011167</v>
      </c>
      <c r="E183">
        <v>1.89078082585231</v>
      </c>
    </row>
    <row r="184" spans="1:5" x14ac:dyDescent="0.45">
      <c r="A184">
        <v>711314</v>
      </c>
      <c r="B184">
        <v>0.66192580826451775</v>
      </c>
      <c r="C184">
        <v>0.79657684473380941</v>
      </c>
      <c r="D184">
        <v>31.830606340439068</v>
      </c>
      <c r="E184">
        <v>0.69114401016846694</v>
      </c>
    </row>
    <row r="185" spans="1:5" x14ac:dyDescent="0.45">
      <c r="A185">
        <v>711891</v>
      </c>
      <c r="B185">
        <v>0.57565723129236368</v>
      </c>
      <c r="C185">
        <v>0.73068840082713438</v>
      </c>
      <c r="D185">
        <v>33.282643750159032</v>
      </c>
      <c r="E185">
        <v>1.0657508470116139</v>
      </c>
    </row>
    <row r="186" spans="1:5" x14ac:dyDescent="0.45">
      <c r="A186">
        <v>717305</v>
      </c>
      <c r="B186">
        <v>0.5939957274301253</v>
      </c>
      <c r="C186">
        <v>0.7452914925785632</v>
      </c>
      <c r="D186">
        <v>33.020412720770167</v>
      </c>
      <c r="E186">
        <v>1.5883804973522999</v>
      </c>
    </row>
    <row r="187" spans="1:5" x14ac:dyDescent="0.45">
      <c r="A187">
        <v>718000</v>
      </c>
      <c r="B187">
        <v>0.70453900489140853</v>
      </c>
      <c r="C187">
        <v>0.82666222699467384</v>
      </c>
      <c r="D187">
        <v>34.892468743268942</v>
      </c>
      <c r="E187">
        <v>0.90686217140572944</v>
      </c>
    </row>
    <row r="188" spans="1:5" x14ac:dyDescent="0.45">
      <c r="A188">
        <v>719172</v>
      </c>
      <c r="B188">
        <v>0.58818020549117067</v>
      </c>
      <c r="C188">
        <v>0.74069706127494062</v>
      </c>
      <c r="D188">
        <v>25.419603655446721</v>
      </c>
      <c r="E188">
        <v>1.362336005377671</v>
      </c>
    </row>
    <row r="189" spans="1:5" x14ac:dyDescent="0.45">
      <c r="A189">
        <v>72093</v>
      </c>
      <c r="B189">
        <v>0.56609689350423154</v>
      </c>
      <c r="C189">
        <v>0.72293980768655675</v>
      </c>
      <c r="D189">
        <v>49.891679541783319</v>
      </c>
      <c r="E189">
        <v>1.243734039063322</v>
      </c>
    </row>
    <row r="190" spans="1:5" x14ac:dyDescent="0.45">
      <c r="A190">
        <v>723975</v>
      </c>
      <c r="B190">
        <v>0.49000753980888051</v>
      </c>
      <c r="C190">
        <v>0.65772491308565129</v>
      </c>
      <c r="D190">
        <v>80.693769121289648</v>
      </c>
      <c r="E190">
        <v>4.5880642295254397</v>
      </c>
    </row>
    <row r="191" spans="1:5" x14ac:dyDescent="0.45">
      <c r="A191">
        <v>93057</v>
      </c>
      <c r="B191">
        <v>0.68995104981833155</v>
      </c>
      <c r="C191">
        <v>0.81653376870590522</v>
      </c>
      <c r="D191">
        <v>19.232134566916901</v>
      </c>
      <c r="E191">
        <v>0.67215892396967858</v>
      </c>
    </row>
  </sheetData>
  <mergeCells count="12">
    <mergeCell ref="G6:G11"/>
    <mergeCell ref="G17:G22"/>
    <mergeCell ref="G4:J4"/>
    <mergeCell ref="G24:J24"/>
    <mergeCell ref="G26:G31"/>
    <mergeCell ref="G66:G71"/>
    <mergeCell ref="G77:G82"/>
    <mergeCell ref="G37:G42"/>
    <mergeCell ref="G44:J44"/>
    <mergeCell ref="G46:G51"/>
    <mergeCell ref="G57:G62"/>
    <mergeCell ref="G64:J6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RubenSilva</dc:creator>
  <cp:lastModifiedBy>RubenSilva</cp:lastModifiedBy>
  <dcterms:created xsi:type="dcterms:W3CDTF">2015-06-05T18:19:34Z</dcterms:created>
  <dcterms:modified xsi:type="dcterms:W3CDTF">2023-07-21T23:54:02Z</dcterms:modified>
</cp:coreProperties>
</file>