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/>
  <mc:AlternateContent xmlns:mc="http://schemas.openxmlformats.org/markup-compatibility/2006">
    <mc:Choice Requires="x15">
      <x15ac:absPath xmlns:x15ac="http://schemas.microsoft.com/office/spreadsheetml/2010/11/ac" url="C:\Users\RubenSilva\Desktop\Results\Hospital\2.5d\"/>
    </mc:Choice>
  </mc:AlternateContent>
  <xr:revisionPtr revIDLastSave="0" documentId="13_ncr:1_{063C9723-DB70-4577-96BB-2B22320043B4}" xr6:coauthVersionLast="47" xr6:coauthVersionMax="47" xr10:uidLastSave="{00000000-0000-0000-0000-000000000000}"/>
  <bookViews>
    <workbookView minimized="1" xWindow="2483" yWindow="2483" windowWidth="14399" windowHeight="8842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18" i="1" l="1" a="1"/>
  <c r="J118" i="1" s="1"/>
  <c r="L121" i="1" l="1"/>
  <c r="L120" i="1"/>
  <c r="L119" i="1"/>
  <c r="L118" i="1"/>
  <c r="H13" i="1" l="1"/>
  <c r="I18" i="1"/>
  <c r="J18" i="1" s="1"/>
  <c r="H18" i="1" s="1" a="1"/>
  <c r="H18" i="1" s="1"/>
  <c r="M14" i="1"/>
  <c r="M13" i="1"/>
  <c r="H54" i="1"/>
  <c r="H53" i="1"/>
  <c r="I79" i="1"/>
  <c r="J79" i="1" s="1"/>
  <c r="H79" i="1" s="1" a="1"/>
  <c r="H79" i="1" s="1"/>
  <c r="I80" i="1"/>
  <c r="J80" i="1" s="1"/>
  <c r="H80" i="1" s="1" a="1"/>
  <c r="H80" i="1" s="1"/>
  <c r="I81" i="1"/>
  <c r="J81" i="1" s="1"/>
  <c r="H81" i="1" s="1" a="1"/>
  <c r="H81" i="1" s="1"/>
  <c r="I82" i="1"/>
  <c r="J82" i="1" s="1"/>
  <c r="H82" i="1" s="1" a="1"/>
  <c r="H82" i="1" s="1"/>
  <c r="I78" i="1"/>
  <c r="J78" i="1" s="1"/>
  <c r="H78" i="1" s="1" a="1"/>
  <c r="H78" i="1" s="1"/>
  <c r="H74" i="1"/>
  <c r="H73" i="1"/>
  <c r="I68" i="1"/>
  <c r="J68" i="1" s="1"/>
  <c r="H68" i="1" s="1" a="1"/>
  <c r="H68" i="1" s="1"/>
  <c r="I69" i="1"/>
  <c r="J69" i="1" s="1"/>
  <c r="I70" i="1"/>
  <c r="J70" i="1" s="1"/>
  <c r="H70" i="1" s="1" a="1"/>
  <c r="H70" i="1" s="1"/>
  <c r="I71" i="1"/>
  <c r="J71" i="1" s="1"/>
  <c r="H71" i="1" s="1" a="1"/>
  <c r="H71" i="1" s="1"/>
  <c r="I67" i="1"/>
  <c r="J67" i="1" s="1"/>
  <c r="I59" i="1"/>
  <c r="J59" i="1" s="1"/>
  <c r="H59" i="1" s="1" a="1"/>
  <c r="H59" i="1" s="1"/>
  <c r="I60" i="1"/>
  <c r="J60" i="1" s="1"/>
  <c r="H60" i="1" s="1" a="1"/>
  <c r="H60" i="1" s="1"/>
  <c r="I61" i="1"/>
  <c r="J61" i="1" s="1"/>
  <c r="H61" i="1" s="1" a="1"/>
  <c r="H61" i="1" s="1"/>
  <c r="I62" i="1"/>
  <c r="J62" i="1" s="1"/>
  <c r="H62" i="1" s="1" a="1"/>
  <c r="H62" i="1" s="1"/>
  <c r="I58" i="1"/>
  <c r="J58" i="1" s="1"/>
  <c r="H58" i="1" s="1" a="1"/>
  <c r="H58" i="1" s="1"/>
  <c r="I48" i="1"/>
  <c r="J48" i="1" s="1"/>
  <c r="I49" i="1"/>
  <c r="J49" i="1" s="1"/>
  <c r="I50" i="1"/>
  <c r="J50" i="1" s="1"/>
  <c r="I51" i="1"/>
  <c r="J51" i="1" s="1"/>
  <c r="I47" i="1"/>
  <c r="J47" i="1" s="1"/>
  <c r="H47" i="1" s="1" a="1"/>
  <c r="H47" i="1" s="1"/>
  <c r="H34" i="1"/>
  <c r="H33" i="1"/>
  <c r="I39" i="1"/>
  <c r="J39" i="1" s="1"/>
  <c r="H39" i="1" s="1" a="1"/>
  <c r="H39" i="1" s="1"/>
  <c r="I40" i="1"/>
  <c r="J40" i="1" s="1"/>
  <c r="H40" i="1" s="1" a="1"/>
  <c r="H40" i="1" s="1"/>
  <c r="I41" i="1"/>
  <c r="J41" i="1" s="1"/>
  <c r="H41" i="1" s="1" a="1"/>
  <c r="H41" i="1" s="1"/>
  <c r="I42" i="1"/>
  <c r="J42" i="1" s="1"/>
  <c r="H42" i="1" s="1" a="1"/>
  <c r="H42" i="1" s="1"/>
  <c r="I38" i="1"/>
  <c r="J38" i="1" s="1"/>
  <c r="H38" i="1" s="1" a="1"/>
  <c r="H38" i="1" s="1"/>
  <c r="I31" i="1"/>
  <c r="J31" i="1" s="1"/>
  <c r="I30" i="1"/>
  <c r="J30" i="1" s="1"/>
  <c r="H30" i="1" s="1" a="1"/>
  <c r="H30" i="1" s="1"/>
  <c r="I29" i="1"/>
  <c r="J29" i="1" s="1"/>
  <c r="H29" i="1" s="1" a="1"/>
  <c r="H29" i="1" s="1"/>
  <c r="I28" i="1"/>
  <c r="J28" i="1" s="1"/>
  <c r="H28" i="1" s="1" a="1"/>
  <c r="H28" i="1" s="1"/>
  <c r="I27" i="1"/>
  <c r="J27" i="1" s="1"/>
  <c r="H27" i="1" s="1" a="1"/>
  <c r="H27" i="1" s="1"/>
  <c r="M16" i="1"/>
  <c r="M15" i="1"/>
  <c r="I22" i="1"/>
  <c r="J22" i="1" s="1"/>
  <c r="H22" i="1" s="1" a="1"/>
  <c r="H22" i="1" s="1"/>
  <c r="I21" i="1"/>
  <c r="J21" i="1" s="1"/>
  <c r="H21" i="1" s="1" a="1"/>
  <c r="H21" i="1" s="1"/>
  <c r="I20" i="1"/>
  <c r="J20" i="1" s="1"/>
  <c r="H20" i="1" s="1" a="1"/>
  <c r="H20" i="1" s="1"/>
  <c r="I19" i="1"/>
  <c r="J19" i="1" s="1"/>
  <c r="H19" i="1" s="1" a="1"/>
  <c r="H19" i="1" s="1"/>
  <c r="H14" i="1"/>
  <c r="I11" i="1"/>
  <c r="J11" i="1" s="1"/>
  <c r="I10" i="1"/>
  <c r="J10" i="1" s="1"/>
  <c r="H10" i="1" s="1" a="1"/>
  <c r="H10" i="1" s="1"/>
  <c r="I9" i="1"/>
  <c r="J9" i="1" s="1"/>
  <c r="I8" i="1"/>
  <c r="J8" i="1" s="1"/>
  <c r="H8" i="1" s="1" a="1"/>
  <c r="H8" i="1" s="1"/>
  <c r="I7" i="1"/>
  <c r="J7" i="1" s="1"/>
  <c r="H50" i="1" l="1" a="1"/>
  <c r="H50" i="1" s="1"/>
  <c r="H49" i="1" a="1"/>
  <c r="H49" i="1" s="1"/>
  <c r="H69" i="1" a="1"/>
  <c r="H69" i="1" s="1"/>
  <c r="H67" i="1" a="1"/>
  <c r="H67" i="1" s="1"/>
  <c r="H51" i="1" a="1"/>
  <c r="H51" i="1" s="1"/>
  <c r="H48" i="1" a="1"/>
  <c r="H48" i="1" s="1"/>
  <c r="H31" i="1" a="1"/>
  <c r="H31" i="1" s="1"/>
  <c r="H9" i="1" a="1"/>
  <c r="H9" i="1" s="1"/>
  <c r="H11" i="1" a="1"/>
  <c r="H11" i="1" s="1"/>
  <c r="H7" i="1" a="1"/>
  <c r="H7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<sst xmlns="http://schemas.openxmlformats.org/spreadsheetml/2006/main" count="55" uniqueCount="21">
  <si>
    <t>patient</t>
  </si>
  <si>
    <t>jaccard</t>
  </si>
  <si>
    <t>dice</t>
  </si>
  <si>
    <t>hd</t>
  </si>
  <si>
    <t>mad</t>
  </si>
  <si>
    <t>Patient</t>
  </si>
  <si>
    <t>Dice</t>
  </si>
  <si>
    <t>Index</t>
  </si>
  <si>
    <t>Range(Dice)</t>
  </si>
  <si>
    <t>Patients</t>
  </si>
  <si>
    <t>Mean</t>
  </si>
  <si>
    <t>0.8-1</t>
  </si>
  <si>
    <t>Std</t>
  </si>
  <si>
    <t>0.7-0.8</t>
  </si>
  <si>
    <t>0.5-0.7</t>
  </si>
  <si>
    <t>0-0.5</t>
  </si>
  <si>
    <t>Worst</t>
  </si>
  <si>
    <t>DICE</t>
  </si>
  <si>
    <t>Best</t>
  </si>
  <si>
    <t>HD</t>
  </si>
  <si>
    <t>MAD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</si>
</sst>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rgb="FF494949"/>
      <name val="Verdana"/>
      <family val="2"/>
    </font>
  </fonts>
  <fills count="8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3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4" borderId="1" xfId="0" applyFont="1" applyFill="1" applyBorder="1"/>
    <xf numFmtId="0" fontId="3" fillId="4" borderId="1" xfId="0" applyFont="1" applyFill="1" applyBorder="1" applyAlignment="1">
      <alignment horizontal="center" vertical="center"/>
    </xf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3" fillId="7" borderId="1" xfId="0" applyFont="1" applyFill="1" applyBorder="1" applyAlignment="1">
      <alignment horizontal="center"/>
    </xf>
    <xf numFmtId="0" fontId="2" fillId="6" borderId="4" xfId="0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2" xfId="0" applyBorder="1"/>
    <xf numFmtId="0" fontId="0" fillId="0" borderId="3" xfId="0" applyBorder="1"/>
    <xf numFmtId="0" fontId="0" fillId="5" borderId="0" xfId="0" applyFill="1" applyAlignment="1">
      <alignment horizontal="center"/>
    </xf>
    <xf numFmtId="0" fontId="2" fillId="6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Dice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Tabelle1!$L$118</c:f>
              <c:strCache>
                <c:ptCount val="1"/>
                <c:pt idx="0">
                  <c:v>Dice_calc augm 2.5d  EAT pp+fill2d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Tabelle1!$H$13</c:f>
              <c:numCache>
                <c:formatCode>General</c:formatCode>
                <c:ptCount val="1"/>
                <c:pt idx="0">
                  <c:v>0.75496053098913618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41C-4393-A704-4D0FFE33C02C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535611464"/>
        <c:axId val="535612448"/>
        <c:extLst/>
      </c:barChart>
      <c:catAx>
        <c:axId val="535611464"/>
        <c:scaling>
          <c:orientation val="minMax"/>
        </c:scaling>
        <c:delete val="1"/>
        <c:axPos val="b"/>
        <c:majorTickMark val="none"/>
        <c:minorTickMark val="none"/>
        <c:tickLblPos val="nextTo"/>
        <c:crossAx val="535612448"/>
        <c:crosses val="autoZero"/>
        <c:auto val="0"/>
        <c:lblAlgn val="ctr"/>
        <c:lblOffset val="100"/>
        <c:noMultiLvlLbl val="0"/>
      </c:catAx>
      <c:valAx>
        <c:axId val="535612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Dice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5611464"/>
        <c:crossesAt val="1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HD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2"/>
          <c:order val="0"/>
          <c:tx>
            <c:strRef>
              <c:f>Tabelle1!$L$120</c:f>
              <c:strCache>
                <c:ptCount val="1"/>
                <c:pt idx="0">
                  <c:v>HD_calc augm 2.5d  EAT pp+fill2d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5="http://schemas.microsoft.com/office/drawing/2012/chart"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Tabelle1!$H$53</c:f>
              <c:numCache>
                <c:formatCode>General</c:formatCode>
                <c:ptCount val="1"/>
                <c:pt idx="0">
                  <c:v>29.376737624523283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F984-40ED-A2E9-C50BDC6F15C4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535611464"/>
        <c:axId val="535612448"/>
        <c:extLst/>
      </c:barChart>
      <c:catAx>
        <c:axId val="535611464"/>
        <c:scaling>
          <c:orientation val="minMax"/>
        </c:scaling>
        <c:delete val="1"/>
        <c:axPos val="b"/>
        <c:majorTickMark val="none"/>
        <c:minorTickMark val="none"/>
        <c:tickLblPos val="nextTo"/>
        <c:crossAx val="535612448"/>
        <c:crosses val="autoZero"/>
        <c:auto val="0"/>
        <c:lblAlgn val="ctr"/>
        <c:lblOffset val="100"/>
        <c:noMultiLvlLbl val="0"/>
      </c:catAx>
      <c:valAx>
        <c:axId val="535612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Dice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5611464"/>
        <c:crossesAt val="1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IOU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Tabelle1!$L$119</c:f>
              <c:strCache>
                <c:ptCount val="1"/>
                <c:pt idx="0">
                  <c:v>Jaccard_calc augm 2.5d  EAT pp+fill2d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Tabelle1!$H$33</c:f>
              <c:numCache>
                <c:formatCode>General</c:formatCode>
                <c:ptCount val="1"/>
                <c:pt idx="0">
                  <c:v>0.606374777491129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305-4DFC-BD91-15E7B6CC83E6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535611464"/>
        <c:axId val="535612448"/>
        <c:extLst/>
      </c:barChart>
      <c:catAx>
        <c:axId val="535611464"/>
        <c:scaling>
          <c:orientation val="minMax"/>
        </c:scaling>
        <c:delete val="1"/>
        <c:axPos val="b"/>
        <c:majorTickMark val="none"/>
        <c:minorTickMark val="none"/>
        <c:tickLblPos val="nextTo"/>
        <c:crossAx val="535612448"/>
        <c:crosses val="autoZero"/>
        <c:auto val="0"/>
        <c:lblAlgn val="ctr"/>
        <c:lblOffset val="100"/>
        <c:noMultiLvlLbl val="0"/>
      </c:catAx>
      <c:valAx>
        <c:axId val="535612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Dice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5611464"/>
        <c:crossesAt val="1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MAD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3"/>
          <c:order val="0"/>
          <c:tx>
            <c:strRef>
              <c:f>Tabelle1!$L$121</c:f>
              <c:strCache>
                <c:ptCount val="1"/>
                <c:pt idx="0">
                  <c:v>MAD_calc augm 2.5d  EAT pp+fill2d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5="http://schemas.microsoft.com/office/drawing/2012/chart"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Tabelle1!$H$73</c:f>
              <c:numCache>
                <c:formatCode>General</c:formatCode>
                <c:ptCount val="1"/>
                <c:pt idx="0">
                  <c:v>1.1197193186857617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8A7C-4CEC-AAE4-0FBF28337708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535611464"/>
        <c:axId val="535612448"/>
        <c:extLst/>
      </c:barChart>
      <c:catAx>
        <c:axId val="535611464"/>
        <c:scaling>
          <c:orientation val="minMax"/>
        </c:scaling>
        <c:delete val="1"/>
        <c:axPos val="b"/>
        <c:majorTickMark val="none"/>
        <c:minorTickMark val="none"/>
        <c:tickLblPos val="nextTo"/>
        <c:crossAx val="535612448"/>
        <c:crosses val="autoZero"/>
        <c:auto val="0"/>
        <c:lblAlgn val="ctr"/>
        <c:lblOffset val="100"/>
        <c:noMultiLvlLbl val="0"/>
      </c:catAx>
      <c:valAx>
        <c:axId val="535612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Dice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5611464"/>
        <c:crossesAt val="1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619125</xdr:colOff>
      <xdr:row>83</xdr:row>
      <xdr:rowOff>23813</xdr:rowOff>
    </xdr:from>
    <xdr:to>
      <xdr:col>13</xdr:col>
      <xdr:colOff>276225</xdr:colOff>
      <xdr:row>97</xdr:row>
      <xdr:rowOff>100013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BD4A12D-E732-4EE1-973D-82AAEEBA6D7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600075</xdr:colOff>
      <xdr:row>99</xdr:row>
      <xdr:rowOff>33337</xdr:rowOff>
    </xdr:from>
    <xdr:to>
      <xdr:col>13</xdr:col>
      <xdr:colOff>257175</xdr:colOff>
      <xdr:row>113</xdr:row>
      <xdr:rowOff>109537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AAF98BB0-4BFB-44F3-A8AC-224591BEB24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0</xdr:colOff>
      <xdr:row>83</xdr:row>
      <xdr:rowOff>0</xdr:rowOff>
    </xdr:from>
    <xdr:to>
      <xdr:col>21</xdr:col>
      <xdr:colOff>609600</xdr:colOff>
      <xdr:row>97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E6FA1BF-A2FC-418C-BA8C-C993FA03013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14</xdr:col>
      <xdr:colOff>0</xdr:colOff>
      <xdr:row>99</xdr:row>
      <xdr:rowOff>0</xdr:rowOff>
    </xdr:from>
    <xdr:to>
      <xdr:col>21</xdr:col>
      <xdr:colOff>609600</xdr:colOff>
      <xdr:row>113</xdr:row>
      <xdr:rowOff>76200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11EDEBF6-6521-450E-8238-DE165BE5454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91"/>
  <sheetViews>
    <sheetView tabSelected="1" topLeftCell="A87" workbookViewId="0">
      <selection activeCell="O13" sqref="O13"/>
    </sheetView>
  </sheetViews>
  <sheetFormatPr defaultRowHeight="14.25" x14ac:dyDescent="0.45"/>
  <cols>
    <col min="12" max="12" width="13.33203125" bestFit="1" customWidth="1"/>
  </cols>
  <sheetData>
    <row r="1" spans="1:13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13" x14ac:dyDescent="0.45">
      <c r="A2">
        <v>107103</v>
      </c>
      <c r="B2">
        <v>0.5800101856106108</v>
      </c>
      <c r="C2">
        <v>0.73418537537650119</v>
      </c>
      <c r="D2">
        <v>47.016287071609561</v>
      </c>
      <c r="E2">
        <v>1.6268004562301459</v>
      </c>
    </row>
    <row r="3" spans="1:13" x14ac:dyDescent="0.45">
      <c r="A3">
        <v>107780</v>
      </c>
      <c r="B3">
        <v>0.6693858869526137</v>
      </c>
      <c r="C3">
        <v>0.80195464953228579</v>
      </c>
      <c r="D3">
        <v>27.63754664175169</v>
      </c>
      <c r="E3">
        <v>0.71241368925986004</v>
      </c>
    </row>
    <row r="4" spans="1:13" x14ac:dyDescent="0.45">
      <c r="A4">
        <v>110830</v>
      </c>
      <c r="B4">
        <v>0.6893485173108046</v>
      </c>
      <c r="C4">
        <v>0.81611166700894433</v>
      </c>
      <c r="D4">
        <v>22.454641780709839</v>
      </c>
      <c r="E4">
        <v>0.68515664897453288</v>
      </c>
      <c r="G4" s="18" t="s">
        <v>17</v>
      </c>
      <c r="H4" s="18"/>
      <c r="I4" s="18"/>
      <c r="J4" s="18"/>
    </row>
    <row r="5" spans="1:13" x14ac:dyDescent="0.45">
      <c r="A5">
        <v>11624799</v>
      </c>
      <c r="B5">
        <v>0.65075371088485756</v>
      </c>
      <c r="C5">
        <v>0.78843222534515156</v>
      </c>
      <c r="D5">
        <v>28.255253936215119</v>
      </c>
      <c r="E5">
        <v>0.90387270311124901</v>
      </c>
    </row>
    <row r="6" spans="1:13" ht="15.75" x14ac:dyDescent="0.45">
      <c r="A6">
        <v>118752</v>
      </c>
      <c r="B6">
        <v>0.66031139763441593</v>
      </c>
      <c r="C6">
        <v>0.79540669126913977</v>
      </c>
      <c r="D6">
        <v>37.821021767001483</v>
      </c>
      <c r="E6">
        <v>1.252313636210552</v>
      </c>
      <c r="G6" s="15" t="s">
        <v>18</v>
      </c>
      <c r="H6" s="1" t="s">
        <v>5</v>
      </c>
      <c r="I6" s="1" t="s">
        <v>6</v>
      </c>
      <c r="J6" s="1" t="s">
        <v>7</v>
      </c>
    </row>
    <row r="7" spans="1:13" x14ac:dyDescent="0.45">
      <c r="A7">
        <v>119046</v>
      </c>
      <c r="B7">
        <v>0.63818331969030706</v>
      </c>
      <c r="C7">
        <v>0.77913541423551236</v>
      </c>
      <c r="D7">
        <v>43.422232028938822</v>
      </c>
      <c r="E7">
        <v>1.2081392907317621</v>
      </c>
      <c r="G7" s="16"/>
      <c r="H7" s="2">
        <f t="array" ref="H7">INDEX(A$2:A$1048576,J7)</f>
        <v>67653</v>
      </c>
      <c r="I7" s="2">
        <f>LARGE(C$2:C$1048576,1)</f>
        <v>0.88042062740444127</v>
      </c>
      <c r="J7" s="3">
        <f>MATCH(I7,C$2:C$1048576,0)</f>
        <v>176</v>
      </c>
    </row>
    <row r="8" spans="1:13" x14ac:dyDescent="0.45">
      <c r="A8">
        <v>119615</v>
      </c>
      <c r="B8">
        <v>0.59527303438992851</v>
      </c>
      <c r="C8">
        <v>0.74629611553306985</v>
      </c>
      <c r="D8">
        <v>77.521670357391031</v>
      </c>
      <c r="E8">
        <v>2.1006924117166381</v>
      </c>
      <c r="G8" s="16"/>
      <c r="H8" s="2">
        <f t="array" ref="H8">INDEX(A$2:A$1048576,J8)</f>
        <v>583912</v>
      </c>
      <c r="I8" s="2">
        <f>LARGE(C$2:C$1048576,2)</f>
        <v>0.86133145497833685</v>
      </c>
      <c r="J8" s="3">
        <f t="shared" ref="J8:J11" si="0">MATCH(I8,C$2:C$1048576,0)</f>
        <v>164</v>
      </c>
    </row>
    <row r="9" spans="1:13" x14ac:dyDescent="0.45">
      <c r="A9">
        <v>123292</v>
      </c>
      <c r="B9">
        <v>0.59286536550266233</v>
      </c>
      <c r="C9">
        <v>0.74440110048544017</v>
      </c>
      <c r="D9">
        <v>34.071472442132588</v>
      </c>
      <c r="E9">
        <v>1.4665760084576409</v>
      </c>
      <c r="G9" s="16"/>
      <c r="H9" s="2">
        <f t="array" ref="H9">INDEX(A$2:A$1048576,J9)</f>
        <v>133988</v>
      </c>
      <c r="I9" s="2">
        <f>LARGE(C$2:C$1048576,3)</f>
        <v>0.85090736610131279</v>
      </c>
      <c r="J9" s="3">
        <f t="shared" si="0"/>
        <v>101</v>
      </c>
    </row>
    <row r="10" spans="1:13" x14ac:dyDescent="0.45">
      <c r="A10">
        <v>123682</v>
      </c>
      <c r="B10">
        <v>0.67586037440909363</v>
      </c>
      <c r="C10">
        <v>0.80658315541042758</v>
      </c>
      <c r="D10">
        <v>18.524582485173589</v>
      </c>
      <c r="E10">
        <v>0.78132208809454773</v>
      </c>
      <c r="G10" s="16"/>
      <c r="H10" s="2">
        <f t="array" ref="H10">INDEX(A$2:A$1048576,J10)</f>
        <v>306437</v>
      </c>
      <c r="I10" s="2">
        <f>LARGE(C$2:C$1048576,4)</f>
        <v>0.84068412818291194</v>
      </c>
      <c r="J10" s="3">
        <f t="shared" si="0"/>
        <v>126</v>
      </c>
    </row>
    <row r="11" spans="1:13" x14ac:dyDescent="0.45">
      <c r="A11">
        <v>777072</v>
      </c>
      <c r="B11">
        <v>0.44784451863488639</v>
      </c>
      <c r="C11">
        <v>0.61863620419289334</v>
      </c>
      <c r="D11">
        <v>39.127695594041832</v>
      </c>
      <c r="E11">
        <v>3.5413688464641582</v>
      </c>
      <c r="G11" s="17"/>
      <c r="H11" s="2">
        <f t="array" ref="H11">INDEX(A$2:A$1048576,J11)</f>
        <v>756850</v>
      </c>
      <c r="I11" s="2">
        <f>LARGE(C$2:C$1048576,5)</f>
        <v>0.83873912263223627</v>
      </c>
      <c r="J11" s="3">
        <f t="shared" si="0"/>
        <v>55</v>
      </c>
    </row>
    <row r="12" spans="1:13" ht="18" x14ac:dyDescent="0.55000000000000004">
      <c r="A12">
        <v>725302</v>
      </c>
      <c r="B12">
        <v>0.65146792134709475</v>
      </c>
      <c r="C12">
        <v>0.78895619215624291</v>
      </c>
      <c r="D12">
        <v>23.506398729920331</v>
      </c>
      <c r="E12">
        <v>0.9343521133872924</v>
      </c>
      <c r="L12" s="4" t="s">
        <v>8</v>
      </c>
      <c r="M12" s="4" t="s">
        <v>9</v>
      </c>
    </row>
    <row r="13" spans="1:13" ht="15.75" x14ac:dyDescent="0.45">
      <c r="A13">
        <v>726287</v>
      </c>
      <c r="B13">
        <v>0.49295604310018948</v>
      </c>
      <c r="C13">
        <v>0.66037583005664979</v>
      </c>
      <c r="D13">
        <v>48.893838281270163</v>
      </c>
      <c r="E13">
        <v>2.3583514636961511</v>
      </c>
      <c r="G13" s="5" t="s">
        <v>10</v>
      </c>
      <c r="H13" s="6">
        <f>HARMEAN(C:C)</f>
        <v>0.75496053098913618</v>
      </c>
      <c r="L13" s="7" t="s">
        <v>11</v>
      </c>
      <c r="M13" s="7">
        <f>COUNTIFS(C:C,"&gt;=0.8")</f>
        <v>32</v>
      </c>
    </row>
    <row r="14" spans="1:13" ht="15.75" x14ac:dyDescent="0.45">
      <c r="A14">
        <v>727743</v>
      </c>
      <c r="B14">
        <v>0.67033241863211646</v>
      </c>
      <c r="C14">
        <v>0.80263354905255457</v>
      </c>
      <c r="D14">
        <v>26.633618030132521</v>
      </c>
      <c r="E14">
        <v>0.754617038696478</v>
      </c>
      <c r="G14" s="5" t="s">
        <v>12</v>
      </c>
      <c r="H14" s="6">
        <f>_xlfn.STDEV.P(C:C)</f>
        <v>4.5984730161633271E-2</v>
      </c>
      <c r="L14" s="8" t="s">
        <v>13</v>
      </c>
      <c r="M14" s="8">
        <f>COUNTIFS(C:C,"&gt;=0.7",C:C,"&lt;0.8")</f>
        <v>135</v>
      </c>
    </row>
    <row r="15" spans="1:13" x14ac:dyDescent="0.45">
      <c r="A15">
        <v>729973</v>
      </c>
      <c r="B15">
        <v>0.61222256658718166</v>
      </c>
      <c r="C15">
        <v>0.75947648826571046</v>
      </c>
      <c r="D15">
        <v>26.77010780469514</v>
      </c>
      <c r="E15">
        <v>1.166304337794462</v>
      </c>
      <c r="L15" s="9" t="s">
        <v>14</v>
      </c>
      <c r="M15" s="9">
        <f>COUNTIFS(C:C,"&gt;=0.5",C:C,"&lt;0.7")</f>
        <v>23</v>
      </c>
    </row>
    <row r="16" spans="1:13" x14ac:dyDescent="0.45">
      <c r="A16">
        <v>729998</v>
      </c>
      <c r="B16">
        <v>0.61221598674071709</v>
      </c>
      <c r="C16">
        <v>0.75947142538684687</v>
      </c>
      <c r="D16">
        <v>35.249501326259917</v>
      </c>
      <c r="E16">
        <v>1.0544262242311859</v>
      </c>
      <c r="L16" s="10" t="s">
        <v>15</v>
      </c>
      <c r="M16" s="10">
        <f>COUNTIFS(C:C,"&lt;0.5")</f>
        <v>0</v>
      </c>
    </row>
    <row r="17" spans="1:10" ht="15.75" x14ac:dyDescent="0.5">
      <c r="A17">
        <v>730375</v>
      </c>
      <c r="B17">
        <v>0.6725774972196551</v>
      </c>
      <c r="C17">
        <v>0.80424075815642437</v>
      </c>
      <c r="D17">
        <v>20.579210535149301</v>
      </c>
      <c r="E17">
        <v>0.92117807504808458</v>
      </c>
      <c r="G17" s="19" t="s">
        <v>16</v>
      </c>
      <c r="H17" s="11" t="s">
        <v>5</v>
      </c>
      <c r="I17" s="11" t="s">
        <v>6</v>
      </c>
      <c r="J17" s="11" t="s">
        <v>7</v>
      </c>
    </row>
    <row r="18" spans="1:10" x14ac:dyDescent="0.45">
      <c r="A18">
        <v>730705</v>
      </c>
      <c r="B18">
        <v>0.65382055323573063</v>
      </c>
      <c r="C18">
        <v>0.7906789548074229</v>
      </c>
      <c r="D18">
        <v>21.00325495607764</v>
      </c>
      <c r="E18">
        <v>0.92221578798114556</v>
      </c>
      <c r="G18" s="16"/>
      <c r="H18" s="2" cm="1">
        <f t="array" ref="H18">INDEX(A$1:A$1048575,J18)</f>
        <v>428239</v>
      </c>
      <c r="I18" s="2">
        <f>SMALL(C:C,1)</f>
        <v>0.57637445486446159</v>
      </c>
      <c r="J18" s="3">
        <f>MATCH(I18,C:C,0)</f>
        <v>150</v>
      </c>
    </row>
    <row r="19" spans="1:10" x14ac:dyDescent="0.45">
      <c r="A19">
        <v>731800</v>
      </c>
      <c r="B19">
        <v>0.65634724882968298</v>
      </c>
      <c r="C19">
        <v>0.79252372869690824</v>
      </c>
      <c r="D19">
        <v>28.444710624297091</v>
      </c>
      <c r="E19">
        <v>0.99156335787935002</v>
      </c>
      <c r="G19" s="16"/>
      <c r="H19" s="2" cm="1">
        <f t="array" ref="H19">INDEX(A$1:A$1048575,J19)</f>
        <v>777072</v>
      </c>
      <c r="I19" s="2">
        <f>SMALL(C:C,2)</f>
        <v>0.61863620419289334</v>
      </c>
      <c r="J19" s="3">
        <f t="shared" ref="J19:J22" si="1">MATCH(I19,C:C,0)</f>
        <v>11</v>
      </c>
    </row>
    <row r="20" spans="1:10" x14ac:dyDescent="0.45">
      <c r="A20">
        <v>731930</v>
      </c>
      <c r="B20">
        <v>0.64146355044719494</v>
      </c>
      <c r="C20">
        <v>0.78157513795836242</v>
      </c>
      <c r="D20">
        <v>19.29003547819444</v>
      </c>
      <c r="E20">
        <v>0.90480635802448683</v>
      </c>
      <c r="G20" s="16"/>
      <c r="H20" s="2" cm="1">
        <f t="array" ref="H20">INDEX(A$1:A$1048575,J20)</f>
        <v>288313</v>
      </c>
      <c r="I20" s="2">
        <f>SMALL(C:C,3)</f>
        <v>0.62984977660253483</v>
      </c>
      <c r="J20" s="3">
        <f t="shared" si="1"/>
        <v>125</v>
      </c>
    </row>
    <row r="21" spans="1:10" x14ac:dyDescent="0.45">
      <c r="A21">
        <v>732047</v>
      </c>
      <c r="B21">
        <v>0.61002890452518843</v>
      </c>
      <c r="C21">
        <v>0.75778627676885246</v>
      </c>
      <c r="D21">
        <v>23.286597540216128</v>
      </c>
      <c r="E21">
        <v>1.177608771872402</v>
      </c>
      <c r="G21" s="16"/>
      <c r="H21" s="2" cm="1">
        <f t="array" ref="H21">INDEX(A$1:A$1048575,J21)</f>
        <v>665325</v>
      </c>
      <c r="I21" s="2">
        <f>SMALL(C:C,4)</f>
        <v>0.64234918171897726</v>
      </c>
      <c r="J21" s="3">
        <f t="shared" si="1"/>
        <v>175</v>
      </c>
    </row>
    <row r="22" spans="1:10" x14ac:dyDescent="0.45">
      <c r="A22">
        <v>734048</v>
      </c>
      <c r="B22">
        <v>0.53157409890141272</v>
      </c>
      <c r="C22">
        <v>0.69415394172924061</v>
      </c>
      <c r="D22">
        <v>24.812342568770081</v>
      </c>
      <c r="E22">
        <v>1.388291158510532</v>
      </c>
      <c r="G22" s="17"/>
      <c r="H22" s="2" cm="1">
        <f t="array" ref="H22">INDEX(A$1:A$1048575,J22)</f>
        <v>164287</v>
      </c>
      <c r="I22" s="2">
        <f>SMALL(C:C,5)</f>
        <v>0.65140835547404741</v>
      </c>
      <c r="J22" s="3">
        <f t="shared" si="1"/>
        <v>110</v>
      </c>
    </row>
    <row r="23" spans="1:10" x14ac:dyDescent="0.45">
      <c r="A23">
        <v>736311</v>
      </c>
      <c r="B23">
        <v>0.59715624349100471</v>
      </c>
      <c r="C23">
        <v>0.74777435949004312</v>
      </c>
      <c r="D23">
        <v>22.96192500641007</v>
      </c>
      <c r="E23">
        <v>1.2370808114153209</v>
      </c>
    </row>
    <row r="24" spans="1:10" x14ac:dyDescent="0.45">
      <c r="A24">
        <v>73699</v>
      </c>
      <c r="B24">
        <v>0.67579222885190415</v>
      </c>
      <c r="C24">
        <v>0.8065346254945861</v>
      </c>
      <c r="D24">
        <v>19.658262019441089</v>
      </c>
      <c r="E24">
        <v>0.81511545842392696</v>
      </c>
      <c r="G24" s="18" t="s">
        <v>1</v>
      </c>
      <c r="H24" s="18"/>
      <c r="I24" s="18"/>
      <c r="J24" s="18"/>
    </row>
    <row r="25" spans="1:10" x14ac:dyDescent="0.45">
      <c r="A25">
        <v>737795</v>
      </c>
      <c r="B25">
        <v>0.58395726221781286</v>
      </c>
      <c r="C25">
        <v>0.73733966963246489</v>
      </c>
      <c r="D25">
        <v>27.37903081054916</v>
      </c>
      <c r="E25">
        <v>0.96902443108325476</v>
      </c>
    </row>
    <row r="26" spans="1:10" ht="15.75" x14ac:dyDescent="0.45">
      <c r="A26">
        <v>738237</v>
      </c>
      <c r="B26">
        <v>0.65030013780123008</v>
      </c>
      <c r="C26">
        <v>0.78809923468546095</v>
      </c>
      <c r="D26">
        <v>29.951653752338949</v>
      </c>
      <c r="E26">
        <v>0.80998025194806433</v>
      </c>
      <c r="G26" s="15" t="s">
        <v>18</v>
      </c>
      <c r="H26" s="1" t="s">
        <v>5</v>
      </c>
      <c r="I26" s="1" t="s">
        <v>1</v>
      </c>
      <c r="J26" s="1" t="s">
        <v>7</v>
      </c>
    </row>
    <row r="27" spans="1:10" x14ac:dyDescent="0.45">
      <c r="A27">
        <v>738655</v>
      </c>
      <c r="B27">
        <v>0.69682488078943638</v>
      </c>
      <c r="C27">
        <v>0.8213279857910184</v>
      </c>
      <c r="D27">
        <v>28.417575437570321</v>
      </c>
      <c r="E27">
        <v>0.70135610813029858</v>
      </c>
      <c r="G27" s="16"/>
      <c r="H27" s="2" cm="1">
        <f t="array" ref="H27">INDEX(A$2:A$1048576,J27)</f>
        <v>67653</v>
      </c>
      <c r="I27" s="2">
        <f>LARGE(B$2:B$1048576,1)</f>
        <v>0.7863851808588902</v>
      </c>
      <c r="J27" s="3">
        <f>MATCH(I27,B$2:B$1048576,0)</f>
        <v>176</v>
      </c>
    </row>
    <row r="28" spans="1:10" x14ac:dyDescent="0.45">
      <c r="A28">
        <v>739664</v>
      </c>
      <c r="B28">
        <v>0.54728635311797325</v>
      </c>
      <c r="C28">
        <v>0.70741443820676586</v>
      </c>
      <c r="D28">
        <v>21.548636847837962</v>
      </c>
      <c r="E28">
        <v>1.1692774354128419</v>
      </c>
      <c r="G28" s="16"/>
      <c r="H28" s="2">
        <f t="array" ref="H28">INDEX(A$2:A$1048576,J28)</f>
        <v>583912</v>
      </c>
      <c r="I28" s="2">
        <f>LARGE(B$2:B$1048576,2)</f>
        <v>0.7564373835951973</v>
      </c>
      <c r="J28" s="3">
        <f t="shared" ref="J28:J31" si="2">MATCH(I28,B$2:B$1048576,0)</f>
        <v>164</v>
      </c>
    </row>
    <row r="29" spans="1:10" x14ac:dyDescent="0.45">
      <c r="A29">
        <v>739819</v>
      </c>
      <c r="B29">
        <v>0.63155803872432814</v>
      </c>
      <c r="C29">
        <v>0.77417783950625085</v>
      </c>
      <c r="D29">
        <v>43.027335061562901</v>
      </c>
      <c r="E29">
        <v>1.561394746591426</v>
      </c>
      <c r="G29" s="16"/>
      <c r="H29" s="2">
        <f t="array" ref="H29">INDEX(A$2:A$1048576,J29)</f>
        <v>133988</v>
      </c>
      <c r="I29" s="2">
        <f>LARGE(B$2:B$1048576,3)</f>
        <v>0.74050371658403236</v>
      </c>
      <c r="J29" s="3">
        <f t="shared" si="2"/>
        <v>101</v>
      </c>
    </row>
    <row r="30" spans="1:10" x14ac:dyDescent="0.45">
      <c r="A30">
        <v>741368</v>
      </c>
      <c r="B30">
        <v>0.70768921937385909</v>
      </c>
      <c r="C30">
        <v>0.82882671079148729</v>
      </c>
      <c r="D30">
        <v>22.567693308134089</v>
      </c>
      <c r="E30">
        <v>0.83414819284309105</v>
      </c>
      <c r="G30" s="16"/>
      <c r="H30" s="2">
        <f t="array" ref="H30">INDEX(A$2:A$1048576,J30)</f>
        <v>306437</v>
      </c>
      <c r="I30" s="2">
        <f>LARGE(B$2:B$1048576,4)</f>
        <v>0.72515536845470829</v>
      </c>
      <c r="J30" s="3">
        <f t="shared" si="2"/>
        <v>126</v>
      </c>
    </row>
    <row r="31" spans="1:10" x14ac:dyDescent="0.45">
      <c r="A31">
        <v>741814</v>
      </c>
      <c r="B31">
        <v>0.63272555743201431</v>
      </c>
      <c r="C31">
        <v>0.77505439239547225</v>
      </c>
      <c r="D31">
        <v>28.647916590914601</v>
      </c>
      <c r="E31">
        <v>1.155091231876014</v>
      </c>
      <c r="G31" s="17"/>
      <c r="H31" s="2">
        <f t="array" ref="H31">INDEX(A$2:A$1048576,J31)</f>
        <v>756850</v>
      </c>
      <c r="I31" s="2">
        <f>LARGE(B$2:B$1048576,5)</f>
        <v>0.72226589130722341</v>
      </c>
      <c r="J31" s="3">
        <f t="shared" si="2"/>
        <v>55</v>
      </c>
    </row>
    <row r="32" spans="1:10" x14ac:dyDescent="0.45">
      <c r="A32">
        <v>741888</v>
      </c>
      <c r="B32">
        <v>0.60190115041970038</v>
      </c>
      <c r="C32">
        <v>0.75148351102938082</v>
      </c>
      <c r="D32">
        <v>29.876438249898531</v>
      </c>
      <c r="E32">
        <v>1.0788666449417439</v>
      </c>
    </row>
    <row r="33" spans="1:11" ht="15.75" x14ac:dyDescent="0.45">
      <c r="A33">
        <v>742678</v>
      </c>
      <c r="B33">
        <v>0.62238966327770562</v>
      </c>
      <c r="C33">
        <v>0.7672505284831449</v>
      </c>
      <c r="D33">
        <v>28.20197798914112</v>
      </c>
      <c r="E33">
        <v>1.1847012864567359</v>
      </c>
      <c r="G33" s="5" t="s">
        <v>10</v>
      </c>
      <c r="H33" s="6">
        <f>HARMEAN(B:B)</f>
        <v>0.606374777491129</v>
      </c>
    </row>
    <row r="34" spans="1:11" ht="15.75" x14ac:dyDescent="0.45">
      <c r="A34">
        <v>744233</v>
      </c>
      <c r="B34">
        <v>0.60875290406288196</v>
      </c>
      <c r="C34">
        <v>0.75680100098092806</v>
      </c>
      <c r="D34">
        <v>27.46080303132085</v>
      </c>
      <c r="E34">
        <v>0.96600773303739484</v>
      </c>
      <c r="G34" s="5" t="s">
        <v>12</v>
      </c>
      <c r="H34" s="6">
        <f>_xlfn.STDEV.P(B:B)</f>
        <v>5.8672366936657491E-2</v>
      </c>
    </row>
    <row r="35" spans="1:11" x14ac:dyDescent="0.45">
      <c r="A35">
        <v>745881</v>
      </c>
      <c r="B35">
        <v>0.64713544245468246</v>
      </c>
      <c r="C35">
        <v>0.78577076999845696</v>
      </c>
      <c r="D35">
        <v>24.936795102819449</v>
      </c>
      <c r="E35">
        <v>1.252351194079476</v>
      </c>
    </row>
    <row r="36" spans="1:11" x14ac:dyDescent="0.45">
      <c r="A36">
        <v>746168</v>
      </c>
      <c r="B36">
        <v>0.62367925268413149</v>
      </c>
      <c r="C36">
        <v>0.76822962620618185</v>
      </c>
      <c r="D36">
        <v>23.067072717403921</v>
      </c>
      <c r="E36">
        <v>1.039532248908059</v>
      </c>
    </row>
    <row r="37" spans="1:11" ht="15.75" customHeight="1" x14ac:dyDescent="0.5">
      <c r="A37">
        <v>746429</v>
      </c>
      <c r="B37">
        <v>0.60832227132382999</v>
      </c>
      <c r="C37">
        <v>0.75646813100848553</v>
      </c>
      <c r="D37">
        <v>44.619222315051623</v>
      </c>
      <c r="E37">
        <v>1.208938222655094</v>
      </c>
      <c r="G37" s="12" t="s">
        <v>16</v>
      </c>
      <c r="H37" s="11" t="s">
        <v>5</v>
      </c>
      <c r="I37" s="11" t="s">
        <v>1</v>
      </c>
      <c r="J37" s="11" t="s">
        <v>7</v>
      </c>
    </row>
    <row r="38" spans="1:11" x14ac:dyDescent="0.45">
      <c r="A38">
        <v>747522</v>
      </c>
      <c r="B38">
        <v>0.68040922885836463</v>
      </c>
      <c r="C38">
        <v>0.80981372533953599</v>
      </c>
      <c r="D38">
        <v>56.422997859915249</v>
      </c>
      <c r="E38">
        <v>0.85318517363122603</v>
      </c>
      <c r="G38" s="13"/>
      <c r="H38" s="2" cm="1">
        <f t="array" ref="H38">INDEX(A$1:A$1048575,J38)</f>
        <v>428239</v>
      </c>
      <c r="I38" s="2">
        <f>SMALL(B:B,K38)</f>
        <v>0.40486380483541201</v>
      </c>
      <c r="J38" s="3">
        <f>MATCH(I38,B:B,0)</f>
        <v>150</v>
      </c>
      <c r="K38">
        <v>1</v>
      </c>
    </row>
    <row r="39" spans="1:11" x14ac:dyDescent="0.45">
      <c r="A39">
        <v>74808</v>
      </c>
      <c r="B39">
        <v>0.54579786748089987</v>
      </c>
      <c r="C39">
        <v>0.70616977673847625</v>
      </c>
      <c r="D39">
        <v>39.270197828633357</v>
      </c>
      <c r="E39">
        <v>2.1820249908620961</v>
      </c>
      <c r="G39" s="13"/>
      <c r="H39" s="2" cm="1">
        <f t="array" ref="H39">INDEX(A$1:A$1048575,J39)</f>
        <v>777072</v>
      </c>
      <c r="I39" s="2">
        <f t="shared" ref="I39:I42" si="3">SMALL(B:B,K39)</f>
        <v>0.44784451863488639</v>
      </c>
      <c r="J39" s="3">
        <f t="shared" ref="J39:J42" si="4">MATCH(I39,B:B,0)</f>
        <v>11</v>
      </c>
      <c r="K39">
        <v>2</v>
      </c>
    </row>
    <row r="40" spans="1:11" x14ac:dyDescent="0.45">
      <c r="A40">
        <v>748405</v>
      </c>
      <c r="B40">
        <v>0.65263442522785775</v>
      </c>
      <c r="C40">
        <v>0.78981100147163574</v>
      </c>
      <c r="D40">
        <v>23.98436991042292</v>
      </c>
      <c r="E40">
        <v>0.95602583088962723</v>
      </c>
      <c r="G40" s="13"/>
      <c r="H40" s="2" cm="1">
        <f t="array" ref="H40">INDEX(A$1:A$1048575,J40)</f>
        <v>288313</v>
      </c>
      <c r="I40" s="2">
        <f t="shared" si="3"/>
        <v>0.45969395606909491</v>
      </c>
      <c r="J40" s="3">
        <f t="shared" si="4"/>
        <v>125</v>
      </c>
      <c r="K40">
        <v>3</v>
      </c>
    </row>
    <row r="41" spans="1:11" x14ac:dyDescent="0.45">
      <c r="A41">
        <v>749729</v>
      </c>
      <c r="B41">
        <v>0.69990609421377303</v>
      </c>
      <c r="C41">
        <v>0.82346442147145549</v>
      </c>
      <c r="D41">
        <v>20.274242818783641</v>
      </c>
      <c r="E41">
        <v>0.73690052720779109</v>
      </c>
      <c r="G41" s="13"/>
      <c r="H41" s="2" cm="1">
        <f t="array" ref="H41">INDEX(A$1:A$1048575,J41)</f>
        <v>665325</v>
      </c>
      <c r="I41" s="2">
        <f t="shared" si="3"/>
        <v>0.47313283582908439</v>
      </c>
      <c r="J41" s="3">
        <f t="shared" si="4"/>
        <v>175</v>
      </c>
      <c r="K41">
        <v>4</v>
      </c>
    </row>
    <row r="42" spans="1:11" x14ac:dyDescent="0.45">
      <c r="A42">
        <v>750504</v>
      </c>
      <c r="B42">
        <v>0.68674319976984521</v>
      </c>
      <c r="C42">
        <v>0.81428305134243406</v>
      </c>
      <c r="D42">
        <v>68.221663073396272</v>
      </c>
      <c r="E42">
        <v>0.6328280008543119</v>
      </c>
      <c r="G42" s="14"/>
      <c r="H42" s="2" cm="1">
        <f t="array" ref="H42">INDEX(A$1:A$1048575,J42)</f>
        <v>164287</v>
      </c>
      <c r="I42" s="2">
        <f t="shared" si="3"/>
        <v>0.4830286159032417</v>
      </c>
      <c r="J42" s="3">
        <f t="shared" si="4"/>
        <v>110</v>
      </c>
      <c r="K42">
        <v>5</v>
      </c>
    </row>
    <row r="43" spans="1:11" x14ac:dyDescent="0.45">
      <c r="A43">
        <v>751239</v>
      </c>
      <c r="B43">
        <v>0.58874760028231277</v>
      </c>
      <c r="C43">
        <v>0.74114680038250902</v>
      </c>
      <c r="D43">
        <v>28.15581645060217</v>
      </c>
      <c r="E43">
        <v>1.163119304897877</v>
      </c>
    </row>
    <row r="44" spans="1:11" x14ac:dyDescent="0.45">
      <c r="A44">
        <v>751654</v>
      </c>
      <c r="B44">
        <v>0.62301983404027927</v>
      </c>
      <c r="C44">
        <v>0.76772916876728381</v>
      </c>
      <c r="D44">
        <v>37.214328557694003</v>
      </c>
      <c r="E44">
        <v>1.0752989352961571</v>
      </c>
      <c r="G44" s="18" t="s">
        <v>3</v>
      </c>
      <c r="H44" s="18"/>
      <c r="I44" s="18"/>
      <c r="J44" s="18"/>
    </row>
    <row r="45" spans="1:11" x14ac:dyDescent="0.45">
      <c r="A45">
        <v>751855</v>
      </c>
      <c r="B45">
        <v>0.70439468962533058</v>
      </c>
      <c r="C45">
        <v>0.82656287761630431</v>
      </c>
      <c r="D45">
        <v>22.641050936297109</v>
      </c>
      <c r="E45">
        <v>0.73325064007559204</v>
      </c>
    </row>
    <row r="46" spans="1:11" ht="15.75" customHeight="1" x14ac:dyDescent="0.45">
      <c r="A46">
        <v>752242</v>
      </c>
      <c r="B46">
        <v>0.64975545805525259</v>
      </c>
      <c r="C46">
        <v>0.78769911611165755</v>
      </c>
      <c r="D46">
        <v>31.49404705654705</v>
      </c>
      <c r="E46">
        <v>0.95876359888718843</v>
      </c>
      <c r="G46" s="12" t="s">
        <v>16</v>
      </c>
      <c r="H46" s="1" t="s">
        <v>5</v>
      </c>
      <c r="I46" s="1" t="s">
        <v>19</v>
      </c>
      <c r="J46" s="1" t="s">
        <v>7</v>
      </c>
    </row>
    <row r="47" spans="1:11" ht="14.25" customHeight="1" x14ac:dyDescent="0.45">
      <c r="A47">
        <v>752433</v>
      </c>
      <c r="B47">
        <v>0.56297987167571228</v>
      </c>
      <c r="C47">
        <v>0.72039299018243474</v>
      </c>
      <c r="D47">
        <v>27.59691728708118</v>
      </c>
      <c r="E47">
        <v>1.193958063420854</v>
      </c>
      <c r="G47" s="13"/>
      <c r="H47" s="2" cm="1">
        <f t="array" ref="H47">INDEX(A$2:A$1048576,J47)</f>
        <v>764872</v>
      </c>
      <c r="I47" s="2">
        <f>LARGE(D$2:D$1048576,K47)</f>
        <v>103.7369155905939</v>
      </c>
      <c r="J47" s="3">
        <f>MATCH(I47,D$2:D$1048576,0)</f>
        <v>72</v>
      </c>
      <c r="K47">
        <v>1</v>
      </c>
    </row>
    <row r="48" spans="1:11" ht="14.25" customHeight="1" x14ac:dyDescent="0.45">
      <c r="A48">
        <v>752645</v>
      </c>
      <c r="B48">
        <v>0.53845769225274642</v>
      </c>
      <c r="C48">
        <v>0.69999674994544547</v>
      </c>
      <c r="D48">
        <v>23.860761461026339</v>
      </c>
      <c r="E48">
        <v>1.376101651180631</v>
      </c>
      <c r="G48" s="13"/>
      <c r="H48" s="2">
        <f t="array" ref="H48">INDEX(A$2:A$1048576,J48)</f>
        <v>723975</v>
      </c>
      <c r="I48" s="2">
        <f t="shared" ref="I48:I51" si="5">LARGE(D$2:D$1048576,K48)</f>
        <v>79.156194482807209</v>
      </c>
      <c r="J48" s="3">
        <f t="shared" ref="J48:J51" si="6">MATCH(I48,D$2:D$1048576,0)</f>
        <v>189</v>
      </c>
      <c r="K48">
        <v>2</v>
      </c>
    </row>
    <row r="49" spans="1:11" ht="14.25" customHeight="1" x14ac:dyDescent="0.45">
      <c r="A49">
        <v>754335</v>
      </c>
      <c r="B49">
        <v>0.58769219669845663</v>
      </c>
      <c r="C49">
        <v>0.74030998945581439</v>
      </c>
      <c r="D49">
        <v>26.458989493176041</v>
      </c>
      <c r="E49">
        <v>0.85028727978597463</v>
      </c>
      <c r="G49" s="13"/>
      <c r="H49" s="2">
        <f t="array" ref="H49">INDEX(A$2:A$1048576,J49)</f>
        <v>119615</v>
      </c>
      <c r="I49" s="2">
        <f t="shared" si="5"/>
        <v>77.521670357391031</v>
      </c>
      <c r="J49" s="3">
        <f t="shared" si="6"/>
        <v>7</v>
      </c>
      <c r="K49">
        <v>3</v>
      </c>
    </row>
    <row r="50" spans="1:11" ht="14.25" customHeight="1" x14ac:dyDescent="0.45">
      <c r="A50">
        <v>754834</v>
      </c>
      <c r="B50">
        <v>0.53777008758258749</v>
      </c>
      <c r="C50">
        <v>0.69941546129041343</v>
      </c>
      <c r="D50">
        <v>28.36790935634842</v>
      </c>
      <c r="E50">
        <v>1.210457552270553</v>
      </c>
      <c r="G50" s="13"/>
      <c r="H50" s="2">
        <f t="array" ref="H50">INDEX(A$2:A$1048576,J50)</f>
        <v>774098</v>
      </c>
      <c r="I50" s="2">
        <f t="shared" si="5"/>
        <v>74.792212161427614</v>
      </c>
      <c r="J50" s="3">
        <f t="shared" si="6"/>
        <v>97</v>
      </c>
      <c r="K50">
        <v>4</v>
      </c>
    </row>
    <row r="51" spans="1:11" ht="14.25" customHeight="1" x14ac:dyDescent="0.45">
      <c r="A51">
        <v>755870</v>
      </c>
      <c r="B51">
        <v>0.60460650320037201</v>
      </c>
      <c r="C51">
        <v>0.75358849910490855</v>
      </c>
      <c r="D51">
        <v>18.348780187658249</v>
      </c>
      <c r="E51">
        <v>0.83798446891737943</v>
      </c>
      <c r="G51" s="14"/>
      <c r="H51" s="2">
        <f t="array" ref="H51">INDEX(A$2:A$1048576,J51)</f>
        <v>186556</v>
      </c>
      <c r="I51" s="2">
        <f t="shared" si="5"/>
        <v>69.55163324825665</v>
      </c>
      <c r="J51" s="3">
        <f t="shared" si="6"/>
        <v>113</v>
      </c>
      <c r="K51">
        <v>5</v>
      </c>
    </row>
    <row r="52" spans="1:11" x14ac:dyDescent="0.45">
      <c r="A52">
        <v>756125</v>
      </c>
      <c r="B52">
        <v>0.64261536031278144</v>
      </c>
      <c r="C52">
        <v>0.78242950338710671</v>
      </c>
      <c r="D52">
        <v>25.12220133666634</v>
      </c>
      <c r="E52">
        <v>1.2364572534163589</v>
      </c>
    </row>
    <row r="53" spans="1:11" ht="15.75" x14ac:dyDescent="0.45">
      <c r="A53">
        <v>756202</v>
      </c>
      <c r="B53">
        <v>0.59878960171413065</v>
      </c>
      <c r="C53">
        <v>0.74905366043429689</v>
      </c>
      <c r="D53">
        <v>28.033880172034699</v>
      </c>
      <c r="E53">
        <v>1.1044318046288111</v>
      </c>
      <c r="G53" s="5" t="s">
        <v>10</v>
      </c>
      <c r="H53" s="6">
        <f>HARMEAN(D:D)</f>
        <v>29.376737624523283</v>
      </c>
    </row>
    <row r="54" spans="1:11" ht="15.75" x14ac:dyDescent="0.45">
      <c r="A54">
        <v>756413</v>
      </c>
      <c r="B54">
        <v>0.64598222377186532</v>
      </c>
      <c r="C54">
        <v>0.78492004888310274</v>
      </c>
      <c r="D54">
        <v>27.692508012095981</v>
      </c>
      <c r="E54">
        <v>1.128474591037077</v>
      </c>
      <c r="G54" s="5" t="s">
        <v>12</v>
      </c>
      <c r="H54" s="6">
        <f>_xlfn.STDEV.P(D:D)</f>
        <v>12.24863702216685</v>
      </c>
    </row>
    <row r="55" spans="1:11" x14ac:dyDescent="0.45">
      <c r="A55">
        <v>756817</v>
      </c>
      <c r="B55">
        <v>0.62718316944163055</v>
      </c>
      <c r="C55">
        <v>0.77088207550333632</v>
      </c>
      <c r="D55">
        <v>37.735717496822559</v>
      </c>
      <c r="E55">
        <v>1.0552010865767889</v>
      </c>
    </row>
    <row r="56" spans="1:11" x14ac:dyDescent="0.45">
      <c r="A56">
        <v>756850</v>
      </c>
      <c r="B56">
        <v>0.72226589130722341</v>
      </c>
      <c r="C56">
        <v>0.83873912263223627</v>
      </c>
      <c r="D56">
        <v>18.660410968143228</v>
      </c>
      <c r="E56">
        <v>0.58049906096933213</v>
      </c>
    </row>
    <row r="57" spans="1:11" ht="15.75" customHeight="1" x14ac:dyDescent="0.5">
      <c r="A57">
        <v>759110</v>
      </c>
      <c r="B57">
        <v>0.60686634995559963</v>
      </c>
      <c r="C57">
        <v>0.75534141339429806</v>
      </c>
      <c r="D57">
        <v>20.53051273409897</v>
      </c>
      <c r="E57">
        <v>0.84509534888999482</v>
      </c>
      <c r="G57" s="15" t="s">
        <v>18</v>
      </c>
      <c r="H57" s="11" t="s">
        <v>5</v>
      </c>
      <c r="I57" s="11" t="s">
        <v>19</v>
      </c>
      <c r="J57" s="11" t="s">
        <v>7</v>
      </c>
    </row>
    <row r="58" spans="1:11" ht="14.25" customHeight="1" x14ac:dyDescent="0.45">
      <c r="A58">
        <v>759755</v>
      </c>
      <c r="B58">
        <v>0.56991236884468233</v>
      </c>
      <c r="C58">
        <v>0.72604354249923875</v>
      </c>
      <c r="D58">
        <v>40.877866871939403</v>
      </c>
      <c r="E58">
        <v>2.0101218897554438</v>
      </c>
      <c r="G58" s="16"/>
      <c r="H58" s="2" cm="1">
        <f t="array" ref="H58">INDEX(A$1:A$1048575,J58)</f>
        <v>761868</v>
      </c>
      <c r="I58" s="2">
        <f>SMALL(D:D,K58)</f>
        <v>17.030533241798391</v>
      </c>
      <c r="J58" s="3">
        <f>MATCH(I58,D:D,0)</f>
        <v>64</v>
      </c>
      <c r="K58">
        <v>1</v>
      </c>
    </row>
    <row r="59" spans="1:11" ht="14.25" customHeight="1" x14ac:dyDescent="0.45">
      <c r="A59">
        <v>760053</v>
      </c>
      <c r="B59">
        <v>0.5078895558248917</v>
      </c>
      <c r="C59">
        <v>0.67364291219200134</v>
      </c>
      <c r="D59">
        <v>33.202297783813087</v>
      </c>
      <c r="E59">
        <v>1.5958555670527339</v>
      </c>
      <c r="G59" s="16"/>
      <c r="H59" s="2" cm="1">
        <f t="array" ref="H59">INDEX(A$1:A$1048575,J59)</f>
        <v>699615</v>
      </c>
      <c r="I59" s="2">
        <f t="shared" ref="I59:I62" si="7">SMALL(D:D,K59)</f>
        <v>17.36876012054401</v>
      </c>
      <c r="J59" s="3">
        <f t="shared" ref="J59:J62" si="8">MATCH(I59,D:D,0)</f>
        <v>182</v>
      </c>
      <c r="K59">
        <v>2</v>
      </c>
    </row>
    <row r="60" spans="1:11" ht="14.25" customHeight="1" x14ac:dyDescent="0.45">
      <c r="A60">
        <v>761124</v>
      </c>
      <c r="B60">
        <v>0.69802881563067798</v>
      </c>
      <c r="C60">
        <v>0.82216368674687978</v>
      </c>
      <c r="D60">
        <v>33.353574583543519</v>
      </c>
      <c r="E60">
        <v>1.284365092099967</v>
      </c>
      <c r="G60" s="16"/>
      <c r="H60" s="2" cm="1">
        <f t="array" ref="H60">INDEX(A$1:A$1048575,J60)</f>
        <v>755870</v>
      </c>
      <c r="I60" s="2">
        <f t="shared" si="7"/>
        <v>18.348780187658249</v>
      </c>
      <c r="J60" s="3">
        <f t="shared" si="8"/>
        <v>51</v>
      </c>
      <c r="K60">
        <v>3</v>
      </c>
    </row>
    <row r="61" spans="1:11" ht="14.25" customHeight="1" x14ac:dyDescent="0.45">
      <c r="A61">
        <v>761362</v>
      </c>
      <c r="B61">
        <v>0.54570302400312376</v>
      </c>
      <c r="C61">
        <v>0.70609038803565272</v>
      </c>
      <c r="D61">
        <v>31.263996865404138</v>
      </c>
      <c r="E61">
        <v>1.7416531617994031</v>
      </c>
      <c r="G61" s="16"/>
      <c r="H61" s="2" cm="1">
        <f t="array" ref="H61">INDEX(A$1:A$1048575,J61)</f>
        <v>123682</v>
      </c>
      <c r="I61" s="2">
        <f t="shared" si="7"/>
        <v>18.524582485173589</v>
      </c>
      <c r="J61" s="3">
        <f t="shared" si="8"/>
        <v>10</v>
      </c>
      <c r="K61">
        <v>4</v>
      </c>
    </row>
    <row r="62" spans="1:11" ht="14.25" customHeight="1" x14ac:dyDescent="0.45">
      <c r="A62">
        <v>761480</v>
      </c>
      <c r="B62">
        <v>0.58801154735921746</v>
      </c>
      <c r="C62">
        <v>0.74056331433741884</v>
      </c>
      <c r="D62">
        <v>19.150718002205561</v>
      </c>
      <c r="E62">
        <v>0.84679185741798801</v>
      </c>
      <c r="G62" s="17"/>
      <c r="H62" s="2" cm="1">
        <f t="array" ref="H62">INDEX(A$1:A$1048575,J62)</f>
        <v>756850</v>
      </c>
      <c r="I62" s="2">
        <f t="shared" si="7"/>
        <v>18.660410968143228</v>
      </c>
      <c r="J62" s="3">
        <f t="shared" si="8"/>
        <v>56</v>
      </c>
      <c r="K62">
        <v>5</v>
      </c>
    </row>
    <row r="63" spans="1:11" x14ac:dyDescent="0.45">
      <c r="A63">
        <v>761482</v>
      </c>
      <c r="B63">
        <v>0.61533598013965463</v>
      </c>
      <c r="C63">
        <v>0.76186748478970368</v>
      </c>
      <c r="D63">
        <v>24.867147001616409</v>
      </c>
      <c r="E63">
        <v>1.1556233230382911</v>
      </c>
    </row>
    <row r="64" spans="1:11" x14ac:dyDescent="0.45">
      <c r="A64">
        <v>761868</v>
      </c>
      <c r="B64">
        <v>0.65710289203231365</v>
      </c>
      <c r="C64">
        <v>0.7930743409981329</v>
      </c>
      <c r="D64">
        <v>17.030533241798391</v>
      </c>
      <c r="E64">
        <v>0.72745781371838936</v>
      </c>
      <c r="G64" s="18" t="s">
        <v>4</v>
      </c>
      <c r="H64" s="18"/>
      <c r="I64" s="18"/>
      <c r="J64" s="18"/>
    </row>
    <row r="65" spans="1:11" x14ac:dyDescent="0.45">
      <c r="A65">
        <v>761873</v>
      </c>
      <c r="B65">
        <v>0.64027851009254122</v>
      </c>
      <c r="C65">
        <v>0.78069487120991177</v>
      </c>
      <c r="D65">
        <v>67.729932452350795</v>
      </c>
      <c r="E65">
        <v>1.1447593876033271</v>
      </c>
    </row>
    <row r="66" spans="1:11" ht="15.75" customHeight="1" x14ac:dyDescent="0.45">
      <c r="A66">
        <v>762411</v>
      </c>
      <c r="B66">
        <v>0.66276233550131702</v>
      </c>
      <c r="C66">
        <v>0.79718228077555831</v>
      </c>
      <c r="D66">
        <v>22.103273230451641</v>
      </c>
      <c r="E66">
        <v>0.84833101589010962</v>
      </c>
      <c r="G66" s="12" t="s">
        <v>16</v>
      </c>
      <c r="H66" s="1" t="s">
        <v>5</v>
      </c>
      <c r="I66" s="1" t="s">
        <v>20</v>
      </c>
      <c r="J66" s="1" t="s">
        <v>7</v>
      </c>
    </row>
    <row r="67" spans="1:11" x14ac:dyDescent="0.45">
      <c r="A67">
        <v>762821</v>
      </c>
      <c r="B67">
        <v>0.66635204599667786</v>
      </c>
      <c r="C67">
        <v>0.79977343034751047</v>
      </c>
      <c r="D67">
        <v>27.811622177158242</v>
      </c>
      <c r="E67">
        <v>0.96812961550679355</v>
      </c>
      <c r="G67" s="13"/>
      <c r="H67" s="2">
        <f t="array" ref="H67">INDEX(A$2:A$1048576,J67)</f>
        <v>723975</v>
      </c>
      <c r="I67" s="2">
        <f>LARGE(E$2:E$1048576,K67)</f>
        <v>4.039907257395428</v>
      </c>
      <c r="J67" s="3">
        <f>MATCH(I67,E$2:E$1048576,0)</f>
        <v>189</v>
      </c>
      <c r="K67">
        <v>1</v>
      </c>
    </row>
    <row r="68" spans="1:11" x14ac:dyDescent="0.45">
      <c r="A68">
        <v>763207</v>
      </c>
      <c r="B68">
        <v>0.66356633866313897</v>
      </c>
      <c r="C68">
        <v>0.79776360370021493</v>
      </c>
      <c r="D68">
        <v>30.443980316312121</v>
      </c>
      <c r="E68">
        <v>1.1050105528566041</v>
      </c>
      <c r="G68" s="13"/>
      <c r="H68" s="2">
        <f t="array" ref="H68">INDEX(A$2:A$1048576,J68)</f>
        <v>777072</v>
      </c>
      <c r="I68" s="2">
        <f t="shared" ref="I68:I71" si="9">LARGE(E$2:E$1048576,K68)</f>
        <v>3.5413688464641582</v>
      </c>
      <c r="J68" s="3">
        <f t="shared" ref="J68:J71" si="10">MATCH(I68,E$2:E$1048576,0)</f>
        <v>10</v>
      </c>
      <c r="K68">
        <v>2</v>
      </c>
    </row>
    <row r="69" spans="1:11" x14ac:dyDescent="0.45">
      <c r="A69">
        <v>763315</v>
      </c>
      <c r="B69">
        <v>0.64075379252281761</v>
      </c>
      <c r="C69">
        <v>0.78104807124973541</v>
      </c>
      <c r="D69">
        <v>24.166091947189141</v>
      </c>
      <c r="E69">
        <v>0.88948380289161233</v>
      </c>
      <c r="G69" s="13"/>
      <c r="H69" s="2">
        <f t="array" ref="H69">INDEX(A$2:A$1048576,J69)</f>
        <v>774098</v>
      </c>
      <c r="I69" s="2">
        <f t="shared" si="9"/>
        <v>3.2716965707102759</v>
      </c>
      <c r="J69" s="3">
        <f t="shared" si="10"/>
        <v>97</v>
      </c>
      <c r="K69">
        <v>3</v>
      </c>
    </row>
    <row r="70" spans="1:11" x14ac:dyDescent="0.45">
      <c r="A70">
        <v>763317</v>
      </c>
      <c r="B70">
        <v>0.55458658348665535</v>
      </c>
      <c r="C70">
        <v>0.71348433001759015</v>
      </c>
      <c r="D70">
        <v>25.076990823262669</v>
      </c>
      <c r="E70">
        <v>1.636863435914043</v>
      </c>
      <c r="G70" s="13"/>
      <c r="H70" s="2">
        <f t="array" ref="H70">INDEX(A$2:A$1048576,J70)</f>
        <v>391063</v>
      </c>
      <c r="I70" s="2">
        <f t="shared" si="9"/>
        <v>2.637805067744043</v>
      </c>
      <c r="J70" s="3">
        <f t="shared" si="10"/>
        <v>143</v>
      </c>
      <c r="K70">
        <v>4</v>
      </c>
    </row>
    <row r="71" spans="1:11" x14ac:dyDescent="0.45">
      <c r="A71">
        <v>763721</v>
      </c>
      <c r="B71">
        <v>0.67737960537915498</v>
      </c>
      <c r="C71">
        <v>0.80766405315395506</v>
      </c>
      <c r="D71">
        <v>34.004250653410971</v>
      </c>
      <c r="E71">
        <v>0.89534141708564818</v>
      </c>
      <c r="G71" s="14"/>
      <c r="H71" s="2">
        <f t="array" ref="H71">INDEX(A$2:A$1048576,J71)</f>
        <v>678429</v>
      </c>
      <c r="I71" s="2">
        <f t="shared" si="9"/>
        <v>2.4644091771004142</v>
      </c>
      <c r="J71" s="3">
        <f t="shared" si="10"/>
        <v>177</v>
      </c>
      <c r="K71">
        <v>5</v>
      </c>
    </row>
    <row r="72" spans="1:11" x14ac:dyDescent="0.45">
      <c r="A72">
        <v>764367</v>
      </c>
      <c r="B72">
        <v>0.61472627450358075</v>
      </c>
      <c r="C72">
        <v>0.76139997745756327</v>
      </c>
      <c r="D72">
        <v>26.618690566968169</v>
      </c>
      <c r="E72">
        <v>0.9197795096674376</v>
      </c>
    </row>
    <row r="73" spans="1:11" ht="15.75" x14ac:dyDescent="0.45">
      <c r="A73">
        <v>764872</v>
      </c>
      <c r="B73">
        <v>0.61875811554361149</v>
      </c>
      <c r="C73">
        <v>0.76448495868800026</v>
      </c>
      <c r="D73">
        <v>103.7369155905939</v>
      </c>
      <c r="E73">
        <v>1.556758333448468</v>
      </c>
      <c r="G73" s="5" t="s">
        <v>10</v>
      </c>
      <c r="H73" s="6">
        <f>HARMEAN(E:E)</f>
        <v>1.1197193186857617</v>
      </c>
    </row>
    <row r="74" spans="1:11" ht="15.75" x14ac:dyDescent="0.45">
      <c r="A74">
        <v>764934</v>
      </c>
      <c r="B74">
        <v>0.62676499122905005</v>
      </c>
      <c r="C74">
        <v>0.77056611693557264</v>
      </c>
      <c r="D74">
        <v>25.177300974786789</v>
      </c>
      <c r="E74">
        <v>0.82956993593495643</v>
      </c>
      <c r="G74" s="5" t="s">
        <v>12</v>
      </c>
      <c r="H74" s="6">
        <f>_xlfn.STDEV.P(E:E)</f>
        <v>0.50322975493507072</v>
      </c>
    </row>
    <row r="75" spans="1:11" x14ac:dyDescent="0.45">
      <c r="A75">
        <v>765122</v>
      </c>
      <c r="B75">
        <v>0.61324529601599809</v>
      </c>
      <c r="C75">
        <v>0.76026292781444038</v>
      </c>
      <c r="D75">
        <v>23.101761972845271</v>
      </c>
      <c r="E75">
        <v>0.91649758594545205</v>
      </c>
    </row>
    <row r="76" spans="1:11" x14ac:dyDescent="0.45">
      <c r="A76">
        <v>765421</v>
      </c>
      <c r="B76">
        <v>0.53578022336499076</v>
      </c>
      <c r="C76">
        <v>0.69773033304343857</v>
      </c>
      <c r="D76">
        <v>32.388028266629632</v>
      </c>
      <c r="E76">
        <v>1.3647543325912539</v>
      </c>
    </row>
    <row r="77" spans="1:11" ht="15.75" customHeight="1" x14ac:dyDescent="0.5">
      <c r="A77">
        <v>765740</v>
      </c>
      <c r="B77">
        <v>0.63616172011684891</v>
      </c>
      <c r="C77">
        <v>0.77762694517925335</v>
      </c>
      <c r="D77">
        <v>26.574225353244081</v>
      </c>
      <c r="E77">
        <v>0.8202170603762865</v>
      </c>
      <c r="G77" s="15" t="s">
        <v>18</v>
      </c>
      <c r="H77" s="11" t="s">
        <v>5</v>
      </c>
      <c r="I77" s="11" t="s">
        <v>20</v>
      </c>
      <c r="J77" s="11" t="s">
        <v>7</v>
      </c>
    </row>
    <row r="78" spans="1:11" x14ac:dyDescent="0.45">
      <c r="A78">
        <v>766300</v>
      </c>
      <c r="B78">
        <v>0.6792875855502517</v>
      </c>
      <c r="C78">
        <v>0.80901876652374549</v>
      </c>
      <c r="D78">
        <v>23.040724814987922</v>
      </c>
      <c r="E78">
        <v>0.87631282093857454</v>
      </c>
      <c r="G78" s="16"/>
      <c r="H78" s="2" cm="1">
        <f t="array" ref="H78">INDEX(A$1:A$1048575,J78)</f>
        <v>756850</v>
      </c>
      <c r="I78" s="2">
        <f>SMALL(E:E,K78)</f>
        <v>0.58049906096933213</v>
      </c>
      <c r="J78" s="3">
        <f>MATCH(I78,E:E,0)</f>
        <v>56</v>
      </c>
      <c r="K78">
        <v>1</v>
      </c>
    </row>
    <row r="79" spans="1:11" x14ac:dyDescent="0.45">
      <c r="A79">
        <v>766443</v>
      </c>
      <c r="B79">
        <v>0.64787122530678842</v>
      </c>
      <c r="C79">
        <v>0.78631292950233123</v>
      </c>
      <c r="D79">
        <v>25.780965907525651</v>
      </c>
      <c r="E79">
        <v>0.89173304130088482</v>
      </c>
      <c r="G79" s="16"/>
      <c r="H79" s="2" cm="1">
        <f t="array" ref="H79">INDEX(A$1:A$1048575,J79)</f>
        <v>67653</v>
      </c>
      <c r="I79" s="2">
        <f t="shared" ref="I79:I82" si="11">SMALL(E:E,K79)</f>
        <v>0.59404893662978919</v>
      </c>
      <c r="J79" s="3">
        <f t="shared" ref="J79:J82" si="12">MATCH(I79,E:E,0)</f>
        <v>177</v>
      </c>
      <c r="K79">
        <v>2</v>
      </c>
    </row>
    <row r="80" spans="1:11" x14ac:dyDescent="0.45">
      <c r="A80">
        <v>767140</v>
      </c>
      <c r="B80">
        <v>0.59224602041177632</v>
      </c>
      <c r="C80">
        <v>0.74391270296108325</v>
      </c>
      <c r="D80">
        <v>33.434637727961103</v>
      </c>
      <c r="E80">
        <v>0.99195883832467535</v>
      </c>
      <c r="G80" s="16"/>
      <c r="H80" s="2" cm="1">
        <f t="array" ref="H80">INDEX(A$1:A$1048575,J80)</f>
        <v>750504</v>
      </c>
      <c r="I80" s="2">
        <f t="shared" si="11"/>
        <v>0.6328280008543119</v>
      </c>
      <c r="J80" s="3">
        <f t="shared" si="12"/>
        <v>42</v>
      </c>
      <c r="K80">
        <v>3</v>
      </c>
    </row>
    <row r="81" spans="1:11" x14ac:dyDescent="0.45">
      <c r="A81">
        <v>767466</v>
      </c>
      <c r="B81">
        <v>0.60960768103549212</v>
      </c>
      <c r="C81">
        <v>0.75746119780357857</v>
      </c>
      <c r="D81">
        <v>28.278746436148829</v>
      </c>
      <c r="E81">
        <v>1.186245890193711</v>
      </c>
      <c r="G81" s="16"/>
      <c r="H81" s="2" cm="1">
        <f t="array" ref="H81">INDEX(A$1:A$1048575,J81)</f>
        <v>645367</v>
      </c>
      <c r="I81" s="2">
        <f t="shared" si="11"/>
        <v>0.64104757809608814</v>
      </c>
      <c r="J81" s="3">
        <f t="shared" si="12"/>
        <v>174</v>
      </c>
      <c r="K81">
        <v>4</v>
      </c>
    </row>
    <row r="82" spans="1:11" x14ac:dyDescent="0.45">
      <c r="A82">
        <v>767526</v>
      </c>
      <c r="B82">
        <v>0.63446156672281628</v>
      </c>
      <c r="C82">
        <v>0.77635544284463787</v>
      </c>
      <c r="D82">
        <v>25.04195697973703</v>
      </c>
      <c r="E82">
        <v>0.81707343744830219</v>
      </c>
      <c r="G82" s="17"/>
      <c r="H82" s="2" cm="1">
        <f t="array" ref="H82">INDEX(A$1:A$1048575,J82)</f>
        <v>93057</v>
      </c>
      <c r="I82" s="2">
        <f t="shared" si="11"/>
        <v>0.67237169314361478</v>
      </c>
      <c r="J82" s="3">
        <f t="shared" si="12"/>
        <v>191</v>
      </c>
      <c r="K82">
        <v>5</v>
      </c>
    </row>
    <row r="83" spans="1:11" x14ac:dyDescent="0.45">
      <c r="A83">
        <v>767982</v>
      </c>
      <c r="B83">
        <v>0.62973500605947652</v>
      </c>
      <c r="C83">
        <v>0.7728066264982647</v>
      </c>
      <c r="D83">
        <v>46.351977944581819</v>
      </c>
      <c r="E83">
        <v>1.500684075322571</v>
      </c>
    </row>
    <row r="84" spans="1:11" x14ac:dyDescent="0.45">
      <c r="A84">
        <v>768304</v>
      </c>
      <c r="B84">
        <v>0.55322876305701196</v>
      </c>
      <c r="C84">
        <v>0.71235966808670981</v>
      </c>
      <c r="D84">
        <v>22.662434500732701</v>
      </c>
      <c r="E84">
        <v>1.4853508578566219</v>
      </c>
    </row>
    <row r="85" spans="1:11" x14ac:dyDescent="0.45">
      <c r="A85">
        <v>768522</v>
      </c>
      <c r="B85">
        <v>0.65594570957614329</v>
      </c>
      <c r="C85">
        <v>0.79223093581255088</v>
      </c>
      <c r="D85">
        <v>31.4724581976051</v>
      </c>
      <c r="E85">
        <v>1.105780934892866</v>
      </c>
    </row>
    <row r="86" spans="1:11" x14ac:dyDescent="0.45">
      <c r="A86">
        <v>770793</v>
      </c>
      <c r="B86">
        <v>0.70277520171969921</v>
      </c>
      <c r="C86">
        <v>0.82544683644668904</v>
      </c>
      <c r="D86">
        <v>24.76905043345425</v>
      </c>
      <c r="E86">
        <v>0.94095099829523721</v>
      </c>
    </row>
    <row r="87" spans="1:11" x14ac:dyDescent="0.45">
      <c r="A87">
        <v>771387</v>
      </c>
      <c r="B87">
        <v>0.59496019926714117</v>
      </c>
      <c r="C87">
        <v>0.74605021434455343</v>
      </c>
      <c r="D87">
        <v>43.396518437542888</v>
      </c>
      <c r="E87">
        <v>1.661150505232482</v>
      </c>
    </row>
    <row r="88" spans="1:11" x14ac:dyDescent="0.45">
      <c r="A88">
        <v>771393</v>
      </c>
      <c r="B88">
        <v>0.63339449918853097</v>
      </c>
      <c r="C88">
        <v>0.77555605764951563</v>
      </c>
      <c r="D88">
        <v>36.880004956954657</v>
      </c>
      <c r="E88">
        <v>0.97982327878508224</v>
      </c>
    </row>
    <row r="89" spans="1:11" x14ac:dyDescent="0.45">
      <c r="A89">
        <v>771645</v>
      </c>
      <c r="B89">
        <v>0.59333939932613811</v>
      </c>
      <c r="C89">
        <v>0.74477465325601777</v>
      </c>
      <c r="D89">
        <v>42.241978713419662</v>
      </c>
      <c r="E89">
        <v>1.5840458153647401</v>
      </c>
    </row>
    <row r="90" spans="1:11" x14ac:dyDescent="0.45">
      <c r="A90">
        <v>771992</v>
      </c>
      <c r="B90">
        <v>0.56477634647375441</v>
      </c>
      <c r="C90">
        <v>0.72186207025238569</v>
      </c>
      <c r="D90">
        <v>32.32259271778797</v>
      </c>
      <c r="E90">
        <v>1.6215645987675931</v>
      </c>
    </row>
    <row r="91" spans="1:11" x14ac:dyDescent="0.45">
      <c r="A91">
        <v>772075</v>
      </c>
      <c r="B91">
        <v>0.57144584506813378</v>
      </c>
      <c r="C91">
        <v>0.72728671733941597</v>
      </c>
      <c r="D91">
        <v>55.961901102446483</v>
      </c>
      <c r="E91">
        <v>1.778287539828753</v>
      </c>
    </row>
    <row r="92" spans="1:11" x14ac:dyDescent="0.45">
      <c r="A92">
        <v>772219</v>
      </c>
      <c r="B92">
        <v>0.60289631220375806</v>
      </c>
      <c r="C92">
        <v>0.75225865530236324</v>
      </c>
      <c r="D92">
        <v>27.955321496988731</v>
      </c>
      <c r="E92">
        <v>1.200250738412951</v>
      </c>
    </row>
    <row r="93" spans="1:11" x14ac:dyDescent="0.45">
      <c r="A93">
        <v>772415</v>
      </c>
      <c r="B93">
        <v>0.55909692768905672</v>
      </c>
      <c r="C93">
        <v>0.71720611818248914</v>
      </c>
      <c r="D93">
        <v>44.745547962897938</v>
      </c>
      <c r="E93">
        <v>1.7147102288513949</v>
      </c>
    </row>
    <row r="94" spans="1:11" x14ac:dyDescent="0.45">
      <c r="A94">
        <v>772857</v>
      </c>
      <c r="B94">
        <v>0.59800156527748294</v>
      </c>
      <c r="C94">
        <v>0.74843677036529521</v>
      </c>
      <c r="D94">
        <v>32.179914154640002</v>
      </c>
      <c r="E94">
        <v>1.540411678536536</v>
      </c>
    </row>
    <row r="95" spans="1:11" x14ac:dyDescent="0.45">
      <c r="A95">
        <v>772947</v>
      </c>
      <c r="B95">
        <v>0.65531468986901686</v>
      </c>
      <c r="C95">
        <v>0.79177052421478977</v>
      </c>
      <c r="D95">
        <v>32.099211438912327</v>
      </c>
      <c r="E95">
        <v>0.93156790786688559</v>
      </c>
    </row>
    <row r="96" spans="1:11" x14ac:dyDescent="0.45">
      <c r="A96">
        <v>773757</v>
      </c>
      <c r="B96">
        <v>0.55837290104219084</v>
      </c>
      <c r="C96">
        <v>0.71661012671456048</v>
      </c>
      <c r="D96">
        <v>36.112346399811798</v>
      </c>
      <c r="E96">
        <v>1.7794703393176901</v>
      </c>
    </row>
    <row r="97" spans="1:5" x14ac:dyDescent="0.45">
      <c r="A97">
        <v>774095</v>
      </c>
      <c r="B97">
        <v>0.58949199817799369</v>
      </c>
      <c r="C97">
        <v>0.74173635205929678</v>
      </c>
      <c r="D97">
        <v>26.303516875125268</v>
      </c>
      <c r="E97">
        <v>1.2635329129189321</v>
      </c>
    </row>
    <row r="98" spans="1:5" x14ac:dyDescent="0.45">
      <c r="A98">
        <v>774098</v>
      </c>
      <c r="B98">
        <v>0.52504934719192986</v>
      </c>
      <c r="C98">
        <v>0.6885670265800935</v>
      </c>
      <c r="D98">
        <v>74.792212161427614</v>
      </c>
      <c r="E98">
        <v>3.2716965707102759</v>
      </c>
    </row>
    <row r="99" spans="1:5" x14ac:dyDescent="0.45">
      <c r="A99">
        <v>774333</v>
      </c>
      <c r="B99">
        <v>0.63134540638385483</v>
      </c>
      <c r="C99">
        <v>0.77401806375675608</v>
      </c>
      <c r="D99">
        <v>29.93469454495904</v>
      </c>
      <c r="E99">
        <v>1.4199548705352509</v>
      </c>
    </row>
    <row r="100" spans="1:5" x14ac:dyDescent="0.45">
      <c r="A100">
        <v>774655</v>
      </c>
      <c r="B100">
        <v>0.55234886828547669</v>
      </c>
      <c r="C100">
        <v>0.71162981410941428</v>
      </c>
      <c r="D100">
        <v>32.79276192050618</v>
      </c>
      <c r="E100">
        <v>1.5291939293352359</v>
      </c>
    </row>
    <row r="101" spans="1:5" x14ac:dyDescent="0.45">
      <c r="A101">
        <v>775038</v>
      </c>
      <c r="B101">
        <v>0.69940320165412329</v>
      </c>
      <c r="C101">
        <v>0.82311625748775263</v>
      </c>
      <c r="D101">
        <v>35.289871068055767</v>
      </c>
      <c r="E101">
        <v>0.86755981825064832</v>
      </c>
    </row>
    <row r="102" spans="1:5" x14ac:dyDescent="0.45">
      <c r="A102">
        <v>133988</v>
      </c>
      <c r="B102">
        <v>0.74050371658403236</v>
      </c>
      <c r="C102">
        <v>0.85090736610131279</v>
      </c>
      <c r="D102">
        <v>28.61817604250837</v>
      </c>
      <c r="E102">
        <v>0.73053262705364141</v>
      </c>
    </row>
    <row r="103" spans="1:5" x14ac:dyDescent="0.45">
      <c r="A103">
        <v>135428</v>
      </c>
      <c r="B103">
        <v>0.56885593378462085</v>
      </c>
      <c r="C103">
        <v>0.72518568663260807</v>
      </c>
      <c r="D103">
        <v>23.252268034538051</v>
      </c>
      <c r="E103">
        <v>1.3094347740599681</v>
      </c>
    </row>
    <row r="104" spans="1:5" x14ac:dyDescent="0.45">
      <c r="A104">
        <v>140382</v>
      </c>
      <c r="B104">
        <v>0.60151197019465452</v>
      </c>
      <c r="C104">
        <v>0.75118011153116038</v>
      </c>
      <c r="D104">
        <v>37.027597393700823</v>
      </c>
      <c r="E104">
        <v>1.7106487551136209</v>
      </c>
    </row>
    <row r="105" spans="1:5" x14ac:dyDescent="0.45">
      <c r="A105">
        <v>150685</v>
      </c>
      <c r="B105">
        <v>0.58411424646189702</v>
      </c>
      <c r="C105">
        <v>0.73746479809333221</v>
      </c>
      <c r="D105">
        <v>37.604931317248813</v>
      </c>
      <c r="E105">
        <v>1.5160655760698849</v>
      </c>
    </row>
    <row r="106" spans="1:5" x14ac:dyDescent="0.45">
      <c r="A106">
        <v>151446</v>
      </c>
      <c r="B106">
        <v>0.63840090169254815</v>
      </c>
      <c r="C106">
        <v>0.77929754681293062</v>
      </c>
      <c r="D106">
        <v>23.167949979443591</v>
      </c>
      <c r="E106">
        <v>0.89431074361162588</v>
      </c>
    </row>
    <row r="107" spans="1:5" x14ac:dyDescent="0.45">
      <c r="A107">
        <v>152822</v>
      </c>
      <c r="B107">
        <v>0.64001709125991435</v>
      </c>
      <c r="C107">
        <v>0.78050051389187958</v>
      </c>
      <c r="D107">
        <v>19.245535196507259</v>
      </c>
      <c r="E107">
        <v>1.1355569089258331</v>
      </c>
    </row>
    <row r="108" spans="1:5" x14ac:dyDescent="0.45">
      <c r="A108">
        <v>155996</v>
      </c>
      <c r="B108">
        <v>0.59061818705550706</v>
      </c>
      <c r="C108">
        <v>0.7426272274037522</v>
      </c>
      <c r="D108">
        <v>21.572008772944631</v>
      </c>
      <c r="E108">
        <v>1.398994761224658</v>
      </c>
    </row>
    <row r="109" spans="1:5" x14ac:dyDescent="0.45">
      <c r="A109">
        <v>157409</v>
      </c>
      <c r="B109">
        <v>0.57371467190185277</v>
      </c>
      <c r="C109">
        <v>0.72912159001289834</v>
      </c>
      <c r="D109">
        <v>26.924627144586431</v>
      </c>
      <c r="E109">
        <v>1.1663752349094469</v>
      </c>
    </row>
    <row r="110" spans="1:5" x14ac:dyDescent="0.45">
      <c r="A110">
        <v>164287</v>
      </c>
      <c r="B110">
        <v>0.4830286159032417</v>
      </c>
      <c r="C110">
        <v>0.65140835547404741</v>
      </c>
      <c r="D110">
        <v>41.908755051898169</v>
      </c>
      <c r="E110">
        <v>2.0340669546541998</v>
      </c>
    </row>
    <row r="111" spans="1:5" x14ac:dyDescent="0.45">
      <c r="A111">
        <v>778286</v>
      </c>
      <c r="B111">
        <v>0.52919473144852858</v>
      </c>
      <c r="C111">
        <v>0.69212209611427222</v>
      </c>
      <c r="D111">
        <v>35.218403392260697</v>
      </c>
      <c r="E111">
        <v>1.6797528875319461</v>
      </c>
    </row>
    <row r="112" spans="1:5" x14ac:dyDescent="0.45">
      <c r="A112">
        <v>167629</v>
      </c>
      <c r="B112">
        <v>0.56877184771847722</v>
      </c>
      <c r="C112">
        <v>0.72511735667065047</v>
      </c>
      <c r="D112">
        <v>35.311117229563827</v>
      </c>
      <c r="E112">
        <v>1.7725033544619819</v>
      </c>
    </row>
    <row r="113" spans="1:12" x14ac:dyDescent="0.45">
      <c r="A113">
        <v>167699</v>
      </c>
      <c r="B113">
        <v>0.64051631356244565</v>
      </c>
      <c r="C113">
        <v>0.78087161738920996</v>
      </c>
      <c r="D113">
        <v>33.699615168425893</v>
      </c>
      <c r="E113">
        <v>1.1763024424316679</v>
      </c>
    </row>
    <row r="114" spans="1:12" x14ac:dyDescent="0.45">
      <c r="A114">
        <v>186556</v>
      </c>
      <c r="B114">
        <v>0.59341312391654411</v>
      </c>
      <c r="C114">
        <v>0.74483273045719489</v>
      </c>
      <c r="D114">
        <v>69.55163324825665</v>
      </c>
      <c r="E114">
        <v>2.2748306047582179</v>
      </c>
    </row>
    <row r="115" spans="1:12" x14ac:dyDescent="0.45">
      <c r="A115">
        <v>223535</v>
      </c>
      <c r="B115">
        <v>0.65410047028688423</v>
      </c>
      <c r="C115">
        <v>0.79088360354971443</v>
      </c>
      <c r="D115">
        <v>33.763307561611917</v>
      </c>
      <c r="E115">
        <v>1.1780351730141769</v>
      </c>
    </row>
    <row r="116" spans="1:12" x14ac:dyDescent="0.45">
      <c r="A116">
        <v>248949</v>
      </c>
      <c r="B116">
        <v>0.65008211164188345</v>
      </c>
      <c r="C116">
        <v>0.78793910564248393</v>
      </c>
      <c r="D116">
        <v>32.571435914002933</v>
      </c>
      <c r="E116">
        <v>1.202204614859838</v>
      </c>
    </row>
    <row r="117" spans="1:12" x14ac:dyDescent="0.45">
      <c r="A117">
        <v>258530</v>
      </c>
      <c r="B117">
        <v>0.53643414985206705</v>
      </c>
      <c r="C117">
        <v>0.69828459606123272</v>
      </c>
      <c r="D117">
        <v>56.765519628996607</v>
      </c>
      <c r="E117">
        <v>1.7491793762692549</v>
      </c>
    </row>
    <row r="118" spans="1:12" x14ac:dyDescent="0.45">
      <c r="A118">
        <v>262084</v>
      </c>
      <c r="B118">
        <v>0.58150405563442376</v>
      </c>
      <c r="C118">
        <v>0.73538104889797729</v>
      </c>
      <c r="D118">
        <v>24.306715250111441</v>
      </c>
      <c r="E118">
        <v>1.257150694222241</v>
      </c>
      <c r="J118" t="str" cm="1">
        <f t="array" aca="1" ref="J118" ca="1">SUBSTITUTE(MID(CELL("filename",A1),FIND("_",CELL("filename",A1),FIND("_",CELL("filename",A1),FIND("_",CELL("filename",A1))+1)+1)+1,FIND("]",CELL("filename",A1))-LEN(".xlsx")-FIND("_",CELL("filename",A1),FIND("_",CELL("filename",A1),FIND("_",CELL("filename",A1))+1)+1)-1),"_"," ")</f>
        <v>calc augm 2.5d  EAT pp+fill2d</v>
      </c>
      <c r="L118" t="str">
        <f ca="1">_xlfn.CONCAT("Dice","_",$J$118)</f>
        <v>Dice_calc augm 2.5d  EAT pp+fill2d</v>
      </c>
    </row>
    <row r="119" spans="1:12" x14ac:dyDescent="0.45">
      <c r="A119">
        <v>262601</v>
      </c>
      <c r="B119">
        <v>0.63827833327537753</v>
      </c>
      <c r="C119">
        <v>0.77920621949419333</v>
      </c>
      <c r="D119">
        <v>36.259481518631787</v>
      </c>
      <c r="E119">
        <v>1.532940059111372</v>
      </c>
      <c r="L119" t="str">
        <f ca="1">_xlfn.CONCAT("Jaccard","_",$J$118)</f>
        <v>Jaccard_calc augm 2.5d  EAT pp+fill2d</v>
      </c>
    </row>
    <row r="120" spans="1:12" x14ac:dyDescent="0.45">
      <c r="A120">
        <v>265647</v>
      </c>
      <c r="B120">
        <v>0.66672185405989504</v>
      </c>
      <c r="C120">
        <v>0.80003973360744796</v>
      </c>
      <c r="D120">
        <v>35.528157846981031</v>
      </c>
      <c r="E120">
        <v>0.90504112030618555</v>
      </c>
      <c r="L120" t="str">
        <f ca="1">_xlfn.CONCAT("HD","_",$J$118)</f>
        <v>HD_calc augm 2.5d  EAT pp+fill2d</v>
      </c>
    </row>
    <row r="121" spans="1:12" x14ac:dyDescent="0.45">
      <c r="A121">
        <v>778449</v>
      </c>
      <c r="B121">
        <v>0.62258589842873147</v>
      </c>
      <c r="C121">
        <v>0.76739961690980663</v>
      </c>
      <c r="D121">
        <v>27.1036422252619</v>
      </c>
      <c r="E121">
        <v>1.034843922135005</v>
      </c>
      <c r="L121" t="str">
        <f ca="1">_xlfn.CONCAT("MAD","_",$J$118)</f>
        <v>MAD_calc augm 2.5d  EAT pp+fill2d</v>
      </c>
    </row>
    <row r="122" spans="1:12" x14ac:dyDescent="0.45">
      <c r="A122">
        <v>267406</v>
      </c>
      <c r="B122">
        <v>0.64994761047059146</v>
      </c>
      <c r="C122">
        <v>0.78784030031743368</v>
      </c>
      <c r="D122">
        <v>24.094053986409179</v>
      </c>
      <c r="E122">
        <v>1.110579155578133</v>
      </c>
    </row>
    <row r="123" spans="1:12" x14ac:dyDescent="0.45">
      <c r="A123">
        <v>281528</v>
      </c>
      <c r="B123">
        <v>0.49691115873897801</v>
      </c>
      <c r="C123">
        <v>0.66391536443296206</v>
      </c>
      <c r="D123">
        <v>30.294775745992901</v>
      </c>
      <c r="E123">
        <v>1.7755094905873909</v>
      </c>
    </row>
    <row r="124" spans="1:12" x14ac:dyDescent="0.45">
      <c r="A124">
        <v>282459</v>
      </c>
      <c r="B124">
        <v>0.59897766195495006</v>
      </c>
      <c r="C124">
        <v>0.74920078773661536</v>
      </c>
      <c r="D124">
        <v>46.945447063586478</v>
      </c>
      <c r="E124">
        <v>2.1506892331216032</v>
      </c>
    </row>
    <row r="125" spans="1:12" x14ac:dyDescent="0.45">
      <c r="A125">
        <v>288313</v>
      </c>
      <c r="B125">
        <v>0.45969395606909491</v>
      </c>
      <c r="C125">
        <v>0.62984977660253483</v>
      </c>
      <c r="D125">
        <v>30.678397326131631</v>
      </c>
      <c r="E125">
        <v>1.886102600939743</v>
      </c>
    </row>
    <row r="126" spans="1:12" x14ac:dyDescent="0.45">
      <c r="A126">
        <v>29874</v>
      </c>
      <c r="B126">
        <v>0.66876725858843</v>
      </c>
      <c r="C126">
        <v>0.8015105223889929</v>
      </c>
      <c r="D126">
        <v>31.129800081674151</v>
      </c>
      <c r="E126">
        <v>0.98185023591882803</v>
      </c>
    </row>
    <row r="127" spans="1:12" x14ac:dyDescent="0.45">
      <c r="A127">
        <v>306437</v>
      </c>
      <c r="B127">
        <v>0.72515536845470829</v>
      </c>
      <c r="C127">
        <v>0.84068412818291194</v>
      </c>
      <c r="D127">
        <v>21.93923604241953</v>
      </c>
      <c r="E127">
        <v>0.68674451025724903</v>
      </c>
    </row>
    <row r="128" spans="1:12" x14ac:dyDescent="0.45">
      <c r="A128">
        <v>307692</v>
      </c>
      <c r="B128">
        <v>0.54305548658982328</v>
      </c>
      <c r="C128">
        <v>0.70387032910914227</v>
      </c>
      <c r="D128">
        <v>28.474289389728408</v>
      </c>
      <c r="E128">
        <v>1.215411722715372</v>
      </c>
    </row>
    <row r="129" spans="1:5" x14ac:dyDescent="0.45">
      <c r="A129">
        <v>31423198</v>
      </c>
      <c r="B129">
        <v>0.62531687295209004</v>
      </c>
      <c r="C129">
        <v>0.76947072088941848</v>
      </c>
      <c r="D129">
        <v>22.89573855000096</v>
      </c>
      <c r="E129">
        <v>1.095417916991547</v>
      </c>
    </row>
    <row r="130" spans="1:5" x14ac:dyDescent="0.45">
      <c r="A130">
        <v>315083</v>
      </c>
      <c r="B130">
        <v>0.6242800294963694</v>
      </c>
      <c r="C130">
        <v>0.76868522441901366</v>
      </c>
      <c r="D130">
        <v>35.687445271411633</v>
      </c>
      <c r="E130">
        <v>1.1971715708510811</v>
      </c>
    </row>
    <row r="131" spans="1:5" x14ac:dyDescent="0.45">
      <c r="A131">
        <v>778599</v>
      </c>
      <c r="B131">
        <v>0.62650220795688871</v>
      </c>
      <c r="C131">
        <v>0.77036748538308097</v>
      </c>
      <c r="D131">
        <v>24.779496312475771</v>
      </c>
      <c r="E131">
        <v>0.97708020855189237</v>
      </c>
    </row>
    <row r="132" spans="1:5" x14ac:dyDescent="0.45">
      <c r="A132">
        <v>320926</v>
      </c>
      <c r="B132">
        <v>0.62863165139129629</v>
      </c>
      <c r="C132">
        <v>0.77197523559642622</v>
      </c>
      <c r="D132">
        <v>18.921249215498431</v>
      </c>
      <c r="E132">
        <v>0.97574446384568403</v>
      </c>
    </row>
    <row r="133" spans="1:5" x14ac:dyDescent="0.45">
      <c r="A133">
        <v>322300</v>
      </c>
      <c r="B133">
        <v>0.61645283659488481</v>
      </c>
      <c r="C133">
        <v>0.76272294822218822</v>
      </c>
      <c r="D133">
        <v>30.971761331897159</v>
      </c>
      <c r="E133">
        <v>1.150226421215097</v>
      </c>
    </row>
    <row r="134" spans="1:5" x14ac:dyDescent="0.45">
      <c r="A134">
        <v>327814</v>
      </c>
      <c r="B134">
        <v>0.63909356478315071</v>
      </c>
      <c r="C134">
        <v>0.7798134023760892</v>
      </c>
      <c r="D134">
        <v>38.974901779863401</v>
      </c>
      <c r="E134">
        <v>1.508031456560569</v>
      </c>
    </row>
    <row r="135" spans="1:5" x14ac:dyDescent="0.45">
      <c r="A135">
        <v>344037</v>
      </c>
      <c r="B135">
        <v>0.55688083557595325</v>
      </c>
      <c r="C135">
        <v>0.71538016635671475</v>
      </c>
      <c r="D135">
        <v>38.75886995256699</v>
      </c>
      <c r="E135">
        <v>1.1679517894166229</v>
      </c>
    </row>
    <row r="136" spans="1:5" x14ac:dyDescent="0.45">
      <c r="A136">
        <v>354446</v>
      </c>
      <c r="B136">
        <v>0.58939919261844731</v>
      </c>
      <c r="C136">
        <v>0.74166288161685134</v>
      </c>
      <c r="D136">
        <v>24.217681428039299</v>
      </c>
      <c r="E136">
        <v>1.0870940662126289</v>
      </c>
    </row>
    <row r="137" spans="1:5" x14ac:dyDescent="0.45">
      <c r="A137">
        <v>354535</v>
      </c>
      <c r="B137">
        <v>0.60976504540299969</v>
      </c>
      <c r="C137">
        <v>0.75758266356236714</v>
      </c>
      <c r="D137">
        <v>23.719676365309031</v>
      </c>
      <c r="E137">
        <v>1.220823988297939</v>
      </c>
    </row>
    <row r="138" spans="1:5" x14ac:dyDescent="0.45">
      <c r="A138">
        <v>354985</v>
      </c>
      <c r="B138">
        <v>0.58436208360285669</v>
      </c>
      <c r="C138">
        <v>0.73766229279359041</v>
      </c>
      <c r="D138">
        <v>21.52918622184777</v>
      </c>
      <c r="E138">
        <v>1.203445648117105</v>
      </c>
    </row>
    <row r="139" spans="1:5" x14ac:dyDescent="0.45">
      <c r="A139">
        <v>377335</v>
      </c>
      <c r="B139">
        <v>0.61023481973434535</v>
      </c>
      <c r="C139">
        <v>0.75794512981034801</v>
      </c>
      <c r="D139">
        <v>42.655963826878889</v>
      </c>
      <c r="E139">
        <v>1.473114542470638</v>
      </c>
    </row>
    <row r="140" spans="1:5" x14ac:dyDescent="0.45">
      <c r="A140">
        <v>38011</v>
      </c>
      <c r="B140">
        <v>0.59123927090564166</v>
      </c>
      <c r="C140">
        <v>0.74311799829970548</v>
      </c>
      <c r="D140">
        <v>23.40055421352238</v>
      </c>
      <c r="E140">
        <v>1.013605695034753</v>
      </c>
    </row>
    <row r="141" spans="1:5" x14ac:dyDescent="0.45">
      <c r="A141">
        <v>779317</v>
      </c>
      <c r="B141">
        <v>0.60218716590012977</v>
      </c>
      <c r="C141">
        <v>0.75170639075967527</v>
      </c>
      <c r="D141">
        <v>41.731844854978561</v>
      </c>
      <c r="E141">
        <v>1.3363822527398219</v>
      </c>
    </row>
    <row r="142" spans="1:5" x14ac:dyDescent="0.45">
      <c r="A142">
        <v>3890</v>
      </c>
      <c r="B142">
        <v>0.64485277276524533</v>
      </c>
      <c r="C142">
        <v>0.78408570474201245</v>
      </c>
      <c r="D142">
        <v>31.1140794094892</v>
      </c>
      <c r="E142">
        <v>1.2948910145900729</v>
      </c>
    </row>
    <row r="143" spans="1:5" x14ac:dyDescent="0.45">
      <c r="A143">
        <v>389103</v>
      </c>
      <c r="B143">
        <v>0.62265027220389191</v>
      </c>
      <c r="C143">
        <v>0.76744851662731384</v>
      </c>
      <c r="D143">
        <v>27.384879781094529</v>
      </c>
      <c r="E143">
        <v>1.293605651894095</v>
      </c>
    </row>
    <row r="144" spans="1:5" x14ac:dyDescent="0.45">
      <c r="A144">
        <v>391063</v>
      </c>
      <c r="B144">
        <v>0.54238879125450223</v>
      </c>
      <c r="C144">
        <v>0.70331007892419939</v>
      </c>
      <c r="D144">
        <v>59.017343849075417</v>
      </c>
      <c r="E144">
        <v>2.637805067744043</v>
      </c>
    </row>
    <row r="145" spans="1:5" x14ac:dyDescent="0.45">
      <c r="A145">
        <v>407299</v>
      </c>
      <c r="B145">
        <v>0.62226179765840017</v>
      </c>
      <c r="C145">
        <v>0.76715336397193512</v>
      </c>
      <c r="D145">
        <v>22.952056008122671</v>
      </c>
      <c r="E145">
        <v>0.94577778637610554</v>
      </c>
    </row>
    <row r="146" spans="1:5" x14ac:dyDescent="0.45">
      <c r="A146">
        <v>415228</v>
      </c>
      <c r="B146">
        <v>0.66060862105544738</v>
      </c>
      <c r="C146">
        <v>0.79562229495783143</v>
      </c>
      <c r="D146">
        <v>45.257596047514497</v>
      </c>
      <c r="E146">
        <v>0.74269699506742892</v>
      </c>
    </row>
    <row r="147" spans="1:5" x14ac:dyDescent="0.45">
      <c r="A147">
        <v>416502</v>
      </c>
      <c r="B147">
        <v>0.59220728531003475</v>
      </c>
      <c r="C147">
        <v>0.74388214496169713</v>
      </c>
      <c r="D147">
        <v>20.195431878273851</v>
      </c>
      <c r="E147">
        <v>1.0303037873104279</v>
      </c>
    </row>
    <row r="148" spans="1:5" x14ac:dyDescent="0.45">
      <c r="A148">
        <v>423791</v>
      </c>
      <c r="B148">
        <v>0.66876687627256604</v>
      </c>
      <c r="C148">
        <v>0.80151024781406777</v>
      </c>
      <c r="D148">
        <v>24.398066009419679</v>
      </c>
      <c r="E148">
        <v>0.73698766579178465</v>
      </c>
    </row>
    <row r="149" spans="1:5" x14ac:dyDescent="0.45">
      <c r="A149">
        <v>425790</v>
      </c>
      <c r="B149">
        <v>0.55837298715211714</v>
      </c>
      <c r="C149">
        <v>0.71661019762993727</v>
      </c>
      <c r="D149">
        <v>28.184451054615209</v>
      </c>
      <c r="E149">
        <v>1.4373077297046619</v>
      </c>
    </row>
    <row r="150" spans="1:5" x14ac:dyDescent="0.45">
      <c r="A150">
        <v>428239</v>
      </c>
      <c r="B150">
        <v>0.40486380483541201</v>
      </c>
      <c r="C150">
        <v>0.57637445486446159</v>
      </c>
      <c r="D150">
        <v>37.957109841240552</v>
      </c>
      <c r="E150">
        <v>1.7989735924655681</v>
      </c>
    </row>
    <row r="151" spans="1:5" x14ac:dyDescent="0.45">
      <c r="A151">
        <v>779752</v>
      </c>
      <c r="B151">
        <v>0.54781831950093784</v>
      </c>
      <c r="C151">
        <v>0.70785868418661768</v>
      </c>
      <c r="D151">
        <v>38.255922744066709</v>
      </c>
      <c r="E151">
        <v>1.5214972195713421</v>
      </c>
    </row>
    <row r="152" spans="1:5" x14ac:dyDescent="0.45">
      <c r="A152">
        <v>441689</v>
      </c>
      <c r="B152">
        <v>0.57287256113467722</v>
      </c>
      <c r="C152">
        <v>0.72844116591544383</v>
      </c>
      <c r="D152">
        <v>27.881865746395089</v>
      </c>
      <c r="E152">
        <v>1.2367780760865019</v>
      </c>
    </row>
    <row r="153" spans="1:5" x14ac:dyDescent="0.45">
      <c r="A153">
        <v>468380</v>
      </c>
      <c r="B153">
        <v>0.5284022625666992</v>
      </c>
      <c r="C153">
        <v>0.69144396800268393</v>
      </c>
      <c r="D153">
        <v>25.031035423549699</v>
      </c>
      <c r="E153">
        <v>1.5378980433090921</v>
      </c>
    </row>
    <row r="154" spans="1:5" x14ac:dyDescent="0.45">
      <c r="A154">
        <v>477514</v>
      </c>
      <c r="B154">
        <v>0.55667708563263651</v>
      </c>
      <c r="C154">
        <v>0.71521202537185402</v>
      </c>
      <c r="D154">
        <v>31.680041035326958</v>
      </c>
      <c r="E154">
        <v>1.5160092047671181</v>
      </c>
    </row>
    <row r="155" spans="1:5" x14ac:dyDescent="0.45">
      <c r="A155">
        <v>499545</v>
      </c>
      <c r="B155">
        <v>0.60745595220251913</v>
      </c>
      <c r="C155">
        <v>0.75579794441046966</v>
      </c>
      <c r="D155">
        <v>25.708324891948909</v>
      </c>
      <c r="E155">
        <v>1.007233703653897</v>
      </c>
    </row>
    <row r="156" spans="1:5" x14ac:dyDescent="0.45">
      <c r="A156">
        <v>50696</v>
      </c>
      <c r="B156">
        <v>0.70596817129821243</v>
      </c>
      <c r="C156">
        <v>0.82764518491688244</v>
      </c>
      <c r="D156">
        <v>36.076632845929502</v>
      </c>
      <c r="E156">
        <v>0.93012415811683002</v>
      </c>
    </row>
    <row r="157" spans="1:5" x14ac:dyDescent="0.45">
      <c r="A157">
        <v>518068</v>
      </c>
      <c r="B157">
        <v>0.67058094779252542</v>
      </c>
      <c r="C157">
        <v>0.80281167898941819</v>
      </c>
      <c r="D157">
        <v>29.01649584719009</v>
      </c>
      <c r="E157">
        <v>0.75486986114596644</v>
      </c>
    </row>
    <row r="158" spans="1:5" x14ac:dyDescent="0.45">
      <c r="A158">
        <v>523865</v>
      </c>
      <c r="B158">
        <v>0.59980101114106232</v>
      </c>
      <c r="C158">
        <v>0.74984452061728935</v>
      </c>
      <c r="D158">
        <v>28.418743814602362</v>
      </c>
      <c r="E158">
        <v>1.5234023791797979</v>
      </c>
    </row>
    <row r="159" spans="1:5" x14ac:dyDescent="0.45">
      <c r="A159">
        <v>525891</v>
      </c>
      <c r="B159">
        <v>0.66173470476599994</v>
      </c>
      <c r="C159">
        <v>0.79643844816875653</v>
      </c>
      <c r="D159">
        <v>28.67966941057724</v>
      </c>
      <c r="E159">
        <v>1.0269471460131621</v>
      </c>
    </row>
    <row r="160" spans="1:5" x14ac:dyDescent="0.45">
      <c r="A160">
        <v>527679</v>
      </c>
      <c r="B160">
        <v>0.53796476037960039</v>
      </c>
      <c r="C160">
        <v>0.69958008692841567</v>
      </c>
      <c r="D160">
        <v>31.567264491875129</v>
      </c>
      <c r="E160">
        <v>1.708253663586109</v>
      </c>
    </row>
    <row r="161" spans="1:5" x14ac:dyDescent="0.45">
      <c r="A161">
        <v>781432</v>
      </c>
      <c r="B161">
        <v>0.5935617875952196</v>
      </c>
      <c r="C161">
        <v>0.74494982524767983</v>
      </c>
      <c r="D161">
        <v>25.077380245950732</v>
      </c>
      <c r="E161">
        <v>1.0509755402849379</v>
      </c>
    </row>
    <row r="162" spans="1:5" x14ac:dyDescent="0.45">
      <c r="A162">
        <v>541516</v>
      </c>
      <c r="B162">
        <v>0.51704274969056463</v>
      </c>
      <c r="C162">
        <v>0.68164558948128162</v>
      </c>
      <c r="D162">
        <v>28.064518301585011</v>
      </c>
      <c r="E162">
        <v>1.7123224811283091</v>
      </c>
    </row>
    <row r="163" spans="1:5" x14ac:dyDescent="0.45">
      <c r="A163">
        <v>543704</v>
      </c>
      <c r="B163">
        <v>0.60543921296052838</v>
      </c>
      <c r="C163">
        <v>0.75423498824855695</v>
      </c>
      <c r="D163">
        <v>36.254310088594977</v>
      </c>
      <c r="E163">
        <v>1.523851780481009</v>
      </c>
    </row>
    <row r="164" spans="1:5" x14ac:dyDescent="0.45">
      <c r="A164">
        <v>549611</v>
      </c>
      <c r="B164">
        <v>0.63564970026451029</v>
      </c>
      <c r="C164">
        <v>0.77724429645506088</v>
      </c>
      <c r="D164">
        <v>36.696602363161638</v>
      </c>
      <c r="E164">
        <v>1.0820527539908691</v>
      </c>
    </row>
    <row r="165" spans="1:5" x14ac:dyDescent="0.45">
      <c r="A165">
        <v>583912</v>
      </c>
      <c r="B165">
        <v>0.7564373835951973</v>
      </c>
      <c r="C165">
        <v>0.86133145497833685</v>
      </c>
      <c r="D165">
        <v>28.662093869778602</v>
      </c>
      <c r="E165">
        <v>0.73887342877356676</v>
      </c>
    </row>
    <row r="166" spans="1:5" x14ac:dyDescent="0.45">
      <c r="A166">
        <v>584613</v>
      </c>
      <c r="B166">
        <v>0.68211926681196966</v>
      </c>
      <c r="C166">
        <v>0.81102366552730076</v>
      </c>
      <c r="D166">
        <v>32.392128673491037</v>
      </c>
      <c r="E166">
        <v>1.107929256947858</v>
      </c>
    </row>
    <row r="167" spans="1:5" x14ac:dyDescent="0.45">
      <c r="A167">
        <v>611559</v>
      </c>
      <c r="B167">
        <v>0.60674410993934258</v>
      </c>
      <c r="C167">
        <v>0.75524672060225972</v>
      </c>
      <c r="D167">
        <v>21.962325696519478</v>
      </c>
      <c r="E167">
        <v>0.94754050162769077</v>
      </c>
    </row>
    <row r="168" spans="1:5" x14ac:dyDescent="0.45">
      <c r="A168">
        <v>618577</v>
      </c>
      <c r="B168">
        <v>0.54373220848405446</v>
      </c>
      <c r="C168">
        <v>0.70443851011957526</v>
      </c>
      <c r="D168">
        <v>26.247581733847401</v>
      </c>
      <c r="E168">
        <v>1.2261396452034461</v>
      </c>
    </row>
    <row r="169" spans="1:5" x14ac:dyDescent="0.45">
      <c r="A169">
        <v>625719</v>
      </c>
      <c r="B169">
        <v>0.67277593588272222</v>
      </c>
      <c r="C169">
        <v>0.80438260911219894</v>
      </c>
      <c r="D169">
        <v>39.632959571233137</v>
      </c>
      <c r="E169">
        <v>1.20747688113763</v>
      </c>
    </row>
    <row r="170" spans="1:5" x14ac:dyDescent="0.45">
      <c r="A170">
        <v>627609</v>
      </c>
      <c r="B170">
        <v>0.65140315028216744</v>
      </c>
      <c r="C170">
        <v>0.78890869279359832</v>
      </c>
      <c r="D170">
        <v>26.634241353941359</v>
      </c>
      <c r="E170">
        <v>1.1101325046292321</v>
      </c>
    </row>
    <row r="171" spans="1:5" x14ac:dyDescent="0.45">
      <c r="A171">
        <v>782112</v>
      </c>
      <c r="B171">
        <v>0.53379783202442044</v>
      </c>
      <c r="C171">
        <v>0.69604718546234268</v>
      </c>
      <c r="D171">
        <v>32.421509787099673</v>
      </c>
      <c r="E171">
        <v>1.34517919598789</v>
      </c>
    </row>
    <row r="172" spans="1:5" x14ac:dyDescent="0.45">
      <c r="A172">
        <v>637664</v>
      </c>
      <c r="B172">
        <v>0.53069404516182939</v>
      </c>
      <c r="C172">
        <v>0.69340316157788784</v>
      </c>
      <c r="D172">
        <v>48.698049242243783</v>
      </c>
      <c r="E172">
        <v>2.3180023770236109</v>
      </c>
    </row>
    <row r="173" spans="1:5" x14ac:dyDescent="0.45">
      <c r="A173">
        <v>64142</v>
      </c>
      <c r="B173">
        <v>0.63821405987129609</v>
      </c>
      <c r="C173">
        <v>0.77915832308439159</v>
      </c>
      <c r="D173">
        <v>46.981379290097479</v>
      </c>
      <c r="E173">
        <v>1.2760961210139929</v>
      </c>
    </row>
    <row r="174" spans="1:5" x14ac:dyDescent="0.45">
      <c r="A174">
        <v>645367</v>
      </c>
      <c r="B174">
        <v>0.67912670174971645</v>
      </c>
      <c r="C174">
        <v>0.80890465387994792</v>
      </c>
      <c r="D174">
        <v>29.43869424329143</v>
      </c>
      <c r="E174">
        <v>0.64104757809608814</v>
      </c>
    </row>
    <row r="175" spans="1:5" x14ac:dyDescent="0.45">
      <c r="A175">
        <v>665325</v>
      </c>
      <c r="B175">
        <v>0.47313283582908439</v>
      </c>
      <c r="C175">
        <v>0.64234918171897726</v>
      </c>
      <c r="D175">
        <v>45.740009155005637</v>
      </c>
      <c r="E175">
        <v>2.4076822979097141</v>
      </c>
    </row>
    <row r="176" spans="1:5" x14ac:dyDescent="0.45">
      <c r="A176">
        <v>665856</v>
      </c>
      <c r="B176">
        <v>0.63161190195868566</v>
      </c>
      <c r="C176">
        <v>0.77421830669469927</v>
      </c>
      <c r="D176">
        <v>34.238136631539987</v>
      </c>
      <c r="E176">
        <v>1.8057150522795371</v>
      </c>
    </row>
    <row r="177" spans="1:5" x14ac:dyDescent="0.45">
      <c r="A177">
        <v>67653</v>
      </c>
      <c r="B177">
        <v>0.7863851808588902</v>
      </c>
      <c r="C177">
        <v>0.88042062740444127</v>
      </c>
      <c r="D177">
        <v>24.151984584605049</v>
      </c>
      <c r="E177">
        <v>0.59404893662978919</v>
      </c>
    </row>
    <row r="178" spans="1:5" x14ac:dyDescent="0.45">
      <c r="A178">
        <v>678429</v>
      </c>
      <c r="B178">
        <v>0.52463652584057563</v>
      </c>
      <c r="C178">
        <v>0.68821193372804512</v>
      </c>
      <c r="D178">
        <v>42.728704491243349</v>
      </c>
      <c r="E178">
        <v>2.4644091771004142</v>
      </c>
    </row>
    <row r="179" spans="1:5" x14ac:dyDescent="0.45">
      <c r="A179">
        <v>692114</v>
      </c>
      <c r="B179">
        <v>0.60383081739805033</v>
      </c>
      <c r="C179">
        <v>0.75298567760116464</v>
      </c>
      <c r="D179">
        <v>27.57036452424958</v>
      </c>
      <c r="E179">
        <v>0.86645612087045931</v>
      </c>
    </row>
    <row r="180" spans="1:5" x14ac:dyDescent="0.45">
      <c r="A180">
        <v>699302</v>
      </c>
      <c r="B180">
        <v>0.61620358439323142</v>
      </c>
      <c r="C180">
        <v>0.76253213437163825</v>
      </c>
      <c r="D180">
        <v>28.13020785116953</v>
      </c>
      <c r="E180">
        <v>0.9858271225985018</v>
      </c>
    </row>
    <row r="181" spans="1:5" x14ac:dyDescent="0.45">
      <c r="A181">
        <v>89601</v>
      </c>
      <c r="B181">
        <v>0.62057429586886992</v>
      </c>
      <c r="C181">
        <v>0.7658696024623165</v>
      </c>
      <c r="D181">
        <v>45.324782818012487</v>
      </c>
      <c r="E181">
        <v>1.7875896683457499</v>
      </c>
    </row>
    <row r="182" spans="1:5" x14ac:dyDescent="0.45">
      <c r="A182">
        <v>699615</v>
      </c>
      <c r="B182">
        <v>0.65786230904724297</v>
      </c>
      <c r="C182">
        <v>0.79362719745442545</v>
      </c>
      <c r="D182">
        <v>17.36876012054401</v>
      </c>
      <c r="E182">
        <v>0.72222325423525024</v>
      </c>
    </row>
    <row r="183" spans="1:5" x14ac:dyDescent="0.45">
      <c r="A183">
        <v>705186</v>
      </c>
      <c r="B183">
        <v>0.51808312079192442</v>
      </c>
      <c r="C183">
        <v>0.68254908271644676</v>
      </c>
      <c r="D183">
        <v>32.156994039011167</v>
      </c>
      <c r="E183">
        <v>1.883018484079745</v>
      </c>
    </row>
    <row r="184" spans="1:5" x14ac:dyDescent="0.45">
      <c r="A184">
        <v>711314</v>
      </c>
      <c r="B184">
        <v>0.65488992850922489</v>
      </c>
      <c r="C184">
        <v>0.79146040739902224</v>
      </c>
      <c r="D184">
        <v>32.053178469537151</v>
      </c>
      <c r="E184">
        <v>0.70997570435780555</v>
      </c>
    </row>
    <row r="185" spans="1:5" x14ac:dyDescent="0.45">
      <c r="A185">
        <v>711891</v>
      </c>
      <c r="B185">
        <v>0.58870103515548444</v>
      </c>
      <c r="C185">
        <v>0.74110990315792036</v>
      </c>
      <c r="D185">
        <v>33.559066397919963</v>
      </c>
      <c r="E185">
        <v>1.030040210246973</v>
      </c>
    </row>
    <row r="186" spans="1:5" x14ac:dyDescent="0.45">
      <c r="A186">
        <v>717305</v>
      </c>
      <c r="B186">
        <v>0.58630671142870416</v>
      </c>
      <c r="C186">
        <v>0.73920977223962969</v>
      </c>
      <c r="D186">
        <v>32.806160101801012</v>
      </c>
      <c r="E186">
        <v>1.594385288427643</v>
      </c>
    </row>
    <row r="187" spans="1:5" x14ac:dyDescent="0.45">
      <c r="A187">
        <v>718000</v>
      </c>
      <c r="B187">
        <v>0.69208152923081012</v>
      </c>
      <c r="C187">
        <v>0.81802385674101408</v>
      </c>
      <c r="D187">
        <v>34.892468743268942</v>
      </c>
      <c r="E187">
        <v>0.92799410797559445</v>
      </c>
    </row>
    <row r="188" spans="1:5" x14ac:dyDescent="0.45">
      <c r="A188">
        <v>719172</v>
      </c>
      <c r="B188">
        <v>0.57209284191388465</v>
      </c>
      <c r="C188">
        <v>0.72781050413970716</v>
      </c>
      <c r="D188">
        <v>25.419603655446721</v>
      </c>
      <c r="E188">
        <v>1.4094746500306361</v>
      </c>
    </row>
    <row r="189" spans="1:5" x14ac:dyDescent="0.45">
      <c r="A189">
        <v>72093</v>
      </c>
      <c r="B189">
        <v>0.58769719413867094</v>
      </c>
      <c r="C189">
        <v>0.74031395445968262</v>
      </c>
      <c r="D189">
        <v>49.891679541783319</v>
      </c>
      <c r="E189">
        <v>1.149390890869092</v>
      </c>
    </row>
    <row r="190" spans="1:5" x14ac:dyDescent="0.45">
      <c r="A190">
        <v>723975</v>
      </c>
      <c r="B190">
        <v>0.53349476426573494</v>
      </c>
      <c r="C190">
        <v>0.6957894825564428</v>
      </c>
      <c r="D190">
        <v>79.156194482807209</v>
      </c>
      <c r="E190">
        <v>4.039907257395428</v>
      </c>
    </row>
    <row r="191" spans="1:5" x14ac:dyDescent="0.45">
      <c r="A191">
        <v>93057</v>
      </c>
      <c r="B191">
        <v>0.67902712644548446</v>
      </c>
      <c r="C191">
        <v>0.80883401554445522</v>
      </c>
      <c r="D191">
        <v>19.232134566916901</v>
      </c>
      <c r="E191">
        <v>0.67237169314361478</v>
      </c>
    </row>
  </sheetData>
  <mergeCells count="12">
    <mergeCell ref="G6:G11"/>
    <mergeCell ref="G17:G22"/>
    <mergeCell ref="G4:J4"/>
    <mergeCell ref="G24:J24"/>
    <mergeCell ref="G26:G31"/>
    <mergeCell ref="G66:G71"/>
    <mergeCell ref="G77:G82"/>
    <mergeCell ref="G37:G42"/>
    <mergeCell ref="G44:J44"/>
    <mergeCell ref="G46:G51"/>
    <mergeCell ref="G57:G62"/>
    <mergeCell ref="G64:J64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RubenSilva</dc:creator>
  <cp:lastModifiedBy>RubenSilva</cp:lastModifiedBy>
  <dcterms:created xsi:type="dcterms:W3CDTF">2015-06-05T18:19:34Z</dcterms:created>
  <dcterms:modified xsi:type="dcterms:W3CDTF">2023-05-04T10:55:27Z</dcterms:modified>
</cp:coreProperties>
</file>