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/>
  <mc:AlternateContent xmlns:mc="http://schemas.openxmlformats.org/markup-compatibility/2006">
    <mc:Choice Requires="x15">
      <x15ac:absPath xmlns:x15ac="http://schemas.microsoft.com/office/spreadsheetml/2010/11/ac" url="C:\Users\RubenSilva\Desktop\Results\Hospital\2.5d\"/>
    </mc:Choice>
  </mc:AlternateContent>
  <xr:revisionPtr revIDLastSave="0" documentId="13_ncr:1_{9B6901BA-CEBF-4B6C-8524-F4933782AF1C}" xr6:coauthVersionLast="47" xr6:coauthVersionMax="47" xr10:uidLastSave="{00000000-0000-0000-0000-000000000000}"/>
  <bookViews>
    <workbookView minimized="1" xWindow="3157" yWindow="3157" windowWidth="14400" windowHeight="8843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18" i="1" l="1" a="1"/>
  <c r="J118" i="1" s="1"/>
  <c r="L121" i="1" l="1"/>
  <c r="L120" i="1"/>
  <c r="L119" i="1"/>
  <c r="L118" i="1"/>
  <c r="H13" i="1" l="1"/>
  <c r="I18" i="1"/>
  <c r="J18" i="1" s="1"/>
  <c r="H18" i="1" s="1" a="1"/>
  <c r="H18" i="1" s="1"/>
  <c r="M14" i="1"/>
  <c r="M13" i="1"/>
  <c r="H54" i="1"/>
  <c r="H53" i="1"/>
  <c r="I79" i="1"/>
  <c r="J79" i="1" s="1"/>
  <c r="H79" i="1" s="1" a="1"/>
  <c r="H79" i="1" s="1"/>
  <c r="I80" i="1"/>
  <c r="J80" i="1" s="1"/>
  <c r="H80" i="1" s="1" a="1"/>
  <c r="H80" i="1" s="1"/>
  <c r="I81" i="1"/>
  <c r="J81" i="1" s="1"/>
  <c r="H81" i="1" s="1" a="1"/>
  <c r="H81" i="1" s="1"/>
  <c r="I82" i="1"/>
  <c r="J82" i="1" s="1"/>
  <c r="H82" i="1" s="1" a="1"/>
  <c r="H82" i="1" s="1"/>
  <c r="I78" i="1"/>
  <c r="J78" i="1" s="1"/>
  <c r="H78" i="1" s="1" a="1"/>
  <c r="H78" i="1" s="1"/>
  <c r="H74" i="1"/>
  <c r="H73" i="1"/>
  <c r="I68" i="1"/>
  <c r="J68" i="1" s="1"/>
  <c r="H68" i="1" s="1" a="1"/>
  <c r="H68" i="1" s="1"/>
  <c r="I69" i="1"/>
  <c r="J69" i="1" s="1"/>
  <c r="I70" i="1"/>
  <c r="J70" i="1" s="1"/>
  <c r="H70" i="1" s="1" a="1"/>
  <c r="H70" i="1" s="1"/>
  <c r="I71" i="1"/>
  <c r="J71" i="1" s="1"/>
  <c r="H71" i="1" s="1" a="1"/>
  <c r="H71" i="1" s="1"/>
  <c r="I67" i="1"/>
  <c r="J67" i="1" s="1"/>
  <c r="I59" i="1"/>
  <c r="J59" i="1" s="1"/>
  <c r="H59" i="1" s="1" a="1"/>
  <c r="H59" i="1" s="1"/>
  <c r="I60" i="1"/>
  <c r="J60" i="1" s="1"/>
  <c r="H60" i="1" s="1" a="1"/>
  <c r="H60" i="1" s="1"/>
  <c r="I61" i="1"/>
  <c r="J61" i="1" s="1"/>
  <c r="H61" i="1" s="1" a="1"/>
  <c r="H61" i="1" s="1"/>
  <c r="I62" i="1"/>
  <c r="J62" i="1" s="1"/>
  <c r="H62" i="1" s="1" a="1"/>
  <c r="H62" i="1" s="1"/>
  <c r="I58" i="1"/>
  <c r="J58" i="1" s="1"/>
  <c r="H58" i="1" s="1" a="1"/>
  <c r="H58" i="1" s="1"/>
  <c r="I48" i="1"/>
  <c r="J48" i="1" s="1"/>
  <c r="I49" i="1"/>
  <c r="J49" i="1" s="1"/>
  <c r="I50" i="1"/>
  <c r="J50" i="1" s="1"/>
  <c r="I51" i="1"/>
  <c r="J51" i="1" s="1"/>
  <c r="I47" i="1"/>
  <c r="J47" i="1" s="1"/>
  <c r="H47" i="1" s="1" a="1"/>
  <c r="H47" i="1" s="1"/>
  <c r="H34" i="1"/>
  <c r="H33" i="1"/>
  <c r="I39" i="1"/>
  <c r="J39" i="1" s="1"/>
  <c r="H39" i="1" s="1" a="1"/>
  <c r="H39" i="1" s="1"/>
  <c r="I40" i="1"/>
  <c r="J40" i="1" s="1"/>
  <c r="H40" i="1" s="1" a="1"/>
  <c r="H40" i="1" s="1"/>
  <c r="I41" i="1"/>
  <c r="J41" i="1" s="1"/>
  <c r="H41" i="1" s="1" a="1"/>
  <c r="H41" i="1" s="1"/>
  <c r="I42" i="1"/>
  <c r="J42" i="1" s="1"/>
  <c r="H42" i="1" s="1" a="1"/>
  <c r="H42" i="1" s="1"/>
  <c r="I38" i="1"/>
  <c r="J38" i="1" s="1"/>
  <c r="H38" i="1" s="1" a="1"/>
  <c r="H38" i="1" s="1"/>
  <c r="I31" i="1"/>
  <c r="J31" i="1" s="1"/>
  <c r="I30" i="1"/>
  <c r="J30" i="1" s="1"/>
  <c r="H30" i="1" s="1" a="1"/>
  <c r="H30" i="1" s="1"/>
  <c r="I29" i="1"/>
  <c r="J29" i="1" s="1"/>
  <c r="H29" i="1" s="1" a="1"/>
  <c r="H29" i="1" s="1"/>
  <c r="I28" i="1"/>
  <c r="J28" i="1" s="1"/>
  <c r="H28" i="1" s="1" a="1"/>
  <c r="H28" i="1" s="1"/>
  <c r="I27" i="1"/>
  <c r="J27" i="1" s="1"/>
  <c r="H27" i="1" s="1" a="1"/>
  <c r="H27" i="1" s="1"/>
  <c r="M16" i="1"/>
  <c r="M15" i="1"/>
  <c r="I22" i="1"/>
  <c r="J22" i="1" s="1"/>
  <c r="H22" i="1" s="1" a="1"/>
  <c r="H22" i="1" s="1"/>
  <c r="I21" i="1"/>
  <c r="J21" i="1" s="1"/>
  <c r="H21" i="1" s="1" a="1"/>
  <c r="H21" i="1" s="1"/>
  <c r="I20" i="1"/>
  <c r="J20" i="1" s="1"/>
  <c r="H20" i="1" s="1" a="1"/>
  <c r="H20" i="1" s="1"/>
  <c r="I19" i="1"/>
  <c r="J19" i="1" s="1"/>
  <c r="H19" i="1" s="1" a="1"/>
  <c r="H19" i="1" s="1"/>
  <c r="H14" i="1"/>
  <c r="I11" i="1"/>
  <c r="J11" i="1" s="1"/>
  <c r="I10" i="1"/>
  <c r="J10" i="1" s="1"/>
  <c r="H10" i="1" s="1" a="1"/>
  <c r="H10" i="1" s="1"/>
  <c r="I9" i="1"/>
  <c r="J9" i="1" s="1"/>
  <c r="I8" i="1"/>
  <c r="J8" i="1" s="1"/>
  <c r="H8" i="1" s="1" a="1"/>
  <c r="H8" i="1" s="1"/>
  <c r="I7" i="1"/>
  <c r="J7" i="1" s="1"/>
  <c r="H50" i="1" l="1" a="1"/>
  <c r="H50" i="1" s="1"/>
  <c r="H49" i="1" a="1"/>
  <c r="H49" i="1" s="1"/>
  <c r="H69" i="1" a="1"/>
  <c r="H69" i="1" s="1"/>
  <c r="H67" i="1" a="1"/>
  <c r="H67" i="1" s="1"/>
  <c r="H51" i="1" a="1"/>
  <c r="H51" i="1" s="1"/>
  <c r="H48" i="1" a="1"/>
  <c r="H48" i="1" s="1"/>
  <c r="H31" i="1" a="1"/>
  <c r="H31" i="1" s="1"/>
  <c r="H9" i="1" a="1"/>
  <c r="H9" i="1" s="1"/>
  <c r="H11" i="1" a="1"/>
  <c r="H11" i="1" s="1"/>
  <c r="H7" i="1" a="1"/>
  <c r="H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<sst xmlns="http://schemas.openxmlformats.org/spreadsheetml/2006/main" count="55" uniqueCount="21">
  <si>
    <t>patient</t>
  </si>
  <si>
    <t>jaccard</t>
  </si>
  <si>
    <t>dice</t>
  </si>
  <si>
    <t>hd</t>
  </si>
  <si>
    <t>mad</t>
  </si>
  <si>
    <t>Patient</t>
  </si>
  <si>
    <t>Dice</t>
  </si>
  <si>
    <t>Index</t>
  </si>
  <si>
    <t>Range(Dice)</t>
  </si>
  <si>
    <t>Patients</t>
  </si>
  <si>
    <t>Mean</t>
  </si>
  <si>
    <t>0.8-1</t>
  </si>
  <si>
    <t>Std</t>
  </si>
  <si>
    <t>0.7-0.8</t>
  </si>
  <si>
    <t>0.5-0.7</t>
  </si>
  <si>
    <t>0-0.5</t>
  </si>
  <si>
    <t>Worst</t>
  </si>
  <si>
    <t>DICE</t>
  </si>
  <si>
    <t>Best</t>
  </si>
  <si>
    <t>HD</t>
  </si>
  <si>
    <t>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</si>
</sst>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494949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4" borderId="1" xfId="0" applyFont="1" applyFill="1" applyBorder="1"/>
    <xf numFmtId="0" fontId="3" fillId="4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2" fillId="6" borderId="1" xfId="0" applyFont="1" applyFill="1" applyBorder="1" applyAlignment="1">
      <alignment horizontal="center" vertical="center"/>
    </xf>
    <xf numFmtId="0" fontId="0" fillId="5" borderId="0" xfId="0" applyFill="1" applyAlignment="1">
      <alignment horizontal="center"/>
    </xf>
    <xf numFmtId="0" fontId="2" fillId="6" borderId="4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Tabelle1!$L$118</c:f>
              <c:strCache>
                <c:ptCount val="1"/>
                <c:pt idx="0">
                  <c:v>Dice_calc augm 2.5d  pp+fill2d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Tabelle1!$H$13</c:f>
              <c:numCache>
                <c:formatCode>General</c:formatCode>
                <c:ptCount val="1"/>
                <c:pt idx="0">
                  <c:v>0.90405202406804352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1C-4393-A704-4D0FFE33C02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35611464"/>
        <c:axId val="535612448"/>
        <c:extLst/>
      </c:barChart>
      <c:catAx>
        <c:axId val="535611464"/>
        <c:scaling>
          <c:orientation val="minMax"/>
        </c:scaling>
        <c:delete val="1"/>
        <c:axPos val="b"/>
        <c:majorTickMark val="none"/>
        <c:minorTickMark val="none"/>
        <c:tickLblPos val="nextTo"/>
        <c:crossAx val="535612448"/>
        <c:crosses val="autoZero"/>
        <c:auto val="0"/>
        <c:lblAlgn val="ctr"/>
        <c:lblOffset val="100"/>
        <c:noMultiLvlLbl val="0"/>
      </c:catAx>
      <c:valAx>
        <c:axId val="53561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611464"/>
        <c:crossesAt val="1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HD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Tabelle1!$L$120</c:f>
              <c:strCache>
                <c:ptCount val="1"/>
                <c:pt idx="0">
                  <c:v>HD_calc augm 2.5d  pp+fill2d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Tabelle1!$H$53</c:f>
              <c:numCache>
                <c:formatCode>General</c:formatCode>
                <c:ptCount val="1"/>
                <c:pt idx="0">
                  <c:v>31.411980451176266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F984-40ED-A2E9-C50BDC6F15C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35611464"/>
        <c:axId val="535612448"/>
        <c:extLst/>
      </c:barChart>
      <c:catAx>
        <c:axId val="535611464"/>
        <c:scaling>
          <c:orientation val="minMax"/>
        </c:scaling>
        <c:delete val="1"/>
        <c:axPos val="b"/>
        <c:majorTickMark val="none"/>
        <c:minorTickMark val="none"/>
        <c:tickLblPos val="nextTo"/>
        <c:crossAx val="535612448"/>
        <c:crosses val="autoZero"/>
        <c:auto val="0"/>
        <c:lblAlgn val="ctr"/>
        <c:lblOffset val="100"/>
        <c:noMultiLvlLbl val="0"/>
      </c:catAx>
      <c:valAx>
        <c:axId val="53561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611464"/>
        <c:crossesAt val="1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IOU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Tabelle1!$L$119</c:f>
              <c:strCache>
                <c:ptCount val="1"/>
                <c:pt idx="0">
                  <c:v>Jaccard_calc augm 2.5d  pp+fill2d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Tabelle1!$H$33</c:f>
              <c:numCache>
                <c:formatCode>General</c:formatCode>
                <c:ptCount val="1"/>
                <c:pt idx="0">
                  <c:v>0.82490414136607915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305-4DFC-BD91-15E7B6CC83E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35611464"/>
        <c:axId val="535612448"/>
        <c:extLst/>
      </c:barChart>
      <c:catAx>
        <c:axId val="535611464"/>
        <c:scaling>
          <c:orientation val="minMax"/>
        </c:scaling>
        <c:delete val="1"/>
        <c:axPos val="b"/>
        <c:majorTickMark val="none"/>
        <c:minorTickMark val="none"/>
        <c:tickLblPos val="nextTo"/>
        <c:crossAx val="535612448"/>
        <c:crosses val="autoZero"/>
        <c:auto val="0"/>
        <c:lblAlgn val="ctr"/>
        <c:lblOffset val="100"/>
        <c:noMultiLvlLbl val="0"/>
      </c:catAx>
      <c:valAx>
        <c:axId val="53561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611464"/>
        <c:crossesAt val="1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Tabelle1!$L$121</c:f>
              <c:strCache>
                <c:ptCount val="1"/>
                <c:pt idx="0">
                  <c:v>MAD_calc augm 2.5d  pp+fill2d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Tabelle1!$H$73</c:f>
              <c:numCache>
                <c:formatCode>General</c:formatCode>
                <c:ptCount val="1"/>
                <c:pt idx="0">
                  <c:v>4.1871139640952029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8A7C-4CEC-AAE4-0FBF2833770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35611464"/>
        <c:axId val="535612448"/>
        <c:extLst/>
      </c:barChart>
      <c:catAx>
        <c:axId val="535611464"/>
        <c:scaling>
          <c:orientation val="minMax"/>
        </c:scaling>
        <c:delete val="1"/>
        <c:axPos val="b"/>
        <c:majorTickMark val="none"/>
        <c:minorTickMark val="none"/>
        <c:tickLblPos val="nextTo"/>
        <c:crossAx val="535612448"/>
        <c:crosses val="autoZero"/>
        <c:auto val="0"/>
        <c:lblAlgn val="ctr"/>
        <c:lblOffset val="100"/>
        <c:noMultiLvlLbl val="0"/>
      </c:catAx>
      <c:valAx>
        <c:axId val="53561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611464"/>
        <c:crossesAt val="1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619125</xdr:colOff>
      <xdr:row>83</xdr:row>
      <xdr:rowOff>23813</xdr:rowOff>
    </xdr:from>
    <xdr:to>
      <xdr:col>13</xdr:col>
      <xdr:colOff>276225</xdr:colOff>
      <xdr:row>97</xdr:row>
      <xdr:rowOff>100013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BD4A12D-E732-4EE1-973D-82AAEEBA6D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600075</xdr:colOff>
      <xdr:row>99</xdr:row>
      <xdr:rowOff>33337</xdr:rowOff>
    </xdr:from>
    <xdr:to>
      <xdr:col>13</xdr:col>
      <xdr:colOff>257175</xdr:colOff>
      <xdr:row>113</xdr:row>
      <xdr:rowOff>109537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AF98BB0-4BFB-44F3-A8AC-224591BEB2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0</xdr:colOff>
      <xdr:row>83</xdr:row>
      <xdr:rowOff>0</xdr:rowOff>
    </xdr:from>
    <xdr:to>
      <xdr:col>21</xdr:col>
      <xdr:colOff>609600</xdr:colOff>
      <xdr:row>97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6FA1BF-A2FC-418C-BA8C-C993FA0301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0</xdr:colOff>
      <xdr:row>99</xdr:row>
      <xdr:rowOff>0</xdr:rowOff>
    </xdr:from>
    <xdr:to>
      <xdr:col>21</xdr:col>
      <xdr:colOff>609600</xdr:colOff>
      <xdr:row>113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1EDEBF6-6521-450E-8238-DE165BE545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1"/>
  <sheetViews>
    <sheetView tabSelected="1" topLeftCell="A79" workbookViewId="0">
      <selection activeCell="L22" sqref="L22"/>
    </sheetView>
  </sheetViews>
  <sheetFormatPr defaultRowHeight="14.25" x14ac:dyDescent="0.45"/>
  <cols>
    <col min="12" max="12" width="13.33203125" bestFit="1" customWidth="1"/>
  </cols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3" x14ac:dyDescent="0.45">
      <c r="A2">
        <v>107103</v>
      </c>
      <c r="B2">
        <v>0.82321653563694441</v>
      </c>
      <c r="C2">
        <v>0.90303759267886641</v>
      </c>
      <c r="D2">
        <v>46.454110420930462</v>
      </c>
      <c r="E2">
        <v>4.9288977306140946</v>
      </c>
    </row>
    <row r="3" spans="1:13" x14ac:dyDescent="0.45">
      <c r="A3">
        <v>107780</v>
      </c>
      <c r="B3">
        <v>0.87798542763977605</v>
      </c>
      <c r="C3">
        <v>0.93502901004212258</v>
      </c>
      <c r="D3">
        <v>26.976660919672771</v>
      </c>
      <c r="E3">
        <v>3.0110007248783668</v>
      </c>
    </row>
    <row r="4" spans="1:13" x14ac:dyDescent="0.45">
      <c r="A4">
        <v>110830</v>
      </c>
      <c r="B4">
        <v>0.84688265566235621</v>
      </c>
      <c r="C4">
        <v>0.91709416736997262</v>
      </c>
      <c r="D4">
        <v>20.85365675367272</v>
      </c>
      <c r="E4">
        <v>3.2238073875008451</v>
      </c>
      <c r="G4" s="16" t="s">
        <v>17</v>
      </c>
      <c r="H4" s="16"/>
      <c r="I4" s="16"/>
      <c r="J4" s="16"/>
    </row>
    <row r="5" spans="1:13" x14ac:dyDescent="0.45">
      <c r="A5">
        <v>11624799</v>
      </c>
      <c r="B5">
        <v>0.85415174332997912</v>
      </c>
      <c r="C5">
        <v>0.9213396329644068</v>
      </c>
      <c r="D5">
        <v>27.52342752093206</v>
      </c>
      <c r="E5">
        <v>3.58938760117071</v>
      </c>
    </row>
    <row r="6" spans="1:13" ht="15.75" x14ac:dyDescent="0.45">
      <c r="A6">
        <v>118752</v>
      </c>
      <c r="B6">
        <v>0.80714651048323505</v>
      </c>
      <c r="C6">
        <v>0.89328286976289739</v>
      </c>
      <c r="D6">
        <v>37.707239855232039</v>
      </c>
      <c r="E6">
        <v>4.5302182107651117</v>
      </c>
      <c r="G6" s="12" t="s">
        <v>18</v>
      </c>
      <c r="H6" s="1" t="s">
        <v>5</v>
      </c>
      <c r="I6" s="1" t="s">
        <v>6</v>
      </c>
      <c r="J6" s="1" t="s">
        <v>7</v>
      </c>
    </row>
    <row r="7" spans="1:13" x14ac:dyDescent="0.45">
      <c r="A7">
        <v>119046</v>
      </c>
      <c r="B7">
        <v>0.8592035868025194</v>
      </c>
      <c r="C7">
        <v>0.92427057789855915</v>
      </c>
      <c r="D7">
        <v>47.205729094835519</v>
      </c>
      <c r="E7">
        <v>3.8588632578248969</v>
      </c>
      <c r="G7" s="13"/>
      <c r="H7" s="2">
        <f t="array" ref="H7">INDEX(A$2:A$1048576,J7)</f>
        <v>750504</v>
      </c>
      <c r="I7" s="2">
        <f>LARGE(C$2:C$1048576,1)</f>
        <v>0.9433222539859788</v>
      </c>
      <c r="J7" s="3">
        <f>MATCH(I7,C$2:C$1048576,0)</f>
        <v>41</v>
      </c>
    </row>
    <row r="8" spans="1:13" x14ac:dyDescent="0.45">
      <c r="A8">
        <v>119615</v>
      </c>
      <c r="B8">
        <v>0.80833327160581758</v>
      </c>
      <c r="C8">
        <v>0.89400917883682995</v>
      </c>
      <c r="D8">
        <v>74.364495056444767</v>
      </c>
      <c r="E8">
        <v>7.3298047940554971</v>
      </c>
      <c r="G8" s="13"/>
      <c r="H8" s="2">
        <f t="array" ref="H8">INDEX(A$2:A$1048576,J8)</f>
        <v>73699</v>
      </c>
      <c r="I8" s="2">
        <f>LARGE(C$2:C$1048576,2)</f>
        <v>0.94263409918718422</v>
      </c>
      <c r="J8" s="3">
        <f t="shared" ref="J8:J11" si="0">MATCH(I8,C$2:C$1048576,0)</f>
        <v>23</v>
      </c>
    </row>
    <row r="9" spans="1:13" x14ac:dyDescent="0.45">
      <c r="A9">
        <v>123292</v>
      </c>
      <c r="B9">
        <v>0.81492514305692465</v>
      </c>
      <c r="C9">
        <v>0.89802617609266844</v>
      </c>
      <c r="D9">
        <v>32.717093439439267</v>
      </c>
      <c r="E9">
        <v>4.8227278892942014</v>
      </c>
      <c r="G9" s="13"/>
      <c r="H9" s="2">
        <f t="array" ref="H9">INDEX(A$2:A$1048576,J9)</f>
        <v>756850</v>
      </c>
      <c r="I9" s="2">
        <f>LARGE(C$2:C$1048576,3)</f>
        <v>0.94232126791072279</v>
      </c>
      <c r="J9" s="3">
        <f t="shared" si="0"/>
        <v>55</v>
      </c>
    </row>
    <row r="10" spans="1:13" x14ac:dyDescent="0.45">
      <c r="A10">
        <v>123682</v>
      </c>
      <c r="B10">
        <v>0.87420097855046652</v>
      </c>
      <c r="C10">
        <v>0.93287858512013577</v>
      </c>
      <c r="D10">
        <v>25.416030558979891</v>
      </c>
      <c r="E10">
        <v>3.190338464900214</v>
      </c>
      <c r="G10" s="13"/>
      <c r="H10" s="2">
        <f t="array" ref="H10">INDEX(A$2:A$1048576,J10)</f>
        <v>736311</v>
      </c>
      <c r="I10" s="2">
        <f>LARGE(C$2:C$1048576,4)</f>
        <v>0.94214177215075123</v>
      </c>
      <c r="J10" s="3">
        <f t="shared" si="0"/>
        <v>22</v>
      </c>
    </row>
    <row r="11" spans="1:13" x14ac:dyDescent="0.45">
      <c r="A11">
        <v>777072</v>
      </c>
      <c r="B11">
        <v>0.60276415213230194</v>
      </c>
      <c r="C11">
        <v>0.75215576955647578</v>
      </c>
      <c r="D11">
        <v>71.169911128228904</v>
      </c>
      <c r="E11">
        <v>11.30457494529692</v>
      </c>
      <c r="G11" s="14"/>
      <c r="H11" s="2">
        <f t="array" ref="H11">INDEX(A$2:A$1048576,J11)</f>
        <v>761868</v>
      </c>
      <c r="I11" s="2">
        <f>LARGE(C$2:C$1048576,5)</f>
        <v>0.94083858859939584</v>
      </c>
      <c r="J11" s="3">
        <f t="shared" si="0"/>
        <v>63</v>
      </c>
    </row>
    <row r="12" spans="1:13" ht="18" x14ac:dyDescent="0.55000000000000004">
      <c r="A12">
        <v>725302</v>
      </c>
      <c r="B12">
        <v>0.83903107316116277</v>
      </c>
      <c r="C12">
        <v>0.9124707955248722</v>
      </c>
      <c r="D12">
        <v>27.312964812978471</v>
      </c>
      <c r="E12">
        <v>4.2824638944442297</v>
      </c>
      <c r="L12" s="4" t="s">
        <v>8</v>
      </c>
      <c r="M12" s="4" t="s">
        <v>9</v>
      </c>
    </row>
    <row r="13" spans="1:13" ht="15.75" x14ac:dyDescent="0.45">
      <c r="A13">
        <v>726287</v>
      </c>
      <c r="B13">
        <v>0.67981136809564235</v>
      </c>
      <c r="C13">
        <v>0.80939012678111177</v>
      </c>
      <c r="D13">
        <v>80.305617409369319</v>
      </c>
      <c r="E13">
        <v>10.741983133917429</v>
      </c>
      <c r="G13" s="5" t="s">
        <v>10</v>
      </c>
      <c r="H13" s="6">
        <f>HARMEAN(C:C)</f>
        <v>0.90405202406804352</v>
      </c>
      <c r="L13" s="7" t="s">
        <v>11</v>
      </c>
      <c r="M13" s="7">
        <f>COUNTIFS(C:C,"&gt;=0.8")</f>
        <v>188</v>
      </c>
    </row>
    <row r="14" spans="1:13" ht="15.75" x14ac:dyDescent="0.45">
      <c r="A14">
        <v>727743</v>
      </c>
      <c r="B14">
        <v>0.85908953278995459</v>
      </c>
      <c r="C14">
        <v>0.92420458255252524</v>
      </c>
      <c r="D14">
        <v>26.9760455080058</v>
      </c>
      <c r="E14">
        <v>3.149500604471053</v>
      </c>
      <c r="G14" s="5" t="s">
        <v>12</v>
      </c>
      <c r="H14" s="6">
        <f>_xlfn.STDEV.P(C:C)</f>
        <v>2.7876938513901287E-2</v>
      </c>
      <c r="L14" s="8" t="s">
        <v>13</v>
      </c>
      <c r="M14" s="8">
        <f>COUNTIFS(C:C,"&gt;=0.7",C:C,"&lt;0.8")</f>
        <v>2</v>
      </c>
    </row>
    <row r="15" spans="1:13" x14ac:dyDescent="0.45">
      <c r="A15">
        <v>729973</v>
      </c>
      <c r="B15">
        <v>0.82454302448742678</v>
      </c>
      <c r="C15">
        <v>0.90383511204847322</v>
      </c>
      <c r="D15">
        <v>21.96792761618628</v>
      </c>
      <c r="E15">
        <v>3.1119507645803051</v>
      </c>
      <c r="L15" s="9" t="s">
        <v>14</v>
      </c>
      <c r="M15" s="9">
        <f>COUNTIFS(C:C,"&gt;=0.5",C:C,"&lt;0.7")</f>
        <v>0</v>
      </c>
    </row>
    <row r="16" spans="1:13" x14ac:dyDescent="0.45">
      <c r="A16">
        <v>729998</v>
      </c>
      <c r="B16">
        <v>0.81411455850842274</v>
      </c>
      <c r="C16">
        <v>0.89753379100578212</v>
      </c>
      <c r="D16">
        <v>35.216573246839339</v>
      </c>
      <c r="E16">
        <v>4.6918299614317727</v>
      </c>
      <c r="L16" s="10" t="s">
        <v>15</v>
      </c>
      <c r="M16" s="10">
        <f>COUNTIFS(C:C,"&lt;0.5")</f>
        <v>0</v>
      </c>
    </row>
    <row r="17" spans="1:10" ht="15.75" x14ac:dyDescent="0.5">
      <c r="A17">
        <v>730375</v>
      </c>
      <c r="B17">
        <v>0.83875079963845778</v>
      </c>
      <c r="C17">
        <v>0.91230502774315725</v>
      </c>
      <c r="D17">
        <v>33.452683468594863</v>
      </c>
      <c r="E17">
        <v>4.082104353089278</v>
      </c>
      <c r="G17" s="15" t="s">
        <v>16</v>
      </c>
      <c r="H17" s="11" t="s">
        <v>5</v>
      </c>
      <c r="I17" s="11" t="s">
        <v>6</v>
      </c>
      <c r="J17" s="11" t="s">
        <v>7</v>
      </c>
    </row>
    <row r="18" spans="1:10" x14ac:dyDescent="0.45">
      <c r="A18">
        <v>730705</v>
      </c>
      <c r="B18">
        <v>0.87366390606137745</v>
      </c>
      <c r="C18">
        <v>0.93257270232408263</v>
      </c>
      <c r="D18">
        <v>23.914928980137081</v>
      </c>
      <c r="E18">
        <v>3.254535794090081</v>
      </c>
      <c r="G18" s="13"/>
      <c r="H18" s="2" cm="1">
        <f t="array" ref="H18">INDEX(A$1:A$1048575,J18)</f>
        <v>777072</v>
      </c>
      <c r="I18" s="2">
        <f>SMALL(C:C,1)</f>
        <v>0.75215576955647578</v>
      </c>
      <c r="J18" s="3">
        <f>MATCH(I18,C:C,0)</f>
        <v>11</v>
      </c>
    </row>
    <row r="19" spans="1:10" x14ac:dyDescent="0.45">
      <c r="A19">
        <v>731800</v>
      </c>
      <c r="B19">
        <v>0.81896406662884957</v>
      </c>
      <c r="C19">
        <v>0.90047305678408995</v>
      </c>
      <c r="D19">
        <v>27.872477464337472</v>
      </c>
      <c r="E19">
        <v>4.9877030247332552</v>
      </c>
      <c r="G19" s="13"/>
      <c r="H19" s="2" cm="1">
        <f t="array" ref="H19">INDEX(A$1:A$1048575,J19)</f>
        <v>665325</v>
      </c>
      <c r="I19" s="2">
        <f>SMALL(C:C,2)</f>
        <v>0.77697759496378871</v>
      </c>
      <c r="J19" s="3">
        <f t="shared" ref="J19:J22" si="1">MATCH(I19,C:C,0)</f>
        <v>175</v>
      </c>
    </row>
    <row r="20" spans="1:10" x14ac:dyDescent="0.45">
      <c r="A20">
        <v>731930</v>
      </c>
      <c r="B20">
        <v>0.84176321182433544</v>
      </c>
      <c r="C20">
        <v>0.91408407597688679</v>
      </c>
      <c r="D20">
        <v>16.60960283239789</v>
      </c>
      <c r="E20">
        <v>3.5513221258502332</v>
      </c>
      <c r="G20" s="13"/>
      <c r="H20" s="2" cm="1">
        <f t="array" ref="H20">INDEX(A$1:A$1048575,J20)</f>
        <v>726287</v>
      </c>
      <c r="I20" s="2">
        <f>SMALL(C:C,3)</f>
        <v>0.80939012678111177</v>
      </c>
      <c r="J20" s="3">
        <f t="shared" si="1"/>
        <v>13</v>
      </c>
    </row>
    <row r="21" spans="1:10" x14ac:dyDescent="0.45">
      <c r="A21">
        <v>732047</v>
      </c>
      <c r="B21">
        <v>0.82869400087772471</v>
      </c>
      <c r="C21">
        <v>0.90632331104052799</v>
      </c>
      <c r="D21">
        <v>24.084811084997121</v>
      </c>
      <c r="E21">
        <v>4.2259619835952362</v>
      </c>
      <c r="G21" s="13"/>
      <c r="H21" s="2" cm="1">
        <f t="array" ref="H21">INDEX(A$1:A$1048575,J21)</f>
        <v>164287</v>
      </c>
      <c r="I21" s="2">
        <f>SMALL(C:C,4)</f>
        <v>0.81069375932284293</v>
      </c>
      <c r="J21" s="3">
        <f t="shared" si="1"/>
        <v>110</v>
      </c>
    </row>
    <row r="22" spans="1:10" x14ac:dyDescent="0.45">
      <c r="A22">
        <v>734048</v>
      </c>
      <c r="B22">
        <v>0.78063308246879648</v>
      </c>
      <c r="C22">
        <v>0.87680397511931119</v>
      </c>
      <c r="D22">
        <v>46.980007383460467</v>
      </c>
      <c r="E22">
        <v>6.2431026213299878</v>
      </c>
      <c r="G22" s="14"/>
      <c r="H22" s="2" cm="1">
        <f t="array" ref="H22">INDEX(A$1:A$1048575,J22)</f>
        <v>723975</v>
      </c>
      <c r="I22" s="2">
        <f>SMALL(C:C,5)</f>
        <v>0.81930763020292241</v>
      </c>
      <c r="J22" s="3">
        <f t="shared" si="1"/>
        <v>190</v>
      </c>
    </row>
    <row r="23" spans="1:10" x14ac:dyDescent="0.45">
      <c r="A23">
        <v>736311</v>
      </c>
      <c r="B23">
        <v>0.89061251058777258</v>
      </c>
      <c r="C23">
        <v>0.94214177215075123</v>
      </c>
      <c r="D23">
        <v>18.754999333511051</v>
      </c>
      <c r="E23">
        <v>2.702185448083656</v>
      </c>
    </row>
    <row r="24" spans="1:10" x14ac:dyDescent="0.45">
      <c r="A24">
        <v>73699</v>
      </c>
      <c r="B24">
        <v>0.89149281101515065</v>
      </c>
      <c r="C24">
        <v>0.94263409918718422</v>
      </c>
      <c r="D24">
        <v>21.268420325097019</v>
      </c>
      <c r="E24">
        <v>2.5051035527836212</v>
      </c>
      <c r="G24" s="16" t="s">
        <v>1</v>
      </c>
      <c r="H24" s="16"/>
      <c r="I24" s="16"/>
      <c r="J24" s="16"/>
    </row>
    <row r="25" spans="1:10" x14ac:dyDescent="0.45">
      <c r="A25">
        <v>737795</v>
      </c>
      <c r="B25">
        <v>0.8009027648298932</v>
      </c>
      <c r="C25">
        <v>0.88944587178258183</v>
      </c>
      <c r="D25">
        <v>60.453817600710707</v>
      </c>
      <c r="E25">
        <v>5.5874349136081358</v>
      </c>
    </row>
    <row r="26" spans="1:10" ht="15.75" x14ac:dyDescent="0.45">
      <c r="A26">
        <v>738237</v>
      </c>
      <c r="B26">
        <v>0.86781473623926153</v>
      </c>
      <c r="C26">
        <v>0.9292299920350312</v>
      </c>
      <c r="D26">
        <v>32.54570104099772</v>
      </c>
      <c r="E26">
        <v>3.260235022333136</v>
      </c>
      <c r="G26" s="12" t="s">
        <v>18</v>
      </c>
      <c r="H26" s="1" t="s">
        <v>5</v>
      </c>
      <c r="I26" s="1" t="s">
        <v>1</v>
      </c>
      <c r="J26" s="1" t="s">
        <v>7</v>
      </c>
    </row>
    <row r="27" spans="1:10" x14ac:dyDescent="0.45">
      <c r="A27">
        <v>738655</v>
      </c>
      <c r="B27">
        <v>0.88341513566753282</v>
      </c>
      <c r="C27">
        <v>0.93809922086500241</v>
      </c>
      <c r="D27">
        <v>26.05230615991605</v>
      </c>
      <c r="E27">
        <v>2.944271127417267</v>
      </c>
      <c r="G27" s="13"/>
      <c r="H27" s="2" cm="1">
        <f t="array" ref="H27">INDEX(A$2:A$1048576,J27)</f>
        <v>750504</v>
      </c>
      <c r="I27" s="2">
        <f>LARGE(B$2:B$1048576,1)</f>
        <v>0.89272463392397594</v>
      </c>
      <c r="J27" s="3">
        <f>MATCH(I27,B$2:B$1048576,0)</f>
        <v>41</v>
      </c>
    </row>
    <row r="28" spans="1:10" x14ac:dyDescent="0.45">
      <c r="A28">
        <v>739664</v>
      </c>
      <c r="B28">
        <v>0.85487630270656401</v>
      </c>
      <c r="C28">
        <v>0.92176098369380355</v>
      </c>
      <c r="D28">
        <v>21.548636847837962</v>
      </c>
      <c r="E28">
        <v>3.2726585032332949</v>
      </c>
      <c r="G28" s="13"/>
      <c r="H28" s="2">
        <f t="array" ref="H28">INDEX(A$2:A$1048576,J28)</f>
        <v>73699</v>
      </c>
      <c r="I28" s="2">
        <f>LARGE(B$2:B$1048576,2)</f>
        <v>0.89149281101515065</v>
      </c>
      <c r="J28" s="3">
        <f t="shared" ref="J28:J31" si="2">MATCH(I28,B$2:B$1048576,0)</f>
        <v>23</v>
      </c>
    </row>
    <row r="29" spans="1:10" x14ac:dyDescent="0.45">
      <c r="A29">
        <v>739819</v>
      </c>
      <c r="B29">
        <v>0.78375691245279422</v>
      </c>
      <c r="C29">
        <v>0.87877098833503275</v>
      </c>
      <c r="D29">
        <v>43.185148271714887</v>
      </c>
      <c r="E29">
        <v>5.4137685008059133</v>
      </c>
      <c r="G29" s="13"/>
      <c r="H29" s="2">
        <f t="array" ref="H29">INDEX(A$2:A$1048576,J29)</f>
        <v>756850</v>
      </c>
      <c r="I29" s="2">
        <f>LARGE(B$2:B$1048576,3)</f>
        <v>0.89093336125736011</v>
      </c>
      <c r="J29" s="3">
        <f t="shared" si="2"/>
        <v>55</v>
      </c>
    </row>
    <row r="30" spans="1:10" x14ac:dyDescent="0.45">
      <c r="A30">
        <v>741368</v>
      </c>
      <c r="B30">
        <v>0.86949185798631357</v>
      </c>
      <c r="C30">
        <v>0.93019058015355005</v>
      </c>
      <c r="D30">
        <v>17.15195187507824</v>
      </c>
      <c r="E30">
        <v>3.05323845464086</v>
      </c>
      <c r="G30" s="13"/>
      <c r="H30" s="2">
        <f t="array" ref="H30">INDEX(A$2:A$1048576,J30)</f>
        <v>736311</v>
      </c>
      <c r="I30" s="2">
        <f>LARGE(B$2:B$1048576,4)</f>
        <v>0.89061251058777258</v>
      </c>
      <c r="J30" s="3">
        <f t="shared" si="2"/>
        <v>22</v>
      </c>
    </row>
    <row r="31" spans="1:10" x14ac:dyDescent="0.45">
      <c r="A31">
        <v>741814</v>
      </c>
      <c r="B31">
        <v>0.84237130231856494</v>
      </c>
      <c r="C31">
        <v>0.91444249186737525</v>
      </c>
      <c r="D31">
        <v>22.942693553722069</v>
      </c>
      <c r="E31">
        <v>4.1675280174114748</v>
      </c>
      <c r="G31" s="14"/>
      <c r="H31" s="2">
        <f t="array" ref="H31">INDEX(A$2:A$1048576,J31)</f>
        <v>761868</v>
      </c>
      <c r="I31" s="2">
        <f>LARGE(B$2:B$1048576,5)</f>
        <v>0.88828631639370093</v>
      </c>
      <c r="J31" s="3">
        <f t="shared" si="2"/>
        <v>63</v>
      </c>
    </row>
    <row r="32" spans="1:10" x14ac:dyDescent="0.45">
      <c r="A32">
        <v>741888</v>
      </c>
      <c r="B32">
        <v>0.83790281837151825</v>
      </c>
      <c r="C32">
        <v>0.91180318131722082</v>
      </c>
      <c r="D32">
        <v>25.58899910117627</v>
      </c>
      <c r="E32">
        <v>3.6697222769867119</v>
      </c>
    </row>
    <row r="33" spans="1:11" ht="15.75" x14ac:dyDescent="0.45">
      <c r="A33">
        <v>742678</v>
      </c>
      <c r="B33">
        <v>0.82354054330690729</v>
      </c>
      <c r="C33">
        <v>0.90323250155267099</v>
      </c>
      <c r="D33">
        <v>31.518843570156569</v>
      </c>
      <c r="E33">
        <v>4.1744537972896012</v>
      </c>
      <c r="G33" s="5" t="s">
        <v>10</v>
      </c>
      <c r="H33" s="6">
        <f>HARMEAN(B:B)</f>
        <v>0.82490414136607915</v>
      </c>
    </row>
    <row r="34" spans="1:11" ht="15.75" x14ac:dyDescent="0.45">
      <c r="A34">
        <v>744233</v>
      </c>
      <c r="B34">
        <v>0.85242518668862732</v>
      </c>
      <c r="C34">
        <v>0.92033426538797203</v>
      </c>
      <c r="D34">
        <v>32.700702400713048</v>
      </c>
      <c r="E34">
        <v>4.0445383884568464</v>
      </c>
      <c r="G34" s="5" t="s">
        <v>12</v>
      </c>
      <c r="H34" s="6">
        <f>_xlfn.STDEV.P(B:B)</f>
        <v>4.4347150106827882E-2</v>
      </c>
    </row>
    <row r="35" spans="1:11" x14ac:dyDescent="0.45">
      <c r="A35">
        <v>745881</v>
      </c>
      <c r="B35">
        <v>0.83445990885473675</v>
      </c>
      <c r="C35">
        <v>0.90976085639908544</v>
      </c>
      <c r="D35">
        <v>18.75249983335555</v>
      </c>
      <c r="E35">
        <v>3.8313247657375</v>
      </c>
    </row>
    <row r="36" spans="1:11" x14ac:dyDescent="0.45">
      <c r="A36">
        <v>746168</v>
      </c>
      <c r="B36">
        <v>0.85844418285564617</v>
      </c>
      <c r="C36">
        <v>0.92383100958843856</v>
      </c>
      <c r="D36">
        <v>27.595006341727849</v>
      </c>
      <c r="E36">
        <v>3.3385446310682099</v>
      </c>
    </row>
    <row r="37" spans="1:11" ht="15.75" customHeight="1" x14ac:dyDescent="0.5">
      <c r="A37">
        <v>746429</v>
      </c>
      <c r="B37">
        <v>0.80934690909667284</v>
      </c>
      <c r="C37">
        <v>0.89462878017211644</v>
      </c>
      <c r="D37">
        <v>74.563731129819402</v>
      </c>
      <c r="E37">
        <v>6.1491706228610177</v>
      </c>
      <c r="G37" s="17" t="s">
        <v>16</v>
      </c>
      <c r="H37" s="11" t="s">
        <v>5</v>
      </c>
      <c r="I37" s="11" t="s">
        <v>1</v>
      </c>
      <c r="J37" s="11" t="s">
        <v>7</v>
      </c>
    </row>
    <row r="38" spans="1:11" x14ac:dyDescent="0.45">
      <c r="A38">
        <v>747522</v>
      </c>
      <c r="B38">
        <v>0.839140541357839</v>
      </c>
      <c r="C38">
        <v>0.9125355267719788</v>
      </c>
      <c r="D38">
        <v>60.93733974337902</v>
      </c>
      <c r="E38">
        <v>4.9528410008388128</v>
      </c>
      <c r="G38" s="18"/>
      <c r="H38" s="2" cm="1">
        <f t="array" ref="H38">INDEX(A$1:A$1048575,J38)</f>
        <v>777072</v>
      </c>
      <c r="I38" s="2">
        <f>SMALL(B:B,K38)</f>
        <v>0.60276415213230194</v>
      </c>
      <c r="J38" s="3">
        <f>MATCH(I38,B:B,0)</f>
        <v>11</v>
      </c>
      <c r="K38">
        <v>1</v>
      </c>
    </row>
    <row r="39" spans="1:11" x14ac:dyDescent="0.45">
      <c r="A39">
        <v>74808</v>
      </c>
      <c r="B39">
        <v>0.79421467792034139</v>
      </c>
      <c r="C39">
        <v>0.88530618737430988</v>
      </c>
      <c r="D39">
        <v>37.747102537810768</v>
      </c>
      <c r="E39">
        <v>5.3138310593956213</v>
      </c>
      <c r="G39" s="18"/>
      <c r="H39" s="2" cm="1">
        <f t="array" ref="H39">INDEX(A$1:A$1048575,J39)</f>
        <v>665325</v>
      </c>
      <c r="I39" s="2">
        <f t="shared" ref="I39:I42" si="3">SMALL(B:B,K39)</f>
        <v>0.63529301815266748</v>
      </c>
      <c r="J39" s="3">
        <f t="shared" ref="J39:J42" si="4">MATCH(I39,B:B,0)</f>
        <v>175</v>
      </c>
      <c r="K39">
        <v>2</v>
      </c>
    </row>
    <row r="40" spans="1:11" x14ac:dyDescent="0.45">
      <c r="A40">
        <v>748405</v>
      </c>
      <c r="B40">
        <v>0.86187079267470812</v>
      </c>
      <c r="C40">
        <v>0.92581160418395125</v>
      </c>
      <c r="D40">
        <v>23.945250050897361</v>
      </c>
      <c r="E40">
        <v>3.0932158929718439</v>
      </c>
      <c r="G40" s="18"/>
      <c r="H40" s="2" cm="1">
        <f t="array" ref="H40">INDEX(A$1:A$1048575,J40)</f>
        <v>726287</v>
      </c>
      <c r="I40" s="2">
        <f t="shared" si="3"/>
        <v>0.67981136809564235</v>
      </c>
      <c r="J40" s="3">
        <f t="shared" si="4"/>
        <v>13</v>
      </c>
      <c r="K40">
        <v>3</v>
      </c>
    </row>
    <row r="41" spans="1:11" x14ac:dyDescent="0.45">
      <c r="A41">
        <v>749729</v>
      </c>
      <c r="B41">
        <v>0.85303661048593638</v>
      </c>
      <c r="C41">
        <v>0.9206905094683886</v>
      </c>
      <c r="D41">
        <v>17.94550126424447</v>
      </c>
      <c r="E41">
        <v>3.7666672445574498</v>
      </c>
      <c r="G41" s="18"/>
      <c r="H41" s="2" cm="1">
        <f t="array" ref="H41">INDEX(A$1:A$1048575,J41)</f>
        <v>164287</v>
      </c>
      <c r="I41" s="2">
        <f t="shared" si="3"/>
        <v>0.68165265731831792</v>
      </c>
      <c r="J41" s="3">
        <f t="shared" si="4"/>
        <v>110</v>
      </c>
      <c r="K41">
        <v>4</v>
      </c>
    </row>
    <row r="42" spans="1:11" x14ac:dyDescent="0.45">
      <c r="A42">
        <v>750504</v>
      </c>
      <c r="B42">
        <v>0.89272463392397594</v>
      </c>
      <c r="C42">
        <v>0.9433222539859788</v>
      </c>
      <c r="D42">
        <v>69.331236196248511</v>
      </c>
      <c r="E42">
        <v>3.7233926590859969</v>
      </c>
      <c r="G42" s="19"/>
      <c r="H42" s="2" cm="1">
        <f t="array" ref="H42">INDEX(A$1:A$1048575,J42)</f>
        <v>723975</v>
      </c>
      <c r="I42" s="2">
        <f t="shared" si="3"/>
        <v>0.6939213390052944</v>
      </c>
      <c r="J42" s="3">
        <f t="shared" si="4"/>
        <v>190</v>
      </c>
      <c r="K42">
        <v>5</v>
      </c>
    </row>
    <row r="43" spans="1:11" x14ac:dyDescent="0.45">
      <c r="A43">
        <v>751239</v>
      </c>
      <c r="B43">
        <v>0.79250294698757373</v>
      </c>
      <c r="C43">
        <v>0.88424172280378144</v>
      </c>
      <c r="D43">
        <v>71.521849808292856</v>
      </c>
      <c r="E43">
        <v>5.5909395493141227</v>
      </c>
    </row>
    <row r="44" spans="1:11" x14ac:dyDescent="0.45">
      <c r="A44">
        <v>751654</v>
      </c>
      <c r="B44">
        <v>0.84124316031837054</v>
      </c>
      <c r="C44">
        <v>0.91377736352097083</v>
      </c>
      <c r="D44">
        <v>71.414721871614105</v>
      </c>
      <c r="E44">
        <v>5.7565215026736141</v>
      </c>
      <c r="G44" s="16" t="s">
        <v>3</v>
      </c>
      <c r="H44" s="16"/>
      <c r="I44" s="16"/>
      <c r="J44" s="16"/>
    </row>
    <row r="45" spans="1:11" x14ac:dyDescent="0.45">
      <c r="A45">
        <v>751855</v>
      </c>
      <c r="B45">
        <v>0.87249643690710466</v>
      </c>
      <c r="C45">
        <v>0.93190717985904459</v>
      </c>
      <c r="D45">
        <v>19.904066795506889</v>
      </c>
      <c r="E45">
        <v>3.2295342923268242</v>
      </c>
    </row>
    <row r="46" spans="1:11" ht="15.75" customHeight="1" x14ac:dyDescent="0.45">
      <c r="A46">
        <v>752242</v>
      </c>
      <c r="B46">
        <v>0.86081070591550524</v>
      </c>
      <c r="C46">
        <v>0.92519964892613038</v>
      </c>
      <c r="D46">
        <v>39.515819616958481</v>
      </c>
      <c r="E46">
        <v>4.1951221801276759</v>
      </c>
      <c r="G46" s="17" t="s">
        <v>16</v>
      </c>
      <c r="H46" s="1" t="s">
        <v>5</v>
      </c>
      <c r="I46" s="1" t="s">
        <v>19</v>
      </c>
      <c r="J46" s="1" t="s">
        <v>7</v>
      </c>
    </row>
    <row r="47" spans="1:11" ht="14.25" customHeight="1" x14ac:dyDescent="0.45">
      <c r="A47">
        <v>752433</v>
      </c>
      <c r="B47">
        <v>0.81647338505745326</v>
      </c>
      <c r="C47">
        <v>0.89896542583433348</v>
      </c>
      <c r="D47">
        <v>25.802775105112239</v>
      </c>
      <c r="E47">
        <v>4.1606470095137356</v>
      </c>
      <c r="G47" s="18"/>
      <c r="H47" s="2" cm="1">
        <f t="array" ref="H47">INDEX(A$2:A$1048576,J47)</f>
        <v>764872</v>
      </c>
      <c r="I47" s="2">
        <f>LARGE(D$2:D$1048576,K47)</f>
        <v>104.66851506959959</v>
      </c>
      <c r="J47" s="3">
        <f>MATCH(I47,D$2:D$1048576,0)</f>
        <v>72</v>
      </c>
      <c r="K47">
        <v>1</v>
      </c>
    </row>
    <row r="48" spans="1:11" ht="14.25" customHeight="1" x14ac:dyDescent="0.45">
      <c r="A48">
        <v>752645</v>
      </c>
      <c r="B48">
        <v>0.81883919688069962</v>
      </c>
      <c r="C48">
        <v>0.90039757036796308</v>
      </c>
      <c r="D48">
        <v>22.754635516746919</v>
      </c>
      <c r="E48">
        <v>4.4510979726954023</v>
      </c>
      <c r="G48" s="18"/>
      <c r="H48" s="2">
        <f t="array" ref="H48">INDEX(A$2:A$1048576,J48)</f>
        <v>726287</v>
      </c>
      <c r="I48" s="2">
        <f t="shared" ref="I48:I51" si="5">LARGE(D$2:D$1048576,K48)</f>
        <v>80.305617409369319</v>
      </c>
      <c r="J48" s="3">
        <f t="shared" ref="J48:J51" si="6">MATCH(I48,D$2:D$1048576,0)</f>
        <v>12</v>
      </c>
      <c r="K48">
        <v>2</v>
      </c>
    </row>
    <row r="49" spans="1:11" ht="14.25" customHeight="1" x14ac:dyDescent="0.45">
      <c r="A49">
        <v>754335</v>
      </c>
      <c r="B49">
        <v>0.83942766006272329</v>
      </c>
      <c r="C49">
        <v>0.91270527054496875</v>
      </c>
      <c r="D49">
        <v>27.86042219708812</v>
      </c>
      <c r="E49">
        <v>4.1175517160534252</v>
      </c>
      <c r="G49" s="18"/>
      <c r="H49" s="2">
        <f t="array" ref="H49">INDEX(A$2:A$1048576,J49)</f>
        <v>723975</v>
      </c>
      <c r="I49" s="2">
        <f t="shared" si="5"/>
        <v>80.245229608992943</v>
      </c>
      <c r="J49" s="3">
        <f t="shared" si="6"/>
        <v>189</v>
      </c>
      <c r="K49">
        <v>3</v>
      </c>
    </row>
    <row r="50" spans="1:11" ht="14.25" customHeight="1" x14ac:dyDescent="0.45">
      <c r="A50">
        <v>754834</v>
      </c>
      <c r="B50">
        <v>0.85992161903903019</v>
      </c>
      <c r="C50">
        <v>0.92468586873389602</v>
      </c>
      <c r="D50">
        <v>27.50205958196586</v>
      </c>
      <c r="E50">
        <v>3.0149395123250669</v>
      </c>
      <c r="G50" s="18"/>
      <c r="H50" s="2">
        <f t="array" ref="H50">INDEX(A$2:A$1048576,J50)</f>
        <v>746429</v>
      </c>
      <c r="I50" s="2">
        <f t="shared" si="5"/>
        <v>74.563731129819402</v>
      </c>
      <c r="J50" s="3">
        <f t="shared" si="6"/>
        <v>36</v>
      </c>
      <c r="K50">
        <v>4</v>
      </c>
    </row>
    <row r="51" spans="1:11" ht="14.25" customHeight="1" x14ac:dyDescent="0.45">
      <c r="A51">
        <v>755870</v>
      </c>
      <c r="B51">
        <v>0.86294420231500146</v>
      </c>
      <c r="C51">
        <v>0.92643054069215536</v>
      </c>
      <c r="D51">
        <v>42.237424163885748</v>
      </c>
      <c r="E51">
        <v>3.6627085935424009</v>
      </c>
      <c r="G51" s="19"/>
      <c r="H51" s="2">
        <f t="array" ref="H51">INDEX(A$2:A$1048576,J51)</f>
        <v>119615</v>
      </c>
      <c r="I51" s="2">
        <f t="shared" si="5"/>
        <v>74.364495056444767</v>
      </c>
      <c r="J51" s="3">
        <f t="shared" si="6"/>
        <v>7</v>
      </c>
      <c r="K51">
        <v>5</v>
      </c>
    </row>
    <row r="52" spans="1:11" x14ac:dyDescent="0.45">
      <c r="A52">
        <v>756125</v>
      </c>
      <c r="B52">
        <v>0.81583637638785689</v>
      </c>
      <c r="C52">
        <v>0.89857917486018779</v>
      </c>
      <c r="D52">
        <v>24.494897427831781</v>
      </c>
      <c r="E52">
        <v>4.6424637561685902</v>
      </c>
    </row>
    <row r="53" spans="1:11" ht="15.75" x14ac:dyDescent="0.45">
      <c r="A53">
        <v>756202</v>
      </c>
      <c r="B53">
        <v>0.78650238221163105</v>
      </c>
      <c r="C53">
        <v>0.88049407607054742</v>
      </c>
      <c r="D53">
        <v>65.550553010634474</v>
      </c>
      <c r="E53">
        <v>6.3665623790674886</v>
      </c>
      <c r="G53" s="5" t="s">
        <v>10</v>
      </c>
      <c r="H53" s="6">
        <f>HARMEAN(D:D)</f>
        <v>31.411980451176266</v>
      </c>
    </row>
    <row r="54" spans="1:11" ht="15.75" x14ac:dyDescent="0.45">
      <c r="A54">
        <v>756413</v>
      </c>
      <c r="B54">
        <v>0.83511630148611127</v>
      </c>
      <c r="C54">
        <v>0.91015081802697584</v>
      </c>
      <c r="D54">
        <v>26.02402735934621</v>
      </c>
      <c r="E54">
        <v>4.3053948289269686</v>
      </c>
      <c r="G54" s="5" t="s">
        <v>12</v>
      </c>
      <c r="H54" s="6">
        <f>_xlfn.STDEV.P(D:D)</f>
        <v>17.098480094624705</v>
      </c>
    </row>
    <row r="55" spans="1:11" x14ac:dyDescent="0.45">
      <c r="A55">
        <v>756817</v>
      </c>
      <c r="B55">
        <v>0.82171853116246496</v>
      </c>
      <c r="C55">
        <v>0.90213555728404915</v>
      </c>
      <c r="D55">
        <v>72.634035582500857</v>
      </c>
      <c r="E55">
        <v>5.5563390616676154</v>
      </c>
    </row>
    <row r="56" spans="1:11" x14ac:dyDescent="0.45">
      <c r="A56">
        <v>756850</v>
      </c>
      <c r="B56">
        <v>0.89093336125736011</v>
      </c>
      <c r="C56">
        <v>0.94232126791072279</v>
      </c>
      <c r="D56">
        <v>17.096292087028701</v>
      </c>
      <c r="E56">
        <v>2.1951956996995778</v>
      </c>
    </row>
    <row r="57" spans="1:11" ht="15.75" customHeight="1" x14ac:dyDescent="0.5">
      <c r="A57">
        <v>759110</v>
      </c>
      <c r="B57">
        <v>0.86906035843877705</v>
      </c>
      <c r="C57">
        <v>0.92994359921549197</v>
      </c>
      <c r="D57">
        <v>21.10025362703017</v>
      </c>
      <c r="E57">
        <v>2.9538890081538138</v>
      </c>
      <c r="G57" s="12" t="s">
        <v>18</v>
      </c>
      <c r="H57" s="11" t="s">
        <v>5</v>
      </c>
      <c r="I57" s="11" t="s">
        <v>19</v>
      </c>
      <c r="J57" s="11" t="s">
        <v>7</v>
      </c>
    </row>
    <row r="58" spans="1:11" ht="14.25" customHeight="1" x14ac:dyDescent="0.45">
      <c r="A58">
        <v>759755</v>
      </c>
      <c r="B58">
        <v>0.81607034870647865</v>
      </c>
      <c r="C58">
        <v>0.89872107574217719</v>
      </c>
      <c r="D58">
        <v>29.04737509655563</v>
      </c>
      <c r="E58">
        <v>4.6510595959539192</v>
      </c>
      <c r="G58" s="13"/>
      <c r="H58" s="2" cm="1">
        <f t="array" ref="H58">INDEX(A$1:A$1048575,J58)</f>
        <v>93057</v>
      </c>
      <c r="I58" s="2">
        <f>SMALL(D:D,K58)</f>
        <v>13.96137249252379</v>
      </c>
      <c r="J58" s="3">
        <f>MATCH(I58,D:D,0)</f>
        <v>191</v>
      </c>
      <c r="K58">
        <v>1</v>
      </c>
    </row>
    <row r="59" spans="1:11" ht="14.25" customHeight="1" x14ac:dyDescent="0.45">
      <c r="A59">
        <v>760053</v>
      </c>
      <c r="B59">
        <v>0.75511407014260479</v>
      </c>
      <c r="C59">
        <v>0.86047292650471541</v>
      </c>
      <c r="D59">
        <v>66.763575398565933</v>
      </c>
      <c r="E59">
        <v>7.1910845444324263</v>
      </c>
      <c r="G59" s="13"/>
      <c r="H59" s="2" cm="1">
        <f t="array" ref="H59">INDEX(A$1:A$1048575,J59)</f>
        <v>731930</v>
      </c>
      <c r="I59" s="2">
        <f t="shared" ref="I59:I62" si="7">SMALL(D:D,K59)</f>
        <v>16.60960283239789</v>
      </c>
      <c r="J59" s="3">
        <f t="shared" ref="J59:J62" si="8">MATCH(I59,D:D,0)</f>
        <v>20</v>
      </c>
      <c r="K59">
        <v>2</v>
      </c>
    </row>
    <row r="60" spans="1:11" ht="14.25" customHeight="1" x14ac:dyDescent="0.45">
      <c r="A60">
        <v>761124</v>
      </c>
      <c r="B60">
        <v>0.82501941223690656</v>
      </c>
      <c r="C60">
        <v>0.90412124573041042</v>
      </c>
      <c r="D60">
        <v>33.327799019737263</v>
      </c>
      <c r="E60">
        <v>5.1292154078629402</v>
      </c>
      <c r="G60" s="13"/>
      <c r="H60" s="2" cm="1">
        <f t="array" ref="H60">INDEX(A$1:A$1048575,J60)</f>
        <v>768304</v>
      </c>
      <c r="I60" s="2">
        <f t="shared" si="7"/>
        <v>16.996093301108932</v>
      </c>
      <c r="J60" s="3">
        <f t="shared" si="8"/>
        <v>84</v>
      </c>
      <c r="K60">
        <v>3</v>
      </c>
    </row>
    <row r="61" spans="1:11" ht="14.25" customHeight="1" x14ac:dyDescent="0.45">
      <c r="A61">
        <v>761362</v>
      </c>
      <c r="B61">
        <v>0.86545073268819006</v>
      </c>
      <c r="C61">
        <v>0.92787305236524842</v>
      </c>
      <c r="D61">
        <v>18.83231929423458</v>
      </c>
      <c r="E61">
        <v>3.5577144672233789</v>
      </c>
      <c r="G61" s="13"/>
      <c r="H61" s="2" cm="1">
        <f t="array" ref="H61">INDEX(A$1:A$1048575,J61)</f>
        <v>699615</v>
      </c>
      <c r="I61" s="2">
        <f t="shared" si="7"/>
        <v>17.062614468480501</v>
      </c>
      <c r="J61" s="3">
        <f t="shared" si="8"/>
        <v>182</v>
      </c>
      <c r="K61">
        <v>4</v>
      </c>
    </row>
    <row r="62" spans="1:11" ht="14.25" customHeight="1" x14ac:dyDescent="0.45">
      <c r="A62">
        <v>761480</v>
      </c>
      <c r="B62">
        <v>0.86445159680187722</v>
      </c>
      <c r="C62">
        <v>0.92729851317640477</v>
      </c>
      <c r="D62">
        <v>21.239703387759452</v>
      </c>
      <c r="E62">
        <v>3.3505905800750839</v>
      </c>
      <c r="G62" s="14"/>
      <c r="H62" s="2" cm="1">
        <f t="array" ref="H62">INDEX(A$1:A$1048575,J62)</f>
        <v>756850</v>
      </c>
      <c r="I62" s="2">
        <f t="shared" si="7"/>
        <v>17.096292087028701</v>
      </c>
      <c r="J62" s="3">
        <f t="shared" si="8"/>
        <v>56</v>
      </c>
      <c r="K62">
        <v>5</v>
      </c>
    </row>
    <row r="63" spans="1:11" x14ac:dyDescent="0.45">
      <c r="A63">
        <v>761482</v>
      </c>
      <c r="B63">
        <v>0.86187558396550679</v>
      </c>
      <c r="C63">
        <v>0.92581436846585119</v>
      </c>
      <c r="D63">
        <v>21.572552004804621</v>
      </c>
      <c r="E63">
        <v>3.3555261279377628</v>
      </c>
    </row>
    <row r="64" spans="1:11" x14ac:dyDescent="0.45">
      <c r="A64">
        <v>761868</v>
      </c>
      <c r="B64">
        <v>0.88828631639370093</v>
      </c>
      <c r="C64">
        <v>0.94083858859939584</v>
      </c>
      <c r="D64">
        <v>19.009660373083989</v>
      </c>
      <c r="E64">
        <v>2.3834481226188871</v>
      </c>
      <c r="G64" s="16" t="s">
        <v>4</v>
      </c>
      <c r="H64" s="16"/>
      <c r="I64" s="16"/>
      <c r="J64" s="16"/>
    </row>
    <row r="65" spans="1:11" x14ac:dyDescent="0.45">
      <c r="A65">
        <v>761873</v>
      </c>
      <c r="B65">
        <v>0.86660069384929894</v>
      </c>
      <c r="C65">
        <v>0.92853356018227695</v>
      </c>
      <c r="D65">
        <v>72.310906421507411</v>
      </c>
      <c r="E65">
        <v>4.7286935646915911</v>
      </c>
    </row>
    <row r="66" spans="1:11" ht="15.75" customHeight="1" x14ac:dyDescent="0.45">
      <c r="A66">
        <v>762411</v>
      </c>
      <c r="B66">
        <v>0.84917179595913594</v>
      </c>
      <c r="C66">
        <v>0.91843472609172483</v>
      </c>
      <c r="D66">
        <v>37.363815216061653</v>
      </c>
      <c r="E66">
        <v>4.2645412633210729</v>
      </c>
      <c r="G66" s="17" t="s">
        <v>16</v>
      </c>
      <c r="H66" s="1" t="s">
        <v>5</v>
      </c>
      <c r="I66" s="1" t="s">
        <v>20</v>
      </c>
      <c r="J66" s="1" t="s">
        <v>7</v>
      </c>
    </row>
    <row r="67" spans="1:11" x14ac:dyDescent="0.45">
      <c r="A67">
        <v>762821</v>
      </c>
      <c r="B67">
        <v>0.83369544276491292</v>
      </c>
      <c r="C67">
        <v>0.90930633661589577</v>
      </c>
      <c r="D67">
        <v>70.310249963998842</v>
      </c>
      <c r="E67">
        <v>5.1555220446411756</v>
      </c>
      <c r="G67" s="18"/>
      <c r="H67" s="2">
        <f t="array" ref="H67">INDEX(A$2:A$1048576,J67)</f>
        <v>777072</v>
      </c>
      <c r="I67" s="2">
        <f>LARGE(E$2:E$1048576,K67)</f>
        <v>11.30457494529692</v>
      </c>
      <c r="J67" s="3">
        <f>MATCH(I67,E$2:E$1048576,0)</f>
        <v>10</v>
      </c>
      <c r="K67">
        <v>1</v>
      </c>
    </row>
    <row r="68" spans="1:11" x14ac:dyDescent="0.45">
      <c r="A68">
        <v>763207</v>
      </c>
      <c r="B68">
        <v>0.84477298990120919</v>
      </c>
      <c r="C68">
        <v>0.91585576602186525</v>
      </c>
      <c r="D68">
        <v>26.545950726994128</v>
      </c>
      <c r="E68">
        <v>3.9409954990980469</v>
      </c>
      <c r="G68" s="18"/>
      <c r="H68" s="2">
        <f t="array" ref="H68">INDEX(A$2:A$1048576,J68)</f>
        <v>726287</v>
      </c>
      <c r="I68" s="2">
        <f t="shared" ref="I68:I71" si="9">LARGE(E$2:E$1048576,K68)</f>
        <v>10.741983133917429</v>
      </c>
      <c r="J68" s="3">
        <f t="shared" ref="J68:J71" si="10">MATCH(I68,E$2:E$1048576,0)</f>
        <v>12</v>
      </c>
      <c r="K68">
        <v>2</v>
      </c>
    </row>
    <row r="69" spans="1:11" x14ac:dyDescent="0.45">
      <c r="A69">
        <v>763315</v>
      </c>
      <c r="B69">
        <v>0.86660054224380711</v>
      </c>
      <c r="C69">
        <v>0.92853347315766044</v>
      </c>
      <c r="D69">
        <v>19.467922333931789</v>
      </c>
      <c r="E69">
        <v>3.3239503480142698</v>
      </c>
      <c r="G69" s="18"/>
      <c r="H69" s="2">
        <f t="array" ref="H69">INDEX(A$2:A$1048576,J69)</f>
        <v>723975</v>
      </c>
      <c r="I69" s="2">
        <f t="shared" si="9"/>
        <v>9.5501465309248204</v>
      </c>
      <c r="J69" s="3">
        <f t="shared" si="10"/>
        <v>189</v>
      </c>
      <c r="K69">
        <v>3</v>
      </c>
    </row>
    <row r="70" spans="1:11" x14ac:dyDescent="0.45">
      <c r="A70">
        <v>763317</v>
      </c>
      <c r="B70">
        <v>0.78961950709698103</v>
      </c>
      <c r="C70">
        <v>0.88244400998719208</v>
      </c>
      <c r="D70">
        <v>34.90489310254366</v>
      </c>
      <c r="E70">
        <v>5.5341885654442464</v>
      </c>
      <c r="G70" s="18"/>
      <c r="H70" s="2">
        <f t="array" ref="H70">INDEX(A$2:A$1048576,J70)</f>
        <v>665325</v>
      </c>
      <c r="I70" s="2">
        <f t="shared" si="9"/>
        <v>9.4788230953986083</v>
      </c>
      <c r="J70" s="3">
        <f t="shared" si="10"/>
        <v>174</v>
      </c>
      <c r="K70">
        <v>4</v>
      </c>
    </row>
    <row r="71" spans="1:11" x14ac:dyDescent="0.45">
      <c r="A71">
        <v>763721</v>
      </c>
      <c r="B71">
        <v>0.84850741366444182</v>
      </c>
      <c r="C71">
        <v>0.91804599472217296</v>
      </c>
      <c r="D71">
        <v>36.602808976907767</v>
      </c>
      <c r="E71">
        <v>3.9585411500131999</v>
      </c>
      <c r="G71" s="19"/>
      <c r="H71" s="2">
        <f t="array" ref="H71">INDEX(A$2:A$1048576,J71)</f>
        <v>772415</v>
      </c>
      <c r="I71" s="2">
        <f t="shared" si="9"/>
        <v>8.1904813599474267</v>
      </c>
      <c r="J71" s="3">
        <f t="shared" si="10"/>
        <v>92</v>
      </c>
      <c r="K71">
        <v>5</v>
      </c>
    </row>
    <row r="72" spans="1:11" x14ac:dyDescent="0.45">
      <c r="A72">
        <v>764367</v>
      </c>
      <c r="B72">
        <v>0.84422769816325516</v>
      </c>
      <c r="C72">
        <v>0.91553521184402276</v>
      </c>
      <c r="D72">
        <v>28.16386203985526</v>
      </c>
      <c r="E72">
        <v>3.740505638699497</v>
      </c>
    </row>
    <row r="73" spans="1:11" ht="15.75" x14ac:dyDescent="0.45">
      <c r="A73">
        <v>764872</v>
      </c>
      <c r="B73">
        <v>0.86903461551016492</v>
      </c>
      <c r="C73">
        <v>0.92992886091941795</v>
      </c>
      <c r="D73">
        <v>104.66851506959959</v>
      </c>
      <c r="E73">
        <v>5.9956531123957557</v>
      </c>
      <c r="G73" s="5" t="s">
        <v>10</v>
      </c>
      <c r="H73" s="6">
        <f>HARMEAN(E:E)</f>
        <v>4.1871139640952029</v>
      </c>
    </row>
    <row r="74" spans="1:11" ht="15.75" x14ac:dyDescent="0.45">
      <c r="A74">
        <v>764934</v>
      </c>
      <c r="B74">
        <v>0.87996976548742167</v>
      </c>
      <c r="C74">
        <v>0.93615310378065675</v>
      </c>
      <c r="D74">
        <v>51.82495703688523</v>
      </c>
      <c r="E74">
        <v>3.4039188384251351</v>
      </c>
      <c r="G74" s="5" t="s">
        <v>12</v>
      </c>
      <c r="H74" s="6">
        <f>_xlfn.STDEV.P(E:E)</f>
        <v>1.446437391004997</v>
      </c>
    </row>
    <row r="75" spans="1:11" x14ac:dyDescent="0.45">
      <c r="A75">
        <v>765122</v>
      </c>
      <c r="B75">
        <v>0.81170288032952154</v>
      </c>
      <c r="C75">
        <v>0.89606622492302379</v>
      </c>
      <c r="D75">
        <v>23.249243939319829</v>
      </c>
      <c r="E75">
        <v>4.2000111023757398</v>
      </c>
    </row>
    <row r="76" spans="1:11" x14ac:dyDescent="0.45">
      <c r="A76">
        <v>765421</v>
      </c>
      <c r="B76">
        <v>0.74329634522223509</v>
      </c>
      <c r="C76">
        <v>0.85274812542267997</v>
      </c>
      <c r="D76">
        <v>67.987705690073113</v>
      </c>
      <c r="E76">
        <v>7.6626853735607252</v>
      </c>
    </row>
    <row r="77" spans="1:11" ht="15.75" customHeight="1" x14ac:dyDescent="0.5">
      <c r="A77">
        <v>765740</v>
      </c>
      <c r="B77">
        <v>0.85140476492600159</v>
      </c>
      <c r="C77">
        <v>0.91973919593971798</v>
      </c>
      <c r="D77">
        <v>25.963616369835691</v>
      </c>
      <c r="E77">
        <v>3.8258158282892221</v>
      </c>
      <c r="G77" s="12" t="s">
        <v>18</v>
      </c>
      <c r="H77" s="11" t="s">
        <v>5</v>
      </c>
      <c r="I77" s="11" t="s">
        <v>20</v>
      </c>
      <c r="J77" s="11" t="s">
        <v>7</v>
      </c>
    </row>
    <row r="78" spans="1:11" x14ac:dyDescent="0.45">
      <c r="A78">
        <v>766300</v>
      </c>
      <c r="B78">
        <v>0.84652089991400647</v>
      </c>
      <c r="C78">
        <v>0.91688201303698158</v>
      </c>
      <c r="D78">
        <v>29.886242654438849</v>
      </c>
      <c r="E78">
        <v>3.9976434276380801</v>
      </c>
      <c r="G78" s="13"/>
      <c r="H78" s="2" cm="1">
        <f t="array" ref="H78">INDEX(A$1:A$1048575,J78)</f>
        <v>756850</v>
      </c>
      <c r="I78" s="2">
        <f>SMALL(E:E,K78)</f>
        <v>2.1951956996995778</v>
      </c>
      <c r="J78" s="3">
        <f>MATCH(I78,E:E,0)</f>
        <v>56</v>
      </c>
      <c r="K78">
        <v>1</v>
      </c>
    </row>
    <row r="79" spans="1:11" x14ac:dyDescent="0.45">
      <c r="A79">
        <v>766443</v>
      </c>
      <c r="B79">
        <v>0.7815440543740072</v>
      </c>
      <c r="C79">
        <v>0.87737830838948683</v>
      </c>
      <c r="D79">
        <v>67.646470136105393</v>
      </c>
      <c r="E79">
        <v>6.4431324549997253</v>
      </c>
      <c r="G79" s="13"/>
      <c r="H79" s="2" cm="1">
        <f t="array" ref="H79">INDEX(A$1:A$1048575,J79)</f>
        <v>761868</v>
      </c>
      <c r="I79" s="2">
        <f t="shared" ref="I79:I82" si="11">SMALL(E:E,K79)</f>
        <v>2.3834481226188871</v>
      </c>
      <c r="J79" s="3">
        <f t="shared" ref="J79:J82" si="12">MATCH(I79,E:E,0)</f>
        <v>64</v>
      </c>
      <c r="K79">
        <v>2</v>
      </c>
    </row>
    <row r="80" spans="1:11" x14ac:dyDescent="0.45">
      <c r="A80">
        <v>767140</v>
      </c>
      <c r="B80">
        <v>0.84768700614992076</v>
      </c>
      <c r="C80">
        <v>0.91756558695108315</v>
      </c>
      <c r="D80">
        <v>69.81045766932057</v>
      </c>
      <c r="E80">
        <v>5.5364598752569369</v>
      </c>
      <c r="G80" s="13"/>
      <c r="H80" s="2" cm="1">
        <f t="array" ref="H80">INDEX(A$1:A$1048575,J80)</f>
        <v>73699</v>
      </c>
      <c r="I80" s="2">
        <f t="shared" si="11"/>
        <v>2.5051035527836212</v>
      </c>
      <c r="J80" s="3">
        <f t="shared" si="12"/>
        <v>24</v>
      </c>
      <c r="K80">
        <v>3</v>
      </c>
    </row>
    <row r="81" spans="1:11" x14ac:dyDescent="0.45">
      <c r="A81">
        <v>767466</v>
      </c>
      <c r="B81">
        <v>0.84604280624299599</v>
      </c>
      <c r="C81">
        <v>0.916601503910772</v>
      </c>
      <c r="D81">
        <v>23.647806452184948</v>
      </c>
      <c r="E81">
        <v>3.9550502663092151</v>
      </c>
      <c r="G81" s="13"/>
      <c r="H81" s="2" cm="1">
        <f t="array" ref="H81">INDEX(A$1:A$1048575,J81)</f>
        <v>93057</v>
      </c>
      <c r="I81" s="2">
        <f t="shared" si="11"/>
        <v>2.648600525341787</v>
      </c>
      <c r="J81" s="3">
        <f t="shared" si="12"/>
        <v>191</v>
      </c>
      <c r="K81">
        <v>4</v>
      </c>
    </row>
    <row r="82" spans="1:11" x14ac:dyDescent="0.45">
      <c r="A82">
        <v>767526</v>
      </c>
      <c r="B82">
        <v>0.82514773425507371</v>
      </c>
      <c r="C82">
        <v>0.90419829449242284</v>
      </c>
      <c r="D82">
        <v>23.587023047642109</v>
      </c>
      <c r="E82">
        <v>3.846760246403123</v>
      </c>
      <c r="G82" s="14"/>
      <c r="H82" s="2" cm="1">
        <f t="array" ref="H82">INDEX(A$1:A$1048575,J82)</f>
        <v>778599</v>
      </c>
      <c r="I82" s="2">
        <f t="shared" si="11"/>
        <v>2.6806701340222578</v>
      </c>
      <c r="J82" s="3">
        <f t="shared" si="12"/>
        <v>131</v>
      </c>
      <c r="K82">
        <v>5</v>
      </c>
    </row>
    <row r="83" spans="1:11" x14ac:dyDescent="0.45">
      <c r="A83">
        <v>767982</v>
      </c>
      <c r="B83">
        <v>0.82081028371262421</v>
      </c>
      <c r="C83">
        <v>0.9015879260512476</v>
      </c>
      <c r="D83">
        <v>44.71393448915002</v>
      </c>
      <c r="E83">
        <v>5.0332105313270654</v>
      </c>
    </row>
    <row r="84" spans="1:11" x14ac:dyDescent="0.45">
      <c r="A84">
        <v>768304</v>
      </c>
      <c r="B84">
        <v>0.88438009624326119</v>
      </c>
      <c r="C84">
        <v>0.93864300308242443</v>
      </c>
      <c r="D84">
        <v>16.996093301108932</v>
      </c>
      <c r="E84">
        <v>2.908547168431312</v>
      </c>
    </row>
    <row r="85" spans="1:11" x14ac:dyDescent="0.45">
      <c r="A85">
        <v>768522</v>
      </c>
      <c r="B85">
        <v>0.8460944232474289</v>
      </c>
      <c r="C85">
        <v>0.91663179585265264</v>
      </c>
      <c r="D85">
        <v>32.738308981986229</v>
      </c>
      <c r="E85">
        <v>4.228488209438428</v>
      </c>
    </row>
    <row r="86" spans="1:11" x14ac:dyDescent="0.45">
      <c r="A86">
        <v>770793</v>
      </c>
      <c r="B86">
        <v>0.86558358821764736</v>
      </c>
      <c r="C86">
        <v>0.92794940273312965</v>
      </c>
      <c r="D86">
        <v>18.79239997645325</v>
      </c>
      <c r="E86">
        <v>3.041211749129586</v>
      </c>
    </row>
    <row r="87" spans="1:11" x14ac:dyDescent="0.45">
      <c r="A87">
        <v>771387</v>
      </c>
      <c r="B87">
        <v>0.7838617291383122</v>
      </c>
      <c r="C87">
        <v>0.87883686984747822</v>
      </c>
      <c r="D87">
        <v>41.934309677458621</v>
      </c>
      <c r="E87">
        <v>5.9764021030137124</v>
      </c>
    </row>
    <row r="88" spans="1:11" x14ac:dyDescent="0.45">
      <c r="A88">
        <v>771393</v>
      </c>
      <c r="B88">
        <v>0.84386098499423901</v>
      </c>
      <c r="C88">
        <v>0.91531952990141019</v>
      </c>
      <c r="D88">
        <v>36.163582337760737</v>
      </c>
      <c r="E88">
        <v>4.3415642937188617</v>
      </c>
    </row>
    <row r="89" spans="1:11" x14ac:dyDescent="0.45">
      <c r="A89">
        <v>771645</v>
      </c>
      <c r="B89">
        <v>0.79823216497159244</v>
      </c>
      <c r="C89">
        <v>0.8877965598888089</v>
      </c>
      <c r="D89">
        <v>38.04615309890081</v>
      </c>
      <c r="E89">
        <v>6.0162400792967921</v>
      </c>
    </row>
    <row r="90" spans="1:11" x14ac:dyDescent="0.45">
      <c r="A90">
        <v>771992</v>
      </c>
      <c r="B90">
        <v>0.8163311722671216</v>
      </c>
      <c r="C90">
        <v>0.89887921842819818</v>
      </c>
      <c r="D90">
        <v>28.05574807414694</v>
      </c>
      <c r="E90">
        <v>4.4637322559108954</v>
      </c>
    </row>
    <row r="91" spans="1:11" x14ac:dyDescent="0.45">
      <c r="A91">
        <v>772075</v>
      </c>
      <c r="B91">
        <v>0.82825943615415176</v>
      </c>
      <c r="C91">
        <v>0.90606335159570439</v>
      </c>
      <c r="D91">
        <v>62.996434670939919</v>
      </c>
      <c r="E91">
        <v>5.8340276695016069</v>
      </c>
    </row>
    <row r="92" spans="1:11" x14ac:dyDescent="0.45">
      <c r="A92">
        <v>772219</v>
      </c>
      <c r="B92">
        <v>0.83320625673390991</v>
      </c>
      <c r="C92">
        <v>0.90901528802151577</v>
      </c>
      <c r="D92">
        <v>25.98076211353316</v>
      </c>
      <c r="E92">
        <v>3.7293322934781501</v>
      </c>
    </row>
    <row r="93" spans="1:11" x14ac:dyDescent="0.45">
      <c r="A93">
        <v>772415</v>
      </c>
      <c r="B93">
        <v>0.73424104739662011</v>
      </c>
      <c r="C93">
        <v>0.84675777741374092</v>
      </c>
      <c r="D93">
        <v>64.883624787961722</v>
      </c>
      <c r="E93">
        <v>8.1904813599474267</v>
      </c>
    </row>
    <row r="94" spans="1:11" x14ac:dyDescent="0.45">
      <c r="A94">
        <v>772857</v>
      </c>
      <c r="B94">
        <v>0.78786706506292559</v>
      </c>
      <c r="C94">
        <v>0.88134859739719618</v>
      </c>
      <c r="D94">
        <v>64.389864788645113</v>
      </c>
      <c r="E94">
        <v>6.4756272311509093</v>
      </c>
    </row>
    <row r="95" spans="1:11" x14ac:dyDescent="0.45">
      <c r="A95">
        <v>772947</v>
      </c>
      <c r="B95">
        <v>0.84254875771461468</v>
      </c>
      <c r="C95">
        <v>0.91454704163124656</v>
      </c>
      <c r="D95">
        <v>30.074127169379331</v>
      </c>
      <c r="E95">
        <v>3.95261824397164</v>
      </c>
    </row>
    <row r="96" spans="1:11" x14ac:dyDescent="0.45">
      <c r="A96">
        <v>773757</v>
      </c>
      <c r="B96">
        <v>0.79516336490282868</v>
      </c>
      <c r="C96">
        <v>0.88589526775004179</v>
      </c>
      <c r="D96">
        <v>34.268585285943743</v>
      </c>
      <c r="E96">
        <v>5.711314505218656</v>
      </c>
    </row>
    <row r="97" spans="1:5" x14ac:dyDescent="0.45">
      <c r="A97">
        <v>774095</v>
      </c>
      <c r="B97">
        <v>0.81123074761950498</v>
      </c>
      <c r="C97">
        <v>0.89577846299893382</v>
      </c>
      <c r="D97">
        <v>58.573671559839923</v>
      </c>
      <c r="E97">
        <v>5.6402717982556334</v>
      </c>
    </row>
    <row r="98" spans="1:5" x14ac:dyDescent="0.45">
      <c r="A98">
        <v>774098</v>
      </c>
      <c r="B98">
        <v>0.73925023037416437</v>
      </c>
      <c r="C98">
        <v>0.8500792093787789</v>
      </c>
      <c r="D98">
        <v>69.810457669320584</v>
      </c>
      <c r="E98">
        <v>7.510443558135476</v>
      </c>
    </row>
    <row r="99" spans="1:5" x14ac:dyDescent="0.45">
      <c r="A99">
        <v>774333</v>
      </c>
      <c r="B99">
        <v>0.81990243293358378</v>
      </c>
      <c r="C99">
        <v>0.90103998774477778</v>
      </c>
      <c r="D99">
        <v>27.14241952184808</v>
      </c>
      <c r="E99">
        <v>4.4411548308028017</v>
      </c>
    </row>
    <row r="100" spans="1:5" x14ac:dyDescent="0.45">
      <c r="A100">
        <v>774655</v>
      </c>
      <c r="B100">
        <v>0.79902972927359184</v>
      </c>
      <c r="C100">
        <v>0.88828963331942512</v>
      </c>
      <c r="D100">
        <v>31.123242922292011</v>
      </c>
      <c r="E100">
        <v>5.2356793108352822</v>
      </c>
    </row>
    <row r="101" spans="1:5" x14ac:dyDescent="0.45">
      <c r="A101">
        <v>775038</v>
      </c>
      <c r="B101">
        <v>0.85366480501741304</v>
      </c>
      <c r="C101">
        <v>0.92105628019343422</v>
      </c>
      <c r="D101">
        <v>34.449011233996252</v>
      </c>
      <c r="E101">
        <v>3.987631280180048</v>
      </c>
    </row>
    <row r="102" spans="1:5" x14ac:dyDescent="0.45">
      <c r="A102">
        <v>133988</v>
      </c>
      <c r="B102">
        <v>0.88450323665370034</v>
      </c>
      <c r="C102">
        <v>0.93871235607353665</v>
      </c>
      <c r="D102">
        <v>27.982137159266451</v>
      </c>
      <c r="E102">
        <v>2.8967026510913221</v>
      </c>
    </row>
    <row r="103" spans="1:5" x14ac:dyDescent="0.45">
      <c r="A103">
        <v>135428</v>
      </c>
      <c r="B103">
        <v>0.83391941485394205</v>
      </c>
      <c r="C103">
        <v>0.90943954036318164</v>
      </c>
      <c r="D103">
        <v>23.36664289109585</v>
      </c>
      <c r="E103">
        <v>3.821560598128785</v>
      </c>
    </row>
    <row r="104" spans="1:5" x14ac:dyDescent="0.45">
      <c r="A104">
        <v>140382</v>
      </c>
      <c r="B104">
        <v>0.856974623287031</v>
      </c>
      <c r="C104">
        <v>0.92297935851174961</v>
      </c>
      <c r="D104">
        <v>32.113172676878257</v>
      </c>
      <c r="E104">
        <v>3.988448165728574</v>
      </c>
    </row>
    <row r="105" spans="1:5" x14ac:dyDescent="0.45">
      <c r="A105">
        <v>150685</v>
      </c>
      <c r="B105">
        <v>0.78169082159666592</v>
      </c>
      <c r="C105">
        <v>0.87747078462934669</v>
      </c>
      <c r="D105">
        <v>40.649031353772749</v>
      </c>
      <c r="E105">
        <v>5.2408592772646552</v>
      </c>
    </row>
    <row r="106" spans="1:5" x14ac:dyDescent="0.45">
      <c r="A106">
        <v>151446</v>
      </c>
      <c r="B106">
        <v>0.85614481928650077</v>
      </c>
      <c r="C106">
        <v>0.92249786804415557</v>
      </c>
      <c r="D106">
        <v>20.59718768727906</v>
      </c>
      <c r="E106">
        <v>3.1256926081026539</v>
      </c>
    </row>
    <row r="107" spans="1:5" x14ac:dyDescent="0.45">
      <c r="A107">
        <v>152822</v>
      </c>
      <c r="B107">
        <v>0.8099343539482815</v>
      </c>
      <c r="C107">
        <v>0.89498754712451323</v>
      </c>
      <c r="D107">
        <v>28.186737794572821</v>
      </c>
      <c r="E107">
        <v>4.3371757977774479</v>
      </c>
    </row>
    <row r="108" spans="1:5" x14ac:dyDescent="0.45">
      <c r="A108">
        <v>155996</v>
      </c>
      <c r="B108">
        <v>0.7912580943767743</v>
      </c>
      <c r="C108">
        <v>0.88346631550276267</v>
      </c>
      <c r="D108">
        <v>28.186737794572821</v>
      </c>
      <c r="E108">
        <v>4.0964984519051004</v>
      </c>
    </row>
    <row r="109" spans="1:5" x14ac:dyDescent="0.45">
      <c r="A109">
        <v>157409</v>
      </c>
      <c r="B109">
        <v>0.84021542988623299</v>
      </c>
      <c r="C109">
        <v>0.91317072581896275</v>
      </c>
      <c r="D109">
        <v>35.919723864473127</v>
      </c>
      <c r="E109">
        <v>3.9344589347867269</v>
      </c>
    </row>
    <row r="110" spans="1:5" x14ac:dyDescent="0.45">
      <c r="A110">
        <v>164287</v>
      </c>
      <c r="B110">
        <v>0.68165265731831792</v>
      </c>
      <c r="C110">
        <v>0.81069375932284293</v>
      </c>
      <c r="D110">
        <v>64.021724828373692</v>
      </c>
      <c r="E110">
        <v>7.7698653740676953</v>
      </c>
    </row>
    <row r="111" spans="1:5" x14ac:dyDescent="0.45">
      <c r="A111">
        <v>778286</v>
      </c>
      <c r="B111">
        <v>0.743634107418773</v>
      </c>
      <c r="C111">
        <v>0.85297036144770999</v>
      </c>
      <c r="D111">
        <v>51.323194683300841</v>
      </c>
      <c r="E111">
        <v>6.8323766117378524</v>
      </c>
    </row>
    <row r="112" spans="1:5" x14ac:dyDescent="0.45">
      <c r="A112">
        <v>167629</v>
      </c>
      <c r="B112">
        <v>0.79587658826642271</v>
      </c>
      <c r="C112">
        <v>0.88633772884660211</v>
      </c>
      <c r="D112">
        <v>27.988837060513969</v>
      </c>
      <c r="E112">
        <v>4.9399153448552848</v>
      </c>
    </row>
    <row r="113" spans="1:12" x14ac:dyDescent="0.45">
      <c r="A113">
        <v>167699</v>
      </c>
      <c r="B113">
        <v>0.83838129576139109</v>
      </c>
      <c r="C113">
        <v>0.91208640742198577</v>
      </c>
      <c r="D113">
        <v>28.186737794572821</v>
      </c>
      <c r="E113">
        <v>3.9356030593122169</v>
      </c>
    </row>
    <row r="114" spans="1:12" x14ac:dyDescent="0.45">
      <c r="A114">
        <v>186556</v>
      </c>
      <c r="B114">
        <v>0.77393867949773287</v>
      </c>
      <c r="C114">
        <v>0.87256531293050477</v>
      </c>
      <c r="D114">
        <v>69.491456309391012</v>
      </c>
      <c r="E114">
        <v>7.0897638982557769</v>
      </c>
    </row>
    <row r="115" spans="1:12" x14ac:dyDescent="0.45">
      <c r="A115">
        <v>223535</v>
      </c>
      <c r="B115">
        <v>0.74865987350327778</v>
      </c>
      <c r="C115">
        <v>0.85626700177365789</v>
      </c>
      <c r="D115">
        <v>66.671712048664247</v>
      </c>
      <c r="E115">
        <v>6.0780790926809054</v>
      </c>
    </row>
    <row r="116" spans="1:12" x14ac:dyDescent="0.45">
      <c r="A116">
        <v>248949</v>
      </c>
      <c r="B116">
        <v>0.85629168498735075</v>
      </c>
      <c r="C116">
        <v>0.92258311763453882</v>
      </c>
      <c r="D116">
        <v>25.05540735051019</v>
      </c>
      <c r="E116">
        <v>3.5720285467916928</v>
      </c>
    </row>
    <row r="117" spans="1:12" x14ac:dyDescent="0.45">
      <c r="A117">
        <v>258530</v>
      </c>
      <c r="B117">
        <v>0.80080132153671835</v>
      </c>
      <c r="C117">
        <v>0.8893833117063159</v>
      </c>
      <c r="D117">
        <v>60.736125601860699</v>
      </c>
      <c r="E117">
        <v>5.6639159564866564</v>
      </c>
    </row>
    <row r="118" spans="1:12" x14ac:dyDescent="0.45">
      <c r="A118">
        <v>262084</v>
      </c>
      <c r="B118">
        <v>0.81175113062172199</v>
      </c>
      <c r="C118">
        <v>0.89609562472651616</v>
      </c>
      <c r="D118">
        <v>49.921031389585693</v>
      </c>
      <c r="E118">
        <v>4.9134599554824181</v>
      </c>
      <c r="J118" t="str" cm="1">
        <f t="array" aca="1" ref="J118" ca="1">SUBSTITUTE(MID(CELL("filename",A1),FIND("_",CELL("filename",A1),FIND("_",CELL("filename",A1),FIND("_",CELL("filename",A1))+1)+1)+1,FIND("]",CELL("filename",A1))-LEN(".xlsx")-FIND("_",CELL("filename",A1),FIND("_",CELL("filename",A1),FIND("_",CELL("filename",A1))+1)+1)-1),"_"," ")</f>
        <v>calc augm 2.5d  pp+fill2d</v>
      </c>
      <c r="L118" t="str">
        <f ca="1">_xlfn.CONCAT("Dice","_",$J$118)</f>
        <v>Dice_calc augm 2.5d  pp+fill2d</v>
      </c>
    </row>
    <row r="119" spans="1:12" x14ac:dyDescent="0.45">
      <c r="A119">
        <v>262601</v>
      </c>
      <c r="B119">
        <v>0.82708139353444476</v>
      </c>
      <c r="C119">
        <v>0.9053580168472688</v>
      </c>
      <c r="D119">
        <v>31.428490259635449</v>
      </c>
      <c r="E119">
        <v>5.036630371705991</v>
      </c>
      <c r="L119" t="str">
        <f ca="1">_xlfn.CONCAT("Jaccard","_",$J$118)</f>
        <v>Jaccard_calc augm 2.5d  pp+fill2d</v>
      </c>
    </row>
    <row r="120" spans="1:12" x14ac:dyDescent="0.45">
      <c r="A120">
        <v>265647</v>
      </c>
      <c r="B120">
        <v>0.85412280318304312</v>
      </c>
      <c r="C120">
        <v>0.92132279665266836</v>
      </c>
      <c r="D120">
        <v>43.383464591938711</v>
      </c>
      <c r="E120">
        <v>3.7827812385493078</v>
      </c>
      <c r="L120" t="str">
        <f ca="1">_xlfn.CONCAT("HD","_",$J$118)</f>
        <v>HD_calc augm 2.5d  pp+fill2d</v>
      </c>
    </row>
    <row r="121" spans="1:12" x14ac:dyDescent="0.45">
      <c r="A121">
        <v>778449</v>
      </c>
      <c r="B121">
        <v>0.84073130545055652</v>
      </c>
      <c r="C121">
        <v>0.91347531599107601</v>
      </c>
      <c r="D121">
        <v>23.499542881192401</v>
      </c>
      <c r="E121">
        <v>4.0053428892832494</v>
      </c>
      <c r="L121" t="str">
        <f ca="1">_xlfn.CONCAT("MAD","_",$J$118)</f>
        <v>MAD_calc augm 2.5d  pp+fill2d</v>
      </c>
    </row>
    <row r="122" spans="1:12" x14ac:dyDescent="0.45">
      <c r="A122">
        <v>267406</v>
      </c>
      <c r="B122">
        <v>0.85251890814595976</v>
      </c>
      <c r="C122">
        <v>0.92038888714952838</v>
      </c>
      <c r="D122">
        <v>24.00292950870789</v>
      </c>
      <c r="E122">
        <v>3.7884820568545279</v>
      </c>
    </row>
    <row r="123" spans="1:12" x14ac:dyDescent="0.45">
      <c r="A123">
        <v>281528</v>
      </c>
      <c r="B123">
        <v>0.74295849612785814</v>
      </c>
      <c r="C123">
        <v>0.85252574605581088</v>
      </c>
      <c r="D123">
        <v>28.877908403310649</v>
      </c>
      <c r="E123">
        <v>5.889804584293354</v>
      </c>
    </row>
    <row r="124" spans="1:12" x14ac:dyDescent="0.45">
      <c r="A124">
        <v>282459</v>
      </c>
      <c r="B124">
        <v>0.79389696288253919</v>
      </c>
      <c r="C124">
        <v>0.88510876522903392</v>
      </c>
      <c r="D124">
        <v>44.703187805793</v>
      </c>
      <c r="E124">
        <v>5.6611499680250219</v>
      </c>
    </row>
    <row r="125" spans="1:12" x14ac:dyDescent="0.45">
      <c r="A125">
        <v>288313</v>
      </c>
      <c r="B125">
        <v>0.7597088345928702</v>
      </c>
      <c r="C125">
        <v>0.86344833833676571</v>
      </c>
      <c r="D125">
        <v>43.869835878425633</v>
      </c>
      <c r="E125">
        <v>5.1448352948998544</v>
      </c>
    </row>
    <row r="126" spans="1:12" x14ac:dyDescent="0.45">
      <c r="A126">
        <v>29874</v>
      </c>
      <c r="B126">
        <v>0.84873858328158691</v>
      </c>
      <c r="C126">
        <v>0.91818128420843681</v>
      </c>
      <c r="D126">
        <v>28.37111069159965</v>
      </c>
      <c r="E126">
        <v>3.9633392228713848</v>
      </c>
    </row>
    <row r="127" spans="1:12" x14ac:dyDescent="0.45">
      <c r="A127">
        <v>306437</v>
      </c>
      <c r="B127">
        <v>0.8880086514926997</v>
      </c>
      <c r="C127">
        <v>0.94068282027269445</v>
      </c>
      <c r="D127">
        <v>22.858600678956709</v>
      </c>
      <c r="E127">
        <v>2.9688597242943762</v>
      </c>
    </row>
    <row r="128" spans="1:12" x14ac:dyDescent="0.45">
      <c r="A128">
        <v>307692</v>
      </c>
      <c r="B128">
        <v>0.87221220652374887</v>
      </c>
      <c r="C128">
        <v>0.93174502706959561</v>
      </c>
      <c r="D128">
        <v>30.400066817360781</v>
      </c>
      <c r="E128">
        <v>3.5691076081594262</v>
      </c>
    </row>
    <row r="129" spans="1:5" x14ac:dyDescent="0.45">
      <c r="A129">
        <v>31423198</v>
      </c>
      <c r="B129">
        <v>0.839751697337624</v>
      </c>
      <c r="C129">
        <v>0.91289677683446224</v>
      </c>
      <c r="D129">
        <v>25.09840009841265</v>
      </c>
      <c r="E129">
        <v>3.539754068548286</v>
      </c>
    </row>
    <row r="130" spans="1:5" x14ac:dyDescent="0.45">
      <c r="A130">
        <v>315083</v>
      </c>
      <c r="B130">
        <v>0.78743025397486421</v>
      </c>
      <c r="C130">
        <v>0.88107522206674871</v>
      </c>
      <c r="D130">
        <v>72.358428586447346</v>
      </c>
      <c r="E130">
        <v>7.2080385145881358</v>
      </c>
    </row>
    <row r="131" spans="1:5" x14ac:dyDescent="0.45">
      <c r="A131">
        <v>778599</v>
      </c>
      <c r="B131">
        <v>0.87954966290975312</v>
      </c>
      <c r="C131">
        <v>0.93591532085203</v>
      </c>
      <c r="D131">
        <v>18.644494830914571</v>
      </c>
      <c r="E131">
        <v>2.6806701340222578</v>
      </c>
    </row>
    <row r="132" spans="1:5" x14ac:dyDescent="0.45">
      <c r="A132">
        <v>320926</v>
      </c>
      <c r="B132">
        <v>0.8760736739890187</v>
      </c>
      <c r="C132">
        <v>0.93394378497541519</v>
      </c>
      <c r="D132">
        <v>23.698422613646681</v>
      </c>
      <c r="E132">
        <v>3.1046298594228392</v>
      </c>
    </row>
    <row r="133" spans="1:5" x14ac:dyDescent="0.45">
      <c r="A133">
        <v>322300</v>
      </c>
      <c r="B133">
        <v>0.84852002954658234</v>
      </c>
      <c r="C133">
        <v>0.91805337890194583</v>
      </c>
      <c r="D133">
        <v>33.367274386740071</v>
      </c>
      <c r="E133">
        <v>4.2338310498662599</v>
      </c>
    </row>
    <row r="134" spans="1:5" x14ac:dyDescent="0.45">
      <c r="A134">
        <v>327814</v>
      </c>
      <c r="B134">
        <v>0.81881231342863448</v>
      </c>
      <c r="C134">
        <v>0.90038131739398142</v>
      </c>
      <c r="D134">
        <v>37.142830314207337</v>
      </c>
      <c r="E134">
        <v>4.9233788472015023</v>
      </c>
    </row>
    <row r="135" spans="1:5" x14ac:dyDescent="0.45">
      <c r="A135">
        <v>344037</v>
      </c>
      <c r="B135">
        <v>0.83836588941300083</v>
      </c>
      <c r="C135">
        <v>0.91207729020765838</v>
      </c>
      <c r="D135">
        <v>50.860102241344343</v>
      </c>
      <c r="E135">
        <v>4.7755448237230791</v>
      </c>
    </row>
    <row r="136" spans="1:5" x14ac:dyDescent="0.45">
      <c r="A136">
        <v>354446</v>
      </c>
      <c r="B136">
        <v>0.80732465454526636</v>
      </c>
      <c r="C136">
        <v>0.89339195646439518</v>
      </c>
      <c r="D136">
        <v>61.83463013858011</v>
      </c>
      <c r="E136">
        <v>5.4741975978473363</v>
      </c>
    </row>
    <row r="137" spans="1:5" x14ac:dyDescent="0.45">
      <c r="A137">
        <v>354535</v>
      </c>
      <c r="B137">
        <v>0.83426420122004219</v>
      </c>
      <c r="C137">
        <v>0.90964453284880098</v>
      </c>
      <c r="D137">
        <v>28.54635758288612</v>
      </c>
      <c r="E137">
        <v>4.0645192421773668</v>
      </c>
    </row>
    <row r="138" spans="1:5" x14ac:dyDescent="0.45">
      <c r="A138">
        <v>354985</v>
      </c>
      <c r="B138">
        <v>0.84760028226850381</v>
      </c>
      <c r="C138">
        <v>0.91751477893022504</v>
      </c>
      <c r="D138">
        <v>20.745387288503441</v>
      </c>
      <c r="E138">
        <v>3.9160871490338991</v>
      </c>
    </row>
    <row r="139" spans="1:5" x14ac:dyDescent="0.45">
      <c r="A139">
        <v>377335</v>
      </c>
      <c r="B139">
        <v>0.78749484593208863</v>
      </c>
      <c r="C139">
        <v>0.88111565493376254</v>
      </c>
      <c r="D139">
        <v>40.087794277061441</v>
      </c>
      <c r="E139">
        <v>6.3854885555451331</v>
      </c>
    </row>
    <row r="140" spans="1:5" x14ac:dyDescent="0.45">
      <c r="A140">
        <v>38011</v>
      </c>
      <c r="B140">
        <v>0.84687007213170473</v>
      </c>
      <c r="C140">
        <v>0.91708678906061403</v>
      </c>
      <c r="D140">
        <v>26.458546587067101</v>
      </c>
      <c r="E140">
        <v>3.690691419165721</v>
      </c>
    </row>
    <row r="141" spans="1:5" x14ac:dyDescent="0.45">
      <c r="A141">
        <v>779317</v>
      </c>
      <c r="B141">
        <v>0.83122752757323981</v>
      </c>
      <c r="C141">
        <v>0.90783642672168718</v>
      </c>
      <c r="D141">
        <v>51.240319207631799</v>
      </c>
      <c r="E141">
        <v>5.5618962141948511</v>
      </c>
    </row>
    <row r="142" spans="1:5" x14ac:dyDescent="0.45">
      <c r="A142">
        <v>3890</v>
      </c>
      <c r="B142">
        <v>0.85690897479298356</v>
      </c>
      <c r="C142">
        <v>0.92294128191018676</v>
      </c>
      <c r="D142">
        <v>26.220221204253789</v>
      </c>
      <c r="E142">
        <v>3.505830585159619</v>
      </c>
    </row>
    <row r="143" spans="1:5" x14ac:dyDescent="0.45">
      <c r="A143">
        <v>389103</v>
      </c>
      <c r="B143">
        <v>0.83626345000426194</v>
      </c>
      <c r="C143">
        <v>0.9108316674302056</v>
      </c>
      <c r="D143">
        <v>22.146749549877519</v>
      </c>
      <c r="E143">
        <v>4.1814394068020606</v>
      </c>
    </row>
    <row r="144" spans="1:5" x14ac:dyDescent="0.45">
      <c r="A144">
        <v>391063</v>
      </c>
      <c r="B144">
        <v>0.79871271073586558</v>
      </c>
      <c r="C144">
        <v>0.88809369719648756</v>
      </c>
      <c r="D144">
        <v>55.717970059039303</v>
      </c>
      <c r="E144">
        <v>5.6961789444385564</v>
      </c>
    </row>
    <row r="145" spans="1:5" x14ac:dyDescent="0.45">
      <c r="A145">
        <v>407299</v>
      </c>
      <c r="B145">
        <v>0.85495338078555216</v>
      </c>
      <c r="C145">
        <v>0.92180578729530005</v>
      </c>
      <c r="D145">
        <v>29.351719498182732</v>
      </c>
      <c r="E145">
        <v>3.6031104852657649</v>
      </c>
    </row>
    <row r="146" spans="1:5" x14ac:dyDescent="0.45">
      <c r="A146">
        <v>415228</v>
      </c>
      <c r="B146">
        <v>0.84963533636633504</v>
      </c>
      <c r="C146">
        <v>0.91870577909207718</v>
      </c>
      <c r="D146">
        <v>45.303145586151082</v>
      </c>
      <c r="E146">
        <v>4.417772089016883</v>
      </c>
    </row>
    <row r="147" spans="1:5" x14ac:dyDescent="0.45">
      <c r="A147">
        <v>416502</v>
      </c>
      <c r="B147">
        <v>0.81668209212171761</v>
      </c>
      <c r="C147">
        <v>0.89909191670173616</v>
      </c>
      <c r="D147">
        <v>35.670228964431949</v>
      </c>
      <c r="E147">
        <v>3.5969531533679771</v>
      </c>
    </row>
    <row r="148" spans="1:5" x14ac:dyDescent="0.45">
      <c r="A148">
        <v>423791</v>
      </c>
      <c r="B148">
        <v>0.84883419667531612</v>
      </c>
      <c r="C148">
        <v>0.9182372310094008</v>
      </c>
      <c r="D148">
        <v>37.962460898893262</v>
      </c>
      <c r="E148">
        <v>3.839911957479615</v>
      </c>
    </row>
    <row r="149" spans="1:5" x14ac:dyDescent="0.45">
      <c r="A149">
        <v>425790</v>
      </c>
      <c r="B149">
        <v>0.8305771239629467</v>
      </c>
      <c r="C149">
        <v>0.90744838126771943</v>
      </c>
      <c r="D149">
        <v>29.734962060678679</v>
      </c>
      <c r="E149">
        <v>4.2924215134319406</v>
      </c>
    </row>
    <row r="150" spans="1:5" x14ac:dyDescent="0.45">
      <c r="A150">
        <v>428239</v>
      </c>
      <c r="B150">
        <v>0.7277461047403273</v>
      </c>
      <c r="C150">
        <v>0.84242250958476839</v>
      </c>
      <c r="D150">
        <v>51.784936878401233</v>
      </c>
      <c r="E150">
        <v>7.0336165399908754</v>
      </c>
    </row>
    <row r="151" spans="1:5" x14ac:dyDescent="0.45">
      <c r="A151">
        <v>779752</v>
      </c>
      <c r="B151">
        <v>0.78594425568967941</v>
      </c>
      <c r="C151">
        <v>0.88014421859563663</v>
      </c>
      <c r="D151">
        <v>35.397298625742621</v>
      </c>
      <c r="E151">
        <v>5.2555044421892756</v>
      </c>
    </row>
    <row r="152" spans="1:5" x14ac:dyDescent="0.45">
      <c r="A152">
        <v>441689</v>
      </c>
      <c r="B152">
        <v>0.80776167135534016</v>
      </c>
      <c r="C152">
        <v>0.89365947309828064</v>
      </c>
      <c r="D152">
        <v>27.033182734372961</v>
      </c>
      <c r="E152">
        <v>4.2695514654734614</v>
      </c>
    </row>
    <row r="153" spans="1:5" x14ac:dyDescent="0.45">
      <c r="A153">
        <v>468380</v>
      </c>
      <c r="B153">
        <v>0.80538078764553345</v>
      </c>
      <c r="C153">
        <v>0.89220046336691272</v>
      </c>
      <c r="D153">
        <v>26.417434761441161</v>
      </c>
      <c r="E153">
        <v>4.0589052865873079</v>
      </c>
    </row>
    <row r="154" spans="1:5" x14ac:dyDescent="0.45">
      <c r="A154">
        <v>477514</v>
      </c>
      <c r="B154">
        <v>0.79533240132523886</v>
      </c>
      <c r="C154">
        <v>0.88600016435748385</v>
      </c>
      <c r="D154">
        <v>30.622703995565129</v>
      </c>
      <c r="E154">
        <v>4.7106843940073171</v>
      </c>
    </row>
    <row r="155" spans="1:5" x14ac:dyDescent="0.45">
      <c r="A155">
        <v>499545</v>
      </c>
      <c r="B155">
        <v>0.8508467404681912</v>
      </c>
      <c r="C155">
        <v>0.91941350071260963</v>
      </c>
      <c r="D155">
        <v>26.810605993710769</v>
      </c>
      <c r="E155">
        <v>3.575255196634183</v>
      </c>
    </row>
    <row r="156" spans="1:5" x14ac:dyDescent="0.45">
      <c r="A156">
        <v>50696</v>
      </c>
      <c r="B156">
        <v>0.82986295777407182</v>
      </c>
      <c r="C156">
        <v>0.90702197587906219</v>
      </c>
      <c r="D156">
        <v>45.253625545363761</v>
      </c>
      <c r="E156">
        <v>4.2500334110338374</v>
      </c>
    </row>
    <row r="157" spans="1:5" x14ac:dyDescent="0.45">
      <c r="A157">
        <v>518068</v>
      </c>
      <c r="B157">
        <v>0.86386444584332966</v>
      </c>
      <c r="C157">
        <v>0.9269605928369572</v>
      </c>
      <c r="D157">
        <v>29.01649584719009</v>
      </c>
      <c r="E157">
        <v>3.4146508755825522</v>
      </c>
    </row>
    <row r="158" spans="1:5" x14ac:dyDescent="0.45">
      <c r="A158">
        <v>523865</v>
      </c>
      <c r="B158">
        <v>0.83320970715932496</v>
      </c>
      <c r="C158">
        <v>0.90901734144800761</v>
      </c>
      <c r="D158">
        <v>22.633630950424191</v>
      </c>
      <c r="E158">
        <v>3.9001291853765032</v>
      </c>
    </row>
    <row r="159" spans="1:5" x14ac:dyDescent="0.45">
      <c r="A159">
        <v>525891</v>
      </c>
      <c r="B159">
        <v>0.82558174054547528</v>
      </c>
      <c r="C159">
        <v>0.90445880588047001</v>
      </c>
      <c r="D159">
        <v>50.624305550792499</v>
      </c>
      <c r="E159">
        <v>4.6393083756638056</v>
      </c>
    </row>
    <row r="160" spans="1:5" x14ac:dyDescent="0.45">
      <c r="A160">
        <v>527679</v>
      </c>
      <c r="B160">
        <v>0.85386818161863776</v>
      </c>
      <c r="C160">
        <v>0.92117464454577758</v>
      </c>
      <c r="D160">
        <v>32.024648710017097</v>
      </c>
      <c r="E160">
        <v>3.272599016551939</v>
      </c>
    </row>
    <row r="161" spans="1:5" x14ac:dyDescent="0.45">
      <c r="A161">
        <v>781432</v>
      </c>
      <c r="B161">
        <v>0.859892794001341</v>
      </c>
      <c r="C161">
        <v>0.92466920327314417</v>
      </c>
      <c r="D161">
        <v>21.254411306832282</v>
      </c>
      <c r="E161">
        <v>3.803247888950593</v>
      </c>
    </row>
    <row r="162" spans="1:5" x14ac:dyDescent="0.45">
      <c r="A162">
        <v>541516</v>
      </c>
      <c r="B162">
        <v>0.81184145511224803</v>
      </c>
      <c r="C162">
        <v>0.8961506569149037</v>
      </c>
      <c r="D162">
        <v>44.5791956802722</v>
      </c>
      <c r="E162">
        <v>4.8701446149018404</v>
      </c>
    </row>
    <row r="163" spans="1:5" x14ac:dyDescent="0.45">
      <c r="A163">
        <v>543704</v>
      </c>
      <c r="B163">
        <v>0.81642723242637272</v>
      </c>
      <c r="C163">
        <v>0.89893745023387928</v>
      </c>
      <c r="D163">
        <v>70.412179344201519</v>
      </c>
      <c r="E163">
        <v>5.3014540080145141</v>
      </c>
    </row>
    <row r="164" spans="1:5" x14ac:dyDescent="0.45">
      <c r="A164">
        <v>549611</v>
      </c>
      <c r="B164">
        <v>0.85136862774655875</v>
      </c>
      <c r="C164">
        <v>0.91971811014516758</v>
      </c>
      <c r="D164">
        <v>23.598199083828408</v>
      </c>
      <c r="E164">
        <v>3.575908727796929</v>
      </c>
    </row>
    <row r="165" spans="1:5" x14ac:dyDescent="0.45">
      <c r="A165">
        <v>583912</v>
      </c>
      <c r="B165">
        <v>0.82499301051985285</v>
      </c>
      <c r="C165">
        <v>0.90410539192679096</v>
      </c>
      <c r="D165">
        <v>28.50137058107908</v>
      </c>
      <c r="E165">
        <v>3.9365224389801732</v>
      </c>
    </row>
    <row r="166" spans="1:5" x14ac:dyDescent="0.45">
      <c r="A166">
        <v>584613</v>
      </c>
      <c r="B166">
        <v>0.83196911051200739</v>
      </c>
      <c r="C166">
        <v>0.90827853563479</v>
      </c>
      <c r="D166">
        <v>32.971578670121332</v>
      </c>
      <c r="E166">
        <v>4.6102203077026784</v>
      </c>
    </row>
    <row r="167" spans="1:5" x14ac:dyDescent="0.45">
      <c r="A167">
        <v>611559</v>
      </c>
      <c r="B167">
        <v>0.85628995260282637</v>
      </c>
      <c r="C167">
        <v>0.92258211213411556</v>
      </c>
      <c r="D167">
        <v>24.921752546721109</v>
      </c>
      <c r="E167">
        <v>3.3097162161758091</v>
      </c>
    </row>
    <row r="168" spans="1:5" x14ac:dyDescent="0.45">
      <c r="A168">
        <v>618577</v>
      </c>
      <c r="B168">
        <v>0.8478672500624429</v>
      </c>
      <c r="C168">
        <v>0.91767116932646742</v>
      </c>
      <c r="D168">
        <v>33.914817465969058</v>
      </c>
      <c r="E168">
        <v>3.981850542647646</v>
      </c>
    </row>
    <row r="169" spans="1:5" x14ac:dyDescent="0.45">
      <c r="A169">
        <v>625719</v>
      </c>
      <c r="B169">
        <v>0.84490368235401492</v>
      </c>
      <c r="C169">
        <v>0.91593256649144483</v>
      </c>
      <c r="D169">
        <v>39.355203356735437</v>
      </c>
      <c r="E169">
        <v>4.8418540660429823</v>
      </c>
    </row>
    <row r="170" spans="1:5" x14ac:dyDescent="0.45">
      <c r="A170">
        <v>627609</v>
      </c>
      <c r="B170">
        <v>0.8598727253598234</v>
      </c>
      <c r="C170">
        <v>0.92465760009837961</v>
      </c>
      <c r="D170">
        <v>29.872646350800601</v>
      </c>
      <c r="E170">
        <v>3.7920286125319169</v>
      </c>
    </row>
    <row r="171" spans="1:5" x14ac:dyDescent="0.45">
      <c r="A171">
        <v>782112</v>
      </c>
      <c r="B171">
        <v>0.81372612549605183</v>
      </c>
      <c r="C171">
        <v>0.89729768354469586</v>
      </c>
      <c r="D171">
        <v>31.74209424211012</v>
      </c>
      <c r="E171">
        <v>4.4311885691903354</v>
      </c>
    </row>
    <row r="172" spans="1:5" x14ac:dyDescent="0.45">
      <c r="A172">
        <v>637664</v>
      </c>
      <c r="B172">
        <v>0.79549700709732596</v>
      </c>
      <c r="C172">
        <v>0.88610229251605277</v>
      </c>
      <c r="D172">
        <v>42.870444364386991</v>
      </c>
      <c r="E172">
        <v>5.4372016214876542</v>
      </c>
    </row>
    <row r="173" spans="1:5" x14ac:dyDescent="0.45">
      <c r="A173">
        <v>64142</v>
      </c>
      <c r="B173">
        <v>0.82147181711557338</v>
      </c>
      <c r="C173">
        <v>0.90198685414351443</v>
      </c>
      <c r="D173">
        <v>45.315560241488797</v>
      </c>
      <c r="E173">
        <v>4.3310793140793269</v>
      </c>
    </row>
    <row r="174" spans="1:5" x14ac:dyDescent="0.45">
      <c r="A174">
        <v>645367</v>
      </c>
      <c r="B174">
        <v>0.86742567802497117</v>
      </c>
      <c r="C174">
        <v>0.92900690852915635</v>
      </c>
      <c r="D174">
        <v>33.594956373687999</v>
      </c>
      <c r="E174">
        <v>3.5974636507633848</v>
      </c>
    </row>
    <row r="175" spans="1:5" x14ac:dyDescent="0.45">
      <c r="A175">
        <v>665325</v>
      </c>
      <c r="B175">
        <v>0.63529301815266748</v>
      </c>
      <c r="C175">
        <v>0.77697759496378871</v>
      </c>
      <c r="D175">
        <v>73.020491558876813</v>
      </c>
      <c r="E175">
        <v>9.4788230953986083</v>
      </c>
    </row>
    <row r="176" spans="1:5" x14ac:dyDescent="0.45">
      <c r="A176">
        <v>665856</v>
      </c>
      <c r="B176">
        <v>0.83380562967122196</v>
      </c>
      <c r="C176">
        <v>0.90937187254759677</v>
      </c>
      <c r="D176">
        <v>35.512321805255148</v>
      </c>
      <c r="E176">
        <v>4.5083245371738734</v>
      </c>
    </row>
    <row r="177" spans="1:5" x14ac:dyDescent="0.45">
      <c r="A177">
        <v>67653</v>
      </c>
      <c r="B177">
        <v>0.8243933018241848</v>
      </c>
      <c r="C177">
        <v>0.90374515297757962</v>
      </c>
      <c r="D177">
        <v>24.193071063839749</v>
      </c>
      <c r="E177">
        <v>3.638133533104376</v>
      </c>
    </row>
    <row r="178" spans="1:5" x14ac:dyDescent="0.45">
      <c r="A178">
        <v>678429</v>
      </c>
      <c r="B178">
        <v>0.76348732392037333</v>
      </c>
      <c r="C178">
        <v>0.86588354060076822</v>
      </c>
      <c r="D178">
        <v>43.565234849590787</v>
      </c>
      <c r="E178">
        <v>7.2715353371979026</v>
      </c>
    </row>
    <row r="179" spans="1:5" x14ac:dyDescent="0.45">
      <c r="A179">
        <v>692114</v>
      </c>
      <c r="B179">
        <v>0.84523611348501715</v>
      </c>
      <c r="C179">
        <v>0.91612786819856518</v>
      </c>
      <c r="D179">
        <v>33.299774774013109</v>
      </c>
      <c r="E179">
        <v>3.4483845914019722</v>
      </c>
    </row>
    <row r="180" spans="1:5" x14ac:dyDescent="0.45">
      <c r="A180">
        <v>699302</v>
      </c>
      <c r="B180">
        <v>0.85258237744316756</v>
      </c>
      <c r="C180">
        <v>0.9204258745242464</v>
      </c>
      <c r="D180">
        <v>28.251590110115931</v>
      </c>
      <c r="E180">
        <v>3.7450635701419079</v>
      </c>
    </row>
    <row r="181" spans="1:5" x14ac:dyDescent="0.45">
      <c r="A181">
        <v>89601</v>
      </c>
      <c r="B181">
        <v>0.80119333072165133</v>
      </c>
      <c r="C181">
        <v>0.88962502476139171</v>
      </c>
      <c r="D181">
        <v>41.952353926806062</v>
      </c>
      <c r="E181">
        <v>5.6396314985577138</v>
      </c>
    </row>
    <row r="182" spans="1:5" x14ac:dyDescent="0.45">
      <c r="A182">
        <v>699615</v>
      </c>
      <c r="B182">
        <v>0.86525963809786122</v>
      </c>
      <c r="C182">
        <v>0.9277632136834616</v>
      </c>
      <c r="D182">
        <v>17.062614468480501</v>
      </c>
      <c r="E182">
        <v>3.1662299469850899</v>
      </c>
    </row>
    <row r="183" spans="1:5" x14ac:dyDescent="0.45">
      <c r="A183">
        <v>705186</v>
      </c>
      <c r="B183">
        <v>0.79745955451476414</v>
      </c>
      <c r="C183">
        <v>0.88731849627631099</v>
      </c>
      <c r="D183">
        <v>29.053426002796989</v>
      </c>
      <c r="E183">
        <v>4.9818329799619194</v>
      </c>
    </row>
    <row r="184" spans="1:5" x14ac:dyDescent="0.45">
      <c r="A184">
        <v>711314</v>
      </c>
      <c r="B184">
        <v>0.88495725267058412</v>
      </c>
      <c r="C184">
        <v>0.93896798075053178</v>
      </c>
      <c r="D184">
        <v>31.315930450810491</v>
      </c>
      <c r="E184">
        <v>3.0816422528804779</v>
      </c>
    </row>
    <row r="185" spans="1:5" x14ac:dyDescent="0.45">
      <c r="A185">
        <v>711891</v>
      </c>
      <c r="B185">
        <v>0.84561516550633942</v>
      </c>
      <c r="C185">
        <v>0.91635047360953736</v>
      </c>
      <c r="D185">
        <v>31.965557636305991</v>
      </c>
      <c r="E185">
        <v>3.7421620605036452</v>
      </c>
    </row>
    <row r="186" spans="1:5" x14ac:dyDescent="0.45">
      <c r="A186">
        <v>717305</v>
      </c>
      <c r="B186">
        <v>0.81006346422917663</v>
      </c>
      <c r="C186">
        <v>0.89506636671896544</v>
      </c>
      <c r="D186">
        <v>30.787229749118389</v>
      </c>
      <c r="E186">
        <v>4.9652892693532467</v>
      </c>
    </row>
    <row r="187" spans="1:5" x14ac:dyDescent="0.45">
      <c r="A187">
        <v>718000</v>
      </c>
      <c r="B187">
        <v>0.88228144336847492</v>
      </c>
      <c r="C187">
        <v>0.93745964130589343</v>
      </c>
      <c r="D187">
        <v>34.809414136121283</v>
      </c>
      <c r="E187">
        <v>3.3308141852341491</v>
      </c>
    </row>
    <row r="188" spans="1:5" x14ac:dyDescent="0.45">
      <c r="A188">
        <v>719172</v>
      </c>
      <c r="B188">
        <v>0.83671583003245509</v>
      </c>
      <c r="C188">
        <v>0.91109992776364324</v>
      </c>
      <c r="D188">
        <v>19.990231989649349</v>
      </c>
      <c r="E188">
        <v>3.772321901965515</v>
      </c>
    </row>
    <row r="189" spans="1:5" x14ac:dyDescent="0.45">
      <c r="A189">
        <v>72093</v>
      </c>
      <c r="B189">
        <v>0.86963818766340673</v>
      </c>
      <c r="C189">
        <v>0.93027431018644635</v>
      </c>
      <c r="D189">
        <v>49.891679541783319</v>
      </c>
      <c r="E189">
        <v>3.4256025892888382</v>
      </c>
    </row>
    <row r="190" spans="1:5" x14ac:dyDescent="0.45">
      <c r="A190">
        <v>723975</v>
      </c>
      <c r="B190">
        <v>0.6939213390052944</v>
      </c>
      <c r="C190">
        <v>0.81930763020292241</v>
      </c>
      <c r="D190">
        <v>80.245229608992943</v>
      </c>
      <c r="E190">
        <v>9.5501465309248204</v>
      </c>
    </row>
    <row r="191" spans="1:5" x14ac:dyDescent="0.45">
      <c r="A191">
        <v>93057</v>
      </c>
      <c r="B191">
        <v>0.87296186593289971</v>
      </c>
      <c r="C191">
        <v>0.93217259978551437</v>
      </c>
      <c r="D191">
        <v>13.96137249252379</v>
      </c>
      <c r="E191">
        <v>2.648600525341787</v>
      </c>
    </row>
  </sheetData>
  <mergeCells count="12">
    <mergeCell ref="G66:G71"/>
    <mergeCell ref="G77:G82"/>
    <mergeCell ref="G37:G42"/>
    <mergeCell ref="G44:J44"/>
    <mergeCell ref="G46:G51"/>
    <mergeCell ref="G57:G62"/>
    <mergeCell ref="G64:J64"/>
    <mergeCell ref="G6:G11"/>
    <mergeCell ref="G17:G22"/>
    <mergeCell ref="G4:J4"/>
    <mergeCell ref="G24:J24"/>
    <mergeCell ref="G26:G3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RubenSilva</dc:creator>
  <cp:lastModifiedBy>RubenSilva</cp:lastModifiedBy>
  <dcterms:created xsi:type="dcterms:W3CDTF">2015-06-05T18:19:34Z</dcterms:created>
  <dcterms:modified xsi:type="dcterms:W3CDTF">2023-05-04T11:41:17Z</dcterms:modified>
</cp:coreProperties>
</file>