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RubenSilva\Desktop\Results\Hospital\2.5d\"/>
    </mc:Choice>
  </mc:AlternateContent>
  <xr:revisionPtr revIDLastSave="0" documentId="13_ncr:1_{99A176C9-E2D9-4850-8245-09023510C0A8}" xr6:coauthVersionLast="47" xr6:coauthVersionMax="47" xr10:uidLastSave="{00000000-0000-0000-0000-000000000000}"/>
  <bookViews>
    <workbookView xWindow="-60" yWindow="-60" windowWidth="19320" windowHeight="121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J18" i="1" s="1"/>
  <c r="H18" i="1" s="1" a="1"/>
  <c r="H18" i="1" s="1"/>
  <c r="M14" i="1"/>
  <c r="M13" i="1"/>
  <c r="H54" i="1"/>
  <c r="H53" i="1"/>
  <c r="I79" i="1"/>
  <c r="J79" i="1" s="1"/>
  <c r="H79" i="1" s="1" a="1"/>
  <c r="H79" i="1" s="1"/>
  <c r="I80" i="1"/>
  <c r="J80" i="1" s="1"/>
  <c r="H80" i="1" s="1" a="1"/>
  <c r="H80" i="1" s="1"/>
  <c r="I81" i="1"/>
  <c r="J81" i="1" s="1"/>
  <c r="H81" i="1" s="1" a="1"/>
  <c r="H81" i="1" s="1"/>
  <c r="I82" i="1"/>
  <c r="J82" i="1" s="1"/>
  <c r="H82" i="1" s="1" a="1"/>
  <c r="H82" i="1" s="1"/>
  <c r="I78" i="1"/>
  <c r="J78" i="1" s="1"/>
  <c r="H78" i="1" s="1" a="1"/>
  <c r="H78" i="1" s="1"/>
  <c r="H74" i="1"/>
  <c r="H73" i="1"/>
  <c r="I68" i="1"/>
  <c r="J68" i="1" s="1"/>
  <c r="H68" i="1" s="1" a="1"/>
  <c r="H68" i="1" s="1"/>
  <c r="I69" i="1"/>
  <c r="J69" i="1" s="1"/>
  <c r="I70" i="1"/>
  <c r="J70" i="1" s="1"/>
  <c r="H70" i="1" s="1" a="1"/>
  <c r="H70" i="1" s="1"/>
  <c r="I71" i="1"/>
  <c r="J71" i="1" s="1"/>
  <c r="H71" i="1" s="1" a="1"/>
  <c r="H71" i="1" s="1"/>
  <c r="I67" i="1"/>
  <c r="J67" i="1" s="1"/>
  <c r="I59" i="1"/>
  <c r="J59" i="1" s="1"/>
  <c r="H59" i="1" s="1" a="1"/>
  <c r="H59" i="1" s="1"/>
  <c r="I60" i="1"/>
  <c r="J60" i="1" s="1"/>
  <c r="H60" i="1" s="1" a="1"/>
  <c r="H60" i="1" s="1"/>
  <c r="I61" i="1"/>
  <c r="J61" i="1" s="1"/>
  <c r="H61" i="1" s="1" a="1"/>
  <c r="H61" i="1" s="1"/>
  <c r="I62" i="1"/>
  <c r="J62" i="1" s="1"/>
  <c r="H62" i="1" s="1" a="1"/>
  <c r="H62" i="1" s="1"/>
  <c r="I58" i="1"/>
  <c r="J58" i="1" s="1"/>
  <c r="H58" i="1" s="1" a="1"/>
  <c r="H58" i="1" s="1"/>
  <c r="I48" i="1"/>
  <c r="J48" i="1" s="1"/>
  <c r="I49" i="1"/>
  <c r="J49" i="1" s="1"/>
  <c r="I50" i="1"/>
  <c r="J50" i="1" s="1"/>
  <c r="I51" i="1"/>
  <c r="J51" i="1" s="1"/>
  <c r="I47" i="1"/>
  <c r="J47" i="1" s="1"/>
  <c r="H47" i="1" s="1" a="1"/>
  <c r="H47" i="1" s="1"/>
  <c r="H34" i="1"/>
  <c r="H33" i="1"/>
  <c r="J42" i="1"/>
  <c r="H42" i="1" s="1" a="1"/>
  <c r="H42" i="1" s="1"/>
  <c r="I39" i="1"/>
  <c r="J39" i="1" s="1"/>
  <c r="H39" i="1" s="1" a="1"/>
  <c r="H39" i="1" s="1"/>
  <c r="I40" i="1"/>
  <c r="J40" i="1" s="1"/>
  <c r="H40" i="1" s="1" a="1"/>
  <c r="H40" i="1" s="1"/>
  <c r="I41" i="1"/>
  <c r="J41" i="1" s="1"/>
  <c r="H41" i="1" s="1" a="1"/>
  <c r="H41" i="1" s="1"/>
  <c r="I42" i="1"/>
  <c r="I38" i="1"/>
  <c r="J38" i="1" s="1"/>
  <c r="H38" i="1" s="1" a="1"/>
  <c r="H38" i="1" s="1"/>
  <c r="I31" i="1"/>
  <c r="J31" i="1" s="1"/>
  <c r="I30" i="1"/>
  <c r="J30" i="1" s="1"/>
  <c r="H30" i="1" s="1" a="1"/>
  <c r="H30" i="1" s="1"/>
  <c r="I29" i="1"/>
  <c r="J29" i="1" s="1"/>
  <c r="H29" i="1" s="1" a="1"/>
  <c r="H29" i="1" s="1"/>
  <c r="I28" i="1"/>
  <c r="J28" i="1" s="1"/>
  <c r="H28" i="1" s="1" a="1"/>
  <c r="H28" i="1" s="1"/>
  <c r="I27" i="1"/>
  <c r="J27" i="1" s="1"/>
  <c r="H27" i="1" s="1" a="1"/>
  <c r="H27" i="1" s="1"/>
  <c r="M16" i="1"/>
  <c r="M15" i="1"/>
  <c r="I22" i="1"/>
  <c r="J22" i="1" s="1"/>
  <c r="H22" i="1" s="1" a="1"/>
  <c r="H22" i="1" s="1"/>
  <c r="I21" i="1"/>
  <c r="J21" i="1" s="1"/>
  <c r="H21" i="1" s="1" a="1"/>
  <c r="H21" i="1" s="1"/>
  <c r="I20" i="1"/>
  <c r="J20" i="1" s="1"/>
  <c r="H20" i="1" s="1" a="1"/>
  <c r="H20" i="1" s="1"/>
  <c r="I19" i="1"/>
  <c r="J19" i="1" s="1"/>
  <c r="H19" i="1" s="1" a="1"/>
  <c r="H19" i="1" s="1"/>
  <c r="H14" i="1"/>
  <c r="H13" i="1"/>
  <c r="I11" i="1"/>
  <c r="J11" i="1" s="1"/>
  <c r="I10" i="1"/>
  <c r="J10" i="1" s="1"/>
  <c r="H10" i="1" s="1" a="1"/>
  <c r="H10" i="1" s="1"/>
  <c r="I9" i="1"/>
  <c r="J9" i="1" s="1"/>
  <c r="I8" i="1"/>
  <c r="J8" i="1" s="1"/>
  <c r="H8" i="1" s="1" a="1"/>
  <c r="H8" i="1" s="1"/>
  <c r="I7" i="1"/>
  <c r="J7" i="1" s="1"/>
  <c r="H50" i="1" l="1" a="1"/>
  <c r="H50" i="1" s="1"/>
  <c r="H49" i="1" a="1"/>
  <c r="H49" i="1" s="1"/>
  <c r="H69" i="1" a="1"/>
  <c r="H69" i="1" s="1"/>
  <c r="H67" i="1" a="1"/>
  <c r="H67" i="1" s="1"/>
  <c r="H51" i="1" a="1"/>
  <c r="H51" i="1" s="1"/>
  <c r="H48" i="1" a="1"/>
  <c r="H48" i="1" s="1"/>
  <c r="H31" i="1" a="1"/>
  <c r="H31" i="1" s="1"/>
  <c r="H9" i="1" a="1"/>
  <c r="H9" i="1" s="1"/>
  <c r="H11" i="1" a="1"/>
  <c r="H11" i="1" s="1"/>
  <c r="H7" i="1" a="1"/>
  <c r="H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<sst xmlns="http://schemas.openxmlformats.org/spreadsheetml/2006/main" count="60" uniqueCount="26">
  <si>
    <t>patient</t>
  </si>
  <si>
    <t>jaccard</t>
  </si>
  <si>
    <t>dice</t>
  </si>
  <si>
    <t>hd</t>
  </si>
  <si>
    <t>mad</t>
  </si>
  <si>
    <t>Patient</t>
  </si>
  <si>
    <t>Dice</t>
  </si>
  <si>
    <t>Index</t>
  </si>
  <si>
    <t>Range(Dice)</t>
  </si>
  <si>
    <t>Patients</t>
  </si>
  <si>
    <t>Mean</t>
  </si>
  <si>
    <t>0.8-1</t>
  </si>
  <si>
    <t>Std</t>
  </si>
  <si>
    <t>0.7-0.8</t>
  </si>
  <si>
    <t>0.5-0.7</t>
  </si>
  <si>
    <t>0-0.5</t>
  </si>
  <si>
    <t>Worst</t>
  </si>
  <si>
    <t>DICE</t>
  </si>
  <si>
    <t>Best</t>
  </si>
  <si>
    <t>HD</t>
  </si>
  <si>
    <t>MAD</t>
  </si>
  <si>
    <t>calc augm 2.5d</t>
  </si>
  <si>
    <t>Dice_calc augm 2.5d</t>
  </si>
  <si>
    <t>Jaccard_calc augm 2.5d</t>
  </si>
  <si>
    <t>HD_calc augm 2.5d</t>
  </si>
  <si>
    <t>MAD_calc augm 2.5d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</si>
</sst>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494949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4" borderId="1" xfId="0" applyFont="1" applyFill="1" applyBorder="1"/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6" borderId="1" xfId="0" applyFont="1" applyFill="1" applyBorder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6" borderId="4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Tabelle1!$L$118</c:f>
              <c:strCache>
                <c:ptCount val="1"/>
                <c:pt idx="0">
                  <c:v>Dice_calc augm 2.5d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Tabelle1!$H$13</c:f>
              <c:numCache>
                <c:formatCode>General</c:formatCode>
                <c:ptCount val="1"/>
                <c:pt idx="0">
                  <c:v>0.89821580965786796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C-4393-A704-4D0FFE33C02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Tabelle1!$L$120</c:f>
              <c:strCache>
                <c:ptCount val="1"/>
                <c:pt idx="0">
                  <c:v>HD_calc augm 2.5d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Tabelle1!$H$53</c:f>
              <c:numCache>
                <c:formatCode>General</c:formatCode>
                <c:ptCount val="1"/>
                <c:pt idx="0">
                  <c:v>49.79887525694091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984-40ED-A2E9-C50BDC6F15C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Tabelle1!$L$119</c:f>
              <c:strCache>
                <c:ptCount val="1"/>
                <c:pt idx="0">
                  <c:v>Jaccard_calc augm 2.5d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Tabelle1!$H$33</c:f>
              <c:numCache>
                <c:formatCode>General</c:formatCode>
                <c:ptCount val="1"/>
                <c:pt idx="0">
                  <c:v>0.81523751886378959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05-4DFC-BD91-15E7B6CC83E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MAD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Tabelle1!$L$121</c:f>
              <c:strCache>
                <c:ptCount val="1"/>
                <c:pt idx="0">
                  <c:v>MAD_calc augm 2.5d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Tabelle1!$H$73</c:f>
              <c:numCache>
                <c:formatCode>General</c:formatCode>
                <c:ptCount val="1"/>
                <c:pt idx="0">
                  <c:v>4.8018692748547673</c:v>
                </c:pt>
              </c:numCache>
              <c:extLst xmlns:c15="http://schemas.microsoft.com/office/drawing/2012/chart"/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A7C-4CEC-AAE4-0FBF2833770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35611464"/>
        <c:axId val="535612448"/>
        <c:extLst/>
      </c:barChart>
      <c:catAx>
        <c:axId val="535611464"/>
        <c:scaling>
          <c:orientation val="minMax"/>
        </c:scaling>
        <c:delete val="1"/>
        <c:axPos val="b"/>
        <c:majorTickMark val="none"/>
        <c:minorTickMark val="none"/>
        <c:tickLblPos val="nextTo"/>
        <c:crossAx val="535612448"/>
        <c:crosses val="autoZero"/>
        <c:auto val="0"/>
        <c:lblAlgn val="ctr"/>
        <c:lblOffset val="100"/>
        <c:noMultiLvlLbl val="0"/>
      </c:catAx>
      <c:valAx>
        <c:axId val="53561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5611464"/>
        <c:crossesAt val="1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83</xdr:row>
      <xdr:rowOff>23813</xdr:rowOff>
    </xdr:from>
    <xdr:to>
      <xdr:col>13</xdr:col>
      <xdr:colOff>276225</xdr:colOff>
      <xdr:row>97</xdr:row>
      <xdr:rowOff>100013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4A12D-E732-4EE1-973D-82AAEEBA6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600075</xdr:colOff>
      <xdr:row>99</xdr:row>
      <xdr:rowOff>33337</xdr:rowOff>
    </xdr:from>
    <xdr:to>
      <xdr:col>13</xdr:col>
      <xdr:colOff>257175</xdr:colOff>
      <xdr:row>113</xdr:row>
      <xdr:rowOff>109537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F98BB0-4BFB-44F3-A8AC-224591BEB2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83</xdr:row>
      <xdr:rowOff>0</xdr:rowOff>
    </xdr:from>
    <xdr:to>
      <xdr:col>21</xdr:col>
      <xdr:colOff>609600</xdr:colOff>
      <xdr:row>97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6FA1BF-A2FC-418C-BA8C-C993FA0301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99</xdr:row>
      <xdr:rowOff>0</xdr:rowOff>
    </xdr:from>
    <xdr:to>
      <xdr:col>21</xdr:col>
      <xdr:colOff>609600</xdr:colOff>
      <xdr:row>113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EDEBF6-6521-450E-8238-DE165BE545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1"/>
  <sheetViews>
    <sheetView tabSelected="1" topLeftCell="A39" workbookViewId="0">
      <selection activeCell="A52" sqref="A52"/>
    </sheetView>
  </sheetViews>
  <sheetFormatPr defaultRowHeight="14.25" x14ac:dyDescent="0.45"/>
  <cols>
    <col min="12" max="12" width="13.33203125" bestFit="1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45">
      <c r="A2">
        <v>107103</v>
      </c>
      <c r="B2">
        <v>0.79640560341507427</v>
      </c>
      <c r="C2">
        <v>0.886665686080092</v>
      </c>
      <c r="D2">
        <v>73.52008654102633</v>
      </c>
      <c r="E2">
        <v>6.3250543518369318</v>
      </c>
    </row>
    <row r="3" spans="1:13" x14ac:dyDescent="0.45">
      <c r="A3">
        <v>107780</v>
      </c>
      <c r="B3">
        <v>0.87727656462108583</v>
      </c>
      <c r="C3">
        <v>0.93462687507437936</v>
      </c>
      <c r="D3">
        <v>26.976660919672771</v>
      </c>
      <c r="E3">
        <v>3.034559765279575</v>
      </c>
    </row>
    <row r="4" spans="1:13" x14ac:dyDescent="0.45">
      <c r="A4">
        <v>110830</v>
      </c>
      <c r="B4">
        <v>0.8439336732864422</v>
      </c>
      <c r="C4">
        <v>0.91536228825660482</v>
      </c>
      <c r="D4">
        <v>20.85365675367272</v>
      </c>
      <c r="E4">
        <v>3.287650541306558</v>
      </c>
      <c r="G4" s="16" t="s">
        <v>17</v>
      </c>
      <c r="H4" s="16"/>
      <c r="I4" s="16"/>
      <c r="J4" s="16"/>
    </row>
    <row r="5" spans="1:13" x14ac:dyDescent="0.45">
      <c r="A5">
        <v>11624799</v>
      </c>
      <c r="B5">
        <v>0.84975113726162588</v>
      </c>
      <c r="C5">
        <v>0.91877347189481784</v>
      </c>
      <c r="D5">
        <v>106.43641734622599</v>
      </c>
      <c r="E5">
        <v>3.8164900165376929</v>
      </c>
    </row>
    <row r="6" spans="1:13" ht="15.75" x14ac:dyDescent="0.45">
      <c r="A6">
        <v>118752</v>
      </c>
      <c r="B6">
        <v>0.80286626260261285</v>
      </c>
      <c r="C6">
        <v>0.89065537389733762</v>
      </c>
      <c r="D6">
        <v>37.707239855232039</v>
      </c>
      <c r="E6">
        <v>4.6335302742599858</v>
      </c>
      <c r="G6" s="12" t="s">
        <v>18</v>
      </c>
      <c r="H6" s="1" t="s">
        <v>5</v>
      </c>
      <c r="I6" s="1" t="s">
        <v>6</v>
      </c>
      <c r="J6" s="1" t="s">
        <v>7</v>
      </c>
    </row>
    <row r="7" spans="1:13" x14ac:dyDescent="0.45">
      <c r="A7">
        <v>119046</v>
      </c>
      <c r="B7">
        <v>0.85776992910123306</v>
      </c>
      <c r="C7">
        <v>0.92344042786418878</v>
      </c>
      <c r="D7">
        <v>47.205729094835519</v>
      </c>
      <c r="E7">
        <v>3.90699970022205</v>
      </c>
      <c r="G7" s="13"/>
      <c r="H7" s="2">
        <f t="array" ref="H7">INDEX(A$2:A$1048576,J7)</f>
        <v>756850</v>
      </c>
      <c r="I7" s="2">
        <f>LARGE(C$2:C$1048576,1)</f>
        <v>0.94235743108305803</v>
      </c>
      <c r="J7" s="3">
        <f>MATCH(I7,C$2:C$1048576,0)</f>
        <v>55</v>
      </c>
    </row>
    <row r="8" spans="1:13" x14ac:dyDescent="0.45">
      <c r="A8">
        <v>119615</v>
      </c>
      <c r="B8">
        <v>0.80485819818813387</v>
      </c>
      <c r="C8">
        <v>0.89187970445114995</v>
      </c>
      <c r="D8">
        <v>113.2526903653948</v>
      </c>
      <c r="E8">
        <v>8.8018071298690579</v>
      </c>
      <c r="G8" s="13"/>
      <c r="H8" s="2">
        <f t="array" ref="H8">INDEX(A$2:A$1048576,J8)</f>
        <v>750504</v>
      </c>
      <c r="I8" s="2">
        <f>LARGE(C$2:C$1048576,2)</f>
        <v>0.94212649984377161</v>
      </c>
      <c r="J8" s="3">
        <f t="shared" ref="J8:J11" si="0">MATCH(I8,C$2:C$1048576,0)</f>
        <v>41</v>
      </c>
    </row>
    <row r="9" spans="1:13" x14ac:dyDescent="0.45">
      <c r="A9">
        <v>123292</v>
      </c>
      <c r="B9">
        <v>0.80686051313078677</v>
      </c>
      <c r="C9">
        <v>0.89310769399982282</v>
      </c>
      <c r="D9">
        <v>67.659490395841743</v>
      </c>
      <c r="E9">
        <v>5.9748124341233284</v>
      </c>
      <c r="G9" s="13"/>
      <c r="H9" s="2">
        <f t="array" ref="H9">INDEX(A$2:A$1048576,J9)</f>
        <v>736311</v>
      </c>
      <c r="I9" s="2">
        <f>LARGE(C$2:C$1048576,3)</f>
        <v>0.94187179214624861</v>
      </c>
      <c r="J9" s="3">
        <f t="shared" si="0"/>
        <v>22</v>
      </c>
    </row>
    <row r="10" spans="1:13" x14ac:dyDescent="0.45">
      <c r="A10">
        <v>123682</v>
      </c>
      <c r="B10">
        <v>0.87148455112238088</v>
      </c>
      <c r="C10">
        <v>0.93132967685971824</v>
      </c>
      <c r="D10">
        <v>162.1265058719579</v>
      </c>
      <c r="E10">
        <v>3.6006838666711061</v>
      </c>
      <c r="G10" s="13"/>
      <c r="H10" s="2">
        <f t="array" ref="H10">INDEX(A$2:A$1048576,J10)</f>
        <v>306437</v>
      </c>
      <c r="I10" s="2">
        <f>LARGE(C$2:C$1048576,4)</f>
        <v>0.93971196165671844</v>
      </c>
      <c r="J10" s="3">
        <f t="shared" si="0"/>
        <v>126</v>
      </c>
    </row>
    <row r="11" spans="1:13" x14ac:dyDescent="0.45">
      <c r="A11">
        <v>777072</v>
      </c>
      <c r="B11">
        <v>0.57852184776177151</v>
      </c>
      <c r="C11">
        <v>0.73299187918377329</v>
      </c>
      <c r="D11">
        <v>85.185459439977208</v>
      </c>
      <c r="E11">
        <v>12.84338515403663</v>
      </c>
      <c r="G11" s="14"/>
      <c r="H11" s="2">
        <f t="array" ref="H11">INDEX(A$2:A$1048576,J11)</f>
        <v>761868</v>
      </c>
      <c r="I11" s="2">
        <f>LARGE(C$2:C$1048576,5)</f>
        <v>0.93816406369194938</v>
      </c>
      <c r="J11" s="3">
        <f t="shared" si="0"/>
        <v>63</v>
      </c>
    </row>
    <row r="12" spans="1:13" ht="18" x14ac:dyDescent="0.55000000000000004">
      <c r="A12">
        <v>725302</v>
      </c>
      <c r="B12">
        <v>0.83135017889751939</v>
      </c>
      <c r="C12">
        <v>0.9079095723768088</v>
      </c>
      <c r="D12">
        <v>56.609942120399673</v>
      </c>
      <c r="E12">
        <v>4.3928671178182741</v>
      </c>
      <c r="L12" s="4" t="s">
        <v>8</v>
      </c>
      <c r="M12" s="4" t="s">
        <v>9</v>
      </c>
    </row>
    <row r="13" spans="1:13" ht="15.75" x14ac:dyDescent="0.45">
      <c r="A13">
        <v>726287</v>
      </c>
      <c r="B13">
        <v>0.66052954743478043</v>
      </c>
      <c r="C13">
        <v>0.79556494306913095</v>
      </c>
      <c r="D13">
        <v>94.266172766931618</v>
      </c>
      <c r="E13">
        <v>11.878072869774339</v>
      </c>
      <c r="G13" s="5" t="s">
        <v>10</v>
      </c>
      <c r="H13" s="6">
        <f>HARMEAN(C:C)</f>
        <v>0.89821580965786796</v>
      </c>
      <c r="L13" s="7" t="s">
        <v>11</v>
      </c>
      <c r="M13" s="7">
        <f>COUNTIFS(C:C,"&gt;=0.8")</f>
        <v>186</v>
      </c>
    </row>
    <row r="14" spans="1:13" ht="15.75" x14ac:dyDescent="0.45">
      <c r="A14">
        <v>727743</v>
      </c>
      <c r="B14">
        <v>0.85647468841292229</v>
      </c>
      <c r="C14">
        <v>0.9226893248354624</v>
      </c>
      <c r="D14">
        <v>105.5445884744926</v>
      </c>
      <c r="E14">
        <v>3.4679560094634891</v>
      </c>
      <c r="G14" s="5" t="s">
        <v>12</v>
      </c>
      <c r="H14" s="6">
        <f>_xlfn.STDEV.P(C:C)</f>
        <v>3.1399909402451742E-2</v>
      </c>
      <c r="L14" s="8" t="s">
        <v>13</v>
      </c>
      <c r="M14" s="8">
        <f>COUNTIFS(C:C,"&gt;=0.7",C:C,"&lt;0.8")</f>
        <v>4</v>
      </c>
    </row>
    <row r="15" spans="1:13" x14ac:dyDescent="0.45">
      <c r="A15">
        <v>729973</v>
      </c>
      <c r="B15">
        <v>0.82466644905296194</v>
      </c>
      <c r="C15">
        <v>0.90390925912073439</v>
      </c>
      <c r="D15">
        <v>21.96792761618628</v>
      </c>
      <c r="E15">
        <v>3.1028411251398791</v>
      </c>
      <c r="L15" s="9" t="s">
        <v>14</v>
      </c>
      <c r="M15" s="9">
        <f>COUNTIFS(C:C,"&gt;=0.5",C:C,"&lt;0.7")</f>
        <v>0</v>
      </c>
    </row>
    <row r="16" spans="1:13" x14ac:dyDescent="0.45">
      <c r="A16">
        <v>729998</v>
      </c>
      <c r="B16">
        <v>0.80808833179854378</v>
      </c>
      <c r="C16">
        <v>0.89385935143414286</v>
      </c>
      <c r="D16">
        <v>82.713006270174944</v>
      </c>
      <c r="E16">
        <v>4.8196770775059772</v>
      </c>
      <c r="L16" s="10" t="s">
        <v>15</v>
      </c>
      <c r="M16" s="10">
        <f>COUNTIFS(C:C,"&lt;0.5")</f>
        <v>0</v>
      </c>
    </row>
    <row r="17" spans="1:10" ht="15.75" x14ac:dyDescent="0.5">
      <c r="A17">
        <v>730375</v>
      </c>
      <c r="B17">
        <v>0.83017120078086537</v>
      </c>
      <c r="C17">
        <v>0.90720605856617398</v>
      </c>
      <c r="D17">
        <v>60.742428154667969</v>
      </c>
      <c r="E17">
        <v>4.6245872299067914</v>
      </c>
      <c r="G17" s="15" t="s">
        <v>16</v>
      </c>
      <c r="H17" s="11" t="s">
        <v>5</v>
      </c>
      <c r="I17" s="11" t="s">
        <v>6</v>
      </c>
      <c r="J17" s="11" t="s">
        <v>7</v>
      </c>
    </row>
    <row r="18" spans="1:10" x14ac:dyDescent="0.45">
      <c r="A18">
        <v>730705</v>
      </c>
      <c r="B18">
        <v>0.87311356032048437</v>
      </c>
      <c r="C18">
        <v>0.93225907795050844</v>
      </c>
      <c r="D18">
        <v>25.146640245269349</v>
      </c>
      <c r="E18">
        <v>3.2708967223027932</v>
      </c>
      <c r="G18" s="13"/>
      <c r="H18" s="2" cm="1">
        <f t="array" ref="H18">INDEX(A$1:A$1048575,J18)</f>
        <v>777072</v>
      </c>
      <c r="I18" s="2">
        <f>SMALL(C:C,1)</f>
        <v>0.73299187918377329</v>
      </c>
      <c r="J18" s="3">
        <f>MATCH(I18,C:C,0)</f>
        <v>11</v>
      </c>
    </row>
    <row r="19" spans="1:10" x14ac:dyDescent="0.45">
      <c r="A19">
        <v>731800</v>
      </c>
      <c r="B19">
        <v>0.8142983727542128</v>
      </c>
      <c r="C19">
        <v>0.89764548652277021</v>
      </c>
      <c r="D19">
        <v>64.69610450019384</v>
      </c>
      <c r="E19">
        <v>5.2196337564696327</v>
      </c>
      <c r="G19" s="13"/>
      <c r="H19" s="2" cm="1">
        <f t="array" ref="H19">INDEX(A$1:A$1048575,J19)</f>
        <v>665325</v>
      </c>
      <c r="I19" s="2">
        <f>SMALL(C:C,2)</f>
        <v>0.76467536646419587</v>
      </c>
      <c r="J19" s="3">
        <f t="shared" ref="J19:J22" si="1">MATCH(I19,C:C,0)</f>
        <v>175</v>
      </c>
    </row>
    <row r="20" spans="1:10" x14ac:dyDescent="0.45">
      <c r="A20">
        <v>731930</v>
      </c>
      <c r="B20">
        <v>0.84049827682753708</v>
      </c>
      <c r="C20">
        <v>0.91333774924940681</v>
      </c>
      <c r="D20">
        <v>89.210731907657831</v>
      </c>
      <c r="E20">
        <v>3.7871879303045839</v>
      </c>
      <c r="G20" s="13"/>
      <c r="H20" s="2" cm="1">
        <f t="array" ref="H20">INDEX(A$1:A$1048575,J20)</f>
        <v>164287</v>
      </c>
      <c r="I20" s="2">
        <f>SMALL(C:C,3)</f>
        <v>0.79385819560883164</v>
      </c>
      <c r="J20" s="3">
        <f t="shared" si="1"/>
        <v>110</v>
      </c>
    </row>
    <row r="21" spans="1:10" x14ac:dyDescent="0.45">
      <c r="A21">
        <v>732047</v>
      </c>
      <c r="B21">
        <v>0.82682666704297136</v>
      </c>
      <c r="C21">
        <v>0.90520538369557579</v>
      </c>
      <c r="D21">
        <v>28.647916590914601</v>
      </c>
      <c r="E21">
        <v>4.2918810345650789</v>
      </c>
      <c r="G21" s="13"/>
      <c r="H21" s="2" cm="1">
        <f t="array" ref="H21">INDEX(A$1:A$1048575,J21)</f>
        <v>726287</v>
      </c>
      <c r="I21" s="2">
        <f>SMALL(C:C,4)</f>
        <v>0.79556494306913095</v>
      </c>
      <c r="J21" s="3">
        <f t="shared" si="1"/>
        <v>13</v>
      </c>
    </row>
    <row r="22" spans="1:10" x14ac:dyDescent="0.45">
      <c r="A22">
        <v>734048</v>
      </c>
      <c r="B22">
        <v>0.75882778190330524</v>
      </c>
      <c r="C22">
        <v>0.8628790035169267</v>
      </c>
      <c r="D22">
        <v>101.50307877104019</v>
      </c>
      <c r="E22">
        <v>8.3632828466242444</v>
      </c>
      <c r="G22" s="14"/>
      <c r="H22" s="2" cm="1">
        <f t="array" ref="H22">INDEX(A$1:A$1048575,J22)</f>
        <v>428239</v>
      </c>
      <c r="I22" s="2">
        <f>SMALL(C:C,5)</f>
        <v>0.81631331472822111</v>
      </c>
      <c r="J22" s="3">
        <f t="shared" si="1"/>
        <v>150</v>
      </c>
    </row>
    <row r="23" spans="1:10" x14ac:dyDescent="0.45">
      <c r="A23">
        <v>736311</v>
      </c>
      <c r="B23">
        <v>0.89013012332096231</v>
      </c>
      <c r="C23">
        <v>0.94187179214624861</v>
      </c>
      <c r="D23">
        <v>67.065266718324466</v>
      </c>
      <c r="E23">
        <v>2.8545922683513578</v>
      </c>
    </row>
    <row r="24" spans="1:10" x14ac:dyDescent="0.45">
      <c r="A24">
        <v>73699</v>
      </c>
      <c r="B24">
        <v>0.87791325576651202</v>
      </c>
      <c r="C24">
        <v>0.93498808112749843</v>
      </c>
      <c r="D24">
        <v>96.707809356974877</v>
      </c>
      <c r="E24">
        <v>4.7223180139395673</v>
      </c>
      <c r="G24" s="16" t="s">
        <v>1</v>
      </c>
      <c r="H24" s="16"/>
      <c r="I24" s="16"/>
      <c r="J24" s="16"/>
    </row>
    <row r="25" spans="1:10" x14ac:dyDescent="0.45">
      <c r="A25">
        <v>737795</v>
      </c>
      <c r="B25">
        <v>0.79643293493419176</v>
      </c>
      <c r="C25">
        <v>0.88668262471303139</v>
      </c>
      <c r="D25">
        <v>100.1107394651043</v>
      </c>
      <c r="E25">
        <v>6.0291437634263803</v>
      </c>
    </row>
    <row r="26" spans="1:10" ht="15.75" x14ac:dyDescent="0.45">
      <c r="A26">
        <v>738237</v>
      </c>
      <c r="B26">
        <v>0.86668082009827541</v>
      </c>
      <c r="C26">
        <v>0.92857955229073075</v>
      </c>
      <c r="D26">
        <v>32.54570104099772</v>
      </c>
      <c r="E26">
        <v>3.3000642486262688</v>
      </c>
      <c r="G26" s="12" t="s">
        <v>18</v>
      </c>
      <c r="H26" s="1" t="s">
        <v>5</v>
      </c>
      <c r="I26" s="1" t="s">
        <v>1</v>
      </c>
      <c r="J26" s="1" t="s">
        <v>7</v>
      </c>
    </row>
    <row r="27" spans="1:10" x14ac:dyDescent="0.45">
      <c r="A27">
        <v>738655</v>
      </c>
      <c r="B27">
        <v>0.88292448093211073</v>
      </c>
      <c r="C27">
        <v>0.93782250947742041</v>
      </c>
      <c r="D27">
        <v>26.05230615991605</v>
      </c>
      <c r="E27">
        <v>2.936613012249933</v>
      </c>
      <c r="G27" s="13"/>
      <c r="H27" s="2" cm="1">
        <f t="array" ref="H27">INDEX(A$2:A$1048576,J27)</f>
        <v>756850</v>
      </c>
      <c r="I27" s="2">
        <f>LARGE(B$2:B$1048576,1)</f>
        <v>0.89099801651143862</v>
      </c>
      <c r="J27" s="3">
        <f>MATCH(I27,B$2:B$1048576,0)</f>
        <v>55</v>
      </c>
    </row>
    <row r="28" spans="1:10" x14ac:dyDescent="0.45">
      <c r="A28">
        <v>739664</v>
      </c>
      <c r="B28">
        <v>0.84997958672147345</v>
      </c>
      <c r="C28">
        <v>0.91890698991744435</v>
      </c>
      <c r="D28">
        <v>21.548636847837962</v>
      </c>
      <c r="E28">
        <v>3.2135167078652191</v>
      </c>
      <c r="G28" s="13"/>
      <c r="H28" s="2">
        <f t="array" ref="H28">INDEX(A$2:A$1048576,J28)</f>
        <v>750504</v>
      </c>
      <c r="I28" s="2">
        <f>LARGE(B$2:B$1048576,2)</f>
        <v>0.89058521619516584</v>
      </c>
      <c r="J28" s="3">
        <f t="shared" ref="J28:J31" si="2">MATCH(I28,B$2:B$1048576,0)</f>
        <v>41</v>
      </c>
    </row>
    <row r="29" spans="1:10" x14ac:dyDescent="0.45">
      <c r="A29">
        <v>739819</v>
      </c>
      <c r="B29">
        <v>0.7826753009945655</v>
      </c>
      <c r="C29">
        <v>0.87809069947612572</v>
      </c>
      <c r="D29">
        <v>43.185148271714887</v>
      </c>
      <c r="E29">
        <v>5.2437654248924437</v>
      </c>
      <c r="G29" s="13"/>
      <c r="H29" s="2">
        <f t="array" ref="H29">INDEX(A$2:A$1048576,J29)</f>
        <v>736311</v>
      </c>
      <c r="I29" s="2">
        <f>LARGE(B$2:B$1048576,3)</f>
        <v>0.89013012332096231</v>
      </c>
      <c r="J29" s="3">
        <f t="shared" si="2"/>
        <v>22</v>
      </c>
    </row>
    <row r="30" spans="1:10" x14ac:dyDescent="0.45">
      <c r="A30">
        <v>741368</v>
      </c>
      <c r="B30">
        <v>0.84715672917639862</v>
      </c>
      <c r="C30">
        <v>0.91725484448103645</v>
      </c>
      <c r="D30">
        <v>77.091488870367527</v>
      </c>
      <c r="E30">
        <v>3.5728562755422009</v>
      </c>
      <c r="G30" s="13"/>
      <c r="H30" s="2">
        <f t="array" ref="H30">INDEX(A$2:A$1048576,J30)</f>
        <v>306437</v>
      </c>
      <c r="I30" s="2">
        <f>LARGE(B$2:B$1048576,4)</f>
        <v>0.88627988591197793</v>
      </c>
      <c r="J30" s="3">
        <f t="shared" si="2"/>
        <v>126</v>
      </c>
    </row>
    <row r="31" spans="1:10" x14ac:dyDescent="0.45">
      <c r="A31">
        <v>741814</v>
      </c>
      <c r="B31">
        <v>0.84100659165122993</v>
      </c>
      <c r="C31">
        <v>0.91363778431332721</v>
      </c>
      <c r="D31">
        <v>37.363815216061653</v>
      </c>
      <c r="E31">
        <v>4.2148042306523221</v>
      </c>
      <c r="G31" s="14"/>
      <c r="H31" s="2">
        <f t="array" ref="H31">INDEX(A$2:A$1048576,J31)</f>
        <v>761868</v>
      </c>
      <c r="I31" s="2">
        <f>LARGE(B$2:B$1048576,5)</f>
        <v>0.88353014963300058</v>
      </c>
      <c r="J31" s="3">
        <f t="shared" si="2"/>
        <v>63</v>
      </c>
    </row>
    <row r="32" spans="1:10" x14ac:dyDescent="0.45">
      <c r="A32">
        <v>741888</v>
      </c>
      <c r="B32">
        <v>0.83750888956039404</v>
      </c>
      <c r="C32">
        <v>0.91156989151846757</v>
      </c>
      <c r="D32">
        <v>25.58899910117627</v>
      </c>
      <c r="E32">
        <v>3.6896876149972369</v>
      </c>
    </row>
    <row r="33" spans="1:11" ht="15.75" x14ac:dyDescent="0.45">
      <c r="A33">
        <v>742678</v>
      </c>
      <c r="B33">
        <v>0.78674873793624078</v>
      </c>
      <c r="C33">
        <v>0.88064843280086935</v>
      </c>
      <c r="D33">
        <v>112.5333283965244</v>
      </c>
      <c r="E33">
        <v>9.8845590135813488</v>
      </c>
      <c r="G33" s="5" t="s">
        <v>10</v>
      </c>
      <c r="H33" s="6">
        <f>HARMEAN(B:B)</f>
        <v>0.81523751886378959</v>
      </c>
    </row>
    <row r="34" spans="1:11" ht="15.75" x14ac:dyDescent="0.45">
      <c r="A34">
        <v>744233</v>
      </c>
      <c r="B34">
        <v>0.85147475945454498</v>
      </c>
      <c r="C34">
        <v>0.91978003492242522</v>
      </c>
      <c r="D34">
        <v>32.700702400713048</v>
      </c>
      <c r="E34">
        <v>4.0844793210105168</v>
      </c>
      <c r="G34" s="5" t="s">
        <v>12</v>
      </c>
      <c r="H34" s="6">
        <f>_xlfn.STDEV.P(B:B)</f>
        <v>4.9285647996487748E-2</v>
      </c>
    </row>
    <row r="35" spans="1:11" x14ac:dyDescent="0.45">
      <c r="A35">
        <v>745881</v>
      </c>
      <c r="B35">
        <v>0.83091326396056819</v>
      </c>
      <c r="C35">
        <v>0.90764896438967879</v>
      </c>
      <c r="D35">
        <v>75.82360285557526</v>
      </c>
      <c r="E35">
        <v>4.5511625221327128</v>
      </c>
    </row>
    <row r="36" spans="1:11" x14ac:dyDescent="0.45">
      <c r="A36">
        <v>746168</v>
      </c>
      <c r="B36">
        <v>0.83394761097749115</v>
      </c>
      <c r="C36">
        <v>0.90945630724205739</v>
      </c>
      <c r="D36">
        <v>138.95381989171801</v>
      </c>
      <c r="E36">
        <v>8.2044163180437941</v>
      </c>
    </row>
    <row r="37" spans="1:11" ht="15.75" customHeight="1" x14ac:dyDescent="0.5">
      <c r="A37">
        <v>746429</v>
      </c>
      <c r="B37">
        <v>0.79802399284561421</v>
      </c>
      <c r="C37">
        <v>0.88766779088707726</v>
      </c>
      <c r="D37">
        <v>112.8195461788426</v>
      </c>
      <c r="E37">
        <v>8.1624343328691467</v>
      </c>
      <c r="G37" s="17" t="s">
        <v>16</v>
      </c>
      <c r="H37" s="11" t="s">
        <v>5</v>
      </c>
      <c r="I37" s="11" t="s">
        <v>1</v>
      </c>
      <c r="J37" s="11" t="s">
        <v>7</v>
      </c>
    </row>
    <row r="38" spans="1:11" x14ac:dyDescent="0.45">
      <c r="A38">
        <v>747522</v>
      </c>
      <c r="B38">
        <v>0.81220408982740389</v>
      </c>
      <c r="C38">
        <v>0.89637154489013315</v>
      </c>
      <c r="D38">
        <v>106.32332029004741</v>
      </c>
      <c r="E38">
        <v>7.6733361701036866</v>
      </c>
      <c r="G38" s="18"/>
      <c r="H38" s="2" cm="1">
        <f t="array" ref="H38">INDEX(A$1:A$1048575,J38)</f>
        <v>777072</v>
      </c>
      <c r="I38" s="2">
        <f>SMALL(B:B,K38)</f>
        <v>0.57852184776177151</v>
      </c>
      <c r="J38" s="3">
        <f>MATCH(I38,B:B,0)</f>
        <v>11</v>
      </c>
      <c r="K38">
        <v>1</v>
      </c>
    </row>
    <row r="39" spans="1:11" x14ac:dyDescent="0.45">
      <c r="A39">
        <v>74808</v>
      </c>
      <c r="B39">
        <v>0.794594717375951</v>
      </c>
      <c r="C39">
        <v>0.885542244922914</v>
      </c>
      <c r="D39">
        <v>85.783612217019638</v>
      </c>
      <c r="E39">
        <v>5.3323055522591893</v>
      </c>
      <c r="G39" s="18"/>
      <c r="H39" s="2" cm="1">
        <f t="array" ref="H39">INDEX(A$1:A$1048575,J39)</f>
        <v>665325</v>
      </c>
      <c r="I39" s="2">
        <f t="shared" ref="I39:I42" si="3">SMALL(B:B,K39)</f>
        <v>0.61900762415423238</v>
      </c>
      <c r="J39" s="3">
        <f t="shared" ref="J39:J42" si="4">MATCH(I39,B:B,0)</f>
        <v>175</v>
      </c>
      <c r="K39">
        <v>2</v>
      </c>
    </row>
    <row r="40" spans="1:11" x14ac:dyDescent="0.45">
      <c r="A40">
        <v>748405</v>
      </c>
      <c r="B40">
        <v>0.85802894436279198</v>
      </c>
      <c r="C40">
        <v>0.92359050376048002</v>
      </c>
      <c r="D40">
        <v>26.367593746870419</v>
      </c>
      <c r="E40">
        <v>3.2518322063011622</v>
      </c>
      <c r="G40" s="18"/>
      <c r="H40" s="2" cm="1">
        <f t="array" ref="H40">INDEX(A$1:A$1048575,J40)</f>
        <v>164287</v>
      </c>
      <c r="I40" s="2">
        <f t="shared" si="3"/>
        <v>0.65817981991723795</v>
      </c>
      <c r="J40" s="3">
        <f t="shared" si="4"/>
        <v>110</v>
      </c>
      <c r="K40">
        <v>3</v>
      </c>
    </row>
    <row r="41" spans="1:11" x14ac:dyDescent="0.45">
      <c r="A41">
        <v>749729</v>
      </c>
      <c r="B41">
        <v>0.8535720262203651</v>
      </c>
      <c r="C41">
        <v>0.92100227468461682</v>
      </c>
      <c r="D41">
        <v>17.94550126424447</v>
      </c>
      <c r="E41">
        <v>3.6960532828739612</v>
      </c>
      <c r="G41" s="18"/>
      <c r="H41" s="2" cm="1">
        <f t="array" ref="H41">INDEX(A$1:A$1048575,J41)</f>
        <v>726287</v>
      </c>
      <c r="I41" s="2">
        <f t="shared" si="3"/>
        <v>0.66052954743478043</v>
      </c>
      <c r="J41" s="3">
        <f t="shared" si="4"/>
        <v>13</v>
      </c>
      <c r="K41">
        <v>4</v>
      </c>
    </row>
    <row r="42" spans="1:11" x14ac:dyDescent="0.45">
      <c r="A42">
        <v>750504</v>
      </c>
      <c r="B42">
        <v>0.89058521619516584</v>
      </c>
      <c r="C42">
        <v>0.94212649984377161</v>
      </c>
      <c r="D42">
        <v>69.331236196248511</v>
      </c>
      <c r="E42">
        <v>3.7728333393150821</v>
      </c>
      <c r="G42" s="19"/>
      <c r="H42" s="2" cm="1">
        <f t="array" ref="H42">INDEX(A$1:A$1048575,J42)</f>
        <v>428239</v>
      </c>
      <c r="I42" s="2">
        <f t="shared" si="3"/>
        <v>0.68963630738212833</v>
      </c>
      <c r="J42" s="3">
        <f t="shared" si="4"/>
        <v>150</v>
      </c>
      <c r="K42">
        <v>5</v>
      </c>
    </row>
    <row r="43" spans="1:11" x14ac:dyDescent="0.45">
      <c r="A43">
        <v>751239</v>
      </c>
      <c r="B43">
        <v>0.75637932354505644</v>
      </c>
      <c r="C43">
        <v>0.8612938143890112</v>
      </c>
      <c r="D43">
        <v>96.898142397055281</v>
      </c>
      <c r="E43">
        <v>8.9503700060759463</v>
      </c>
    </row>
    <row r="44" spans="1:11" x14ac:dyDescent="0.45">
      <c r="A44">
        <v>751654</v>
      </c>
      <c r="B44">
        <v>0.82976413081011136</v>
      </c>
      <c r="C44">
        <v>0.90696294329776905</v>
      </c>
      <c r="D44">
        <v>75.21053782549356</v>
      </c>
      <c r="E44">
        <v>6.9006183048768239</v>
      </c>
      <c r="G44" s="16" t="s">
        <v>3</v>
      </c>
      <c r="H44" s="16"/>
      <c r="I44" s="16"/>
      <c r="J44" s="16"/>
    </row>
    <row r="45" spans="1:11" x14ac:dyDescent="0.45">
      <c r="A45">
        <v>751855</v>
      </c>
      <c r="B45">
        <v>0.87108318305700472</v>
      </c>
      <c r="C45">
        <v>0.93110043523967279</v>
      </c>
      <c r="D45">
        <v>20.19340084037357</v>
      </c>
      <c r="E45">
        <v>3.275730971454363</v>
      </c>
    </row>
    <row r="46" spans="1:11" ht="15.75" customHeight="1" x14ac:dyDescent="0.45">
      <c r="A46">
        <v>752242</v>
      </c>
      <c r="B46">
        <v>0.85252971286164025</v>
      </c>
      <c r="C46">
        <v>0.92039518388584485</v>
      </c>
      <c r="D46">
        <v>63.074360876666837</v>
      </c>
      <c r="E46">
        <v>5.4419604604844958</v>
      </c>
      <c r="G46" s="17" t="s">
        <v>16</v>
      </c>
      <c r="H46" s="1" t="s">
        <v>5</v>
      </c>
      <c r="I46" s="1" t="s">
        <v>19</v>
      </c>
      <c r="J46" s="1" t="s">
        <v>7</v>
      </c>
    </row>
    <row r="47" spans="1:11" ht="14.25" customHeight="1" x14ac:dyDescent="0.45">
      <c r="A47">
        <v>752433</v>
      </c>
      <c r="B47">
        <v>0.81379293554796639</v>
      </c>
      <c r="C47">
        <v>0.89733830096996248</v>
      </c>
      <c r="D47">
        <v>26.701255237347929</v>
      </c>
      <c r="E47">
        <v>4.333949190340503</v>
      </c>
      <c r="G47" s="18"/>
      <c r="H47" s="2" cm="1">
        <f t="array" ref="H47">INDEX(A$2:A$1048576,J47)</f>
        <v>778449</v>
      </c>
      <c r="I47" s="2">
        <f>LARGE(D$2:D$1048576,K47)</f>
        <v>175.95578834788299</v>
      </c>
      <c r="J47" s="3">
        <f>MATCH(I47,D$2:D$1048576,0)</f>
        <v>120</v>
      </c>
      <c r="K47">
        <v>1</v>
      </c>
    </row>
    <row r="48" spans="1:11" ht="14.25" customHeight="1" x14ac:dyDescent="0.45">
      <c r="A48">
        <v>752645</v>
      </c>
      <c r="B48">
        <v>0.80866179783899017</v>
      </c>
      <c r="C48">
        <v>0.89421007156250942</v>
      </c>
      <c r="D48">
        <v>79.077444239808372</v>
      </c>
      <c r="E48">
        <v>5.7384708060002563</v>
      </c>
      <c r="G48" s="18"/>
      <c r="H48" s="2">
        <f t="array" ref="H48">INDEX(A$2:A$1048576,J48)</f>
        <v>123682</v>
      </c>
      <c r="I48" s="2">
        <f t="shared" ref="I48:I51" si="5">LARGE(D$2:D$1048576,K48)</f>
        <v>162.1265058719579</v>
      </c>
      <c r="J48" s="3">
        <f t="shared" ref="J48:J51" si="6">MATCH(I48,D$2:D$1048576,0)</f>
        <v>9</v>
      </c>
      <c r="K48">
        <v>2</v>
      </c>
    </row>
    <row r="49" spans="1:11" ht="14.25" customHeight="1" x14ac:dyDescent="0.45">
      <c r="A49">
        <v>754335</v>
      </c>
      <c r="B49">
        <v>0.83084684791650576</v>
      </c>
      <c r="C49">
        <v>0.90760933811804656</v>
      </c>
      <c r="D49">
        <v>27.86042219708812</v>
      </c>
      <c r="E49">
        <v>4.3979527212125404</v>
      </c>
      <c r="G49" s="18"/>
      <c r="H49" s="2">
        <f t="array" ref="H49">INDEX(A$2:A$1048576,J49)</f>
        <v>761362</v>
      </c>
      <c r="I49" s="2">
        <f t="shared" si="5"/>
        <v>150.0330171995484</v>
      </c>
      <c r="J49" s="3">
        <f t="shared" si="6"/>
        <v>60</v>
      </c>
      <c r="K49">
        <v>3</v>
      </c>
    </row>
    <row r="50" spans="1:11" ht="14.25" customHeight="1" x14ac:dyDescent="0.45">
      <c r="A50">
        <v>754834</v>
      </c>
      <c r="B50">
        <v>0.84369920892669725</v>
      </c>
      <c r="C50">
        <v>0.915224354213238</v>
      </c>
      <c r="D50">
        <v>80.142305073537784</v>
      </c>
      <c r="E50">
        <v>4.792472178187432</v>
      </c>
      <c r="G50" s="18"/>
      <c r="H50" s="2">
        <f t="array" ref="H50">INDEX(A$2:A$1048576,J50)</f>
        <v>93057</v>
      </c>
      <c r="I50" s="2">
        <f t="shared" si="5"/>
        <v>139.79048217332249</v>
      </c>
      <c r="J50" s="3">
        <f t="shared" si="6"/>
        <v>190</v>
      </c>
      <c r="K50">
        <v>4</v>
      </c>
    </row>
    <row r="51" spans="1:11" ht="14.25" customHeight="1" x14ac:dyDescent="0.45">
      <c r="A51">
        <v>755870</v>
      </c>
      <c r="B51">
        <v>0.84753779006337804</v>
      </c>
      <c r="C51">
        <v>0.91747816431327678</v>
      </c>
      <c r="D51">
        <v>60.070840341841397</v>
      </c>
      <c r="E51">
        <v>4.2242769756529661</v>
      </c>
      <c r="G51" s="19"/>
      <c r="H51" s="2">
        <f t="array" ref="H51">INDEX(A$2:A$1048576,J51)</f>
        <v>746168</v>
      </c>
      <c r="I51" s="2">
        <f t="shared" si="5"/>
        <v>138.95381989171801</v>
      </c>
      <c r="J51" s="3">
        <f t="shared" si="6"/>
        <v>35</v>
      </c>
      <c r="K51">
        <v>5</v>
      </c>
    </row>
    <row r="52" spans="1:11" x14ac:dyDescent="0.45">
      <c r="A52">
        <v>756125</v>
      </c>
      <c r="B52">
        <v>0.81355590638930164</v>
      </c>
      <c r="C52">
        <v>0.89719418466569412</v>
      </c>
      <c r="D52">
        <v>25.107269863527581</v>
      </c>
      <c r="E52">
        <v>4.679916112050706</v>
      </c>
    </row>
    <row r="53" spans="1:11" ht="15.75" x14ac:dyDescent="0.45">
      <c r="A53">
        <v>756202</v>
      </c>
      <c r="B53">
        <v>0.77293446418614986</v>
      </c>
      <c r="C53">
        <v>0.87192671787894738</v>
      </c>
      <c r="D53">
        <v>65.550553010634474</v>
      </c>
      <c r="E53">
        <v>6.9519818493341328</v>
      </c>
      <c r="G53" s="5" t="s">
        <v>10</v>
      </c>
      <c r="H53" s="6">
        <f>HARMEAN(D:D)</f>
        <v>49.79887525694091</v>
      </c>
    </row>
    <row r="54" spans="1:11" ht="15.75" x14ac:dyDescent="0.45">
      <c r="A54">
        <v>756413</v>
      </c>
      <c r="B54">
        <v>0.83370053115151799</v>
      </c>
      <c r="C54">
        <v>0.909309363212078</v>
      </c>
      <c r="D54">
        <v>28.631276604440821</v>
      </c>
      <c r="E54">
        <v>4.3282328396348237</v>
      </c>
      <c r="G54" s="5" t="s">
        <v>12</v>
      </c>
      <c r="H54" s="6">
        <f>_xlfn.STDEV.P(D:D)</f>
        <v>33.405029735077818</v>
      </c>
    </row>
    <row r="55" spans="1:11" x14ac:dyDescent="0.45">
      <c r="A55">
        <v>756817</v>
      </c>
      <c r="B55">
        <v>0.79439463134444255</v>
      </c>
      <c r="C55">
        <v>0.88541797603266981</v>
      </c>
      <c r="D55">
        <v>94.851446351650338</v>
      </c>
      <c r="E55">
        <v>8.2867578086810987</v>
      </c>
    </row>
    <row r="56" spans="1:11" x14ac:dyDescent="0.45">
      <c r="A56">
        <v>756850</v>
      </c>
      <c r="B56">
        <v>0.89099801651143862</v>
      </c>
      <c r="C56">
        <v>0.94235743108305803</v>
      </c>
      <c r="D56">
        <v>102.762487836029</v>
      </c>
      <c r="E56">
        <v>2.191978621483281</v>
      </c>
    </row>
    <row r="57" spans="1:11" ht="15.75" customHeight="1" x14ac:dyDescent="0.5">
      <c r="A57">
        <v>759110</v>
      </c>
      <c r="B57">
        <v>0.86654040017458955</v>
      </c>
      <c r="C57">
        <v>0.928498949279144</v>
      </c>
      <c r="D57">
        <v>21.791492390953859</v>
      </c>
      <c r="E57">
        <v>3.006149644707397</v>
      </c>
      <c r="G57" s="12" t="s">
        <v>18</v>
      </c>
      <c r="H57" s="11" t="s">
        <v>5</v>
      </c>
      <c r="I57" s="11" t="s">
        <v>19</v>
      </c>
      <c r="J57" s="11" t="s">
        <v>7</v>
      </c>
    </row>
    <row r="58" spans="1:11" ht="14.25" customHeight="1" x14ac:dyDescent="0.45">
      <c r="A58">
        <v>759755</v>
      </c>
      <c r="B58">
        <v>0.80626366056928522</v>
      </c>
      <c r="C58">
        <v>0.89274193814558922</v>
      </c>
      <c r="D58">
        <v>120.4367053684216</v>
      </c>
      <c r="E58">
        <v>8.1602670821347782</v>
      </c>
      <c r="G58" s="13"/>
      <c r="H58" s="2" cm="1">
        <f t="array" ref="H58">INDEX(A$1:A$1048575,J58)</f>
        <v>699615</v>
      </c>
      <c r="I58" s="2">
        <f>SMALL(D:D,K58)</f>
        <v>17.712162576179111</v>
      </c>
      <c r="J58" s="3">
        <f>MATCH(I58,D:D,0)</f>
        <v>182</v>
      </c>
      <c r="K58">
        <v>1</v>
      </c>
    </row>
    <row r="59" spans="1:11" ht="14.25" customHeight="1" x14ac:dyDescent="0.45">
      <c r="A59">
        <v>760053</v>
      </c>
      <c r="B59">
        <v>0.72732801710045836</v>
      </c>
      <c r="C59">
        <v>0.84214232606655881</v>
      </c>
      <c r="D59">
        <v>66.763575398565933</v>
      </c>
      <c r="E59">
        <v>8.6438809374844041</v>
      </c>
      <c r="G59" s="13"/>
      <c r="H59" s="2" cm="1">
        <f t="array" ref="H59">INDEX(A$1:A$1048575,J59)</f>
        <v>749729</v>
      </c>
      <c r="I59" s="2">
        <f t="shared" ref="I59:I62" si="7">SMALL(D:D,K59)</f>
        <v>17.94550126424447</v>
      </c>
      <c r="J59" s="3">
        <f t="shared" ref="J59:J62" si="8">MATCH(I59,D:D,0)</f>
        <v>41</v>
      </c>
      <c r="K59">
        <v>2</v>
      </c>
    </row>
    <row r="60" spans="1:11" ht="14.25" customHeight="1" x14ac:dyDescent="0.45">
      <c r="A60">
        <v>761124</v>
      </c>
      <c r="B60">
        <v>0.8221752465183173</v>
      </c>
      <c r="C60">
        <v>0.90241072925260202</v>
      </c>
      <c r="D60">
        <v>99.405852129037157</v>
      </c>
      <c r="E60">
        <v>5.707113412871136</v>
      </c>
      <c r="G60" s="13"/>
      <c r="H60" s="2" cm="1">
        <f t="array" ref="H60">INDEX(A$1:A$1048575,J60)</f>
        <v>770793</v>
      </c>
      <c r="I60" s="2">
        <f t="shared" si="7"/>
        <v>18.79239997645325</v>
      </c>
      <c r="J60" s="3">
        <f t="shared" si="8"/>
        <v>86</v>
      </c>
      <c r="K60">
        <v>3</v>
      </c>
    </row>
    <row r="61" spans="1:11" ht="14.25" customHeight="1" x14ac:dyDescent="0.45">
      <c r="A61">
        <v>761362</v>
      </c>
      <c r="B61">
        <v>0.79527562053315826</v>
      </c>
      <c r="C61">
        <v>0.88596493088563022</v>
      </c>
      <c r="D61">
        <v>150.0330171995484</v>
      </c>
      <c r="E61">
        <v>15.035854308484989</v>
      </c>
      <c r="G61" s="13"/>
      <c r="H61" s="2" cm="1">
        <f t="array" ref="H61">INDEX(A$1:A$1048575,J61)</f>
        <v>761868</v>
      </c>
      <c r="I61" s="2">
        <f t="shared" si="7"/>
        <v>19.009660373083989</v>
      </c>
      <c r="J61" s="3">
        <f t="shared" si="8"/>
        <v>64</v>
      </c>
      <c r="K61">
        <v>4</v>
      </c>
    </row>
    <row r="62" spans="1:11" ht="14.25" customHeight="1" x14ac:dyDescent="0.45">
      <c r="A62">
        <v>761480</v>
      </c>
      <c r="B62">
        <v>0.85004878844308884</v>
      </c>
      <c r="C62">
        <v>0.91894742857938205</v>
      </c>
      <c r="D62">
        <v>70.201495710561616</v>
      </c>
      <c r="E62">
        <v>5.6966816931234074</v>
      </c>
      <c r="G62" s="14"/>
      <c r="H62" s="2" cm="1">
        <f t="array" ref="H62">INDEX(A$1:A$1048575,J62)</f>
        <v>751855</v>
      </c>
      <c r="I62" s="2">
        <f t="shared" si="7"/>
        <v>20.19340084037357</v>
      </c>
      <c r="J62" s="3">
        <f t="shared" si="8"/>
        <v>45</v>
      </c>
      <c r="K62">
        <v>5</v>
      </c>
    </row>
    <row r="63" spans="1:11" x14ac:dyDescent="0.45">
      <c r="A63">
        <v>761482</v>
      </c>
      <c r="B63">
        <v>0.86057693452318096</v>
      </c>
      <c r="C63">
        <v>0.9250646060962</v>
      </c>
      <c r="D63">
        <v>28.15581645060217</v>
      </c>
      <c r="E63">
        <v>3.428158074080927</v>
      </c>
    </row>
    <row r="64" spans="1:11" x14ac:dyDescent="0.45">
      <c r="A64">
        <v>761868</v>
      </c>
      <c r="B64">
        <v>0.88353014963300058</v>
      </c>
      <c r="C64">
        <v>0.93816406369194938</v>
      </c>
      <c r="D64">
        <v>19.009660373083989</v>
      </c>
      <c r="E64">
        <v>2.5156514617857688</v>
      </c>
      <c r="G64" s="16" t="s">
        <v>4</v>
      </c>
      <c r="H64" s="16"/>
      <c r="I64" s="16"/>
      <c r="J64" s="16"/>
    </row>
    <row r="65" spans="1:11" x14ac:dyDescent="0.45">
      <c r="A65">
        <v>761873</v>
      </c>
      <c r="B65">
        <v>0.85517547925891069</v>
      </c>
      <c r="C65">
        <v>0.92193486688442938</v>
      </c>
      <c r="D65">
        <v>86.367673350623505</v>
      </c>
      <c r="E65">
        <v>6.0350001401620066</v>
      </c>
    </row>
    <row r="66" spans="1:11" ht="15.75" customHeight="1" x14ac:dyDescent="0.45">
      <c r="A66">
        <v>762411</v>
      </c>
      <c r="B66">
        <v>0.83779063142746946</v>
      </c>
      <c r="C66">
        <v>0.91173675292569245</v>
      </c>
      <c r="D66">
        <v>82.045623740696854</v>
      </c>
      <c r="E66">
        <v>5.4437666231950086</v>
      </c>
      <c r="G66" s="17" t="s">
        <v>16</v>
      </c>
      <c r="H66" s="1" t="s">
        <v>5</v>
      </c>
      <c r="I66" s="1" t="s">
        <v>20</v>
      </c>
      <c r="J66" s="1" t="s">
        <v>7</v>
      </c>
    </row>
    <row r="67" spans="1:11" x14ac:dyDescent="0.45">
      <c r="A67">
        <v>762821</v>
      </c>
      <c r="B67">
        <v>0.82423628028311124</v>
      </c>
      <c r="C67">
        <v>0.90365079259929459</v>
      </c>
      <c r="D67">
        <v>70.310249963998842</v>
      </c>
      <c r="E67">
        <v>6.3411606764316533</v>
      </c>
      <c r="G67" s="18"/>
      <c r="H67" s="2">
        <f t="array" ref="H67">INDEX(A$2:A$1048576,J67)</f>
        <v>761362</v>
      </c>
      <c r="I67" s="2">
        <f>LARGE(E$2:E$1048576,K67)</f>
        <v>15.035854308484989</v>
      </c>
      <c r="J67" s="3">
        <f>MATCH(I67,E$2:E$1048576,0)</f>
        <v>60</v>
      </c>
      <c r="K67">
        <v>1</v>
      </c>
    </row>
    <row r="68" spans="1:11" x14ac:dyDescent="0.45">
      <c r="A68">
        <v>763207</v>
      </c>
      <c r="B68">
        <v>0.83149373491536882</v>
      </c>
      <c r="C68">
        <v>0.90799517253471917</v>
      </c>
      <c r="D68">
        <v>108.9599266932573</v>
      </c>
      <c r="E68">
        <v>6.3306385266041936</v>
      </c>
      <c r="G68" s="18"/>
      <c r="H68" s="2">
        <f t="array" ref="H68">INDEX(A$2:A$1048576,J68)</f>
        <v>779752</v>
      </c>
      <c r="I68" s="2">
        <f t="shared" ref="I68:I71" si="9">LARGE(E$2:E$1048576,K68)</f>
        <v>14.42104996297971</v>
      </c>
      <c r="J68" s="3">
        <f t="shared" ref="J68:J71" si="10">MATCH(I68,E$2:E$1048576,0)</f>
        <v>150</v>
      </c>
      <c r="K68">
        <v>2</v>
      </c>
    </row>
    <row r="69" spans="1:11" x14ac:dyDescent="0.45">
      <c r="A69">
        <v>763315</v>
      </c>
      <c r="B69">
        <v>0.86642354220028928</v>
      </c>
      <c r="C69">
        <v>0.92843186191155724</v>
      </c>
      <c r="D69">
        <v>20.445048300260869</v>
      </c>
      <c r="E69">
        <v>3.347680041521496</v>
      </c>
      <c r="G69" s="18"/>
      <c r="H69" s="2">
        <f t="array" ref="H69">INDEX(A$2:A$1048576,J69)</f>
        <v>315083</v>
      </c>
      <c r="I69" s="2">
        <f t="shared" si="9"/>
        <v>14.04706436639886</v>
      </c>
      <c r="J69" s="3">
        <f t="shared" si="10"/>
        <v>129</v>
      </c>
      <c r="K69">
        <v>3</v>
      </c>
    </row>
    <row r="70" spans="1:11" x14ac:dyDescent="0.45">
      <c r="A70">
        <v>763317</v>
      </c>
      <c r="B70">
        <v>0.78381082483391207</v>
      </c>
      <c r="C70">
        <v>0.87880487540700003</v>
      </c>
      <c r="D70">
        <v>55.298780078090331</v>
      </c>
      <c r="E70">
        <v>5.9616457105749223</v>
      </c>
      <c r="G70" s="18"/>
      <c r="H70" s="2">
        <f t="array" ref="H70">INDEX(A$2:A$1048576,J70)</f>
        <v>777072</v>
      </c>
      <c r="I70" s="2">
        <f t="shared" si="9"/>
        <v>12.84338515403663</v>
      </c>
      <c r="J70" s="3">
        <f t="shared" si="10"/>
        <v>10</v>
      </c>
      <c r="K70">
        <v>4</v>
      </c>
    </row>
    <row r="71" spans="1:11" x14ac:dyDescent="0.45">
      <c r="A71">
        <v>763721</v>
      </c>
      <c r="B71">
        <v>0.84551990253906273</v>
      </c>
      <c r="C71">
        <v>0.91629453724752363</v>
      </c>
      <c r="D71">
        <v>55.88352843190917</v>
      </c>
      <c r="E71">
        <v>4.1805657500085491</v>
      </c>
      <c r="G71" s="19"/>
      <c r="H71" s="2">
        <f t="array" ref="H71">INDEX(A$2:A$1048576,J71)</f>
        <v>773757</v>
      </c>
      <c r="I71" s="2">
        <f t="shared" si="9"/>
        <v>12.58685451390067</v>
      </c>
      <c r="J71" s="3">
        <f t="shared" si="10"/>
        <v>95</v>
      </c>
      <c r="K71">
        <v>5</v>
      </c>
    </row>
    <row r="72" spans="1:11" x14ac:dyDescent="0.45">
      <c r="A72">
        <v>764367</v>
      </c>
      <c r="B72">
        <v>0.83562177988962516</v>
      </c>
      <c r="C72">
        <v>0.91045093171630442</v>
      </c>
      <c r="D72">
        <v>28.186737794572821</v>
      </c>
      <c r="E72">
        <v>3.9101473341212531</v>
      </c>
    </row>
    <row r="73" spans="1:11" ht="15.75" x14ac:dyDescent="0.45">
      <c r="A73">
        <v>764872</v>
      </c>
      <c r="B73">
        <v>0.86717793982366553</v>
      </c>
      <c r="C73">
        <v>0.9288648085736928</v>
      </c>
      <c r="D73">
        <v>104.66851506959959</v>
      </c>
      <c r="E73">
        <v>6.2685848228738053</v>
      </c>
      <c r="G73" s="5" t="s">
        <v>10</v>
      </c>
      <c r="H73" s="6">
        <f>HARMEAN(E:E)</f>
        <v>4.8018692748547673</v>
      </c>
    </row>
    <row r="74" spans="1:11" ht="15.75" x14ac:dyDescent="0.45">
      <c r="A74">
        <v>764934</v>
      </c>
      <c r="B74">
        <v>0.86938330313755852</v>
      </c>
      <c r="C74">
        <v>0.93012845645769082</v>
      </c>
      <c r="D74">
        <v>76.334034123875568</v>
      </c>
      <c r="E74">
        <v>5.3695280602771209</v>
      </c>
      <c r="G74" s="5" t="s">
        <v>12</v>
      </c>
      <c r="H74" s="6">
        <f>_xlfn.STDEV.P(E:E)</f>
        <v>2.3298994949171208</v>
      </c>
    </row>
    <row r="75" spans="1:11" x14ac:dyDescent="0.45">
      <c r="A75">
        <v>765122</v>
      </c>
      <c r="B75">
        <v>0.80680157726835144</v>
      </c>
      <c r="C75">
        <v>0.89307158840112399</v>
      </c>
      <c r="D75">
        <v>40.377854001296299</v>
      </c>
      <c r="E75">
        <v>4.0693002805990792</v>
      </c>
    </row>
    <row r="76" spans="1:11" x14ac:dyDescent="0.45">
      <c r="A76">
        <v>765421</v>
      </c>
      <c r="B76">
        <v>0.73188133775443953</v>
      </c>
      <c r="C76">
        <v>0.84518647068903485</v>
      </c>
      <c r="D76">
        <v>67.987705690073113</v>
      </c>
      <c r="E76">
        <v>8.3188191397997855</v>
      </c>
    </row>
    <row r="77" spans="1:11" ht="15.75" customHeight="1" x14ac:dyDescent="0.5">
      <c r="A77">
        <v>765740</v>
      </c>
      <c r="B77">
        <v>0.8431535679279456</v>
      </c>
      <c r="C77">
        <v>0.91490322087031539</v>
      </c>
      <c r="D77">
        <v>84.3145616871724</v>
      </c>
      <c r="E77">
        <v>5.2334818769268363</v>
      </c>
      <c r="G77" s="12" t="s">
        <v>18</v>
      </c>
      <c r="H77" s="11" t="s">
        <v>5</v>
      </c>
      <c r="I77" s="11" t="s">
        <v>20</v>
      </c>
      <c r="J77" s="11" t="s">
        <v>7</v>
      </c>
    </row>
    <row r="78" spans="1:11" x14ac:dyDescent="0.45">
      <c r="A78">
        <v>766300</v>
      </c>
      <c r="B78">
        <v>0.84506877323502205</v>
      </c>
      <c r="C78">
        <v>0.91602956539482716</v>
      </c>
      <c r="D78">
        <v>31.649447072579331</v>
      </c>
      <c r="E78">
        <v>4.0879362489276829</v>
      </c>
      <c r="G78" s="13"/>
      <c r="H78" s="2" cm="1">
        <f t="array" ref="H78">INDEX(A$1:A$1048575,J78)</f>
        <v>756850</v>
      </c>
      <c r="I78" s="2">
        <f>SMALL(E:E,K78)</f>
        <v>2.191978621483281</v>
      </c>
      <c r="J78" s="3">
        <f>MATCH(I78,E:E,0)</f>
        <v>56</v>
      </c>
      <c r="K78">
        <v>1</v>
      </c>
    </row>
    <row r="79" spans="1:11" x14ac:dyDescent="0.45">
      <c r="A79">
        <v>766443</v>
      </c>
      <c r="B79">
        <v>0.77459724276393882</v>
      </c>
      <c r="C79">
        <v>0.872983710441815</v>
      </c>
      <c r="D79">
        <v>67.646470136105393</v>
      </c>
      <c r="E79">
        <v>6.5199684427063929</v>
      </c>
      <c r="G79" s="13"/>
      <c r="H79" s="2" cm="1">
        <f t="array" ref="H79">INDEX(A$1:A$1048575,J79)</f>
        <v>761868</v>
      </c>
      <c r="I79" s="2">
        <f t="shared" ref="I79:I82" si="11">SMALL(E:E,K79)</f>
        <v>2.5156514617857688</v>
      </c>
      <c r="J79" s="3">
        <f t="shared" ref="J79:J82" si="12">MATCH(I79,E:E,0)</f>
        <v>64</v>
      </c>
      <c r="K79">
        <v>2</v>
      </c>
    </row>
    <row r="80" spans="1:11" x14ac:dyDescent="0.45">
      <c r="A80">
        <v>767140</v>
      </c>
      <c r="B80">
        <v>0.82903338979552155</v>
      </c>
      <c r="C80">
        <v>0.90652624978946295</v>
      </c>
      <c r="D80">
        <v>82.998493962240062</v>
      </c>
      <c r="E80">
        <v>6.8218255772291183</v>
      </c>
      <c r="G80" s="13"/>
      <c r="H80" s="2" cm="1">
        <f t="array" ref="H80">INDEX(A$1:A$1048575,J80)</f>
        <v>736311</v>
      </c>
      <c r="I80" s="2">
        <f t="shared" si="11"/>
        <v>2.8545922683513578</v>
      </c>
      <c r="J80" s="3">
        <f t="shared" si="12"/>
        <v>23</v>
      </c>
      <c r="K80">
        <v>3</v>
      </c>
    </row>
    <row r="81" spans="1:11" x14ac:dyDescent="0.45">
      <c r="A81">
        <v>767466</v>
      </c>
      <c r="B81">
        <v>0.84059893821985576</v>
      </c>
      <c r="C81">
        <v>0.91339717823899758</v>
      </c>
      <c r="D81">
        <v>61.557899574303221</v>
      </c>
      <c r="E81">
        <v>4.020120114127347</v>
      </c>
      <c r="G81" s="13"/>
      <c r="H81" s="2" cm="1">
        <f t="array" ref="H81">INDEX(A$1:A$1048575,J81)</f>
        <v>93057</v>
      </c>
      <c r="I81" s="2">
        <f t="shared" si="11"/>
        <v>2.9363809089165751</v>
      </c>
      <c r="J81" s="3">
        <f t="shared" si="12"/>
        <v>191</v>
      </c>
      <c r="K81">
        <v>4</v>
      </c>
    </row>
    <row r="82" spans="1:11" x14ac:dyDescent="0.45">
      <c r="A82">
        <v>767526</v>
      </c>
      <c r="B82">
        <v>0.80665417412794527</v>
      </c>
      <c r="C82">
        <v>0.89298127519873527</v>
      </c>
      <c r="D82">
        <v>72.92641303910402</v>
      </c>
      <c r="E82">
        <v>5.3638775951208464</v>
      </c>
      <c r="G82" s="14"/>
      <c r="H82" s="2" cm="1">
        <f t="array" ref="H82">INDEX(A$1:A$1048575,J82)</f>
        <v>738655</v>
      </c>
      <c r="I82" s="2">
        <f t="shared" si="11"/>
        <v>2.936613012249933</v>
      </c>
      <c r="J82" s="3">
        <f t="shared" si="12"/>
        <v>27</v>
      </c>
      <c r="K82">
        <v>5</v>
      </c>
    </row>
    <row r="83" spans="1:11" x14ac:dyDescent="0.45">
      <c r="A83">
        <v>767982</v>
      </c>
      <c r="B83">
        <v>0.82166935862434642</v>
      </c>
      <c r="C83">
        <v>0.9021059224982948</v>
      </c>
      <c r="D83">
        <v>44.71393448915002</v>
      </c>
      <c r="E83">
        <v>5.1300228612999108</v>
      </c>
    </row>
    <row r="84" spans="1:11" x14ac:dyDescent="0.45">
      <c r="A84">
        <v>768304</v>
      </c>
      <c r="B84">
        <v>0.87904163534957702</v>
      </c>
      <c r="C84">
        <v>0.93562762933248156</v>
      </c>
      <c r="D84">
        <v>95.033587812415021</v>
      </c>
      <c r="E84">
        <v>4.6021009435196722</v>
      </c>
    </row>
    <row r="85" spans="1:11" x14ac:dyDescent="0.45">
      <c r="A85">
        <v>768522</v>
      </c>
      <c r="B85">
        <v>0.845862887105434</v>
      </c>
      <c r="C85">
        <v>0.91649590336784204</v>
      </c>
      <c r="D85">
        <v>66.076305321953356</v>
      </c>
      <c r="E85">
        <v>4.4298952012242463</v>
      </c>
    </row>
    <row r="86" spans="1:11" x14ac:dyDescent="0.45">
      <c r="A86">
        <v>770793</v>
      </c>
      <c r="B86">
        <v>0.8644008168614814</v>
      </c>
      <c r="C86">
        <v>0.92726929643445155</v>
      </c>
      <c r="D86">
        <v>18.79239997645325</v>
      </c>
      <c r="E86">
        <v>3.0674905900965932</v>
      </c>
    </row>
    <row r="87" spans="1:11" x14ac:dyDescent="0.45">
      <c r="A87">
        <v>771387</v>
      </c>
      <c r="B87">
        <v>0.77969435661695941</v>
      </c>
      <c r="C87">
        <v>0.87621152892689846</v>
      </c>
      <c r="D87">
        <v>65.911947062918728</v>
      </c>
      <c r="E87">
        <v>6.4127693132414478</v>
      </c>
    </row>
    <row r="88" spans="1:11" x14ac:dyDescent="0.45">
      <c r="A88">
        <v>771393</v>
      </c>
      <c r="B88">
        <v>0.83507210476247051</v>
      </c>
      <c r="C88">
        <v>0.91012456959620258</v>
      </c>
      <c r="D88">
        <v>38.552090369719259</v>
      </c>
      <c r="E88">
        <v>4.7356498248634233</v>
      </c>
    </row>
    <row r="89" spans="1:11" x14ac:dyDescent="0.45">
      <c r="A89">
        <v>771645</v>
      </c>
      <c r="B89">
        <v>0.7972165632288527</v>
      </c>
      <c r="C89">
        <v>0.88716805702767976</v>
      </c>
      <c r="D89">
        <v>91.947887754423164</v>
      </c>
      <c r="E89">
        <v>6.7032308620485734</v>
      </c>
    </row>
    <row r="90" spans="1:11" x14ac:dyDescent="0.45">
      <c r="A90">
        <v>771992</v>
      </c>
      <c r="B90">
        <v>0.81504373875331559</v>
      </c>
      <c r="C90">
        <v>0.89809817951069115</v>
      </c>
      <c r="D90">
        <v>28.05574807414694</v>
      </c>
      <c r="E90">
        <v>4.4891131532885549</v>
      </c>
    </row>
    <row r="91" spans="1:11" x14ac:dyDescent="0.45">
      <c r="A91">
        <v>772075</v>
      </c>
      <c r="B91">
        <v>0.82141112574574415</v>
      </c>
      <c r="C91">
        <v>0.90195026716928839</v>
      </c>
      <c r="D91">
        <v>97.694407545288925</v>
      </c>
      <c r="E91">
        <v>7.9089394338490964</v>
      </c>
    </row>
    <row r="92" spans="1:11" x14ac:dyDescent="0.45">
      <c r="A92">
        <v>772219</v>
      </c>
      <c r="B92">
        <v>0.82387518892913203</v>
      </c>
      <c r="C92">
        <v>0.90343373705616459</v>
      </c>
      <c r="D92">
        <v>50.214539727055147</v>
      </c>
      <c r="E92">
        <v>4.4241039074988322</v>
      </c>
    </row>
    <row r="93" spans="1:11" x14ac:dyDescent="0.45">
      <c r="A93">
        <v>772415</v>
      </c>
      <c r="B93">
        <v>0.71015074701601533</v>
      </c>
      <c r="C93">
        <v>0.83051245424432152</v>
      </c>
      <c r="D93">
        <v>69.659229130998852</v>
      </c>
      <c r="E93">
        <v>8.9035998280654329</v>
      </c>
    </row>
    <row r="94" spans="1:11" x14ac:dyDescent="0.45">
      <c r="A94">
        <v>772857</v>
      </c>
      <c r="B94">
        <v>0.76963362331671703</v>
      </c>
      <c r="C94">
        <v>0.86982255894781135</v>
      </c>
      <c r="D94">
        <v>68.828080661166183</v>
      </c>
      <c r="E94">
        <v>8.2418758689383846</v>
      </c>
    </row>
    <row r="95" spans="1:11" x14ac:dyDescent="0.45">
      <c r="A95">
        <v>772947</v>
      </c>
      <c r="B95">
        <v>0.83848043909748027</v>
      </c>
      <c r="C95">
        <v>0.91214507510245224</v>
      </c>
      <c r="D95">
        <v>39.806857920463912</v>
      </c>
      <c r="E95">
        <v>4.1707956223851763</v>
      </c>
    </row>
    <row r="96" spans="1:11" x14ac:dyDescent="0.45">
      <c r="A96">
        <v>773757</v>
      </c>
      <c r="B96">
        <v>0.74797660169435543</v>
      </c>
      <c r="C96">
        <v>0.85581992455656886</v>
      </c>
      <c r="D96">
        <v>117.2494003182959</v>
      </c>
      <c r="E96">
        <v>12.58685451390067</v>
      </c>
    </row>
    <row r="97" spans="1:5" x14ac:dyDescent="0.45">
      <c r="A97">
        <v>774095</v>
      </c>
      <c r="B97">
        <v>0.77528454992902429</v>
      </c>
      <c r="C97">
        <v>0.87342003844963345</v>
      </c>
      <c r="D97">
        <v>99.383726031981723</v>
      </c>
      <c r="E97">
        <v>9.1675874751710804</v>
      </c>
    </row>
    <row r="98" spans="1:5" x14ac:dyDescent="0.45">
      <c r="A98">
        <v>774098</v>
      </c>
      <c r="B98">
        <v>0.70446283169932533</v>
      </c>
      <c r="C98">
        <v>0.82660979001458879</v>
      </c>
      <c r="D98">
        <v>99.204334582718715</v>
      </c>
      <c r="E98">
        <v>9.7990924139839741</v>
      </c>
    </row>
    <row r="99" spans="1:5" x14ac:dyDescent="0.45">
      <c r="A99">
        <v>774333</v>
      </c>
      <c r="B99">
        <v>0.81548697123508296</v>
      </c>
      <c r="C99">
        <v>0.89836719751318728</v>
      </c>
      <c r="D99">
        <v>112.9335396372574</v>
      </c>
      <c r="E99">
        <v>5.0863991662425203</v>
      </c>
    </row>
    <row r="100" spans="1:5" x14ac:dyDescent="0.45">
      <c r="A100">
        <v>774655</v>
      </c>
      <c r="B100">
        <v>0.77129605939990142</v>
      </c>
      <c r="C100">
        <v>0.87088327815871647</v>
      </c>
      <c r="D100">
        <v>115.6681845031295</v>
      </c>
      <c r="E100">
        <v>9.1431915830161081</v>
      </c>
    </row>
    <row r="101" spans="1:5" x14ac:dyDescent="0.45">
      <c r="A101">
        <v>775038</v>
      </c>
      <c r="B101">
        <v>0.84368908023560329</v>
      </c>
      <c r="C101">
        <v>0.91521839477162725</v>
      </c>
      <c r="D101">
        <v>96.271345035789366</v>
      </c>
      <c r="E101">
        <v>6.4658055323423298</v>
      </c>
    </row>
    <row r="102" spans="1:5" x14ac:dyDescent="0.45">
      <c r="A102">
        <v>133988</v>
      </c>
      <c r="B102">
        <v>0.88148633062334214</v>
      </c>
      <c r="C102">
        <v>0.93701061365808924</v>
      </c>
      <c r="D102">
        <v>81.638685682708058</v>
      </c>
      <c r="E102">
        <v>3.0327489031640722</v>
      </c>
    </row>
    <row r="103" spans="1:5" x14ac:dyDescent="0.45">
      <c r="A103">
        <v>135428</v>
      </c>
      <c r="B103">
        <v>0.8316086415785976</v>
      </c>
      <c r="C103">
        <v>0.90806367987198844</v>
      </c>
      <c r="D103">
        <v>28.186391330746829</v>
      </c>
      <c r="E103">
        <v>3.9711822254368769</v>
      </c>
    </row>
    <row r="104" spans="1:5" x14ac:dyDescent="0.45">
      <c r="A104">
        <v>140382</v>
      </c>
      <c r="B104">
        <v>0.85689435973595185</v>
      </c>
      <c r="C104">
        <v>0.92293280470494965</v>
      </c>
      <c r="D104">
        <v>32.113172676878257</v>
      </c>
      <c r="E104">
        <v>3.9903069090419501</v>
      </c>
    </row>
    <row r="105" spans="1:5" x14ac:dyDescent="0.45">
      <c r="A105">
        <v>150685</v>
      </c>
      <c r="B105">
        <v>0.77282586593715663</v>
      </c>
      <c r="C105">
        <v>0.87185761533169315</v>
      </c>
      <c r="D105">
        <v>53.220227152136431</v>
      </c>
      <c r="E105">
        <v>5.847427938333265</v>
      </c>
    </row>
    <row r="106" spans="1:5" x14ac:dyDescent="0.45">
      <c r="A106">
        <v>151446</v>
      </c>
      <c r="B106">
        <v>0.85434127576169794</v>
      </c>
      <c r="C106">
        <v>0.92144988296263275</v>
      </c>
      <c r="D106">
        <v>20.59718768727906</v>
      </c>
      <c r="E106">
        <v>3.157849849341182</v>
      </c>
    </row>
    <row r="107" spans="1:5" x14ac:dyDescent="0.45">
      <c r="A107">
        <v>152822</v>
      </c>
      <c r="B107">
        <v>0.80322950295547102</v>
      </c>
      <c r="C107">
        <v>0.89087883892647912</v>
      </c>
      <c r="D107">
        <v>28.186737794572821</v>
      </c>
      <c r="E107">
        <v>4.5326265399364196</v>
      </c>
    </row>
    <row r="108" spans="1:5" x14ac:dyDescent="0.45">
      <c r="A108">
        <v>155996</v>
      </c>
      <c r="B108">
        <v>0.77669089701590777</v>
      </c>
      <c r="C108">
        <v>0.87431178751511729</v>
      </c>
      <c r="D108">
        <v>108.4836897303</v>
      </c>
      <c r="E108">
        <v>6.3319026201766651</v>
      </c>
    </row>
    <row r="109" spans="1:5" x14ac:dyDescent="0.45">
      <c r="A109">
        <v>157409</v>
      </c>
      <c r="B109">
        <v>0.82080746609518684</v>
      </c>
      <c r="C109">
        <v>0.90158622630810037</v>
      </c>
      <c r="D109">
        <v>35.919723864473127</v>
      </c>
      <c r="E109">
        <v>4.4473305868479089</v>
      </c>
    </row>
    <row r="110" spans="1:5" x14ac:dyDescent="0.45">
      <c r="A110">
        <v>164287</v>
      </c>
      <c r="B110">
        <v>0.65817981991723795</v>
      </c>
      <c r="C110">
        <v>0.79385819560883164</v>
      </c>
      <c r="D110">
        <v>71.57677259418729</v>
      </c>
      <c r="E110">
        <v>7.6698259380849443</v>
      </c>
    </row>
    <row r="111" spans="1:5" x14ac:dyDescent="0.45">
      <c r="A111">
        <v>778286</v>
      </c>
      <c r="B111">
        <v>0.73217543264580986</v>
      </c>
      <c r="C111">
        <v>0.84538253902775784</v>
      </c>
      <c r="D111">
        <v>113.6702673855393</v>
      </c>
      <c r="E111">
        <v>8.6453805653364153</v>
      </c>
    </row>
    <row r="112" spans="1:5" x14ac:dyDescent="0.45">
      <c r="A112">
        <v>167629</v>
      </c>
      <c r="B112">
        <v>0.79521977438197755</v>
      </c>
      <c r="C112">
        <v>0.88593027520069512</v>
      </c>
      <c r="D112">
        <v>123.1310277712324</v>
      </c>
      <c r="E112">
        <v>5.2735177544408787</v>
      </c>
    </row>
    <row r="113" spans="1:12" x14ac:dyDescent="0.45">
      <c r="A113">
        <v>167699</v>
      </c>
      <c r="B113">
        <v>0.8396919092739018</v>
      </c>
      <c r="C113">
        <v>0.91286144711623518</v>
      </c>
      <c r="D113">
        <v>28.186737794572821</v>
      </c>
      <c r="E113">
        <v>3.9139339678375369</v>
      </c>
    </row>
    <row r="114" spans="1:12" x14ac:dyDescent="0.45">
      <c r="A114">
        <v>186556</v>
      </c>
      <c r="B114">
        <v>0.77323693605547128</v>
      </c>
      <c r="C114">
        <v>0.87211914023798842</v>
      </c>
      <c r="D114">
        <v>69.491456309391012</v>
      </c>
      <c r="E114">
        <v>7.0192486251170516</v>
      </c>
    </row>
    <row r="115" spans="1:12" x14ac:dyDescent="0.45">
      <c r="A115">
        <v>223535</v>
      </c>
      <c r="B115">
        <v>0.7411608408700755</v>
      </c>
      <c r="C115">
        <v>0.85134104038281722</v>
      </c>
      <c r="D115">
        <v>66.671712048664247</v>
      </c>
      <c r="E115">
        <v>6.2274030315500077</v>
      </c>
    </row>
    <row r="116" spans="1:12" x14ac:dyDescent="0.45">
      <c r="A116">
        <v>248949</v>
      </c>
      <c r="B116">
        <v>0.85504097110612221</v>
      </c>
      <c r="C116">
        <v>0.9218566968860844</v>
      </c>
      <c r="D116">
        <v>79.451488736838655</v>
      </c>
      <c r="E116">
        <v>3.7508104700433238</v>
      </c>
    </row>
    <row r="117" spans="1:12" x14ac:dyDescent="0.45">
      <c r="A117">
        <v>258530</v>
      </c>
      <c r="B117">
        <v>0.80064818270547999</v>
      </c>
      <c r="C117">
        <v>0.88928885764070065</v>
      </c>
      <c r="D117">
        <v>60.736125601860699</v>
      </c>
      <c r="E117">
        <v>5.601887190075022</v>
      </c>
    </row>
    <row r="118" spans="1:12" x14ac:dyDescent="0.45">
      <c r="A118">
        <v>262084</v>
      </c>
      <c r="B118">
        <v>0.80690678966083418</v>
      </c>
      <c r="C118">
        <v>0.89313604252081513</v>
      </c>
      <c r="D118">
        <v>98.95730810872432</v>
      </c>
      <c r="E118">
        <v>5.4492137750131899</v>
      </c>
      <c r="J118" t="s">
        <v>21</v>
      </c>
      <c r="L118" t="s">
        <v>22</v>
      </c>
    </row>
    <row r="119" spans="1:12" x14ac:dyDescent="0.45">
      <c r="A119">
        <v>262601</v>
      </c>
      <c r="B119">
        <v>0.82069245231499632</v>
      </c>
      <c r="C119">
        <v>0.90151683912512759</v>
      </c>
      <c r="D119">
        <v>54.809898741012113</v>
      </c>
      <c r="E119">
        <v>6.1028924499049388</v>
      </c>
      <c r="L119" t="s">
        <v>23</v>
      </c>
    </row>
    <row r="120" spans="1:12" x14ac:dyDescent="0.45">
      <c r="A120">
        <v>265647</v>
      </c>
      <c r="B120">
        <v>0.85310181667751261</v>
      </c>
      <c r="C120">
        <v>0.92072848777091698</v>
      </c>
      <c r="D120">
        <v>89.414763881587248</v>
      </c>
      <c r="E120">
        <v>3.8654763637018821</v>
      </c>
      <c r="L120" t="s">
        <v>24</v>
      </c>
    </row>
    <row r="121" spans="1:12" x14ac:dyDescent="0.45">
      <c r="A121">
        <v>778449</v>
      </c>
      <c r="B121">
        <v>0.83180884269555355</v>
      </c>
      <c r="C121">
        <v>0.90818301921888922</v>
      </c>
      <c r="D121">
        <v>175.95578834788299</v>
      </c>
      <c r="E121">
        <v>8.8960953122303508</v>
      </c>
      <c r="L121" t="s">
        <v>25</v>
      </c>
    </row>
    <row r="122" spans="1:12" x14ac:dyDescent="0.45">
      <c r="A122">
        <v>267406</v>
      </c>
      <c r="B122">
        <v>0.85045924747162771</v>
      </c>
      <c r="C122">
        <v>0.91918722191115676</v>
      </c>
      <c r="D122">
        <v>102.0898042166797</v>
      </c>
      <c r="E122">
        <v>4.5341279312536216</v>
      </c>
    </row>
    <row r="123" spans="1:12" x14ac:dyDescent="0.45">
      <c r="A123">
        <v>281528</v>
      </c>
      <c r="B123">
        <v>0.73331779430624378</v>
      </c>
      <c r="C123">
        <v>0.8461435020342043</v>
      </c>
      <c r="D123">
        <v>28.877908403310649</v>
      </c>
      <c r="E123">
        <v>6.0835818150001391</v>
      </c>
    </row>
    <row r="124" spans="1:12" x14ac:dyDescent="0.45">
      <c r="A124">
        <v>282459</v>
      </c>
      <c r="B124">
        <v>0.78694467807622603</v>
      </c>
      <c r="C124">
        <v>0.88077117073756117</v>
      </c>
      <c r="D124">
        <v>44.703187805793</v>
      </c>
      <c r="E124">
        <v>6.3270594705536336</v>
      </c>
    </row>
    <row r="125" spans="1:12" x14ac:dyDescent="0.45">
      <c r="A125">
        <v>288313</v>
      </c>
      <c r="B125">
        <v>0.74992686753883764</v>
      </c>
      <c r="C125">
        <v>0.8570950951722488</v>
      </c>
      <c r="D125">
        <v>43.869835878425633</v>
      </c>
      <c r="E125">
        <v>5.51379288289497</v>
      </c>
    </row>
    <row r="126" spans="1:12" x14ac:dyDescent="0.45">
      <c r="A126">
        <v>29874</v>
      </c>
      <c r="B126">
        <v>0.84776860608353677</v>
      </c>
      <c r="C126">
        <v>0.91761338870285958</v>
      </c>
      <c r="D126">
        <v>76.715344883699771</v>
      </c>
      <c r="E126">
        <v>3.987948839526585</v>
      </c>
    </row>
    <row r="127" spans="1:12" x14ac:dyDescent="0.45">
      <c r="A127">
        <v>306437</v>
      </c>
      <c r="B127">
        <v>0.88627988591197793</v>
      </c>
      <c r="C127">
        <v>0.93971196165671844</v>
      </c>
      <c r="D127">
        <v>22.858600678956709</v>
      </c>
      <c r="E127">
        <v>3.007295260670809</v>
      </c>
    </row>
    <row r="128" spans="1:12" x14ac:dyDescent="0.45">
      <c r="A128">
        <v>307692</v>
      </c>
      <c r="B128">
        <v>0.87137513911979247</v>
      </c>
      <c r="C128">
        <v>0.93126719587569884</v>
      </c>
      <c r="D128">
        <v>34.021649816697597</v>
      </c>
      <c r="E128">
        <v>3.6151506882555449</v>
      </c>
    </row>
    <row r="129" spans="1:5" x14ac:dyDescent="0.45">
      <c r="A129">
        <v>31423198</v>
      </c>
      <c r="B129">
        <v>0.83721103249007001</v>
      </c>
      <c r="C129">
        <v>0.91139343024230957</v>
      </c>
      <c r="D129">
        <v>85.282309218412934</v>
      </c>
      <c r="E129">
        <v>3.6852567800403668</v>
      </c>
    </row>
    <row r="130" spans="1:5" x14ac:dyDescent="0.45">
      <c r="A130">
        <v>315083</v>
      </c>
      <c r="B130">
        <v>0.70132429369251625</v>
      </c>
      <c r="C130">
        <v>0.82444516461982409</v>
      </c>
      <c r="D130">
        <v>110.28478759556999</v>
      </c>
      <c r="E130">
        <v>14.04706436639886</v>
      </c>
    </row>
    <row r="131" spans="1:5" x14ac:dyDescent="0.45">
      <c r="A131">
        <v>778599</v>
      </c>
      <c r="B131">
        <v>0.85038051119679814</v>
      </c>
      <c r="C131">
        <v>0.91914123181808138</v>
      </c>
      <c r="D131">
        <v>117.7540471703627</v>
      </c>
      <c r="E131">
        <v>10.450800026644959</v>
      </c>
    </row>
    <row r="132" spans="1:5" x14ac:dyDescent="0.45">
      <c r="A132">
        <v>320926</v>
      </c>
      <c r="B132">
        <v>0.87500472487098635</v>
      </c>
      <c r="C132">
        <v>0.93333602125316562</v>
      </c>
      <c r="D132">
        <v>27.226157861053409</v>
      </c>
      <c r="E132">
        <v>3.1279118847675478</v>
      </c>
    </row>
    <row r="133" spans="1:5" x14ac:dyDescent="0.45">
      <c r="A133">
        <v>322300</v>
      </c>
      <c r="B133">
        <v>0.8365990430532132</v>
      </c>
      <c r="C133">
        <v>0.91103068600365555</v>
      </c>
      <c r="D133">
        <v>73.083000759410524</v>
      </c>
      <c r="E133">
        <v>5.5789073455067051</v>
      </c>
    </row>
    <row r="134" spans="1:5" x14ac:dyDescent="0.45">
      <c r="A134">
        <v>327814</v>
      </c>
      <c r="B134">
        <v>0.81839646200617167</v>
      </c>
      <c r="C134">
        <v>0.90012984418509501</v>
      </c>
      <c r="D134">
        <v>37.142830314207337</v>
      </c>
      <c r="E134">
        <v>4.7822070662516731</v>
      </c>
    </row>
    <row r="135" spans="1:5" x14ac:dyDescent="0.45">
      <c r="A135">
        <v>344037</v>
      </c>
      <c r="B135">
        <v>0.82917867020940894</v>
      </c>
      <c r="C135">
        <v>0.90661309768551201</v>
      </c>
      <c r="D135">
        <v>101.9595508032475</v>
      </c>
      <c r="E135">
        <v>5.5074371487092044</v>
      </c>
    </row>
    <row r="136" spans="1:5" x14ac:dyDescent="0.45">
      <c r="A136">
        <v>354446</v>
      </c>
      <c r="B136">
        <v>0.79227432339633364</v>
      </c>
      <c r="C136">
        <v>0.88409939600650578</v>
      </c>
      <c r="D136">
        <v>62.89880575674708</v>
      </c>
      <c r="E136">
        <v>6.4173881956183676</v>
      </c>
    </row>
    <row r="137" spans="1:5" x14ac:dyDescent="0.45">
      <c r="A137">
        <v>354535</v>
      </c>
      <c r="B137">
        <v>0.83403471931583339</v>
      </c>
      <c r="C137">
        <v>0.90950810312572605</v>
      </c>
      <c r="D137">
        <v>93.613254436805022</v>
      </c>
      <c r="E137">
        <v>4.1630485030232887</v>
      </c>
    </row>
    <row r="138" spans="1:5" x14ac:dyDescent="0.45">
      <c r="A138">
        <v>354985</v>
      </c>
      <c r="B138">
        <v>0.84688330450231142</v>
      </c>
      <c r="C138">
        <v>0.91709454781229416</v>
      </c>
      <c r="D138">
        <v>98.576092911770445</v>
      </c>
      <c r="E138">
        <v>4.1975285618005946</v>
      </c>
    </row>
    <row r="139" spans="1:5" x14ac:dyDescent="0.45">
      <c r="A139">
        <v>377335</v>
      </c>
      <c r="B139">
        <v>0.78378051542194282</v>
      </c>
      <c r="C139">
        <v>0.87878582442811826</v>
      </c>
      <c r="D139">
        <v>40.087794277061441</v>
      </c>
      <c r="E139">
        <v>6.5590260911991223</v>
      </c>
    </row>
    <row r="140" spans="1:5" x14ac:dyDescent="0.45">
      <c r="A140">
        <v>38011</v>
      </c>
      <c r="B140">
        <v>0.7927022579389531</v>
      </c>
      <c r="C140">
        <v>0.88436577175990483</v>
      </c>
      <c r="D140">
        <v>137.0288233821629</v>
      </c>
      <c r="E140">
        <v>10.688217100740861</v>
      </c>
    </row>
    <row r="141" spans="1:5" x14ac:dyDescent="0.45">
      <c r="A141">
        <v>779317</v>
      </c>
      <c r="B141">
        <v>0.82652703946928519</v>
      </c>
      <c r="C141">
        <v>0.90502579114234238</v>
      </c>
      <c r="D141">
        <v>57.801992288328613</v>
      </c>
      <c r="E141">
        <v>6.0664145862804606</v>
      </c>
    </row>
    <row r="142" spans="1:5" x14ac:dyDescent="0.45">
      <c r="A142">
        <v>3890</v>
      </c>
      <c r="B142">
        <v>0.85503648084923156</v>
      </c>
      <c r="C142">
        <v>0.92185408715821882</v>
      </c>
      <c r="D142">
        <v>76.797725389493138</v>
      </c>
      <c r="E142">
        <v>3.8872812027854269</v>
      </c>
    </row>
    <row r="143" spans="1:5" x14ac:dyDescent="0.45">
      <c r="A143">
        <v>389103</v>
      </c>
      <c r="B143">
        <v>0.83443697002970429</v>
      </c>
      <c r="C143">
        <v>0.90974722343956316</v>
      </c>
      <c r="D143">
        <v>46.018105302424168</v>
      </c>
      <c r="E143">
        <v>4.3520280233145341</v>
      </c>
    </row>
    <row r="144" spans="1:5" x14ac:dyDescent="0.45">
      <c r="A144">
        <v>391063</v>
      </c>
      <c r="B144">
        <v>0.78503032259370265</v>
      </c>
      <c r="C144">
        <v>0.87957085395953383</v>
      </c>
      <c r="D144">
        <v>114.057962238504</v>
      </c>
      <c r="E144">
        <v>9.4322075716025324</v>
      </c>
    </row>
    <row r="145" spans="1:5" x14ac:dyDescent="0.45">
      <c r="A145">
        <v>407299</v>
      </c>
      <c r="B145">
        <v>0.84741157399070832</v>
      </c>
      <c r="C145">
        <v>0.91740420588592719</v>
      </c>
      <c r="D145">
        <v>68.927894843089476</v>
      </c>
      <c r="E145">
        <v>4.0784956845790488</v>
      </c>
    </row>
    <row r="146" spans="1:5" x14ac:dyDescent="0.45">
      <c r="A146">
        <v>415228</v>
      </c>
      <c r="B146">
        <v>0.8312885381369487</v>
      </c>
      <c r="C146">
        <v>0.90787281285848642</v>
      </c>
      <c r="D146">
        <v>113.98848626067461</v>
      </c>
      <c r="E146">
        <v>6.412063362577161</v>
      </c>
    </row>
    <row r="147" spans="1:5" x14ac:dyDescent="0.45">
      <c r="A147">
        <v>416502</v>
      </c>
      <c r="B147">
        <v>0.81511974251159214</v>
      </c>
      <c r="C147">
        <v>0.89814431898989322</v>
      </c>
      <c r="D147">
        <v>35.670228964431949</v>
      </c>
      <c r="E147">
        <v>3.6420619198183251</v>
      </c>
    </row>
    <row r="148" spans="1:5" x14ac:dyDescent="0.45">
      <c r="A148">
        <v>423791</v>
      </c>
      <c r="B148">
        <v>0.83718856140291054</v>
      </c>
      <c r="C148">
        <v>0.91138011523827278</v>
      </c>
      <c r="D148">
        <v>122.2497124229746</v>
      </c>
      <c r="E148">
        <v>5.1657043820000172</v>
      </c>
    </row>
    <row r="149" spans="1:5" x14ac:dyDescent="0.45">
      <c r="A149">
        <v>425790</v>
      </c>
      <c r="B149">
        <v>0.82803857657262303</v>
      </c>
      <c r="C149">
        <v>0.9059311845870418</v>
      </c>
      <c r="D149">
        <v>29.734962060678679</v>
      </c>
      <c r="E149">
        <v>4.3077270702876254</v>
      </c>
    </row>
    <row r="150" spans="1:5" x14ac:dyDescent="0.45">
      <c r="A150">
        <v>428239</v>
      </c>
      <c r="B150">
        <v>0.68963630738212833</v>
      </c>
      <c r="C150">
        <v>0.81631331472822111</v>
      </c>
      <c r="D150">
        <v>67.418353398759294</v>
      </c>
      <c r="E150">
        <v>9.42289164780858</v>
      </c>
    </row>
    <row r="151" spans="1:5" x14ac:dyDescent="0.45">
      <c r="A151">
        <v>779752</v>
      </c>
      <c r="B151">
        <v>0.7099992597516217</v>
      </c>
      <c r="C151">
        <v>0.83040885041640256</v>
      </c>
      <c r="D151">
        <v>120.7910127037604</v>
      </c>
      <c r="E151">
        <v>14.42104996297971</v>
      </c>
    </row>
    <row r="152" spans="1:5" x14ac:dyDescent="0.45">
      <c r="A152">
        <v>441689</v>
      </c>
      <c r="B152">
        <v>0.80690626406849997</v>
      </c>
      <c r="C152">
        <v>0.89313572055657009</v>
      </c>
      <c r="D152">
        <v>27.033182734372961</v>
      </c>
      <c r="E152">
        <v>4.2931125030788468</v>
      </c>
    </row>
    <row r="153" spans="1:5" x14ac:dyDescent="0.45">
      <c r="A153">
        <v>468380</v>
      </c>
      <c r="B153">
        <v>0.80538659035425431</v>
      </c>
      <c r="C153">
        <v>0.8922040239550254</v>
      </c>
      <c r="D153">
        <v>40.723198624985237</v>
      </c>
      <c r="E153">
        <v>4.0679482274177881</v>
      </c>
    </row>
    <row r="154" spans="1:5" x14ac:dyDescent="0.45">
      <c r="A154">
        <v>477514</v>
      </c>
      <c r="B154">
        <v>0.7925201956831287</v>
      </c>
      <c r="C154">
        <v>0.88425245929360319</v>
      </c>
      <c r="D154">
        <v>65.679858023598072</v>
      </c>
      <c r="E154">
        <v>5.0457206442137572</v>
      </c>
    </row>
    <row r="155" spans="1:5" x14ac:dyDescent="0.45">
      <c r="A155">
        <v>499545</v>
      </c>
      <c r="B155">
        <v>0.84938331918747467</v>
      </c>
      <c r="C155">
        <v>0.91855843012648197</v>
      </c>
      <c r="D155">
        <v>64.475028475177893</v>
      </c>
      <c r="E155">
        <v>3.6515819517463881</v>
      </c>
    </row>
    <row r="156" spans="1:5" x14ac:dyDescent="0.45">
      <c r="A156">
        <v>50696</v>
      </c>
      <c r="B156">
        <v>0.82262771515969424</v>
      </c>
      <c r="C156">
        <v>0.90268320657860479</v>
      </c>
      <c r="D156">
        <v>100.8328598473731</v>
      </c>
      <c r="E156">
        <v>4.4956068539791794</v>
      </c>
    </row>
    <row r="157" spans="1:5" x14ac:dyDescent="0.45">
      <c r="A157">
        <v>518068</v>
      </c>
      <c r="B157">
        <v>0.86071764926425598</v>
      </c>
      <c r="C157">
        <v>0.92514589691196958</v>
      </c>
      <c r="D157">
        <v>60.82807482980207</v>
      </c>
      <c r="E157">
        <v>3.8918432490461279</v>
      </c>
    </row>
    <row r="158" spans="1:5" x14ac:dyDescent="0.45">
      <c r="A158">
        <v>523865</v>
      </c>
      <c r="B158">
        <v>0.83029289770940617</v>
      </c>
      <c r="C158">
        <v>0.9072787188853868</v>
      </c>
      <c r="D158">
        <v>22.633630950424191</v>
      </c>
      <c r="E158">
        <v>3.9716613534085439</v>
      </c>
    </row>
    <row r="159" spans="1:5" x14ac:dyDescent="0.45">
      <c r="A159">
        <v>525891</v>
      </c>
      <c r="B159">
        <v>0.82069922778750271</v>
      </c>
      <c r="C159">
        <v>0.90152092697354402</v>
      </c>
      <c r="D159">
        <v>58.684604561162367</v>
      </c>
      <c r="E159">
        <v>4.4794660367250803</v>
      </c>
    </row>
    <row r="160" spans="1:5" x14ac:dyDescent="0.45">
      <c r="A160">
        <v>527679</v>
      </c>
      <c r="B160">
        <v>0.85293881691948725</v>
      </c>
      <c r="C160">
        <v>0.92063354616047055</v>
      </c>
      <c r="D160">
        <v>67.33660779991817</v>
      </c>
      <c r="E160">
        <v>3.2951400308206318</v>
      </c>
    </row>
    <row r="161" spans="1:5" x14ac:dyDescent="0.45">
      <c r="A161">
        <v>781432</v>
      </c>
      <c r="B161">
        <v>0.85789324123160926</v>
      </c>
      <c r="C161">
        <v>0.92351188129938655</v>
      </c>
      <c r="D161">
        <v>110.5790158664835</v>
      </c>
      <c r="E161">
        <v>4.1412532877195156</v>
      </c>
    </row>
    <row r="162" spans="1:5" x14ac:dyDescent="0.45">
      <c r="A162">
        <v>541516</v>
      </c>
      <c r="B162">
        <v>0.80032903149168033</v>
      </c>
      <c r="C162">
        <v>0.88909195762794524</v>
      </c>
      <c r="D162">
        <v>90.357579579689926</v>
      </c>
      <c r="E162">
        <v>6.673596649351059</v>
      </c>
    </row>
    <row r="163" spans="1:5" x14ac:dyDescent="0.45">
      <c r="A163">
        <v>543704</v>
      </c>
      <c r="B163">
        <v>0.80207248401866094</v>
      </c>
      <c r="C163">
        <v>0.89016672873226699</v>
      </c>
      <c r="D163">
        <v>77.158926897670113</v>
      </c>
      <c r="E163">
        <v>6.6901091005279092</v>
      </c>
    </row>
    <row r="164" spans="1:5" x14ac:dyDescent="0.45">
      <c r="A164">
        <v>549611</v>
      </c>
      <c r="B164">
        <v>0.83542434849954028</v>
      </c>
      <c r="C164">
        <v>0.91033373201407042</v>
      </c>
      <c r="D164">
        <v>73.714504169803661</v>
      </c>
      <c r="E164">
        <v>6.1256458383721606</v>
      </c>
    </row>
    <row r="165" spans="1:5" x14ac:dyDescent="0.45">
      <c r="A165">
        <v>583912</v>
      </c>
      <c r="B165">
        <v>0.82522565503021528</v>
      </c>
      <c r="C165">
        <v>0.90424507540307864</v>
      </c>
      <c r="D165">
        <v>28.50137058107908</v>
      </c>
      <c r="E165">
        <v>3.930664071527513</v>
      </c>
    </row>
    <row r="166" spans="1:5" x14ac:dyDescent="0.45">
      <c r="A166">
        <v>584613</v>
      </c>
      <c r="B166">
        <v>0.83064801443236469</v>
      </c>
      <c r="C166">
        <v>0.90749068950857437</v>
      </c>
      <c r="D166">
        <v>32.971578670121332</v>
      </c>
      <c r="E166">
        <v>4.6461521004546098</v>
      </c>
    </row>
    <row r="167" spans="1:5" x14ac:dyDescent="0.45">
      <c r="A167">
        <v>611559</v>
      </c>
      <c r="B167">
        <v>0.85007155164452175</v>
      </c>
      <c r="C167">
        <v>0.9189607298040946</v>
      </c>
      <c r="D167">
        <v>40.394538616006002</v>
      </c>
      <c r="E167">
        <v>3.7106110013957938</v>
      </c>
    </row>
    <row r="168" spans="1:5" x14ac:dyDescent="0.45">
      <c r="A168">
        <v>618577</v>
      </c>
      <c r="B168">
        <v>0.82435984680509389</v>
      </c>
      <c r="C168">
        <v>0.90372504991134517</v>
      </c>
      <c r="D168">
        <v>56.908643895281841</v>
      </c>
      <c r="E168">
        <v>6.2336795872232003</v>
      </c>
    </row>
    <row r="169" spans="1:5" x14ac:dyDescent="0.45">
      <c r="A169">
        <v>625719</v>
      </c>
      <c r="B169">
        <v>0.84161120248511812</v>
      </c>
      <c r="C169">
        <v>0.91399444285463305</v>
      </c>
      <c r="D169">
        <v>74.308412944800551</v>
      </c>
      <c r="E169">
        <v>5.0656214017987926</v>
      </c>
    </row>
    <row r="170" spans="1:5" x14ac:dyDescent="0.45">
      <c r="A170">
        <v>627609</v>
      </c>
      <c r="B170">
        <v>0.85877907862879554</v>
      </c>
      <c r="C170">
        <v>0.92402490269291082</v>
      </c>
      <c r="D170">
        <v>29.872646350800601</v>
      </c>
      <c r="E170">
        <v>3.854670728598085</v>
      </c>
    </row>
    <row r="171" spans="1:5" x14ac:dyDescent="0.45">
      <c r="A171">
        <v>782112</v>
      </c>
      <c r="B171">
        <v>0.81496841962134137</v>
      </c>
      <c r="C171">
        <v>0.89805245183425175</v>
      </c>
      <c r="D171">
        <v>31.74209424211012</v>
      </c>
      <c r="E171">
        <v>4.4631234897028964</v>
      </c>
    </row>
    <row r="172" spans="1:5" x14ac:dyDescent="0.45">
      <c r="A172">
        <v>637664</v>
      </c>
      <c r="B172">
        <v>0.79408530976889535</v>
      </c>
      <c r="C172">
        <v>0.88522580887882674</v>
      </c>
      <c r="D172">
        <v>42.870444364386991</v>
      </c>
      <c r="E172">
        <v>5.4951397426561304</v>
      </c>
    </row>
    <row r="173" spans="1:5" x14ac:dyDescent="0.45">
      <c r="A173">
        <v>64142</v>
      </c>
      <c r="B173">
        <v>0.8192369873104457</v>
      </c>
      <c r="C173">
        <v>0.90063800705987529</v>
      </c>
      <c r="D173">
        <v>86.589549022962345</v>
      </c>
      <c r="E173">
        <v>4.4347446218481403</v>
      </c>
    </row>
    <row r="174" spans="1:5" x14ac:dyDescent="0.45">
      <c r="A174">
        <v>645367</v>
      </c>
      <c r="B174">
        <v>0.86629057301174828</v>
      </c>
      <c r="C174">
        <v>0.9283555149868884</v>
      </c>
      <c r="D174">
        <v>33.869320326439983</v>
      </c>
      <c r="E174">
        <v>3.6226560033993489</v>
      </c>
    </row>
    <row r="175" spans="1:5" x14ac:dyDescent="0.45">
      <c r="A175">
        <v>665325</v>
      </c>
      <c r="B175">
        <v>0.61900762415423238</v>
      </c>
      <c r="C175">
        <v>0.76467536646419587</v>
      </c>
      <c r="D175">
        <v>75.72720366552565</v>
      </c>
      <c r="E175">
        <v>10.48682302035092</v>
      </c>
    </row>
    <row r="176" spans="1:5" x14ac:dyDescent="0.45">
      <c r="A176">
        <v>665856</v>
      </c>
      <c r="B176">
        <v>0.83288584117209608</v>
      </c>
      <c r="C176">
        <v>0.90882456775320075</v>
      </c>
      <c r="D176">
        <v>35.512321805255148</v>
      </c>
      <c r="E176">
        <v>4.5131125848093436</v>
      </c>
    </row>
    <row r="177" spans="1:5" x14ac:dyDescent="0.45">
      <c r="A177">
        <v>67653</v>
      </c>
      <c r="B177">
        <v>0.82433585044870028</v>
      </c>
      <c r="C177">
        <v>0.90371063008595998</v>
      </c>
      <c r="D177">
        <v>29.270625740663629</v>
      </c>
      <c r="E177">
        <v>3.7263052700262711</v>
      </c>
    </row>
    <row r="178" spans="1:5" x14ac:dyDescent="0.45">
      <c r="A178">
        <v>678429</v>
      </c>
      <c r="B178">
        <v>0.76890823182218848</v>
      </c>
      <c r="C178">
        <v>0.86935909731181527</v>
      </c>
      <c r="D178">
        <v>75.661922804671036</v>
      </c>
      <c r="E178">
        <v>7.2049794276302093</v>
      </c>
    </row>
    <row r="179" spans="1:5" x14ac:dyDescent="0.45">
      <c r="A179">
        <v>692114</v>
      </c>
      <c r="B179">
        <v>0.83779269405331369</v>
      </c>
      <c r="C179">
        <v>0.91173797432563919</v>
      </c>
      <c r="D179">
        <v>33.299774774013109</v>
      </c>
      <c r="E179">
        <v>3.5861683943511089</v>
      </c>
    </row>
    <row r="180" spans="1:5" x14ac:dyDescent="0.45">
      <c r="A180">
        <v>699302</v>
      </c>
      <c r="B180">
        <v>0.85143855741747743</v>
      </c>
      <c r="C180">
        <v>0.91975891288029199</v>
      </c>
      <c r="D180">
        <v>81.497603492372718</v>
      </c>
      <c r="E180">
        <v>3.990444945885558</v>
      </c>
    </row>
    <row r="181" spans="1:5" x14ac:dyDescent="0.45">
      <c r="A181">
        <v>89601</v>
      </c>
      <c r="B181">
        <v>0.80000233149628297</v>
      </c>
      <c r="C181">
        <v>0.88889032808226109</v>
      </c>
      <c r="D181">
        <v>41.952353926806062</v>
      </c>
      <c r="E181">
        <v>5.6157238998769241</v>
      </c>
    </row>
    <row r="182" spans="1:5" x14ac:dyDescent="0.45">
      <c r="A182">
        <v>699615</v>
      </c>
      <c r="B182">
        <v>0.86121778989098119</v>
      </c>
      <c r="C182">
        <v>0.92543472834678442</v>
      </c>
      <c r="D182">
        <v>17.712162576179111</v>
      </c>
      <c r="E182">
        <v>3.3328069056583352</v>
      </c>
    </row>
    <row r="183" spans="1:5" x14ac:dyDescent="0.45">
      <c r="A183">
        <v>705186</v>
      </c>
      <c r="B183">
        <v>0.79733446265817143</v>
      </c>
      <c r="C183">
        <v>0.8872410552668667</v>
      </c>
      <c r="D183">
        <v>97.172778225823095</v>
      </c>
      <c r="E183">
        <v>5.1740275981152548</v>
      </c>
    </row>
    <row r="184" spans="1:5" x14ac:dyDescent="0.45">
      <c r="A184">
        <v>711314</v>
      </c>
      <c r="B184">
        <v>0.87117813767991403</v>
      </c>
      <c r="C184">
        <v>0.93115467751252523</v>
      </c>
      <c r="D184">
        <v>95.540730842923736</v>
      </c>
      <c r="E184">
        <v>5.0823525659213322</v>
      </c>
    </row>
    <row r="185" spans="1:5" x14ac:dyDescent="0.45">
      <c r="A185">
        <v>711891</v>
      </c>
      <c r="B185">
        <v>0.84182676364180731</v>
      </c>
      <c r="C185">
        <v>0.9141215452611624</v>
      </c>
      <c r="D185">
        <v>90.888625182142576</v>
      </c>
      <c r="E185">
        <v>5.3916163554470131</v>
      </c>
    </row>
    <row r="186" spans="1:5" x14ac:dyDescent="0.45">
      <c r="A186">
        <v>717305</v>
      </c>
      <c r="B186">
        <v>0.80808721059642397</v>
      </c>
      <c r="C186">
        <v>0.89385866551189708</v>
      </c>
      <c r="D186">
        <v>30.787229749118389</v>
      </c>
      <c r="E186">
        <v>5.1112250838305311</v>
      </c>
    </row>
    <row r="187" spans="1:5" x14ac:dyDescent="0.45">
      <c r="A187">
        <v>718000</v>
      </c>
      <c r="B187">
        <v>0.8821228490997074</v>
      </c>
      <c r="C187">
        <v>0.93737010793069242</v>
      </c>
      <c r="D187">
        <v>66.3905349052107</v>
      </c>
      <c r="E187">
        <v>3.4018511344448958</v>
      </c>
    </row>
    <row r="188" spans="1:5" x14ac:dyDescent="0.45">
      <c r="A188">
        <v>719172</v>
      </c>
      <c r="B188">
        <v>0.83391017005206292</v>
      </c>
      <c r="C188">
        <v>0.9094340428118014</v>
      </c>
      <c r="D188">
        <v>30.16050811906192</v>
      </c>
      <c r="E188">
        <v>3.8963022272006782</v>
      </c>
    </row>
    <row r="189" spans="1:5" x14ac:dyDescent="0.45">
      <c r="A189">
        <v>72093</v>
      </c>
      <c r="B189">
        <v>0.86763290624264522</v>
      </c>
      <c r="C189">
        <v>0.92912574343977761</v>
      </c>
      <c r="D189">
        <v>49.891679541783319</v>
      </c>
      <c r="E189">
        <v>3.6260822588852468</v>
      </c>
    </row>
    <row r="190" spans="1:5" x14ac:dyDescent="0.45">
      <c r="A190">
        <v>723975</v>
      </c>
      <c r="B190">
        <v>0.69010673582878057</v>
      </c>
      <c r="C190">
        <v>0.81664278497815912</v>
      </c>
      <c r="D190">
        <v>80.245229608992943</v>
      </c>
      <c r="E190">
        <v>9.715862508750714</v>
      </c>
    </row>
    <row r="191" spans="1:5" x14ac:dyDescent="0.45">
      <c r="A191">
        <v>93057</v>
      </c>
      <c r="B191">
        <v>0.87092653103089535</v>
      </c>
      <c r="C191">
        <v>0.93101093665180756</v>
      </c>
      <c r="D191">
        <v>139.79048217332249</v>
      </c>
      <c r="E191">
        <v>2.9363809089165751</v>
      </c>
    </row>
  </sheetData>
  <mergeCells count="12">
    <mergeCell ref="G66:G71"/>
    <mergeCell ref="G77:G82"/>
    <mergeCell ref="G37:G42"/>
    <mergeCell ref="G44:J44"/>
    <mergeCell ref="G46:G51"/>
    <mergeCell ref="G57:G62"/>
    <mergeCell ref="G64:J64"/>
    <mergeCell ref="G6:G11"/>
    <mergeCell ref="G17:G22"/>
    <mergeCell ref="G4:J4"/>
    <mergeCell ref="G24:J24"/>
    <mergeCell ref="G26:G3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RubenSilva</dc:creator>
  <cp:lastModifiedBy>RubenSilva</cp:lastModifiedBy>
  <dcterms:created xsi:type="dcterms:W3CDTF">2015-06-05T18:19:34Z</dcterms:created>
  <dcterms:modified xsi:type="dcterms:W3CDTF">2023-04-20T10:02:56Z</dcterms:modified>
</cp:coreProperties>
</file>