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\OneDrive\Documents\MSc_THESIS\Meta Analysis Papers and database\"/>
    </mc:Choice>
  </mc:AlternateContent>
  <xr:revisionPtr revIDLastSave="0" documentId="13_ncr:1_{3B2D27C0-8F42-4489-988B-DC3FC651C8E8}" xr6:coauthVersionLast="47" xr6:coauthVersionMax="47" xr10:uidLastSave="{00000000-0000-0000-0000-000000000000}"/>
  <bookViews>
    <workbookView xWindow="-108" yWindow="-108" windowWidth="23256" windowHeight="12576" xr2:uid="{F64A7C41-5FE8-41B9-9565-5B4CC6350049}"/>
  </bookViews>
  <sheets>
    <sheet name="MA1 CWD Volume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21" i="1"/>
  <c r="M19" i="1"/>
  <c r="M14" i="1"/>
  <c r="N21" i="1"/>
  <c r="N20" i="1"/>
  <c r="N9" i="1"/>
  <c r="M9" i="1"/>
  <c r="N28" i="1"/>
  <c r="N27" i="1"/>
  <c r="N26" i="1"/>
  <c r="M26" i="1"/>
  <c r="N25" i="1"/>
  <c r="M25" i="1"/>
  <c r="N24" i="1"/>
  <c r="M24" i="1"/>
  <c r="N23" i="1"/>
  <c r="M23" i="1"/>
  <c r="N22" i="1"/>
  <c r="M22" i="1"/>
  <c r="N19" i="1"/>
  <c r="N18" i="1"/>
  <c r="N17" i="1"/>
  <c r="N16" i="1"/>
  <c r="N15" i="1"/>
  <c r="N14" i="1"/>
  <c r="N13" i="1"/>
  <c r="M13" i="1"/>
  <c r="N12" i="1"/>
  <c r="M12" i="1"/>
  <c r="N11" i="1"/>
  <c r="M11" i="1"/>
  <c r="N10" i="1"/>
  <c r="M10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<sst xmlns="http://schemas.openxmlformats.org/spreadsheetml/2006/main" count="258" uniqueCount="103">
  <si>
    <t>Biome</t>
  </si>
  <si>
    <r>
      <t>(Nord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 et al., 2004)</t>
    </r>
  </si>
  <si>
    <t>Ascomycetes</t>
  </si>
  <si>
    <t>2.2-31.9</t>
  </si>
  <si>
    <t>Temperate</t>
  </si>
  <si>
    <t>(Nordén et al., 2004)</t>
  </si>
  <si>
    <t>Basidiomycetes</t>
  </si>
  <si>
    <t>62N 23, 30E</t>
  </si>
  <si>
    <t>Polypores</t>
  </si>
  <si>
    <t>2 - 184</t>
  </si>
  <si>
    <t>Boreal</t>
  </si>
  <si>
    <t>0 - 45.2</t>
  </si>
  <si>
    <t>32</t>
  </si>
  <si>
    <t>68, 25N 26, 30E
65, 54N 27E</t>
  </si>
  <si>
    <t>0 - 32.3</t>
  </si>
  <si>
    <t>(Allen et al., 2000)</t>
  </si>
  <si>
    <t>43, 15S 171, 45E</t>
  </si>
  <si>
    <t>0.01-3.1 (75 logs)</t>
  </si>
  <si>
    <t>Ascomycetes and Basidiomycetes</t>
  </si>
  <si>
    <t>(Yllasjariv, Berglund &amp; Kuuluvainen, 2011)</t>
  </si>
  <si>
    <t>62, 42N, 24, 12E</t>
  </si>
  <si>
    <t>(Juutilainen et al., 2011)</t>
  </si>
  <si>
    <t xml:space="preserve">Central Finland </t>
  </si>
  <si>
    <t>Coniferous</t>
  </si>
  <si>
    <r>
      <t>(Magnusson, Olosson &amp; Heden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s, 2014)</t>
    </r>
  </si>
  <si>
    <t>N 7090000–7150000 and E 1435000–1495000</t>
  </si>
  <si>
    <t>(Rubino &amp; McCarthy, 2003)</t>
  </si>
  <si>
    <t>39°21′08′′N,
82°16′57′′W</t>
  </si>
  <si>
    <t xml:space="preserve">50 logs </t>
  </si>
  <si>
    <t>2.2–158.4</t>
  </si>
  <si>
    <t xml:space="preserve">Myxomycetes </t>
  </si>
  <si>
    <r>
      <t>(Simil</t>
    </r>
    <r>
      <rPr>
        <sz val="11"/>
        <color theme="1"/>
        <rFont val="Calibri"/>
        <family val="2"/>
      </rPr>
      <t>ä et al., 2006)</t>
    </r>
  </si>
  <si>
    <t>65 81 70N,  27 85 10E</t>
  </si>
  <si>
    <t>32 (0.16ha per plot)</t>
  </si>
  <si>
    <t>40-50</t>
  </si>
  <si>
    <t>(Sippola, Lehsvirta. &amp; Renvall, 2001)</t>
  </si>
  <si>
    <t>65 19 N 
28 36E
64 60 N 
27 90E</t>
  </si>
  <si>
    <t>51.3 (Mean)</t>
  </si>
  <si>
    <t xml:space="preserve">Coniferous </t>
  </si>
  <si>
    <t>(Sippola et al., 2004)</t>
  </si>
  <si>
    <t>64 N 
28 E</t>
  </si>
  <si>
    <t>32 plots</t>
  </si>
  <si>
    <t>41.2-51.7 (Means)</t>
  </si>
  <si>
    <r>
      <t>(Ir</t>
    </r>
    <r>
      <rPr>
        <sz val="11"/>
        <color theme="1"/>
        <rFont val="Calibri"/>
        <family val="2"/>
      </rPr>
      <t>š</t>
    </r>
    <r>
      <rPr>
        <sz val="11"/>
        <color theme="1"/>
        <rFont val="Calibri"/>
        <family val="2"/>
        <scheme val="minor"/>
      </rPr>
      <t>enaite &amp; Kutorga, 2007)</t>
    </r>
  </si>
  <si>
    <t>Lithuania</t>
  </si>
  <si>
    <t>50pots at 0.1ha</t>
  </si>
  <si>
    <r>
      <t>(Copot &amp; C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>tălin, 2020)</t>
    </r>
  </si>
  <si>
    <t>North east region of Romainia</t>
  </si>
  <si>
    <t>Samp_size</t>
  </si>
  <si>
    <t xml:space="preserve"> Zr</t>
  </si>
  <si>
    <t>SEV</t>
  </si>
  <si>
    <t>spp_range</t>
  </si>
  <si>
    <t>CWD_Vol</t>
  </si>
  <si>
    <t xml:space="preserve">Samp_area </t>
  </si>
  <si>
    <t>Min_Dia</t>
  </si>
  <si>
    <t>Taxa_Group</t>
  </si>
  <si>
    <t xml:space="preserve">Proj_Coor </t>
  </si>
  <si>
    <t>Corr_Coef</t>
  </si>
  <si>
    <t>For_Type</t>
  </si>
  <si>
    <t>In_Ref</t>
  </si>
  <si>
    <t>Paper</t>
  </si>
  <si>
    <t>ID</t>
  </si>
  <si>
    <t>Norden</t>
  </si>
  <si>
    <t>Penttila</t>
  </si>
  <si>
    <t>Allen</t>
  </si>
  <si>
    <t>Persiani</t>
  </si>
  <si>
    <t>Yllasjariv</t>
  </si>
  <si>
    <t>Juutilainen</t>
  </si>
  <si>
    <t>Magnusson</t>
  </si>
  <si>
    <t>Rubino</t>
  </si>
  <si>
    <t>Simila</t>
  </si>
  <si>
    <t>Irsenaite</t>
  </si>
  <si>
    <t>Copot</t>
  </si>
  <si>
    <t xml:space="preserve">Mixed </t>
  </si>
  <si>
    <r>
      <t>(Penttil</t>
    </r>
    <r>
      <rPr>
        <sz val="11"/>
        <color theme="1"/>
        <rFont val="Calibri"/>
        <family val="2"/>
      </rPr>
      <t>ä</t>
    </r>
    <r>
      <rPr>
        <sz val="8.8000000000000007"/>
        <color theme="1"/>
        <rFont val="Calibri"/>
        <family val="2"/>
      </rPr>
      <t xml:space="preserve"> et la., 2004)</t>
    </r>
  </si>
  <si>
    <r>
      <t>(Penttil</t>
    </r>
    <r>
      <rPr>
        <sz val="11"/>
        <color theme="1"/>
        <rFont val="Calibri"/>
        <family val="2"/>
      </rPr>
      <t xml:space="preserve">ä </t>
    </r>
    <r>
      <rPr>
        <sz val="8.8000000000000007"/>
        <color theme="1"/>
        <rFont val="Calibri"/>
        <family val="2"/>
      </rPr>
      <t>et la., 2004)</t>
    </r>
  </si>
  <si>
    <t>(Sippola &amp;  Renvall, 1999)</t>
  </si>
  <si>
    <t>(Persiani et al., 2010)</t>
  </si>
  <si>
    <t>CWD_spp</t>
  </si>
  <si>
    <t>Oak</t>
  </si>
  <si>
    <t>Mix</t>
  </si>
  <si>
    <t>Spruce</t>
  </si>
  <si>
    <t>Pine</t>
  </si>
  <si>
    <t>Beech</t>
  </si>
  <si>
    <t xml:space="preserve">Beech </t>
  </si>
  <si>
    <t>Year</t>
  </si>
  <si>
    <t>Sippola</t>
  </si>
  <si>
    <t>Boreal Mixed</t>
  </si>
  <si>
    <t>Boreal Coniferous</t>
  </si>
  <si>
    <t>Type</t>
  </si>
  <si>
    <t>Deciduous</t>
  </si>
  <si>
    <t>Temperate Deciduous</t>
  </si>
  <si>
    <t>Boreal Deciduous</t>
  </si>
  <si>
    <t>Selonen</t>
  </si>
  <si>
    <t>(Selonen, Ahlroth &amp; Kotiaho, 2005)</t>
  </si>
  <si>
    <t>Finland (62807N, 26815E).</t>
  </si>
  <si>
    <t>Ohlson</t>
  </si>
  <si>
    <t>(Ohlson et al., 1997)</t>
  </si>
  <si>
    <t>Sweden</t>
  </si>
  <si>
    <t>69 logs</t>
  </si>
  <si>
    <t>0.628 ha (10m radius plots 20 plots) Total CWD</t>
  </si>
  <si>
    <t xml:space="preserve">0.628 ha (10m radius plots 10 plots) Old Growth </t>
  </si>
  <si>
    <t>0.628 ha (10m radius plots 10 plots) primeval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</si>
</sst>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 wrapText="1"/>
    </xf>
    <xf numFmtId="165" fontId="0" fillId="2" borderId="1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D80B-0292-4AEE-8C8E-71FC53488167}">
  <dimension ref="A1:R117"/>
  <sheetViews>
    <sheetView tabSelected="1" zoomScale="70" zoomScaleNormal="70" workbookViewId="0">
      <pane xSplit="4" ySplit="1" topLeftCell="E17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defaultRowHeight="14.4" x14ac:dyDescent="0.3"/>
  <cols>
    <col min="1" max="1" width="23.33203125" style="28" customWidth="1"/>
    <col min="2" max="2" width="24" style="28" customWidth="1"/>
    <col min="3" max="3" width="27.33203125" style="28" customWidth="1"/>
    <col min="4" max="4" width="29" customWidth="1"/>
    <col min="5" max="5" width="15.88671875" customWidth="1"/>
    <col min="6" max="6" width="22.109375" customWidth="1"/>
    <col min="7" max="8" width="15.88671875" customWidth="1"/>
    <col min="9" max="9" width="20.21875" customWidth="1"/>
    <col min="10" max="10" width="21.5546875" customWidth="1"/>
    <col min="11" max="11" width="20.21875" customWidth="1"/>
    <col min="12" max="12" width="17" customWidth="1"/>
    <col min="13" max="13" width="21" customWidth="1"/>
    <col min="14" max="16" width="20.33203125" customWidth="1"/>
    <col min="17" max="17" width="17.6640625" customWidth="1"/>
    <col min="18" max="18" width="24.5546875" style="13" customWidth="1"/>
  </cols>
  <sheetData>
    <row r="1" spans="1:18" s="28" customFormat="1" ht="14.4" customHeight="1" thickBot="1" x14ac:dyDescent="0.35">
      <c r="A1" s="44" t="s">
        <v>85</v>
      </c>
      <c r="B1" s="41" t="s">
        <v>60</v>
      </c>
      <c r="C1" s="42" t="s">
        <v>61</v>
      </c>
      <c r="D1" s="40" t="s">
        <v>59</v>
      </c>
      <c r="E1" s="37" t="s">
        <v>56</v>
      </c>
      <c r="F1" s="38" t="s">
        <v>55</v>
      </c>
      <c r="G1" s="37" t="s">
        <v>54</v>
      </c>
      <c r="H1" s="37" t="s">
        <v>53</v>
      </c>
      <c r="I1" s="37" t="s">
        <v>52</v>
      </c>
      <c r="J1" s="37" t="s">
        <v>51</v>
      </c>
      <c r="K1" s="37" t="s">
        <v>57</v>
      </c>
      <c r="L1" s="37" t="s">
        <v>48</v>
      </c>
      <c r="M1" s="38" t="s">
        <v>49</v>
      </c>
      <c r="N1" s="37" t="s">
        <v>50</v>
      </c>
      <c r="O1" s="39" t="s">
        <v>58</v>
      </c>
      <c r="P1" s="45" t="s">
        <v>89</v>
      </c>
      <c r="Q1" s="36" t="s">
        <v>0</v>
      </c>
      <c r="R1" s="41" t="s">
        <v>78</v>
      </c>
    </row>
    <row r="2" spans="1:18" ht="34.200000000000003" customHeight="1" x14ac:dyDescent="0.3">
      <c r="A2" s="28">
        <v>2004</v>
      </c>
      <c r="B2" s="28" t="s">
        <v>62</v>
      </c>
      <c r="C2" s="28">
        <v>1</v>
      </c>
      <c r="D2" s="1" t="s">
        <v>1</v>
      </c>
      <c r="E2" s="2"/>
      <c r="F2" s="2" t="s">
        <v>2</v>
      </c>
      <c r="G2" s="2">
        <v>10</v>
      </c>
      <c r="H2" s="2">
        <v>0.4</v>
      </c>
      <c r="I2" s="3" t="s">
        <v>3</v>
      </c>
      <c r="J2" s="43">
        <v>27</v>
      </c>
      <c r="K2" s="2">
        <v>-0.23</v>
      </c>
      <c r="L2" s="2">
        <v>25</v>
      </c>
      <c r="M2" s="4">
        <f>SUM(0.5*(LOG(1+K2)/(1-K2)))</f>
        <v>-4.6141981637202484E-2</v>
      </c>
      <c r="N2" s="5">
        <f>SUM(1/(L2-3))</f>
        <v>4.5454545454545456E-2</v>
      </c>
      <c r="O2" s="6" t="s">
        <v>90</v>
      </c>
      <c r="P2" s="30" t="s">
        <v>91</v>
      </c>
      <c r="Q2" s="6" t="s">
        <v>4</v>
      </c>
      <c r="R2" s="13" t="s">
        <v>79</v>
      </c>
    </row>
    <row r="3" spans="1:18" ht="33" customHeight="1" thickBot="1" x14ac:dyDescent="0.35">
      <c r="A3" s="28">
        <v>2004</v>
      </c>
      <c r="B3" s="28" t="s">
        <v>62</v>
      </c>
      <c r="C3" s="28">
        <v>2</v>
      </c>
      <c r="D3" s="7" t="s">
        <v>5</v>
      </c>
      <c r="E3" s="8"/>
      <c r="F3" s="8" t="s">
        <v>6</v>
      </c>
      <c r="G3" s="8">
        <v>10</v>
      </c>
      <c r="H3" s="8">
        <v>0.4</v>
      </c>
      <c r="I3" s="8" t="s">
        <v>3</v>
      </c>
      <c r="J3" s="8">
        <v>210</v>
      </c>
      <c r="K3" s="9">
        <v>-0.1</v>
      </c>
      <c r="L3" s="8">
        <v>25</v>
      </c>
      <c r="M3" s="10">
        <f>SUM(0.5*(LOG(1+K3)/(1-K3)))</f>
        <v>-2.0798859345761415E-2</v>
      </c>
      <c r="N3" s="11">
        <f>SUM(1/(L3-3))</f>
        <v>4.5454545454545456E-2</v>
      </c>
      <c r="O3" s="30" t="s">
        <v>90</v>
      </c>
      <c r="P3" s="30" t="s">
        <v>91</v>
      </c>
      <c r="Q3" s="6" t="s">
        <v>4</v>
      </c>
      <c r="R3" s="13" t="s">
        <v>79</v>
      </c>
    </row>
    <row r="4" spans="1:18" ht="15" thickBot="1" x14ac:dyDescent="0.35">
      <c r="A4" s="28">
        <v>2004</v>
      </c>
      <c r="B4" s="28" t="s">
        <v>63</v>
      </c>
      <c r="C4" s="28">
        <v>1</v>
      </c>
      <c r="D4" s="1" t="s">
        <v>74</v>
      </c>
      <c r="E4" s="2" t="s">
        <v>7</v>
      </c>
      <c r="F4" s="2" t="s">
        <v>8</v>
      </c>
      <c r="G4" s="2">
        <v>5</v>
      </c>
      <c r="H4" s="2">
        <v>16</v>
      </c>
      <c r="I4" s="2" t="s">
        <v>9</v>
      </c>
      <c r="J4" s="2">
        <v>53</v>
      </c>
      <c r="K4" s="2">
        <v>0.9</v>
      </c>
      <c r="L4" s="2">
        <v>16</v>
      </c>
      <c r="M4" s="4">
        <f t="shared" ref="M4:M7" si="0">SUM(0.5*(LOG(1+K4)/(1-K4)))</f>
        <v>1.393768004764145</v>
      </c>
      <c r="N4" s="5">
        <f t="shared" ref="N4:N9" si="1">SUM(1/(L4-3))</f>
        <v>7.6923076923076927E-2</v>
      </c>
      <c r="O4" s="6" t="s">
        <v>73</v>
      </c>
      <c r="P4" s="30" t="s">
        <v>87</v>
      </c>
      <c r="Q4" s="6" t="s">
        <v>10</v>
      </c>
      <c r="R4" s="13" t="s">
        <v>80</v>
      </c>
    </row>
    <row r="5" spans="1:18" ht="23.4" customHeight="1" x14ac:dyDescent="0.3">
      <c r="A5" s="28">
        <v>2004</v>
      </c>
      <c r="B5" s="28" t="s">
        <v>63</v>
      </c>
      <c r="C5" s="28">
        <v>2</v>
      </c>
      <c r="D5" s="1" t="s">
        <v>74</v>
      </c>
      <c r="E5" s="2" t="s">
        <v>7</v>
      </c>
      <c r="F5" s="2" t="s">
        <v>8</v>
      </c>
      <c r="G5" s="2">
        <v>5</v>
      </c>
      <c r="H5" s="2">
        <v>16</v>
      </c>
      <c r="I5" s="2" t="s">
        <v>9</v>
      </c>
      <c r="J5" s="2">
        <v>53</v>
      </c>
      <c r="K5" s="14">
        <v>0.86499999999999999</v>
      </c>
      <c r="L5" s="2">
        <v>16</v>
      </c>
      <c r="M5" s="4">
        <f t="shared" si="0"/>
        <v>1.0025142079433569</v>
      </c>
      <c r="N5" s="5">
        <f t="shared" si="1"/>
        <v>7.6923076923076927E-2</v>
      </c>
      <c r="O5" s="6" t="s">
        <v>23</v>
      </c>
      <c r="P5" s="30" t="s">
        <v>88</v>
      </c>
      <c r="Q5" s="6" t="s">
        <v>10</v>
      </c>
      <c r="R5" s="13" t="s">
        <v>81</v>
      </c>
    </row>
    <row r="6" spans="1:18" ht="24" customHeight="1" x14ac:dyDescent="0.3">
      <c r="A6" s="28">
        <v>2004</v>
      </c>
      <c r="B6" s="28" t="s">
        <v>63</v>
      </c>
      <c r="C6" s="28">
        <v>3</v>
      </c>
      <c r="D6" s="15" t="s">
        <v>74</v>
      </c>
      <c r="E6" s="6" t="s">
        <v>7</v>
      </c>
      <c r="F6" s="6" t="s">
        <v>8</v>
      </c>
      <c r="G6" s="6">
        <v>5</v>
      </c>
      <c r="H6" s="6">
        <v>16</v>
      </c>
      <c r="I6" s="6" t="s">
        <v>9</v>
      </c>
      <c r="J6" s="6">
        <v>53</v>
      </c>
      <c r="K6" s="16">
        <v>0.66500000000000004</v>
      </c>
      <c r="L6" s="6">
        <v>16</v>
      </c>
      <c r="M6" s="17">
        <f t="shared" si="0"/>
        <v>0.33046901170498316</v>
      </c>
      <c r="N6" s="18">
        <f t="shared" si="1"/>
        <v>7.6923076923076927E-2</v>
      </c>
      <c r="O6" s="6" t="s">
        <v>23</v>
      </c>
      <c r="P6" s="30" t="s">
        <v>88</v>
      </c>
      <c r="Q6" s="6" t="s">
        <v>10</v>
      </c>
      <c r="R6" s="13" t="s">
        <v>82</v>
      </c>
    </row>
    <row r="7" spans="1:18" ht="27" customHeight="1" thickBot="1" x14ac:dyDescent="0.35">
      <c r="A7" s="28">
        <v>2004</v>
      </c>
      <c r="B7" s="28" t="s">
        <v>63</v>
      </c>
      <c r="C7" s="28">
        <v>4</v>
      </c>
      <c r="D7" s="7" t="s">
        <v>75</v>
      </c>
      <c r="E7" s="8" t="s">
        <v>7</v>
      </c>
      <c r="F7" s="8" t="s">
        <v>8</v>
      </c>
      <c r="G7" s="8">
        <v>5</v>
      </c>
      <c r="H7" s="8">
        <v>1</v>
      </c>
      <c r="I7" s="8" t="s">
        <v>11</v>
      </c>
      <c r="J7" s="19" t="s">
        <v>12</v>
      </c>
      <c r="K7" s="8">
        <v>0.89100000000000001</v>
      </c>
      <c r="L7" s="8">
        <v>16</v>
      </c>
      <c r="M7" s="10">
        <f t="shared" si="0"/>
        <v>1.2692271965368795</v>
      </c>
      <c r="N7" s="11">
        <f t="shared" si="1"/>
        <v>7.6923076923076927E-2</v>
      </c>
      <c r="O7" s="30" t="s">
        <v>90</v>
      </c>
      <c r="P7" s="30" t="s">
        <v>92</v>
      </c>
      <c r="Q7" s="6" t="s">
        <v>10</v>
      </c>
      <c r="R7" s="13" t="s">
        <v>80</v>
      </c>
    </row>
    <row r="8" spans="1:18" ht="63" customHeight="1" thickBot="1" x14ac:dyDescent="0.35">
      <c r="A8" s="28">
        <v>1999</v>
      </c>
      <c r="B8" s="28" t="s">
        <v>86</v>
      </c>
      <c r="C8" s="28">
        <v>1</v>
      </c>
      <c r="D8" s="20" t="s">
        <v>76</v>
      </c>
      <c r="E8" s="21" t="s">
        <v>13</v>
      </c>
      <c r="F8" s="22" t="s">
        <v>6</v>
      </c>
      <c r="G8" s="22"/>
      <c r="H8" s="22">
        <v>0.3</v>
      </c>
      <c r="I8" s="22" t="s">
        <v>14</v>
      </c>
      <c r="J8" s="22">
        <v>47</v>
      </c>
      <c r="K8" s="22">
        <v>0.89</v>
      </c>
      <c r="L8" s="22">
        <v>10</v>
      </c>
      <c r="M8" s="23">
        <f t="shared" ref="M8:M14" si="2">SUM(0.5*(LOG(1+K8)/(1-K8)))</f>
        <v>1.2566445644238373</v>
      </c>
      <c r="N8" s="24">
        <f t="shared" si="1"/>
        <v>0.14285714285714285</v>
      </c>
      <c r="O8" s="6" t="s">
        <v>23</v>
      </c>
      <c r="P8" s="30" t="s">
        <v>88</v>
      </c>
      <c r="Q8" s="6" t="s">
        <v>10</v>
      </c>
      <c r="R8" s="13" t="s">
        <v>82</v>
      </c>
    </row>
    <row r="9" spans="1:18" ht="63" customHeight="1" thickBot="1" x14ac:dyDescent="0.35">
      <c r="A9" s="28">
        <v>2000</v>
      </c>
      <c r="B9" s="28" t="s">
        <v>64</v>
      </c>
      <c r="C9" s="28">
        <v>1</v>
      </c>
      <c r="D9" s="25" t="s">
        <v>15</v>
      </c>
      <c r="E9" s="21" t="s">
        <v>16</v>
      </c>
      <c r="F9" s="22"/>
      <c r="G9" s="22"/>
      <c r="H9" s="22"/>
      <c r="I9" s="22" t="s">
        <v>99</v>
      </c>
      <c r="J9" s="22">
        <v>80</v>
      </c>
      <c r="K9" s="22">
        <v>0.32</v>
      </c>
      <c r="L9" s="22">
        <v>69</v>
      </c>
      <c r="M9" s="23">
        <f t="shared" si="2"/>
        <v>8.8657302357242576E-2</v>
      </c>
      <c r="N9" s="24">
        <f t="shared" si="1"/>
        <v>1.5151515151515152E-2</v>
      </c>
      <c r="O9" s="30" t="s">
        <v>90</v>
      </c>
      <c r="P9" s="30" t="s">
        <v>91</v>
      </c>
      <c r="Q9" s="30" t="s">
        <v>4</v>
      </c>
      <c r="R9" s="13" t="s">
        <v>83</v>
      </c>
    </row>
    <row r="10" spans="1:18" ht="63" customHeight="1" thickBot="1" x14ac:dyDescent="0.35">
      <c r="A10" s="28">
        <v>2000</v>
      </c>
      <c r="B10" s="28" t="s">
        <v>64</v>
      </c>
      <c r="C10" s="28">
        <v>2</v>
      </c>
      <c r="D10" s="25" t="s">
        <v>15</v>
      </c>
      <c r="E10" s="21" t="s">
        <v>16</v>
      </c>
      <c r="F10" s="22"/>
      <c r="G10" s="22"/>
      <c r="H10" s="22">
        <v>3</v>
      </c>
      <c r="I10" s="22" t="s">
        <v>17</v>
      </c>
      <c r="J10" s="22">
        <v>151</v>
      </c>
      <c r="K10" s="22">
        <v>0.6</v>
      </c>
      <c r="L10" s="22">
        <v>75</v>
      </c>
      <c r="M10" s="23">
        <f t="shared" si="2"/>
        <v>0.25514997831990599</v>
      </c>
      <c r="N10" s="24">
        <f>SUM(1/(L10-3))</f>
        <v>1.3888888888888888E-2</v>
      </c>
      <c r="O10" s="30" t="s">
        <v>90</v>
      </c>
      <c r="P10" s="30" t="s">
        <v>91</v>
      </c>
      <c r="Q10" s="6" t="s">
        <v>4</v>
      </c>
      <c r="R10" s="13" t="s">
        <v>83</v>
      </c>
    </row>
    <row r="11" spans="1:18" ht="34.200000000000003" customHeight="1" thickBot="1" x14ac:dyDescent="0.35">
      <c r="A11" s="28">
        <v>2010</v>
      </c>
      <c r="B11" s="28" t="s">
        <v>65</v>
      </c>
      <c r="C11" s="28">
        <v>1</v>
      </c>
      <c r="D11" s="20" t="s">
        <v>77</v>
      </c>
      <c r="E11" s="21"/>
      <c r="F11" s="21" t="s">
        <v>18</v>
      </c>
      <c r="G11" s="21">
        <v>10</v>
      </c>
      <c r="H11" s="21">
        <v>0.55000000000000004</v>
      </c>
      <c r="I11" s="21"/>
      <c r="J11" s="21">
        <v>72</v>
      </c>
      <c r="K11" s="21">
        <v>0.45800000000000002</v>
      </c>
      <c r="L11" s="21">
        <v>36</v>
      </c>
      <c r="M11" s="26">
        <f t="shared" si="2"/>
        <v>0.15106782655161974</v>
      </c>
      <c r="N11" s="27">
        <f>SUM(1/(L11-3))</f>
        <v>3.0303030303030304E-2</v>
      </c>
      <c r="O11" s="30" t="s">
        <v>90</v>
      </c>
      <c r="P11" s="30" t="s">
        <v>91</v>
      </c>
      <c r="Q11" s="6" t="s">
        <v>4</v>
      </c>
      <c r="R11" s="13" t="s">
        <v>80</v>
      </c>
    </row>
    <row r="12" spans="1:18" s="28" customFormat="1" ht="69.599999999999994" customHeight="1" thickBot="1" x14ac:dyDescent="0.35">
      <c r="A12" s="28">
        <v>2011</v>
      </c>
      <c r="B12" s="28" t="s">
        <v>66</v>
      </c>
      <c r="C12" s="28">
        <v>1</v>
      </c>
      <c r="D12" s="20" t="s">
        <v>19</v>
      </c>
      <c r="E12" s="22" t="s">
        <v>20</v>
      </c>
      <c r="F12" s="22" t="s">
        <v>8</v>
      </c>
      <c r="G12" s="22">
        <v>10</v>
      </c>
      <c r="H12" s="22"/>
      <c r="I12" s="21">
        <v>28.3</v>
      </c>
      <c r="J12" s="22">
        <v>86</v>
      </c>
      <c r="K12" s="22">
        <v>5.3999999999999999E-2</v>
      </c>
      <c r="L12" s="22">
        <v>81</v>
      </c>
      <c r="M12" s="23">
        <f t="shared" si="2"/>
        <v>1.207220448019441E-2</v>
      </c>
      <c r="N12" s="24">
        <f>SUM(1/(L12-3))</f>
        <v>1.282051282051282E-2</v>
      </c>
      <c r="O12" s="16" t="s">
        <v>73</v>
      </c>
      <c r="P12" s="30" t="s">
        <v>87</v>
      </c>
      <c r="Q12" s="6" t="s">
        <v>10</v>
      </c>
      <c r="R12" s="13" t="s">
        <v>82</v>
      </c>
    </row>
    <row r="13" spans="1:18" ht="61.8" customHeight="1" thickBot="1" x14ac:dyDescent="0.35">
      <c r="A13" s="28">
        <v>2011</v>
      </c>
      <c r="B13" s="28" t="s">
        <v>67</v>
      </c>
      <c r="C13" s="28">
        <v>1</v>
      </c>
      <c r="D13" s="20" t="s">
        <v>21</v>
      </c>
      <c r="E13" s="22" t="s">
        <v>22</v>
      </c>
      <c r="F13" s="22"/>
      <c r="G13" s="22">
        <v>5</v>
      </c>
      <c r="H13" s="22"/>
      <c r="I13" s="22">
        <v>10.84</v>
      </c>
      <c r="J13" s="22">
        <v>102</v>
      </c>
      <c r="K13" s="22">
        <v>0.57999999999999996</v>
      </c>
      <c r="L13" s="22">
        <v>48</v>
      </c>
      <c r="M13" s="23">
        <f t="shared" si="2"/>
        <v>0.23649653208859836</v>
      </c>
      <c r="N13" s="24">
        <f>SUM(1/(L13-3))</f>
        <v>2.2222222222222223E-2</v>
      </c>
      <c r="O13" s="6" t="s">
        <v>23</v>
      </c>
      <c r="P13" s="30" t="s">
        <v>88</v>
      </c>
      <c r="Q13" s="6" t="s">
        <v>10</v>
      </c>
      <c r="R13" s="13" t="s">
        <v>80</v>
      </c>
    </row>
    <row r="14" spans="1:18" ht="79.8" customHeight="1" thickBot="1" x14ac:dyDescent="0.35">
      <c r="A14" s="28">
        <v>2014</v>
      </c>
      <c r="B14" s="28" t="s">
        <v>68</v>
      </c>
      <c r="C14" s="28">
        <v>1</v>
      </c>
      <c r="D14" s="20" t="s">
        <v>24</v>
      </c>
      <c r="E14" s="21" t="s">
        <v>25</v>
      </c>
      <c r="F14" s="22"/>
      <c r="G14" s="22">
        <v>10</v>
      </c>
      <c r="H14" s="21">
        <v>6</v>
      </c>
      <c r="I14" s="22"/>
      <c r="J14" s="22">
        <v>19</v>
      </c>
      <c r="K14" s="22">
        <v>0.73099999999999998</v>
      </c>
      <c r="L14" s="22">
        <v>8</v>
      </c>
      <c r="M14" s="23">
        <f>SUM(0.5*(LOG(1+K14)/(1-K14)))</f>
        <v>0.44293135292824132</v>
      </c>
      <c r="N14" s="24">
        <f>SUM(1/(L14-3))</f>
        <v>0.2</v>
      </c>
      <c r="O14" s="6" t="s">
        <v>23</v>
      </c>
      <c r="P14" s="30" t="s">
        <v>88</v>
      </c>
      <c r="Q14" s="6" t="s">
        <v>10</v>
      </c>
      <c r="R14" s="13" t="s">
        <v>81</v>
      </c>
    </row>
    <row r="15" spans="1:18" ht="37.799999999999997" customHeight="1" x14ac:dyDescent="0.3">
      <c r="A15" s="28">
        <v>2003</v>
      </c>
      <c r="B15" s="28" t="s">
        <v>69</v>
      </c>
      <c r="C15" s="28">
        <v>1</v>
      </c>
      <c r="D15" s="29" t="s">
        <v>26</v>
      </c>
      <c r="E15" s="14" t="s">
        <v>27</v>
      </c>
      <c r="F15" s="2" t="s">
        <v>2</v>
      </c>
      <c r="G15" s="2">
        <v>10</v>
      </c>
      <c r="H15" s="2" t="s">
        <v>28</v>
      </c>
      <c r="I15" s="2" t="s">
        <v>29</v>
      </c>
      <c r="J15" s="2">
        <v>50</v>
      </c>
      <c r="K15" s="2"/>
      <c r="L15" s="2">
        <v>50</v>
      </c>
      <c r="M15" s="4">
        <v>0.21299999999999999</v>
      </c>
      <c r="N15" s="5">
        <f t="shared" ref="N15:N17" si="3">SUM(1/(L15-3))</f>
        <v>2.1276595744680851E-2</v>
      </c>
      <c r="O15" s="30" t="s">
        <v>90</v>
      </c>
      <c r="P15" s="30" t="s">
        <v>91</v>
      </c>
      <c r="Q15" s="30" t="s">
        <v>4</v>
      </c>
      <c r="R15" s="13" t="s">
        <v>79</v>
      </c>
    </row>
    <row r="16" spans="1:18" ht="43.2" customHeight="1" x14ac:dyDescent="0.3">
      <c r="A16" s="28">
        <v>2003</v>
      </c>
      <c r="B16" s="28" t="s">
        <v>69</v>
      </c>
      <c r="C16" s="28">
        <v>2</v>
      </c>
      <c r="D16" s="31" t="s">
        <v>26</v>
      </c>
      <c r="E16" s="16" t="s">
        <v>27</v>
      </c>
      <c r="F16" s="6" t="s">
        <v>6</v>
      </c>
      <c r="G16" s="6">
        <v>10</v>
      </c>
      <c r="H16" s="6" t="s">
        <v>28</v>
      </c>
      <c r="I16" s="6" t="s">
        <v>29</v>
      </c>
      <c r="J16" s="6">
        <v>50</v>
      </c>
      <c r="K16" s="32"/>
      <c r="L16" s="6">
        <v>50</v>
      </c>
      <c r="M16" s="17">
        <v>0.34499999999999997</v>
      </c>
      <c r="N16" s="18">
        <f t="shared" si="3"/>
        <v>2.1276595744680851E-2</v>
      </c>
      <c r="O16" s="30" t="s">
        <v>90</v>
      </c>
      <c r="P16" s="30" t="s">
        <v>91</v>
      </c>
      <c r="Q16" s="30" t="s">
        <v>4</v>
      </c>
      <c r="R16" s="13" t="s">
        <v>79</v>
      </c>
    </row>
    <row r="17" spans="1:18" ht="49.8" customHeight="1" thickBot="1" x14ac:dyDescent="0.35">
      <c r="A17" s="28">
        <v>2003</v>
      </c>
      <c r="B17" s="28" t="s">
        <v>69</v>
      </c>
      <c r="C17" s="28">
        <v>3</v>
      </c>
      <c r="D17" s="33" t="s">
        <v>26</v>
      </c>
      <c r="E17" s="34" t="s">
        <v>27</v>
      </c>
      <c r="F17" s="8" t="s">
        <v>30</v>
      </c>
      <c r="G17" s="8">
        <v>10</v>
      </c>
      <c r="H17" s="8" t="s">
        <v>28</v>
      </c>
      <c r="I17" s="8" t="s">
        <v>29</v>
      </c>
      <c r="J17" s="8">
        <v>50</v>
      </c>
      <c r="K17" s="8"/>
      <c r="L17" s="8">
        <v>50</v>
      </c>
      <c r="M17" s="10">
        <v>0.31</v>
      </c>
      <c r="N17" s="11">
        <f t="shared" si="3"/>
        <v>2.1276595744680851E-2</v>
      </c>
      <c r="O17" s="30" t="s">
        <v>90</v>
      </c>
      <c r="P17" s="30" t="s">
        <v>91</v>
      </c>
      <c r="Q17" s="30" t="s">
        <v>4</v>
      </c>
      <c r="R17" s="13" t="s">
        <v>79</v>
      </c>
    </row>
    <row r="18" spans="1:18" ht="44.4" customHeight="1" thickBot="1" x14ac:dyDescent="0.35">
      <c r="A18" s="28">
        <v>2006</v>
      </c>
      <c r="B18" s="28" t="s">
        <v>70</v>
      </c>
      <c r="C18" s="28">
        <v>1</v>
      </c>
      <c r="D18" s="31" t="s">
        <v>31</v>
      </c>
      <c r="E18" s="21" t="s">
        <v>32</v>
      </c>
      <c r="F18" s="22" t="s">
        <v>8</v>
      </c>
      <c r="G18" s="22">
        <v>5</v>
      </c>
      <c r="H18" s="21" t="s">
        <v>33</v>
      </c>
      <c r="I18" s="22" t="s">
        <v>34</v>
      </c>
      <c r="J18" s="22">
        <v>60</v>
      </c>
      <c r="K18" s="22"/>
      <c r="L18" s="22">
        <v>32</v>
      </c>
      <c r="M18" s="23">
        <v>0.61399999999999999</v>
      </c>
      <c r="N18" s="24">
        <f t="shared" ref="N18" si="4">SUM(1/(L18-3))</f>
        <v>3.4482758620689655E-2</v>
      </c>
      <c r="O18" s="6" t="s">
        <v>23</v>
      </c>
      <c r="P18" s="30" t="s">
        <v>88</v>
      </c>
      <c r="Q18" s="6" t="s">
        <v>10</v>
      </c>
      <c r="R18" s="13" t="s">
        <v>80</v>
      </c>
    </row>
    <row r="19" spans="1:18" ht="82.8" customHeight="1" thickBot="1" x14ac:dyDescent="0.35">
      <c r="A19" s="28">
        <v>2001</v>
      </c>
      <c r="B19" s="28" t="s">
        <v>86</v>
      </c>
      <c r="C19" s="28">
        <v>1</v>
      </c>
      <c r="D19" s="20" t="s">
        <v>35</v>
      </c>
      <c r="E19" s="21" t="s">
        <v>36</v>
      </c>
      <c r="F19" s="22" t="s">
        <v>8</v>
      </c>
      <c r="G19" s="22">
        <v>5</v>
      </c>
      <c r="H19" s="21" t="s">
        <v>100</v>
      </c>
      <c r="I19" s="22" t="s">
        <v>37</v>
      </c>
      <c r="J19" s="22">
        <v>68</v>
      </c>
      <c r="K19" s="22">
        <v>0.152</v>
      </c>
      <c r="L19" s="22">
        <v>10</v>
      </c>
      <c r="M19" s="23">
        <f>SUM(0.5*(LOG(1+K19)/(1-K19)))</f>
        <v>3.6233773046694111E-2</v>
      </c>
      <c r="N19" s="24">
        <f t="shared" ref="N19:N21" si="5">SUM(1/(L19-3))</f>
        <v>0.14285714285714285</v>
      </c>
      <c r="O19" s="21" t="s">
        <v>38</v>
      </c>
      <c r="P19" s="30" t="s">
        <v>88</v>
      </c>
      <c r="Q19" s="35" t="s">
        <v>10</v>
      </c>
      <c r="R19" s="13" t="s">
        <v>81</v>
      </c>
    </row>
    <row r="20" spans="1:18" ht="82.8" customHeight="1" thickBot="1" x14ac:dyDescent="0.35">
      <c r="A20" s="28">
        <v>2001</v>
      </c>
      <c r="B20" s="28" t="s">
        <v>86</v>
      </c>
      <c r="C20" s="28">
        <v>2</v>
      </c>
      <c r="D20" s="20" t="s">
        <v>35</v>
      </c>
      <c r="E20" s="21" t="s">
        <v>36</v>
      </c>
      <c r="F20" s="22" t="s">
        <v>8</v>
      </c>
      <c r="G20" s="22">
        <v>5</v>
      </c>
      <c r="H20" s="21" t="s">
        <v>101</v>
      </c>
      <c r="I20" s="22" t="s">
        <v>37</v>
      </c>
      <c r="J20" s="22">
        <v>68</v>
      </c>
      <c r="K20" s="2">
        <v>0.161</v>
      </c>
      <c r="L20" s="2">
        <v>5</v>
      </c>
      <c r="M20" s="23">
        <f t="shared" ref="M20:M21" si="6">SUM(0.5*(LOG(1+K20)/(1-K20)))</f>
        <v>3.8636602943131024E-2</v>
      </c>
      <c r="N20" s="5">
        <f t="shared" si="5"/>
        <v>0.5</v>
      </c>
      <c r="O20" s="21" t="s">
        <v>38</v>
      </c>
      <c r="P20" s="30" t="s">
        <v>88</v>
      </c>
      <c r="Q20" s="35" t="s">
        <v>10</v>
      </c>
      <c r="R20" s="13" t="s">
        <v>81</v>
      </c>
    </row>
    <row r="21" spans="1:18" ht="82.8" customHeight="1" thickBot="1" x14ac:dyDescent="0.35">
      <c r="A21" s="28">
        <v>2001</v>
      </c>
      <c r="B21" s="28" t="s">
        <v>86</v>
      </c>
      <c r="C21" s="28">
        <v>3</v>
      </c>
      <c r="D21" s="20" t="s">
        <v>35</v>
      </c>
      <c r="E21" s="21" t="s">
        <v>36</v>
      </c>
      <c r="F21" s="22" t="s">
        <v>8</v>
      </c>
      <c r="G21" s="22">
        <v>5</v>
      </c>
      <c r="H21" s="21" t="s">
        <v>102</v>
      </c>
      <c r="I21" s="22" t="s">
        <v>37</v>
      </c>
      <c r="J21" s="22">
        <v>68</v>
      </c>
      <c r="K21" s="2">
        <v>-9.1999999999999998E-2</v>
      </c>
      <c r="L21" s="2">
        <v>5</v>
      </c>
      <c r="M21" s="23">
        <f t="shared" si="6"/>
        <v>-1.9191461299869449E-2</v>
      </c>
      <c r="N21" s="5">
        <f t="shared" si="5"/>
        <v>0.5</v>
      </c>
      <c r="O21" s="21" t="s">
        <v>38</v>
      </c>
      <c r="P21" s="30" t="s">
        <v>88</v>
      </c>
      <c r="Q21" s="35" t="s">
        <v>10</v>
      </c>
      <c r="R21" s="13" t="s">
        <v>81</v>
      </c>
    </row>
    <row r="22" spans="1:18" ht="49.8" customHeight="1" thickBot="1" x14ac:dyDescent="0.35">
      <c r="A22" s="28">
        <v>2004</v>
      </c>
      <c r="B22" s="28" t="s">
        <v>86</v>
      </c>
      <c r="C22" s="28">
        <v>1</v>
      </c>
      <c r="D22" s="21" t="s">
        <v>39</v>
      </c>
      <c r="E22" s="14" t="s">
        <v>40</v>
      </c>
      <c r="F22" s="2" t="s">
        <v>8</v>
      </c>
      <c r="G22" s="2">
        <v>10</v>
      </c>
      <c r="H22" s="14" t="s">
        <v>41</v>
      </c>
      <c r="I22" s="2" t="s">
        <v>42</v>
      </c>
      <c r="J22" s="2">
        <v>60</v>
      </c>
      <c r="K22" s="2">
        <v>0.54100000000000004</v>
      </c>
      <c r="L22" s="2">
        <v>32</v>
      </c>
      <c r="M22" s="4">
        <f t="shared" ref="M22:M24" si="7">SUM(0.5*(LOG(1+K22)/(1-K22)))</f>
        <v>0.20457803781962888</v>
      </c>
      <c r="N22" s="5">
        <f t="shared" ref="N22:N24" si="8">SUM(1/(L22-3))</f>
        <v>3.4482758620689655E-2</v>
      </c>
      <c r="O22" s="16" t="s">
        <v>23</v>
      </c>
      <c r="P22" s="30" t="s">
        <v>88</v>
      </c>
      <c r="Q22" s="6" t="s">
        <v>10</v>
      </c>
      <c r="R22" s="13" t="s">
        <v>80</v>
      </c>
    </row>
    <row r="23" spans="1:18" ht="44.4" customHeight="1" thickBot="1" x14ac:dyDescent="0.35">
      <c r="A23" s="28">
        <v>2004</v>
      </c>
      <c r="B23" s="28" t="s">
        <v>86</v>
      </c>
      <c r="C23" s="28">
        <v>2</v>
      </c>
      <c r="D23" s="21" t="s">
        <v>39</v>
      </c>
      <c r="E23" s="16" t="s">
        <v>40</v>
      </c>
      <c r="F23" s="6" t="s">
        <v>8</v>
      </c>
      <c r="G23" s="6">
        <v>10</v>
      </c>
      <c r="H23" s="16" t="s">
        <v>41</v>
      </c>
      <c r="I23" s="6" t="s">
        <v>42</v>
      </c>
      <c r="J23" s="6">
        <v>60</v>
      </c>
      <c r="K23" s="6">
        <v>-1.9E-2</v>
      </c>
      <c r="L23" s="6">
        <v>32</v>
      </c>
      <c r="M23" s="17">
        <f t="shared" si="7"/>
        <v>-4.0878275858937671E-3</v>
      </c>
      <c r="N23" s="18">
        <f t="shared" si="8"/>
        <v>3.4482758620689655E-2</v>
      </c>
      <c r="O23" s="16" t="s">
        <v>23</v>
      </c>
      <c r="P23" s="30" t="s">
        <v>88</v>
      </c>
      <c r="Q23" s="6" t="s">
        <v>10</v>
      </c>
      <c r="R23" s="13" t="s">
        <v>81</v>
      </c>
    </row>
    <row r="24" spans="1:18" ht="40.799999999999997" customHeight="1" thickBot="1" x14ac:dyDescent="0.35">
      <c r="A24" s="28">
        <v>2004</v>
      </c>
      <c r="B24" s="28" t="s">
        <v>86</v>
      </c>
      <c r="C24" s="28">
        <v>3</v>
      </c>
      <c r="D24" s="21" t="s">
        <v>39</v>
      </c>
      <c r="E24" s="34" t="s">
        <v>40</v>
      </c>
      <c r="F24" s="8" t="s">
        <v>8</v>
      </c>
      <c r="G24" s="8">
        <v>10</v>
      </c>
      <c r="H24" s="34" t="s">
        <v>41</v>
      </c>
      <c r="I24" s="8" t="s">
        <v>42</v>
      </c>
      <c r="J24" s="8">
        <v>60</v>
      </c>
      <c r="K24" s="8">
        <v>0.189</v>
      </c>
      <c r="L24" s="8">
        <v>32</v>
      </c>
      <c r="M24" s="10">
        <f t="shared" si="7"/>
        <v>4.6351328371573124E-2</v>
      </c>
      <c r="N24" s="11">
        <f t="shared" si="8"/>
        <v>3.4482758620689655E-2</v>
      </c>
      <c r="O24" s="16" t="s">
        <v>23</v>
      </c>
      <c r="P24" s="30" t="s">
        <v>88</v>
      </c>
      <c r="Q24" s="6" t="s">
        <v>10</v>
      </c>
      <c r="R24" s="13" t="s">
        <v>82</v>
      </c>
    </row>
    <row r="25" spans="1:18" ht="68.400000000000006" customHeight="1" thickBot="1" x14ac:dyDescent="0.35">
      <c r="A25" s="28">
        <v>2007</v>
      </c>
      <c r="B25" s="28" t="s">
        <v>71</v>
      </c>
      <c r="C25" s="28">
        <v>1</v>
      </c>
      <c r="D25" s="20" t="s">
        <v>43</v>
      </c>
      <c r="E25" s="22" t="s">
        <v>44</v>
      </c>
      <c r="F25" s="21" t="s">
        <v>18</v>
      </c>
      <c r="G25" s="22">
        <v>5</v>
      </c>
      <c r="H25" s="22" t="s">
        <v>45</v>
      </c>
      <c r="I25" s="22">
        <v>46.5</v>
      </c>
      <c r="J25" s="22">
        <v>203</v>
      </c>
      <c r="K25" s="22">
        <v>0.84</v>
      </c>
      <c r="L25" s="22">
        <v>50</v>
      </c>
      <c r="M25" s="23">
        <f t="shared" ref="M25" si="9">SUM(0.5*(LOG(1+K25)/(1-K25)))</f>
        <v>0.82755569690480124</v>
      </c>
      <c r="N25" s="24">
        <f t="shared" ref="N25" si="10">SUM(1/(L25-3))</f>
        <v>2.1276595744680851E-2</v>
      </c>
      <c r="O25" s="30" t="s">
        <v>90</v>
      </c>
      <c r="P25" s="30" t="s">
        <v>91</v>
      </c>
      <c r="Q25" s="6" t="s">
        <v>4</v>
      </c>
      <c r="R25" s="13" t="s">
        <v>79</v>
      </c>
    </row>
    <row r="26" spans="1:18" ht="66" customHeight="1" thickBot="1" x14ac:dyDescent="0.35">
      <c r="A26" s="28">
        <v>2020</v>
      </c>
      <c r="B26" s="28" t="s">
        <v>72</v>
      </c>
      <c r="C26" s="28">
        <v>1</v>
      </c>
      <c r="D26" s="25" t="s">
        <v>46</v>
      </c>
      <c r="E26" s="21" t="s">
        <v>47</v>
      </c>
      <c r="F26" s="21" t="s">
        <v>18</v>
      </c>
      <c r="G26" s="22">
        <v>10</v>
      </c>
      <c r="H26" s="22">
        <v>59</v>
      </c>
      <c r="I26" s="22">
        <v>11.79</v>
      </c>
      <c r="J26" s="22">
        <v>305</v>
      </c>
      <c r="K26" s="22">
        <v>0.14000000000000001</v>
      </c>
      <c r="L26" s="22">
        <v>59</v>
      </c>
      <c r="M26" s="23">
        <f t="shared" ref="M26" si="11">SUM(0.5*(LOG(1+K26)/(1-K26)))</f>
        <v>3.3084215893298047E-2</v>
      </c>
      <c r="N26" s="24">
        <f>SUM(1/(L26-3))</f>
        <v>1.7857142857142856E-2</v>
      </c>
      <c r="O26" s="30" t="s">
        <v>90</v>
      </c>
      <c r="P26" s="30" t="s">
        <v>91</v>
      </c>
      <c r="Q26" s="6" t="s">
        <v>4</v>
      </c>
      <c r="R26" s="13" t="s">
        <v>84</v>
      </c>
    </row>
    <row r="27" spans="1:18" ht="54.6" customHeight="1" x14ac:dyDescent="0.3">
      <c r="A27" s="28">
        <v>2005</v>
      </c>
      <c r="B27" s="28" t="s">
        <v>93</v>
      </c>
      <c r="C27" s="28">
        <v>1</v>
      </c>
      <c r="D27" s="16" t="s">
        <v>94</v>
      </c>
      <c r="E27" s="46" t="s">
        <v>95</v>
      </c>
      <c r="F27" s="30" t="s">
        <v>8</v>
      </c>
      <c r="G27" s="30">
        <v>6</v>
      </c>
      <c r="H27" s="30"/>
      <c r="I27" s="30"/>
      <c r="J27" s="30">
        <v>55</v>
      </c>
      <c r="K27" s="30"/>
      <c r="L27" s="30">
        <v>21</v>
      </c>
      <c r="M27" s="30">
        <v>8.6999999999999994E-2</v>
      </c>
      <c r="N27" s="17">
        <f>SUM(1/(L27-3))</f>
        <v>5.5555555555555552E-2</v>
      </c>
      <c r="O27" s="30" t="s">
        <v>23</v>
      </c>
      <c r="P27" s="30" t="s">
        <v>88</v>
      </c>
      <c r="Q27" s="30" t="s">
        <v>10</v>
      </c>
      <c r="R27" s="13" t="s">
        <v>81</v>
      </c>
    </row>
    <row r="28" spans="1:18" ht="40.799999999999997" customHeight="1" x14ac:dyDescent="0.3">
      <c r="A28" s="28">
        <v>1995</v>
      </c>
      <c r="B28" s="28" t="s">
        <v>96</v>
      </c>
      <c r="C28" s="28">
        <v>1</v>
      </c>
      <c r="D28" s="30" t="s">
        <v>97</v>
      </c>
      <c r="E28" s="30" t="s">
        <v>98</v>
      </c>
      <c r="F28" s="30" t="s">
        <v>8</v>
      </c>
      <c r="G28" s="30"/>
      <c r="H28" s="30"/>
      <c r="I28" s="30"/>
      <c r="J28" s="30">
        <v>32</v>
      </c>
      <c r="K28" s="30"/>
      <c r="L28" s="30">
        <v>10</v>
      </c>
      <c r="M28" s="30">
        <v>1.175</v>
      </c>
      <c r="N28" s="17">
        <f>SUM(1/(L28-3))</f>
        <v>0.14285714285714285</v>
      </c>
      <c r="O28" s="30" t="s">
        <v>23</v>
      </c>
      <c r="P28" s="30" t="s">
        <v>88</v>
      </c>
      <c r="Q28" s="30" t="s">
        <v>10</v>
      </c>
      <c r="R28" s="13" t="s">
        <v>81</v>
      </c>
    </row>
    <row r="29" spans="1:18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8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8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8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4:17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4:17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4:17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4:17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4:17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4:17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4:17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4:17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4:17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4:17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4:17" x14ac:dyDescent="0.3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4:17" x14ac:dyDescent="0.3"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4:17" x14ac:dyDescent="0.3"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4:17" x14ac:dyDescent="0.3"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4:17" x14ac:dyDescent="0.3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4:17" x14ac:dyDescent="0.3"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4:17" x14ac:dyDescent="0.3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4:17" x14ac:dyDescent="0.3"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4:17" x14ac:dyDescent="0.3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4:17" x14ac:dyDescent="0.3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4:17" x14ac:dyDescent="0.3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4:17" x14ac:dyDescent="0.3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4:17" x14ac:dyDescent="0.3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4:17" x14ac:dyDescent="0.3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4:17" x14ac:dyDescent="0.3"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4:17" x14ac:dyDescent="0.3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4:17" x14ac:dyDescent="0.3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4:17" x14ac:dyDescent="0.3"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4:17" x14ac:dyDescent="0.3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4:17" x14ac:dyDescent="0.3"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4:17" x14ac:dyDescent="0.3"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4:17" x14ac:dyDescent="0.3"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4:17" x14ac:dyDescent="0.3"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4:17" x14ac:dyDescent="0.3"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4:17" x14ac:dyDescent="0.3"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4:17" x14ac:dyDescent="0.3"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4:17" x14ac:dyDescent="0.3"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4:17" x14ac:dyDescent="0.3"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4:17" x14ac:dyDescent="0.3"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4:17" x14ac:dyDescent="0.3"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4:17" x14ac:dyDescent="0.3"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4:17" x14ac:dyDescent="0.3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4:17" x14ac:dyDescent="0.3"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4:17" x14ac:dyDescent="0.3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4:17" x14ac:dyDescent="0.3"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4:17" x14ac:dyDescent="0.3"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4:17" x14ac:dyDescent="0.3"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4:17" x14ac:dyDescent="0.3"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4:17" x14ac:dyDescent="0.3"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4:17" x14ac:dyDescent="0.3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4:17" x14ac:dyDescent="0.3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4:17" x14ac:dyDescent="0.3"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4:17" x14ac:dyDescent="0.3"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4:17" x14ac:dyDescent="0.3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4:17" x14ac:dyDescent="0.3"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4:17" x14ac:dyDescent="0.3"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4:17" x14ac:dyDescent="0.3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4:17" x14ac:dyDescent="0.3"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4:17" x14ac:dyDescent="0.3"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4:17" x14ac:dyDescent="0.3"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4:17" x14ac:dyDescent="0.3"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4:17" x14ac:dyDescent="0.3"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4:17" x14ac:dyDescent="0.3"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4:17" x14ac:dyDescent="0.3"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4:17" x14ac:dyDescent="0.3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4:17" x14ac:dyDescent="0.3"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4:17" x14ac:dyDescent="0.3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4:17" x14ac:dyDescent="0.3"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4:17" x14ac:dyDescent="0.3"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4:17" x14ac:dyDescent="0.3"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4:17" x14ac:dyDescent="0.3"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4:17" x14ac:dyDescent="0.3"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4:17" x14ac:dyDescent="0.3"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4:17" x14ac:dyDescent="0.3"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4:17" x14ac:dyDescent="0.3"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4:17" x14ac:dyDescent="0.3"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4:17" x14ac:dyDescent="0.3"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4:17" x14ac:dyDescent="0.3"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4:17" x14ac:dyDescent="0.3"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4:17" x14ac:dyDescent="0.3"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4:17" x14ac:dyDescent="0.3"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4:17" x14ac:dyDescent="0.3"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4:17" x14ac:dyDescent="0.3"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4:17" x14ac:dyDescent="0.3"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4:17" x14ac:dyDescent="0.3"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MA1 CWD Volume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Leckie</dc:creator>
  <cp:lastModifiedBy>Duncan Leckie</cp:lastModifiedBy>
  <dcterms:created xsi:type="dcterms:W3CDTF">2021-05-13T19:26:43Z</dcterms:created>
  <dcterms:modified xsi:type="dcterms:W3CDTF">2021-08-22T19:26:45Z</dcterms:modified>
</cp:coreProperties>
</file>