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ome.ansatt.ntnu.no\egbertrv\Documents\Research\Transmission expansion\Code\TEP_Julia\Results\Processed results\New\All NO DE\"/>
    </mc:Choice>
  </mc:AlternateContent>
  <xr:revisionPtr revIDLastSave="0" documentId="13_ncr:1_{3766C744-9384-4D08-8D82-4011C2801A02}" xr6:coauthVersionLast="47" xr6:coauthVersionMax="47" xr10:uidLastSave="{00000000-0000-0000-0000-000000000000}"/>
  <bookViews>
    <workbookView xWindow="-120" yWindow="-120" windowWidth="29040" windowHeight="15840" xr2:uid="{98FEFE1D-D9A7-4452-B859-8B000692A2B2}"/>
  </bookViews>
  <sheets>
    <sheet name="Sheet1" sheetId="1" r:id="rId1"/>
    <sheet name="Sheet3" sheetId="3" r:id="rId2"/>
    <sheet name="selection" sheetId="2" r:id="rId3"/>
    <sheet name="rescaled" sheetId="6" r:id="rId4"/>
    <sheet name="table_DE" sheetId="4" r:id="rId5"/>
    <sheet name="table_NO" sheetId="5" r:id="rId6"/>
  </sheets>
  <definedNames>
    <definedName name="_xlnm._FilterDatabase" localSheetId="0" hidden="1">Sheet1!$A$1:$S$12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6" l="1"/>
  <c r="C5" i="2"/>
  <c r="C5" i="6" s="1"/>
  <c r="B8" i="6"/>
  <c r="C8" i="6"/>
  <c r="D8" i="6"/>
  <c r="E8" i="6"/>
  <c r="F8" i="6"/>
  <c r="G8" i="6"/>
  <c r="H8" i="6"/>
  <c r="I8" i="6"/>
  <c r="B8" i="2"/>
  <c r="C8" i="2"/>
  <c r="D8" i="2"/>
  <c r="E8" i="2"/>
  <c r="F8" i="2"/>
  <c r="G8" i="2"/>
  <c r="H8" i="2"/>
  <c r="I8" i="2"/>
  <c r="C7" i="6"/>
  <c r="M7" i="4"/>
  <c r="L7" i="4"/>
  <c r="K7" i="4"/>
  <c r="J7" i="4"/>
  <c r="I7" i="4"/>
  <c r="H7" i="4"/>
  <c r="G7" i="4"/>
  <c r="F7" i="4"/>
  <c r="E7" i="4"/>
  <c r="D7" i="4"/>
  <c r="C7" i="4"/>
  <c r="B7" i="4"/>
  <c r="M6" i="4"/>
  <c r="L6" i="4"/>
  <c r="K6" i="4"/>
  <c r="J6" i="4"/>
  <c r="I6" i="4"/>
  <c r="H6" i="4"/>
  <c r="G6" i="4"/>
  <c r="F6" i="4"/>
  <c r="E6" i="4"/>
  <c r="D6" i="4"/>
  <c r="C6" i="4"/>
  <c r="B6" i="4"/>
  <c r="M5" i="4"/>
  <c r="L5" i="4"/>
  <c r="K5" i="4"/>
  <c r="J5" i="4"/>
  <c r="I5" i="4"/>
  <c r="H5" i="4"/>
  <c r="G5" i="4"/>
  <c r="F5" i="4"/>
  <c r="E5" i="4"/>
  <c r="D5" i="4"/>
  <c r="C5" i="4"/>
  <c r="B5" i="4"/>
  <c r="M4" i="4"/>
  <c r="L4" i="4"/>
  <c r="K4" i="4"/>
  <c r="J4" i="4"/>
  <c r="I4" i="4"/>
  <c r="H4" i="4"/>
  <c r="G4" i="4"/>
  <c r="F4" i="4"/>
  <c r="E4" i="4"/>
  <c r="D4" i="4"/>
  <c r="C4" i="4"/>
  <c r="B4" i="4"/>
  <c r="M3" i="4"/>
  <c r="L3" i="4"/>
  <c r="K3" i="4"/>
  <c r="J3" i="4"/>
  <c r="I3" i="4"/>
  <c r="H3" i="4"/>
  <c r="G3" i="4"/>
  <c r="F3" i="4"/>
  <c r="E3" i="4"/>
  <c r="D3" i="4"/>
  <c r="C3" i="4"/>
  <c r="B3" i="4"/>
  <c r="M2" i="4"/>
  <c r="L2" i="4"/>
  <c r="K2" i="4"/>
  <c r="J2" i="4"/>
  <c r="I2" i="4"/>
  <c r="H2" i="4"/>
  <c r="G2" i="4"/>
  <c r="F2" i="4"/>
  <c r="E2" i="4"/>
  <c r="D2" i="4"/>
  <c r="C2" i="4"/>
  <c r="B2" i="4"/>
  <c r="E2" i="2"/>
  <c r="E2" i="6" s="1"/>
  <c r="E3" i="2"/>
  <c r="E3" i="6" s="1"/>
  <c r="E4" i="2"/>
  <c r="E4" i="6" s="1"/>
  <c r="E5" i="2"/>
  <c r="E5" i="6" s="1"/>
  <c r="E6" i="2"/>
  <c r="E6" i="6" s="1"/>
  <c r="E7" i="2"/>
  <c r="E7" i="6" s="1"/>
  <c r="D3" i="2"/>
  <c r="D3" i="6" s="1"/>
  <c r="D4" i="2"/>
  <c r="D4" i="6" s="1"/>
  <c r="D5" i="2"/>
  <c r="D5" i="6" s="1"/>
  <c r="D6" i="2"/>
  <c r="D6" i="6" s="1"/>
  <c r="D7" i="2"/>
  <c r="D7" i="6" s="1"/>
  <c r="D2" i="2"/>
  <c r="D2" i="6" s="1"/>
  <c r="B2" i="2"/>
  <c r="B2" i="6" s="1"/>
  <c r="C2" i="2"/>
  <c r="C2" i="6" s="1"/>
  <c r="F2" i="2"/>
  <c r="F2" i="6" s="1"/>
  <c r="G2" i="2"/>
  <c r="G2" i="6" s="1"/>
  <c r="H2" i="2"/>
  <c r="H2" i="6" s="1"/>
  <c r="I2" i="2"/>
  <c r="I2" i="6" s="1"/>
  <c r="B3" i="2"/>
  <c r="B3" i="6" s="1"/>
  <c r="C3" i="2"/>
  <c r="C3" i="6" s="1"/>
  <c r="F3" i="2"/>
  <c r="F3" i="6" s="1"/>
  <c r="G3" i="2"/>
  <c r="G3" i="6" s="1"/>
  <c r="H3" i="2"/>
  <c r="H3" i="6" s="1"/>
  <c r="I3" i="2"/>
  <c r="I3" i="6" s="1"/>
  <c r="B4" i="2"/>
  <c r="B4" i="6" s="1"/>
  <c r="C4" i="2"/>
  <c r="C4" i="6" s="1"/>
  <c r="F4" i="2"/>
  <c r="F4" i="6" s="1"/>
  <c r="G4" i="2"/>
  <c r="G4" i="6" s="1"/>
  <c r="H4" i="2"/>
  <c r="H4" i="6" s="1"/>
  <c r="I4" i="2"/>
  <c r="I4" i="6" s="1"/>
  <c r="B5" i="2"/>
  <c r="B5" i="6" s="1"/>
  <c r="F5" i="2"/>
  <c r="F5" i="6" s="1"/>
  <c r="G5" i="2"/>
  <c r="G5" i="6" s="1"/>
  <c r="H5" i="2"/>
  <c r="H5" i="6" s="1"/>
  <c r="I5" i="2"/>
  <c r="I5" i="6" s="1"/>
  <c r="B6" i="2"/>
  <c r="B6" i="6" s="1"/>
  <c r="C6" i="2"/>
  <c r="C6" i="6" s="1"/>
  <c r="F6" i="2"/>
  <c r="F6" i="6" s="1"/>
  <c r="G6" i="2"/>
  <c r="G6" i="6" s="1"/>
  <c r="H6" i="2"/>
  <c r="H6" i="6" s="1"/>
  <c r="I6" i="2"/>
  <c r="I6" i="6" s="1"/>
  <c r="B7" i="2"/>
  <c r="B7" i="6" s="1"/>
  <c r="C7" i="2"/>
  <c r="F7" i="2"/>
  <c r="F7" i="6" s="1"/>
  <c r="G7" i="2"/>
  <c r="G7" i="6" s="1"/>
  <c r="H7" i="2"/>
  <c r="H7" i="6" s="1"/>
  <c r="I7" i="2"/>
  <c r="I7" i="6" s="1"/>
</calcChain>
</file>

<file path=xl/sharedStrings.xml><?xml version="1.0" encoding="utf-8"?>
<sst xmlns="http://schemas.openxmlformats.org/spreadsheetml/2006/main" count="135" uniqueCount="54">
  <si>
    <t>mechanism</t>
  </si>
  <si>
    <t>avg_DE_comp</t>
  </si>
  <si>
    <t>std_DE_comp</t>
  </si>
  <si>
    <t>std_DE_net_welfare_delta</t>
  </si>
  <si>
    <t>std_NO_net_welfare_delta</t>
  </si>
  <si>
    <t>std_DE_net_welfare</t>
  </si>
  <si>
    <t>std_NO_net_welfare</t>
  </si>
  <si>
    <t>prob_DE_loss</t>
  </si>
  <si>
    <t>prob_NO_loss</t>
  </si>
  <si>
    <t>avg_DE_loss</t>
  </si>
  <si>
    <t>avg_NO_loss</t>
  </si>
  <si>
    <t>no_compensation</t>
  </si>
  <si>
    <t>PPA_DE</t>
  </si>
  <si>
    <t>PPA_NO</t>
  </si>
  <si>
    <t>flow</t>
  </si>
  <si>
    <t>flow_value_DE</t>
  </si>
  <si>
    <t>flow_value_NO</t>
  </si>
  <si>
    <t>flow_value_avg</t>
  </si>
  <si>
    <t>uncon_flow_value</t>
  </si>
  <si>
    <t>CVaR_90_DE_loss</t>
  </si>
  <si>
    <t>CVaR_90_NO_loss</t>
  </si>
  <si>
    <t>Comments</t>
  </si>
  <si>
    <t>avg_DE_net_welfare_delta</t>
  </si>
  <si>
    <t>avg_NO_net_welfare_delta</t>
  </si>
  <si>
    <t>lump_sum</t>
  </si>
  <si>
    <t>CVaR_80_DE_loss</t>
  </si>
  <si>
    <t>CVaR_80_NO_loss</t>
  </si>
  <si>
    <t>con_flow_value</t>
  </si>
  <si>
    <t>PPAs have much higher sd than others</t>
  </si>
  <si>
    <t>Still, without compensations DE is hurt on average</t>
  </si>
  <si>
    <t>flow_value_avg good for decreasing prob of loss DE</t>
  </si>
  <si>
    <t>lump sum and flow_value_avg bood</t>
  </si>
  <si>
    <t>PPA_DE doesn't help DE</t>
  </si>
  <si>
    <t>PPA_NO doesn't help NO (but doesn't hurt a lot either)</t>
  </si>
  <si>
    <t>flow_value_avg good for decreasing prob of loss NO</t>
  </si>
  <si>
    <t>flow_value_avg best</t>
  </si>
  <si>
    <t>PPA_NO does help DE</t>
  </si>
  <si>
    <t>again, flow_value_avg better than lump sum</t>
  </si>
  <si>
    <t>flow_value_avg good for DE</t>
  </si>
  <si>
    <t>flow_value_avg good for NO</t>
  </si>
  <si>
    <t>Here, lump sum best, PPAs bad</t>
  </si>
  <si>
    <t>PPAs bad, flow_value_avg best</t>
  </si>
  <si>
    <t>Best overall; best for NO by all measures</t>
  </si>
  <si>
    <t>Not good for anyone</t>
  </si>
  <si>
    <t>Best for DE according to CVaR</t>
  </si>
  <si>
    <t>Worse than flow_value_avg on all measures except prob_NO_loss</t>
  </si>
  <si>
    <t>no comp.</t>
  </si>
  <si>
    <t>lump sum</t>
  </si>
  <si>
    <t>PPA DE</t>
  </si>
  <si>
    <t>PPA NO</t>
  </si>
  <si>
    <t>flow value</t>
  </si>
  <si>
    <t>Best for DE by some measures (Why? If the NO price is only slightly lower than the DE price, then DE producers are hurt by the inflow, but DE doesn't profit through extra CR earned (i.e., profit from cheap electricity). In such cases, NO compensates DE more under the PPA )</t>
  </si>
  <si>
    <t>ideal</t>
  </si>
  <si>
    <t>std comp for ideal (rescaled):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</si>
</sst>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11" fontId="0" fillId="0" borderId="0" xfId="0" applyNumberFormat="1"/>
    <xf numFmtId="0" fontId="1" fillId="0" borderId="1" xfId="0" applyFont="1" applyBorder="1"/>
    <xf numFmtId="0" fontId="1" fillId="0" borderId="3" xfId="0" applyFont="1" applyBorder="1"/>
    <xf numFmtId="0" fontId="0" fillId="0" borderId="2" xfId="0" applyBorder="1"/>
    <xf numFmtId="0" fontId="0" fillId="0" borderId="0" xfId="0" applyFill="1"/>
    <xf numFmtId="11" fontId="0" fillId="0" borderId="0" xfId="0" applyNumberFormat="1" applyFill="1"/>
    <xf numFmtId="0" fontId="1" fillId="0" borderId="0" xfId="0" applyFont="1"/>
    <xf numFmtId="0" fontId="1" fillId="0" borderId="2" xfId="0" applyFont="1" applyBorder="1"/>
    <xf numFmtId="9" fontId="0" fillId="0" borderId="0" xfId="1" applyFont="1" applyFill="1"/>
    <xf numFmtId="2" fontId="0" fillId="0" borderId="0" xfId="0" applyNumberFormat="1" applyFill="1"/>
    <xf numFmtId="164" fontId="0" fillId="0" borderId="0" xfId="0" applyNumberFormat="1" applyFill="1"/>
    <xf numFmtId="0" fontId="0" fillId="0" borderId="3" xfId="0" applyFont="1" applyBorder="1"/>
    <xf numFmtId="0" fontId="0" fillId="0" borderId="2" xfId="0" applyFont="1" applyBorder="1"/>
    <xf numFmtId="0" fontId="0" fillId="0" borderId="0" xfId="0" applyFont="1"/>
    <xf numFmtId="0" fontId="1" fillId="0" borderId="0" xfId="0" applyFont="1" applyFill="1" applyBorder="1"/>
    <xf numFmtId="0" fontId="0" fillId="0"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3328-4B58-4F68-93F5-772DEC9CB9E7}">
  <sheetPr filterMode="1"/>
  <dimension ref="A1:S27"/>
  <sheetViews>
    <sheetView tabSelected="1" zoomScaleNormal="100" workbookViewId="0">
      <pane xSplit="1" topLeftCell="B1" activePane="topRight" state="frozen"/>
      <selection pane="topRight" activeCell="B12" sqref="B12"/>
    </sheetView>
  </sheetViews>
  <sheetFormatPr defaultRowHeight="15" x14ac:dyDescent="0.25"/>
  <cols>
    <col min="1" max="1" width="17.5703125" bestFit="1" customWidth="1"/>
    <col min="2" max="2" width="15.140625" customWidth="1"/>
    <col min="3" max="3" width="16.5703125" bestFit="1" customWidth="1"/>
    <col min="4" max="4" width="25.140625" bestFit="1" customWidth="1"/>
    <col min="5" max="6" width="24.85546875" bestFit="1" customWidth="1"/>
    <col min="7" max="7" width="25.5703125" bestFit="1" customWidth="1"/>
    <col min="8" max="8" width="21.42578125" bestFit="1" customWidth="1"/>
    <col min="9" max="9" width="22" bestFit="1" customWidth="1"/>
    <col min="10" max="10" width="12.85546875" bestFit="1" customWidth="1"/>
    <col min="11" max="11" width="13.5703125" bestFit="1" customWidth="1"/>
    <col min="12" max="12" width="12" bestFit="1" customWidth="1"/>
    <col min="13" max="13" width="12.28515625" bestFit="1" customWidth="1"/>
    <col min="14" max="14" width="16.42578125" bestFit="1" customWidth="1"/>
    <col min="15" max="15" width="17" bestFit="1" customWidth="1"/>
    <col min="16" max="16" width="16.42578125" bestFit="1" customWidth="1"/>
    <col min="17" max="17" width="17" bestFit="1" customWidth="1"/>
  </cols>
  <sheetData>
    <row r="1" spans="1:19" x14ac:dyDescent="0.25">
      <c r="A1" s="3" t="s">
        <v>0</v>
      </c>
      <c r="B1" s="2" t="s">
        <v>1</v>
      </c>
      <c r="C1" s="2" t="s">
        <v>2</v>
      </c>
      <c r="D1" s="2" t="s">
        <v>22</v>
      </c>
      <c r="E1" s="2" t="s">
        <v>23</v>
      </c>
      <c r="F1" s="2" t="s">
        <v>3</v>
      </c>
      <c r="G1" s="2" t="s">
        <v>4</v>
      </c>
      <c r="H1" s="2" t="s">
        <v>5</v>
      </c>
      <c r="I1" s="2" t="s">
        <v>6</v>
      </c>
      <c r="J1" s="2" t="s">
        <v>7</v>
      </c>
      <c r="K1" s="2" t="s">
        <v>8</v>
      </c>
      <c r="L1" s="2" t="s">
        <v>9</v>
      </c>
      <c r="M1" s="2" t="s">
        <v>10</v>
      </c>
      <c r="N1" s="2" t="s">
        <v>19</v>
      </c>
      <c r="O1" s="2" t="s">
        <v>20</v>
      </c>
      <c r="P1" s="2" t="s">
        <v>25</v>
      </c>
      <c r="Q1" s="2" t="s">
        <v>26</v>
      </c>
      <c r="R1" s="2"/>
      <c r="S1" s="2" t="s">
        <v>21</v>
      </c>
    </row>
    <row r="2" spans="1:19" x14ac:dyDescent="0.25">
      <c r="A2" s="4" t="s">
        <v>11</v>
      </c>
      <c r="B2" s="5">
        <v>0</v>
      </c>
      <c r="C2" s="5">
        <v>0</v>
      </c>
      <c r="D2" s="6">
        <v>-6530149.7434078204</v>
      </c>
      <c r="E2" s="6">
        <v>6769177.1005360102</v>
      </c>
      <c r="F2" s="6">
        <v>9577179.6309035607</v>
      </c>
      <c r="G2" s="6">
        <v>14484409.3046881</v>
      </c>
      <c r="H2" s="6">
        <v>1612901215.5099001</v>
      </c>
      <c r="I2" s="6">
        <v>586303010.72052705</v>
      </c>
      <c r="J2" s="5">
        <v>0.79999999999999905</v>
      </c>
      <c r="K2" s="5">
        <v>0.43333333333333302</v>
      </c>
      <c r="L2" s="6">
        <v>8366382.62443949</v>
      </c>
      <c r="M2" s="6">
        <v>3108823.28296038</v>
      </c>
      <c r="N2" s="6">
        <v>17380952.7137978</v>
      </c>
      <c r="O2" s="6">
        <v>13559728.2188247</v>
      </c>
      <c r="P2" s="6">
        <v>16272479.20613</v>
      </c>
      <c r="Q2" s="6">
        <v>10772461.577064199</v>
      </c>
      <c r="R2" s="6"/>
      <c r="S2" s="5"/>
    </row>
    <row r="3" spans="1:19" x14ac:dyDescent="0.25">
      <c r="A3" s="7" t="s">
        <v>24</v>
      </c>
      <c r="B3" s="6">
        <v>6649663.4219708396</v>
      </c>
      <c r="C3" s="5">
        <v>0</v>
      </c>
      <c r="D3" s="6">
        <v>119513.678563022</v>
      </c>
      <c r="E3" s="6">
        <v>119513.678565168</v>
      </c>
      <c r="F3" s="6">
        <v>9577179.6309035607</v>
      </c>
      <c r="G3" s="6">
        <v>14484409.3046881</v>
      </c>
      <c r="H3" s="6">
        <v>1612901215.5099001</v>
      </c>
      <c r="I3" s="6">
        <v>586303010.72052705</v>
      </c>
      <c r="J3" s="5">
        <v>0.63333333333333297</v>
      </c>
      <c r="K3" s="5">
        <v>0.46666666666666601</v>
      </c>
      <c r="L3" s="5">
        <v>3776678.5945152398</v>
      </c>
      <c r="M3" s="6">
        <v>6030528.1097997101</v>
      </c>
      <c r="N3" s="5">
        <v>10731289.291827001</v>
      </c>
      <c r="O3" s="6">
        <v>20209391.640795499</v>
      </c>
      <c r="P3" s="5">
        <v>9622815.7841591798</v>
      </c>
      <c r="Q3" s="6">
        <v>17422124.999035001</v>
      </c>
      <c r="R3" s="6"/>
      <c r="S3" s="5" t="s">
        <v>44</v>
      </c>
    </row>
    <row r="4" spans="1:19" hidden="1" x14ac:dyDescent="0.25">
      <c r="A4" s="8" t="s">
        <v>12</v>
      </c>
      <c r="B4" s="6">
        <v>6649663.4219781402</v>
      </c>
      <c r="C4" s="6">
        <v>10009519.000207201</v>
      </c>
      <c r="D4" s="6">
        <v>119513.67857032199</v>
      </c>
      <c r="E4" s="6">
        <v>119513.678557868</v>
      </c>
      <c r="F4" s="6">
        <v>12000187.8673956</v>
      </c>
      <c r="G4" s="6">
        <v>16269464.8291786</v>
      </c>
      <c r="H4" s="6">
        <v>1618417865.0072801</v>
      </c>
      <c r="I4" s="6">
        <v>582939201.13081598</v>
      </c>
      <c r="J4" s="5">
        <v>0.56666666666666599</v>
      </c>
      <c r="K4" s="5">
        <v>0.53333333333333299</v>
      </c>
      <c r="L4" s="5">
        <v>4518845.7825853201</v>
      </c>
      <c r="M4" s="6">
        <v>6325934.4401737899</v>
      </c>
      <c r="N4" s="5">
        <v>12547251.434681199</v>
      </c>
      <c r="O4" s="6">
        <v>27784200.449501202</v>
      </c>
      <c r="P4" s="5">
        <v>11136378.959812</v>
      </c>
      <c r="Q4" s="6">
        <v>21131220.748806</v>
      </c>
      <c r="R4" s="6"/>
      <c r="S4" s="5" t="s">
        <v>43</v>
      </c>
    </row>
    <row r="5" spans="1:19" x14ac:dyDescent="0.25">
      <c r="A5" s="8" t="s">
        <v>13</v>
      </c>
      <c r="B5" s="6">
        <v>6649663.4219767395</v>
      </c>
      <c r="C5" s="6">
        <v>16203314.7881699</v>
      </c>
      <c r="D5" s="6">
        <v>119513.678568918</v>
      </c>
      <c r="E5" s="6">
        <v>119513.678559272</v>
      </c>
      <c r="F5" s="6">
        <v>7278853.0684524197</v>
      </c>
      <c r="G5" s="6">
        <v>16085751.4688976</v>
      </c>
      <c r="H5" s="6">
        <v>1619258789.7251101</v>
      </c>
      <c r="I5" s="6">
        <v>580304530.519189</v>
      </c>
      <c r="J5" s="5">
        <v>0.36666666666666597</v>
      </c>
      <c r="K5" s="5">
        <v>0.53333333333333299</v>
      </c>
      <c r="L5" s="6">
        <v>2665804.5815578802</v>
      </c>
      <c r="M5" s="6">
        <v>6686017.2610113602</v>
      </c>
      <c r="N5" s="6">
        <v>16422640.4722293</v>
      </c>
      <c r="O5" s="6">
        <v>26211347.846469399</v>
      </c>
      <c r="P5" s="6">
        <v>11566505.932294801</v>
      </c>
      <c r="Q5" s="6">
        <v>20868376.438360501</v>
      </c>
      <c r="R5" s="6"/>
      <c r="S5" s="5" t="s">
        <v>51</v>
      </c>
    </row>
    <row r="6" spans="1:19" hidden="1" x14ac:dyDescent="0.25">
      <c r="A6" s="4" t="s">
        <v>14</v>
      </c>
      <c r="B6" s="6">
        <v>6649663.4219701998</v>
      </c>
      <c r="C6" s="6">
        <v>1718516.48839032</v>
      </c>
      <c r="D6" s="6">
        <v>119513.678562381</v>
      </c>
      <c r="E6" s="6">
        <v>119513.67856580899</v>
      </c>
      <c r="F6" s="6">
        <v>10461008.038335299</v>
      </c>
      <c r="G6" s="6">
        <v>13894088.562297501</v>
      </c>
      <c r="H6" s="6">
        <v>1612034647.4137299</v>
      </c>
      <c r="I6" s="6">
        <v>587212283.83619797</v>
      </c>
      <c r="J6" s="5">
        <v>0.56666666666666599</v>
      </c>
      <c r="K6" s="5">
        <v>0.43333333333333302</v>
      </c>
      <c r="L6" s="5">
        <v>4018120.0118402001</v>
      </c>
      <c r="M6" s="6">
        <v>5831604.0624089604</v>
      </c>
      <c r="N6" s="6">
        <v>12353010.879793501</v>
      </c>
      <c r="O6" s="6">
        <v>19707982.826831698</v>
      </c>
      <c r="P6" s="6">
        <v>11110611.8683173</v>
      </c>
      <c r="Q6" s="6">
        <v>17705283.294560801</v>
      </c>
      <c r="R6" s="6"/>
      <c r="S6" s="5" t="s">
        <v>45</v>
      </c>
    </row>
    <row r="7" spans="1:19" hidden="1" x14ac:dyDescent="0.25">
      <c r="A7" s="4" t="s">
        <v>15</v>
      </c>
      <c r="B7" s="6">
        <v>6649663.4219710296</v>
      </c>
      <c r="C7" s="6">
        <v>2171012.0351995402</v>
      </c>
      <c r="D7" s="6">
        <v>119513.678563219</v>
      </c>
      <c r="E7" s="6">
        <v>119513.678564972</v>
      </c>
      <c r="F7" s="6">
        <v>8407138.0365713201</v>
      </c>
      <c r="G7" s="6">
        <v>13036556.900203999</v>
      </c>
      <c r="H7" s="6">
        <v>1612952723.06583</v>
      </c>
      <c r="I7" s="6">
        <v>586304473.99813795</v>
      </c>
      <c r="J7" s="5">
        <v>0.56666666666666599</v>
      </c>
      <c r="K7" s="5">
        <v>0.46666666666666601</v>
      </c>
      <c r="L7" s="5">
        <v>3253839.42468858</v>
      </c>
      <c r="M7" s="6">
        <v>5500596.2028653696</v>
      </c>
      <c r="N7" s="6">
        <v>10845865.5356606</v>
      </c>
      <c r="O7" s="6">
        <v>17899750.554581501</v>
      </c>
      <c r="P7" s="6">
        <v>9382188.2719028108</v>
      </c>
      <c r="Q7" s="6">
        <v>15576772.332198899</v>
      </c>
      <c r="R7" s="6"/>
      <c r="S7" s="5"/>
    </row>
    <row r="8" spans="1:19" hidden="1" x14ac:dyDescent="0.25">
      <c r="A8" s="4" t="s">
        <v>16</v>
      </c>
      <c r="B8" s="6">
        <v>6649663.4219709104</v>
      </c>
      <c r="C8" s="6">
        <v>1467101.5316568201</v>
      </c>
      <c r="D8" s="6">
        <v>119513.678563093</v>
      </c>
      <c r="E8" s="6">
        <v>119513.678565097</v>
      </c>
      <c r="F8" s="6">
        <v>10150534.9414708</v>
      </c>
      <c r="G8" s="6">
        <v>13782556.0417764</v>
      </c>
      <c r="H8" s="6">
        <v>1612602999.3975599</v>
      </c>
      <c r="I8" s="6">
        <v>586823715.42242897</v>
      </c>
      <c r="J8" s="5">
        <v>0.63333333333333297</v>
      </c>
      <c r="K8" s="5">
        <v>0.43333333333333302</v>
      </c>
      <c r="L8" s="5">
        <v>4006181.17042528</v>
      </c>
      <c r="M8" s="6">
        <v>5791243.0647055898</v>
      </c>
      <c r="N8" s="5">
        <v>12196206.769672699</v>
      </c>
      <c r="O8" s="6">
        <v>19503659.0905076</v>
      </c>
      <c r="P8" s="5">
        <v>10546737.589234401</v>
      </c>
      <c r="Q8" s="6">
        <v>17295246.360515401</v>
      </c>
      <c r="R8" s="6"/>
      <c r="S8" s="5"/>
    </row>
    <row r="9" spans="1:19" x14ac:dyDescent="0.25">
      <c r="A9" s="8" t="s">
        <v>17</v>
      </c>
      <c r="B9" s="6">
        <v>6649663.4219707604</v>
      </c>
      <c r="C9" s="6">
        <v>1481408.4274454601</v>
      </c>
      <c r="D9" s="6">
        <v>119513.678562944</v>
      </c>
      <c r="E9" s="6">
        <v>119513.67856524599</v>
      </c>
      <c r="F9" s="6">
        <v>9419984.1212682407</v>
      </c>
      <c r="G9" s="6">
        <v>13443671.003532</v>
      </c>
      <c r="H9" s="6">
        <v>1612746328.4984701</v>
      </c>
      <c r="I9" s="6">
        <v>586609655.95558</v>
      </c>
      <c r="J9" s="5">
        <v>0.56666666666666599</v>
      </c>
      <c r="K9" s="5">
        <v>0.46666666666666601</v>
      </c>
      <c r="L9" s="5">
        <v>3690999.88584548</v>
      </c>
      <c r="M9" s="6">
        <v>5665347.5464110496</v>
      </c>
      <c r="N9" s="6">
        <v>11641616.155443899</v>
      </c>
      <c r="O9" s="6">
        <v>18832370.415586699</v>
      </c>
      <c r="P9" s="5">
        <v>10068452.467717599</v>
      </c>
      <c r="Q9" s="6">
        <v>16399771.034553099</v>
      </c>
      <c r="R9" s="6"/>
      <c r="S9" s="5" t="s">
        <v>42</v>
      </c>
    </row>
    <row r="10" spans="1:19" hidden="1" x14ac:dyDescent="0.25">
      <c r="A10" s="4" t="s">
        <v>18</v>
      </c>
      <c r="B10" s="6">
        <v>6649663.4219708797</v>
      </c>
      <c r="C10" s="6">
        <v>3108906.5745953699</v>
      </c>
      <c r="D10" s="6">
        <v>119513.678563061</v>
      </c>
      <c r="E10" s="6">
        <v>119513.678565129</v>
      </c>
      <c r="F10" s="6">
        <v>8274973.6234588102</v>
      </c>
      <c r="G10" s="6">
        <v>14285991.3609211</v>
      </c>
      <c r="H10" s="6">
        <v>1613197249.96785</v>
      </c>
      <c r="I10" s="6">
        <v>586235086.73397994</v>
      </c>
      <c r="J10" s="5">
        <v>0.66666666666666596</v>
      </c>
      <c r="K10" s="5">
        <v>0.499999999999999</v>
      </c>
      <c r="L10" s="5">
        <v>3084061.09187925</v>
      </c>
      <c r="M10" s="6">
        <v>6088237.8263724297</v>
      </c>
      <c r="N10" s="6">
        <v>10974366.7154609</v>
      </c>
      <c r="O10" s="6">
        <v>20136737.8350037</v>
      </c>
      <c r="P10" s="6">
        <v>8981171.0016324203</v>
      </c>
      <c r="Q10" s="6">
        <v>17349613.848784301</v>
      </c>
      <c r="R10" s="6"/>
      <c r="S10" s="5"/>
    </row>
    <row r="11" spans="1:19" hidden="1" x14ac:dyDescent="0.25">
      <c r="A11" t="s">
        <v>27</v>
      </c>
      <c r="B11" s="6">
        <v>6649663.42197093</v>
      </c>
      <c r="C11" s="6">
        <v>2014649.68262843</v>
      </c>
      <c r="D11" s="6">
        <v>119513.67856311001</v>
      </c>
      <c r="E11" s="6">
        <v>119513.67856508</v>
      </c>
      <c r="F11" s="6">
        <v>10280920.8870207</v>
      </c>
      <c r="G11" s="6">
        <v>13188498.2992201</v>
      </c>
      <c r="H11" s="6">
        <v>1612502563.81586</v>
      </c>
      <c r="I11" s="6">
        <v>586817754.82744598</v>
      </c>
      <c r="J11" s="5">
        <v>0.56666666666666599</v>
      </c>
      <c r="K11" s="5">
        <v>0.43333333333333302</v>
      </c>
      <c r="L11" s="5">
        <v>4118391.2211890798</v>
      </c>
      <c r="M11" s="6">
        <v>5530391.8199844398</v>
      </c>
      <c r="N11" s="6">
        <v>13062852.1576415</v>
      </c>
      <c r="O11" s="6">
        <v>18121896.033063099</v>
      </c>
      <c r="P11" s="6">
        <v>11279043.7947072</v>
      </c>
      <c r="Q11" s="6">
        <v>16334962.228039401</v>
      </c>
      <c r="R11" s="5"/>
      <c r="S11" s="5"/>
    </row>
    <row r="12" spans="1:19" x14ac:dyDescent="0.25">
      <c r="A12" t="s">
        <v>52</v>
      </c>
      <c r="B12" s="1">
        <v>6649663.4219719097</v>
      </c>
      <c r="C12" s="1">
        <v>9962132.4242175706</v>
      </c>
      <c r="D12">
        <v>119513.678564095</v>
      </c>
      <c r="E12">
        <v>119513.678564095</v>
      </c>
      <c r="F12" s="1">
        <v>7177475.7997863097</v>
      </c>
      <c r="G12" s="1">
        <v>7177475.7997863097</v>
      </c>
      <c r="H12" s="1">
        <v>1614955686.7975099</v>
      </c>
      <c r="I12" s="1">
        <v>583517969.65425396</v>
      </c>
      <c r="J12">
        <v>0.46666666666666601</v>
      </c>
      <c r="K12">
        <v>0.46666666666666601</v>
      </c>
      <c r="L12" s="1">
        <v>2913811.12506975</v>
      </c>
      <c r="M12" s="1">
        <v>2913811.12506975</v>
      </c>
      <c r="N12" s="1">
        <v>11740095.288312901</v>
      </c>
      <c r="O12" s="1">
        <v>11740095.288312901</v>
      </c>
      <c r="P12" s="1">
        <v>9576033.1059718095</v>
      </c>
      <c r="Q12" s="1">
        <v>9576033.1059718095</v>
      </c>
      <c r="R12" s="5"/>
      <c r="S12" s="5"/>
    </row>
    <row r="13" spans="1:19" x14ac:dyDescent="0.25">
      <c r="B13" s="5"/>
      <c r="C13" s="5"/>
      <c r="D13" s="5"/>
      <c r="E13" s="5"/>
      <c r="F13" s="5"/>
      <c r="G13" s="5"/>
      <c r="H13" s="5"/>
      <c r="I13" s="5"/>
      <c r="J13" s="5"/>
      <c r="K13" s="5"/>
      <c r="L13" s="5"/>
      <c r="M13" s="5"/>
      <c r="N13" s="5"/>
      <c r="O13" s="5"/>
      <c r="P13" s="5"/>
      <c r="Q13" s="5"/>
    </row>
    <row r="14" spans="1:19" x14ac:dyDescent="0.25">
      <c r="C14" t="s">
        <v>28</v>
      </c>
    </row>
    <row r="15" spans="1:19" x14ac:dyDescent="0.25">
      <c r="D15" t="s">
        <v>29</v>
      </c>
      <c r="J15" t="s">
        <v>30</v>
      </c>
      <c r="P15" t="s">
        <v>31</v>
      </c>
    </row>
    <row r="16" spans="1:19" x14ac:dyDescent="0.25">
      <c r="F16" t="s">
        <v>32</v>
      </c>
      <c r="G16" t="s">
        <v>33</v>
      </c>
      <c r="K16" t="s">
        <v>34</v>
      </c>
      <c r="Q16" t="s">
        <v>35</v>
      </c>
    </row>
    <row r="17" spans="2:15" x14ac:dyDescent="0.25">
      <c r="F17" t="s">
        <v>36</v>
      </c>
      <c r="L17" t="s">
        <v>37</v>
      </c>
    </row>
    <row r="18" spans="2:15" x14ac:dyDescent="0.25">
      <c r="D18" s="1"/>
      <c r="E18" s="1"/>
      <c r="F18" s="1"/>
      <c r="G18" s="1"/>
      <c r="H18" s="1"/>
      <c r="I18" s="1"/>
      <c r="L18" s="1"/>
      <c r="M18" t="s">
        <v>37</v>
      </c>
      <c r="N18" s="1"/>
      <c r="O18" s="1"/>
    </row>
    <row r="19" spans="2:15" x14ac:dyDescent="0.25">
      <c r="B19" s="1"/>
      <c r="C19" s="1"/>
      <c r="D19" s="1"/>
      <c r="E19" s="1"/>
      <c r="F19" s="1" t="s">
        <v>38</v>
      </c>
      <c r="G19" s="1" t="s">
        <v>39</v>
      </c>
      <c r="H19" s="1"/>
      <c r="I19" s="1"/>
      <c r="L19" s="1"/>
      <c r="M19" s="1"/>
      <c r="N19" s="1" t="s">
        <v>40</v>
      </c>
      <c r="O19" s="1"/>
    </row>
    <row r="20" spans="2:15" x14ac:dyDescent="0.25">
      <c r="B20" s="1"/>
      <c r="C20" s="1"/>
      <c r="D20" s="1"/>
      <c r="E20" s="1"/>
      <c r="F20" s="1"/>
      <c r="G20" s="1"/>
      <c r="H20" s="1"/>
      <c r="I20" s="1"/>
      <c r="L20" s="1"/>
      <c r="M20" s="1"/>
      <c r="N20" s="1"/>
      <c r="O20" s="1" t="s">
        <v>41</v>
      </c>
    </row>
    <row r="21" spans="2:15" x14ac:dyDescent="0.25">
      <c r="B21" s="1"/>
      <c r="C21" s="1"/>
      <c r="D21" s="1"/>
      <c r="E21" s="1"/>
      <c r="F21" s="1"/>
      <c r="G21" s="1"/>
      <c r="H21" s="1"/>
      <c r="I21" s="1"/>
      <c r="M21" s="1"/>
      <c r="N21" s="1"/>
      <c r="O21" s="1"/>
    </row>
    <row r="22" spans="2:15" x14ac:dyDescent="0.25">
      <c r="B22" s="1"/>
      <c r="C22" s="1"/>
      <c r="D22" s="1"/>
      <c r="E22" s="1"/>
      <c r="F22" s="1"/>
      <c r="G22" s="1"/>
      <c r="H22" s="1"/>
      <c r="I22" s="1"/>
      <c r="M22" s="1"/>
      <c r="N22" s="1"/>
      <c r="O22" s="1"/>
    </row>
    <row r="23" spans="2:15" x14ac:dyDescent="0.25">
      <c r="B23" s="1"/>
      <c r="C23" s="1"/>
      <c r="D23" s="1"/>
      <c r="E23" s="1"/>
      <c r="F23" s="1"/>
      <c r="G23" s="1"/>
      <c r="H23" s="1"/>
      <c r="I23" s="1"/>
      <c r="M23" s="1"/>
      <c r="O23" s="1"/>
    </row>
    <row r="24" spans="2:15" x14ac:dyDescent="0.25">
      <c r="B24" s="1"/>
      <c r="C24" s="1"/>
      <c r="D24" s="1"/>
      <c r="E24" s="1"/>
      <c r="F24" s="1"/>
      <c r="G24" s="1"/>
      <c r="H24" s="1"/>
      <c r="I24" s="1"/>
      <c r="M24" s="1"/>
      <c r="N24" s="1"/>
      <c r="O24" s="1"/>
    </row>
    <row r="25" spans="2:15" x14ac:dyDescent="0.25">
      <c r="B25" s="1"/>
      <c r="C25" s="1"/>
      <c r="D25" s="1"/>
      <c r="E25" s="1"/>
      <c r="F25" s="1"/>
      <c r="G25" s="1"/>
      <c r="H25" s="1"/>
      <c r="I25" s="1"/>
      <c r="M25" s="1"/>
      <c r="N25" s="1"/>
      <c r="O25" s="1"/>
    </row>
    <row r="26" spans="2:15" x14ac:dyDescent="0.25">
      <c r="B26" s="1"/>
      <c r="C26" s="1"/>
      <c r="D26" s="1"/>
      <c r="E26" s="1"/>
      <c r="F26" s="1"/>
      <c r="G26" s="1"/>
      <c r="K26" s="1"/>
      <c r="L26" s="1"/>
      <c r="M26" s="1"/>
      <c r="N26" s="1"/>
    </row>
    <row r="27" spans="2:15" x14ac:dyDescent="0.25">
      <c r="B27" s="1"/>
      <c r="C27" s="1"/>
      <c r="D27" s="1"/>
      <c r="E27" s="1"/>
      <c r="F27" s="1"/>
      <c r="G27" s="1"/>
      <c r="K27" s="1"/>
      <c r="L27" s="1"/>
      <c r="M27" s="1"/>
      <c r="N27" s="1"/>
    </row>
  </sheetData>
  <autoFilter ref="A1:S12" xr:uid="{B6663328-4B58-4F68-93F5-772DEC9CB9E7}">
    <filterColumn colId="0">
      <filters>
        <filter val="flow_value_avg"/>
        <filter val="ideal"/>
        <filter val="lump_sum"/>
        <filter val="no_compensation"/>
        <filter val="PPA_NO"/>
      </filters>
    </filterColumn>
  </autoFilter>
  <conditionalFormatting sqref="P2:P12">
    <cfRule type="colorScale" priority="15">
      <colorScale>
        <cfvo type="min"/>
        <cfvo type="percentile" val="50"/>
        <cfvo type="max"/>
        <color rgb="FF63BE7B"/>
        <color rgb="FFFCFCFF"/>
        <color rgb="FFF8696B"/>
      </colorScale>
    </cfRule>
  </conditionalFormatting>
  <conditionalFormatting sqref="Q2:Q12">
    <cfRule type="colorScale" priority="14">
      <colorScale>
        <cfvo type="min"/>
        <cfvo type="percentile" val="50"/>
        <cfvo type="max"/>
        <color rgb="FF63BE7B"/>
        <color rgb="FFFCFCFF"/>
        <color rgb="FFF8696B"/>
      </colorScale>
    </cfRule>
  </conditionalFormatting>
  <conditionalFormatting sqref="J2:J12">
    <cfRule type="colorScale" priority="13">
      <colorScale>
        <cfvo type="min"/>
        <cfvo type="percentile" val="50"/>
        <cfvo type="max"/>
        <color rgb="FF63BE7B"/>
        <color rgb="FFFCFCFF"/>
        <color rgb="FFF8696B"/>
      </colorScale>
    </cfRule>
  </conditionalFormatting>
  <conditionalFormatting sqref="K2:K12">
    <cfRule type="colorScale" priority="12">
      <colorScale>
        <cfvo type="min"/>
        <cfvo type="percentile" val="50"/>
        <cfvo type="max"/>
        <color rgb="FF63BE7B"/>
        <color rgb="FFFCFCFF"/>
        <color rgb="FFF8696B"/>
      </colorScale>
    </cfRule>
  </conditionalFormatting>
  <conditionalFormatting sqref="L2:L12">
    <cfRule type="colorScale" priority="11">
      <colorScale>
        <cfvo type="min"/>
        <cfvo type="percentile" val="50"/>
        <cfvo type="max"/>
        <color rgb="FF63BE7B"/>
        <color rgb="FFFCFCFF"/>
        <color rgb="FFF8696B"/>
      </colorScale>
    </cfRule>
  </conditionalFormatting>
  <conditionalFormatting sqref="M2:M12">
    <cfRule type="colorScale" priority="10">
      <colorScale>
        <cfvo type="min"/>
        <cfvo type="percentile" val="50"/>
        <cfvo type="max"/>
        <color rgb="FF63BE7B"/>
        <color rgb="FFFCFCFF"/>
        <color rgb="FFF8696B"/>
      </colorScale>
    </cfRule>
  </conditionalFormatting>
  <conditionalFormatting sqref="O2:O12">
    <cfRule type="colorScale" priority="9">
      <colorScale>
        <cfvo type="min"/>
        <cfvo type="percentile" val="50"/>
        <cfvo type="max"/>
        <color rgb="FF63BE7B"/>
        <color rgb="FFFCFCFF"/>
        <color rgb="FFF8696B"/>
      </colorScale>
    </cfRule>
  </conditionalFormatting>
  <conditionalFormatting sqref="N2:N12">
    <cfRule type="colorScale" priority="8">
      <colorScale>
        <cfvo type="min"/>
        <cfvo type="percentile" val="50"/>
        <cfvo type="max"/>
        <color rgb="FF63BE7B"/>
        <color rgb="FFFCFCFF"/>
        <color rgb="FFF8696B"/>
      </colorScale>
    </cfRule>
  </conditionalFormatting>
  <conditionalFormatting sqref="G2:G12">
    <cfRule type="colorScale" priority="7">
      <colorScale>
        <cfvo type="min"/>
        <cfvo type="percentile" val="50"/>
        <cfvo type="max"/>
        <color rgb="FF63BE7B"/>
        <color rgb="FFFCFCFF"/>
        <color rgb="FFF8696B"/>
      </colorScale>
    </cfRule>
  </conditionalFormatting>
  <conditionalFormatting sqref="C2:C12">
    <cfRule type="colorScale" priority="5">
      <colorScale>
        <cfvo type="min"/>
        <cfvo type="percentile" val="50"/>
        <cfvo type="max"/>
        <color rgb="FF63BE7B"/>
        <color rgb="FFFCFCFF"/>
        <color rgb="FFF8696B"/>
      </colorScale>
    </cfRule>
  </conditionalFormatting>
  <conditionalFormatting sqref="H2:H9">
    <cfRule type="colorScale" priority="2">
      <colorScale>
        <cfvo type="min"/>
        <cfvo type="percentile" val="50"/>
        <cfvo type="max"/>
        <color rgb="FF63BE7B"/>
        <color rgb="FFFCFCFF"/>
        <color rgb="FFF8696B"/>
      </colorScale>
    </cfRule>
  </conditionalFormatting>
  <conditionalFormatting sqref="I2:I9">
    <cfRule type="colorScale" priority="1">
      <colorScale>
        <cfvo type="min"/>
        <cfvo type="percentile" val="50"/>
        <cfvo type="max"/>
        <color rgb="FF63BE7B"/>
        <color rgb="FFFCFCFF"/>
        <color rgb="FFF8696B"/>
      </colorScale>
    </cfRule>
  </conditionalFormatting>
  <conditionalFormatting sqref="F2:F13">
    <cfRule type="colorScale" priority="25">
      <colorScale>
        <cfvo type="min"/>
        <cfvo type="percentile" val="50"/>
        <cfvo type="max"/>
        <color rgb="FF63BE7B"/>
        <color rgb="FFFCFCFF"/>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A7386-AC9B-4671-A0E9-0E9A8C156E53}">
  <dimension ref="A1:S17"/>
  <sheetViews>
    <sheetView workbookViewId="0">
      <selection activeCell="C11" sqref="C11"/>
    </sheetView>
  </sheetViews>
  <sheetFormatPr defaultRowHeight="15" x14ac:dyDescent="0.25"/>
  <cols>
    <col min="3" max="3" width="12.85546875" bestFit="1" customWidth="1"/>
    <col min="4" max="4" width="24.85546875" bestFit="1" customWidth="1"/>
    <col min="5" max="5" width="25.5703125" bestFit="1" customWidth="1"/>
    <col min="7" max="7" width="25.5703125" bestFit="1" customWidth="1"/>
  </cols>
  <sheetData>
    <row r="1" spans="1:13" x14ac:dyDescent="0.25">
      <c r="A1" s="3" t="s">
        <v>0</v>
      </c>
      <c r="B1" s="2" t="s">
        <v>1</v>
      </c>
      <c r="C1" s="2" t="s">
        <v>2</v>
      </c>
      <c r="D1" s="2" t="s">
        <v>3</v>
      </c>
      <c r="E1" s="2" t="s">
        <v>4</v>
      </c>
      <c r="F1" s="2" t="s">
        <v>7</v>
      </c>
      <c r="G1" s="2" t="s">
        <v>8</v>
      </c>
      <c r="H1" s="2" t="s">
        <v>9</v>
      </c>
      <c r="I1" s="2" t="s">
        <v>10</v>
      </c>
      <c r="J1" s="2" t="s">
        <v>19</v>
      </c>
      <c r="K1" s="2" t="s">
        <v>20</v>
      </c>
      <c r="L1" s="2" t="s">
        <v>25</v>
      </c>
      <c r="M1" s="2" t="s">
        <v>26</v>
      </c>
    </row>
    <row r="2" spans="1:13" x14ac:dyDescent="0.25">
      <c r="A2" s="4" t="s">
        <v>11</v>
      </c>
      <c r="B2" s="5">
        <v>0</v>
      </c>
      <c r="C2" s="5">
        <v>0</v>
      </c>
      <c r="D2" s="6">
        <v>9577179.6309035607</v>
      </c>
      <c r="E2" s="6">
        <v>14484409.3046881</v>
      </c>
      <c r="F2" s="5">
        <v>0.79999999999999905</v>
      </c>
      <c r="G2" s="5">
        <v>0.43333333333333302</v>
      </c>
      <c r="H2" s="6">
        <v>8366382.62443949</v>
      </c>
      <c r="I2" s="6">
        <v>3108823.28296038</v>
      </c>
      <c r="J2" s="6">
        <v>17380952.7137978</v>
      </c>
      <c r="K2" s="6">
        <v>13559728.2188247</v>
      </c>
      <c r="L2" s="6">
        <v>16272479.20613</v>
      </c>
      <c r="M2" s="6">
        <v>10772461.577064199</v>
      </c>
    </row>
    <row r="3" spans="1:13" x14ac:dyDescent="0.25">
      <c r="A3" s="7" t="s">
        <v>24</v>
      </c>
      <c r="B3" s="6">
        <v>6649663.4219708396</v>
      </c>
      <c r="C3" s="5">
        <v>0</v>
      </c>
      <c r="D3" s="6">
        <v>9577179.6309035607</v>
      </c>
      <c r="E3" s="6">
        <v>14484409.3046881</v>
      </c>
      <c r="F3" s="5">
        <v>0.63333333333333297</v>
      </c>
      <c r="G3" s="5">
        <v>0.46666666666666601</v>
      </c>
      <c r="H3" s="5">
        <v>3776678.5945152398</v>
      </c>
      <c r="I3" s="6">
        <v>6030528.1097997101</v>
      </c>
      <c r="J3" s="5">
        <v>10731289.291827001</v>
      </c>
      <c r="K3" s="6">
        <v>20209391.640795499</v>
      </c>
      <c r="L3" s="5">
        <v>9622815.7841591798</v>
      </c>
      <c r="M3" s="6">
        <v>17422124.999035001</v>
      </c>
    </row>
    <row r="4" spans="1:13" x14ac:dyDescent="0.25">
      <c r="A4" s="8" t="s">
        <v>12</v>
      </c>
      <c r="B4" s="6">
        <v>6649663.4219781402</v>
      </c>
      <c r="C4" s="6">
        <v>10009519.000207201</v>
      </c>
      <c r="D4" s="6">
        <v>12000187.8673956</v>
      </c>
      <c r="E4" s="6">
        <v>16269464.8291786</v>
      </c>
      <c r="F4" s="5">
        <v>0.56666666666666599</v>
      </c>
      <c r="G4" s="5">
        <v>0.53333333333333299</v>
      </c>
      <c r="H4" s="5">
        <v>4518845.7825853201</v>
      </c>
      <c r="I4" s="6">
        <v>6325934.4401737899</v>
      </c>
      <c r="J4" s="5">
        <v>12547251.434681199</v>
      </c>
      <c r="K4" s="6">
        <v>27784200.449501202</v>
      </c>
      <c r="L4" s="5">
        <v>11136378.959812</v>
      </c>
      <c r="M4" s="6">
        <v>21131220.748806</v>
      </c>
    </row>
    <row r="5" spans="1:13" x14ac:dyDescent="0.25">
      <c r="A5" s="8" t="s">
        <v>13</v>
      </c>
      <c r="B5" s="6">
        <v>6649663.4219767395</v>
      </c>
      <c r="C5" s="6">
        <v>16203314.7881699</v>
      </c>
      <c r="D5" s="6">
        <v>7278853.0684524197</v>
      </c>
      <c r="E5" s="6">
        <v>16085751.4688976</v>
      </c>
      <c r="F5" s="5">
        <v>0.36666666666666597</v>
      </c>
      <c r="G5" s="5">
        <v>0.53333333333333299</v>
      </c>
      <c r="H5" s="6">
        <v>2665804.5815578802</v>
      </c>
      <c r="I5" s="6">
        <v>6686017.2610113602</v>
      </c>
      <c r="J5" s="6">
        <v>16422640.4722293</v>
      </c>
      <c r="K5" s="6">
        <v>26211347.846469399</v>
      </c>
      <c r="L5" s="6">
        <v>11566505.932294801</v>
      </c>
      <c r="M5" s="6">
        <v>20868376.438360501</v>
      </c>
    </row>
    <row r="6" spans="1:13" x14ac:dyDescent="0.25">
      <c r="A6" s="4" t="s">
        <v>14</v>
      </c>
      <c r="B6" s="6">
        <v>6649663.4219701998</v>
      </c>
      <c r="C6" s="6">
        <v>1718516.48839032</v>
      </c>
      <c r="D6" s="6">
        <v>10461008.038335299</v>
      </c>
      <c r="E6" s="6">
        <v>13894088.562297501</v>
      </c>
      <c r="F6" s="5">
        <v>0.56666666666666599</v>
      </c>
      <c r="G6" s="5">
        <v>0.43333333333333302</v>
      </c>
      <c r="H6" s="5">
        <v>4018120.0118402001</v>
      </c>
      <c r="I6" s="6">
        <v>5831604.0624089604</v>
      </c>
      <c r="J6" s="6">
        <v>12353010.879793501</v>
      </c>
      <c r="K6" s="6">
        <v>19707982.826831698</v>
      </c>
      <c r="L6" s="6">
        <v>11110611.8683173</v>
      </c>
      <c r="M6" s="6">
        <v>17705283.294560801</v>
      </c>
    </row>
    <row r="7" spans="1:13" x14ac:dyDescent="0.25">
      <c r="A7" s="8" t="s">
        <v>17</v>
      </c>
      <c r="B7" s="6">
        <v>6649663.4219707604</v>
      </c>
      <c r="C7" s="6">
        <v>1481408.4274454601</v>
      </c>
      <c r="D7" s="6">
        <v>9419984.1212682407</v>
      </c>
      <c r="E7" s="6">
        <v>13443671.003532</v>
      </c>
      <c r="F7" s="5">
        <v>0.56666666666666599</v>
      </c>
      <c r="G7" s="5">
        <v>0.46666666666666601</v>
      </c>
      <c r="H7" s="5">
        <v>3690999.88584548</v>
      </c>
      <c r="I7" s="6">
        <v>5665347.5464110496</v>
      </c>
      <c r="J7" s="6">
        <v>11641616.155443899</v>
      </c>
      <c r="K7" s="6">
        <v>18832370.415586699</v>
      </c>
      <c r="L7" s="5">
        <v>10068452.467717599</v>
      </c>
      <c r="M7" s="6">
        <v>16399771.034553099</v>
      </c>
    </row>
    <row r="8" spans="1:13" x14ac:dyDescent="0.25">
      <c r="A8" t="s">
        <v>52</v>
      </c>
      <c r="B8" s="1">
        <v>6649663.4219719097</v>
      </c>
      <c r="C8" s="1">
        <v>9962132.4242175706</v>
      </c>
      <c r="D8" s="1">
        <v>7177475.7997863097</v>
      </c>
      <c r="E8" s="1">
        <v>7177475.7997863097</v>
      </c>
      <c r="F8">
        <v>0.46666666666666601</v>
      </c>
      <c r="G8">
        <v>0.46666666666666601</v>
      </c>
      <c r="H8" s="1">
        <v>2913811.12506975</v>
      </c>
      <c r="I8" s="1">
        <v>2913811.12506975</v>
      </c>
      <c r="J8" s="1">
        <v>11740095.288312901</v>
      </c>
      <c r="K8" s="1">
        <v>11740095.288312901</v>
      </c>
      <c r="L8" s="1">
        <v>9576033.1059718095</v>
      </c>
      <c r="M8" s="1">
        <v>9576033.1059718095</v>
      </c>
    </row>
    <row r="17" spans="1:19" x14ac:dyDescent="0.25">
      <c r="A17" s="3" t="s">
        <v>0</v>
      </c>
      <c r="B17" s="2" t="s">
        <v>1</v>
      </c>
      <c r="C17" s="2" t="s">
        <v>2</v>
      </c>
      <c r="D17" s="2"/>
      <c r="E17" s="2"/>
      <c r="F17" s="2" t="s">
        <v>3</v>
      </c>
      <c r="G17" s="2" t="s">
        <v>4</v>
      </c>
      <c r="H17" s="2"/>
      <c r="I17" s="2"/>
      <c r="J17" s="2" t="s">
        <v>7</v>
      </c>
      <c r="K17" s="2" t="s">
        <v>8</v>
      </c>
      <c r="L17" s="2" t="s">
        <v>9</v>
      </c>
      <c r="M17" s="2" t="s">
        <v>10</v>
      </c>
      <c r="N17" s="2" t="s">
        <v>19</v>
      </c>
      <c r="O17" s="2" t="s">
        <v>20</v>
      </c>
      <c r="P17" s="2" t="s">
        <v>25</v>
      </c>
      <c r="Q17" s="2" t="s">
        <v>26</v>
      </c>
      <c r="R17" s="2"/>
      <c r="S17" s="2" t="s">
        <v>21</v>
      </c>
    </row>
  </sheetData>
  <conditionalFormatting sqref="L2:L7">
    <cfRule type="colorScale" priority="22">
      <colorScale>
        <cfvo type="min"/>
        <cfvo type="percentile" val="50"/>
        <cfvo type="max"/>
        <color rgb="FF63BE7B"/>
        <color rgb="FFFCFCFF"/>
        <color rgb="FFF8696B"/>
      </colorScale>
    </cfRule>
  </conditionalFormatting>
  <conditionalFormatting sqref="M2:M7">
    <cfRule type="colorScale" priority="21">
      <colorScale>
        <cfvo type="min"/>
        <cfvo type="percentile" val="50"/>
        <cfvo type="max"/>
        <color rgb="FF63BE7B"/>
        <color rgb="FFFCFCFF"/>
        <color rgb="FFF8696B"/>
      </colorScale>
    </cfRule>
  </conditionalFormatting>
  <conditionalFormatting sqref="F2:F7">
    <cfRule type="colorScale" priority="20">
      <colorScale>
        <cfvo type="min"/>
        <cfvo type="percentile" val="50"/>
        <cfvo type="max"/>
        <color rgb="FF63BE7B"/>
        <color rgb="FFFCFCFF"/>
        <color rgb="FFF8696B"/>
      </colorScale>
    </cfRule>
  </conditionalFormatting>
  <conditionalFormatting sqref="G2:G7">
    <cfRule type="colorScale" priority="19">
      <colorScale>
        <cfvo type="min"/>
        <cfvo type="percentile" val="50"/>
        <cfvo type="max"/>
        <color rgb="FF63BE7B"/>
        <color rgb="FFFCFCFF"/>
        <color rgb="FFF8696B"/>
      </colorScale>
    </cfRule>
  </conditionalFormatting>
  <conditionalFormatting sqref="H2:H7">
    <cfRule type="colorScale" priority="18">
      <colorScale>
        <cfvo type="min"/>
        <cfvo type="percentile" val="50"/>
        <cfvo type="max"/>
        <color rgb="FF63BE7B"/>
        <color rgb="FFFCFCFF"/>
        <color rgb="FFF8696B"/>
      </colorScale>
    </cfRule>
  </conditionalFormatting>
  <conditionalFormatting sqref="I2:I7">
    <cfRule type="colorScale" priority="17">
      <colorScale>
        <cfvo type="min"/>
        <cfvo type="percentile" val="50"/>
        <cfvo type="max"/>
        <color rgb="FF63BE7B"/>
        <color rgb="FFFCFCFF"/>
        <color rgb="FFF8696B"/>
      </colorScale>
    </cfRule>
  </conditionalFormatting>
  <conditionalFormatting sqref="K2:K7">
    <cfRule type="colorScale" priority="16">
      <colorScale>
        <cfvo type="min"/>
        <cfvo type="percentile" val="50"/>
        <cfvo type="max"/>
        <color rgb="FF63BE7B"/>
        <color rgb="FFFCFCFF"/>
        <color rgb="FFF8696B"/>
      </colorScale>
    </cfRule>
  </conditionalFormatting>
  <conditionalFormatting sqref="J2:J7">
    <cfRule type="colorScale" priority="15">
      <colorScale>
        <cfvo type="min"/>
        <cfvo type="percentile" val="50"/>
        <cfvo type="max"/>
        <color rgb="FF63BE7B"/>
        <color rgb="FFFCFCFF"/>
        <color rgb="FFF8696B"/>
      </colorScale>
    </cfRule>
  </conditionalFormatting>
  <conditionalFormatting sqref="E2:E7">
    <cfRule type="colorScale" priority="14">
      <colorScale>
        <cfvo type="min"/>
        <cfvo type="percentile" val="50"/>
        <cfvo type="max"/>
        <color rgb="FF63BE7B"/>
        <color rgb="FFFCFCFF"/>
        <color rgb="FFF8696B"/>
      </colorScale>
    </cfRule>
  </conditionalFormatting>
  <conditionalFormatting sqref="D2:D7">
    <cfRule type="colorScale" priority="13">
      <colorScale>
        <cfvo type="min"/>
        <cfvo type="percentile" val="50"/>
        <cfvo type="max"/>
        <color rgb="FF63BE7B"/>
        <color rgb="FFFCFCFF"/>
        <color rgb="FFF8696B"/>
      </colorScale>
    </cfRule>
  </conditionalFormatting>
  <conditionalFormatting sqref="C2:C7">
    <cfRule type="colorScale" priority="12">
      <colorScale>
        <cfvo type="min"/>
        <cfvo type="percentile" val="50"/>
        <cfvo type="max"/>
        <color rgb="FF63BE7B"/>
        <color rgb="FFFCFCFF"/>
        <color rgb="FFF8696B"/>
      </colorScale>
    </cfRule>
  </conditionalFormatting>
  <conditionalFormatting sqref="L8">
    <cfRule type="colorScale" priority="10">
      <colorScale>
        <cfvo type="min"/>
        <cfvo type="percentile" val="50"/>
        <cfvo type="max"/>
        <color rgb="FF63BE7B"/>
        <color rgb="FFFCFCFF"/>
        <color rgb="FFF8696B"/>
      </colorScale>
    </cfRule>
  </conditionalFormatting>
  <conditionalFormatting sqref="M8">
    <cfRule type="colorScale" priority="9">
      <colorScale>
        <cfvo type="min"/>
        <cfvo type="percentile" val="50"/>
        <cfvo type="max"/>
        <color rgb="FF63BE7B"/>
        <color rgb="FFFCFCFF"/>
        <color rgb="FFF8696B"/>
      </colorScale>
    </cfRule>
  </conditionalFormatting>
  <conditionalFormatting sqref="F8">
    <cfRule type="colorScale" priority="8">
      <colorScale>
        <cfvo type="min"/>
        <cfvo type="percentile" val="50"/>
        <cfvo type="max"/>
        <color rgb="FF63BE7B"/>
        <color rgb="FFFCFCFF"/>
        <color rgb="FFF8696B"/>
      </colorScale>
    </cfRule>
  </conditionalFormatting>
  <conditionalFormatting sqref="G8">
    <cfRule type="colorScale" priority="7">
      <colorScale>
        <cfvo type="min"/>
        <cfvo type="percentile" val="50"/>
        <cfvo type="max"/>
        <color rgb="FF63BE7B"/>
        <color rgb="FFFCFCFF"/>
        <color rgb="FFF8696B"/>
      </colorScale>
    </cfRule>
  </conditionalFormatting>
  <conditionalFormatting sqref="H8">
    <cfRule type="colorScale" priority="6">
      <colorScale>
        <cfvo type="min"/>
        <cfvo type="percentile" val="50"/>
        <cfvo type="max"/>
        <color rgb="FF63BE7B"/>
        <color rgb="FFFCFCFF"/>
        <color rgb="FFF8696B"/>
      </colorScale>
    </cfRule>
  </conditionalFormatting>
  <conditionalFormatting sqref="I8">
    <cfRule type="colorScale" priority="5">
      <colorScale>
        <cfvo type="min"/>
        <cfvo type="percentile" val="50"/>
        <cfvo type="max"/>
        <color rgb="FF63BE7B"/>
        <color rgb="FFFCFCFF"/>
        <color rgb="FFF8696B"/>
      </colorScale>
    </cfRule>
  </conditionalFormatting>
  <conditionalFormatting sqref="K8">
    <cfRule type="colorScale" priority="4">
      <colorScale>
        <cfvo type="min"/>
        <cfvo type="percentile" val="50"/>
        <cfvo type="max"/>
        <color rgb="FF63BE7B"/>
        <color rgb="FFFCFCFF"/>
        <color rgb="FFF8696B"/>
      </colorScale>
    </cfRule>
  </conditionalFormatting>
  <conditionalFormatting sqref="J8">
    <cfRule type="colorScale" priority="3">
      <colorScale>
        <cfvo type="min"/>
        <cfvo type="percentile" val="50"/>
        <cfvo type="max"/>
        <color rgb="FF63BE7B"/>
        <color rgb="FFFCFCFF"/>
        <color rgb="FFF8696B"/>
      </colorScale>
    </cfRule>
  </conditionalFormatting>
  <conditionalFormatting sqref="E8">
    <cfRule type="colorScale" priority="2">
      <colorScale>
        <cfvo type="min"/>
        <cfvo type="percentile" val="50"/>
        <cfvo type="max"/>
        <color rgb="FF63BE7B"/>
        <color rgb="FFFCFCFF"/>
        <color rgb="FFF8696B"/>
      </colorScale>
    </cfRule>
  </conditionalFormatting>
  <conditionalFormatting sqref="C8">
    <cfRule type="colorScale" priority="1">
      <colorScale>
        <cfvo type="min"/>
        <cfvo type="percentile" val="50"/>
        <cfvo type="max"/>
        <color rgb="FF63BE7B"/>
        <color rgb="FFFCFCFF"/>
        <color rgb="FFF8696B"/>
      </colorScale>
    </cfRule>
  </conditionalFormatting>
  <conditionalFormatting sqref="D8">
    <cfRule type="colorScale" priority="11">
      <colorScale>
        <cfvo type="min"/>
        <cfvo type="percentile" val="50"/>
        <cfvo type="max"/>
        <color rgb="FF63BE7B"/>
        <color rgb="FFFCFCFF"/>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9B711-D19D-414B-A47F-AB1D67698544}">
  <dimension ref="A1:I8"/>
  <sheetViews>
    <sheetView workbookViewId="0">
      <selection activeCell="C5" sqref="C5"/>
    </sheetView>
  </sheetViews>
  <sheetFormatPr defaultRowHeight="15" x14ac:dyDescent="0.25"/>
  <cols>
    <col min="2" max="2" width="25.28515625" bestFit="1" customWidth="1"/>
    <col min="3" max="3" width="26" bestFit="1" customWidth="1"/>
    <col min="4" max="4" width="13.28515625" bestFit="1" customWidth="1"/>
    <col min="5" max="5" width="14" bestFit="1" customWidth="1"/>
    <col min="6" max="7" width="11.5703125" bestFit="1" customWidth="1"/>
    <col min="8" max="9" width="12.5703125" bestFit="1" customWidth="1"/>
  </cols>
  <sheetData>
    <row r="1" spans="1:9" x14ac:dyDescent="0.25">
      <c r="A1" s="3" t="s">
        <v>0</v>
      </c>
      <c r="B1" s="2" t="s">
        <v>3</v>
      </c>
      <c r="C1" s="2" t="s">
        <v>4</v>
      </c>
      <c r="D1" s="2" t="s">
        <v>7</v>
      </c>
      <c r="E1" s="2" t="s">
        <v>8</v>
      </c>
      <c r="F1" s="2" t="s">
        <v>9</v>
      </c>
      <c r="G1" s="2" t="s">
        <v>10</v>
      </c>
      <c r="H1" s="2" t="s">
        <v>25</v>
      </c>
      <c r="I1" s="2" t="s">
        <v>26</v>
      </c>
    </row>
    <row r="2" spans="1:9" x14ac:dyDescent="0.25">
      <c r="A2" s="4" t="s">
        <v>11</v>
      </c>
      <c r="B2" s="10">
        <f>Sheet3!D2/1000000</f>
        <v>9.5771796309035615</v>
      </c>
      <c r="C2" s="10">
        <f>Sheet3!E2/1000000</f>
        <v>14.4844093046881</v>
      </c>
      <c r="D2" s="9">
        <f>Sheet3!F2</f>
        <v>0.79999999999999905</v>
      </c>
      <c r="E2" s="9">
        <f>Sheet3!G2</f>
        <v>0.43333333333333302</v>
      </c>
      <c r="F2" s="10">
        <f>Sheet3!H2/1000000</f>
        <v>8.3663826244394901</v>
      </c>
      <c r="G2" s="10">
        <f>Sheet3!I2/1000000</f>
        <v>3.1088232829603801</v>
      </c>
      <c r="H2" s="10">
        <f>Sheet3!L2/1000000</f>
        <v>16.272479206130001</v>
      </c>
      <c r="I2" s="10">
        <f>Sheet3!M2/1000000</f>
        <v>10.772461577064199</v>
      </c>
    </row>
    <row r="3" spans="1:9" x14ac:dyDescent="0.25">
      <c r="A3" s="7" t="s">
        <v>24</v>
      </c>
      <c r="B3" s="10">
        <f>Sheet3!D3/1000000</f>
        <v>9.5771796309035615</v>
      </c>
      <c r="C3" s="10">
        <f>Sheet3!E3/1000000</f>
        <v>14.4844093046881</v>
      </c>
      <c r="D3" s="9">
        <f>Sheet3!F3</f>
        <v>0.63333333333333297</v>
      </c>
      <c r="E3" s="9">
        <f>Sheet3!G3</f>
        <v>0.46666666666666601</v>
      </c>
      <c r="F3" s="10">
        <f>Sheet3!H3/1000000</f>
        <v>3.7766785945152397</v>
      </c>
      <c r="G3" s="10">
        <f>Sheet3!I3/1000000</f>
        <v>6.0305281097997101</v>
      </c>
      <c r="H3" s="10">
        <f>Sheet3!L3/1000000</f>
        <v>9.6228157841591795</v>
      </c>
      <c r="I3" s="10">
        <f>Sheet3!M3/1000000</f>
        <v>17.422124999035002</v>
      </c>
    </row>
    <row r="4" spans="1:9" x14ac:dyDescent="0.25">
      <c r="A4" s="8" t="s">
        <v>12</v>
      </c>
      <c r="B4" s="10">
        <f>Sheet3!D4/1000000</f>
        <v>12.000187867395601</v>
      </c>
      <c r="C4" s="10">
        <f>Sheet3!E4/1000000</f>
        <v>16.269464829178599</v>
      </c>
      <c r="D4" s="9">
        <f>Sheet3!F4</f>
        <v>0.56666666666666599</v>
      </c>
      <c r="E4" s="9">
        <f>Sheet3!G4</f>
        <v>0.53333333333333299</v>
      </c>
      <c r="F4" s="10">
        <f>Sheet3!H4/1000000</f>
        <v>4.5188457825853199</v>
      </c>
      <c r="G4" s="10">
        <f>Sheet3!I4/1000000</f>
        <v>6.32593444017379</v>
      </c>
      <c r="H4" s="10">
        <f>Sheet3!L4/1000000</f>
        <v>11.136378959812001</v>
      </c>
      <c r="I4" s="10">
        <f>Sheet3!M4/1000000</f>
        <v>21.131220748806001</v>
      </c>
    </row>
    <row r="5" spans="1:9" x14ac:dyDescent="0.25">
      <c r="A5" s="8" t="s">
        <v>13</v>
      </c>
      <c r="B5" s="10">
        <f>Sheet3!D5/1000000</f>
        <v>7.2788530684524195</v>
      </c>
      <c r="C5" s="10">
        <f>Sheet3!E5/1000000</f>
        <v>16.085751468897598</v>
      </c>
      <c r="D5" s="9">
        <f>Sheet3!F5</f>
        <v>0.36666666666666597</v>
      </c>
      <c r="E5" s="9">
        <f>Sheet3!G5</f>
        <v>0.53333333333333299</v>
      </c>
      <c r="F5" s="10">
        <f>Sheet3!H5/1000000</f>
        <v>2.6658045815578801</v>
      </c>
      <c r="G5" s="10">
        <f>Sheet3!I5/1000000</f>
        <v>6.6860172610113606</v>
      </c>
      <c r="H5" s="10">
        <f>Sheet3!L5/1000000</f>
        <v>11.566505932294801</v>
      </c>
      <c r="I5" s="10">
        <f>Sheet3!M5/1000000</f>
        <v>20.868376438360499</v>
      </c>
    </row>
    <row r="6" spans="1:9" x14ac:dyDescent="0.25">
      <c r="A6" s="4" t="s">
        <v>14</v>
      </c>
      <c r="B6" s="10">
        <f>Sheet3!D6/1000000</f>
        <v>10.461008038335299</v>
      </c>
      <c r="C6" s="10">
        <f>Sheet3!E6/1000000</f>
        <v>13.894088562297501</v>
      </c>
      <c r="D6" s="9">
        <f>Sheet3!F6</f>
        <v>0.56666666666666599</v>
      </c>
      <c r="E6" s="9">
        <f>Sheet3!G6</f>
        <v>0.43333333333333302</v>
      </c>
      <c r="F6" s="10">
        <f>Sheet3!H6/1000000</f>
        <v>4.0181200118401996</v>
      </c>
      <c r="G6" s="10">
        <f>Sheet3!I6/1000000</f>
        <v>5.8316040624089602</v>
      </c>
      <c r="H6" s="10">
        <f>Sheet3!L6/1000000</f>
        <v>11.110611868317301</v>
      </c>
      <c r="I6" s="10">
        <f>Sheet3!M6/1000000</f>
        <v>17.7052832945608</v>
      </c>
    </row>
    <row r="7" spans="1:9" x14ac:dyDescent="0.25">
      <c r="A7" s="8" t="s">
        <v>17</v>
      </c>
      <c r="B7" s="10">
        <f>Sheet3!D7/1000000</f>
        <v>9.4199841212682411</v>
      </c>
      <c r="C7" s="10">
        <f>Sheet3!E7/1000000</f>
        <v>13.443671003532</v>
      </c>
      <c r="D7" s="9">
        <f>Sheet3!F7</f>
        <v>0.56666666666666599</v>
      </c>
      <c r="E7" s="9">
        <f>Sheet3!G7</f>
        <v>0.46666666666666601</v>
      </c>
      <c r="F7" s="10">
        <f>Sheet3!H7/1000000</f>
        <v>3.6909998858454802</v>
      </c>
      <c r="G7" s="10">
        <f>Sheet3!I7/1000000</f>
        <v>5.6653475464110494</v>
      </c>
      <c r="H7" s="10">
        <f>Sheet3!L7/1000000</f>
        <v>10.068452467717599</v>
      </c>
      <c r="I7" s="10">
        <f>Sheet3!M7/1000000</f>
        <v>16.399771034553101</v>
      </c>
    </row>
    <row r="8" spans="1:9" x14ac:dyDescent="0.25">
      <c r="A8" s="15" t="s">
        <v>52</v>
      </c>
      <c r="B8" s="10">
        <f>Sheet3!D8/1000000</f>
        <v>7.1774757997863095</v>
      </c>
      <c r="C8" s="10">
        <f>Sheet3!E8/1000000</f>
        <v>7.1774757997863095</v>
      </c>
      <c r="D8" s="9">
        <f>Sheet3!F8</f>
        <v>0.46666666666666601</v>
      </c>
      <c r="E8" s="9">
        <f>Sheet3!G8</f>
        <v>0.46666666666666601</v>
      </c>
      <c r="F8" s="10">
        <f>Sheet3!H8/1000000</f>
        <v>2.91381112506975</v>
      </c>
      <c r="G8" s="10">
        <f>Sheet3!I8/1000000</f>
        <v>2.91381112506975</v>
      </c>
      <c r="H8" s="10">
        <f>Sheet3!L8/1000000</f>
        <v>9.5760331059718098</v>
      </c>
      <c r="I8" s="10">
        <f>Sheet3!M8/1000000</f>
        <v>9.5760331059718098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0A5D-F923-4793-9F8E-8631544CA8CB}">
  <dimension ref="A1:I20"/>
  <sheetViews>
    <sheetView workbookViewId="0">
      <selection activeCell="C20" sqref="C20"/>
    </sheetView>
  </sheetViews>
  <sheetFormatPr defaultRowHeight="15" x14ac:dyDescent="0.25"/>
  <cols>
    <col min="2" max="2" width="24.85546875" bestFit="1" customWidth="1"/>
    <col min="3" max="3" width="9.5703125" bestFit="1" customWidth="1"/>
  </cols>
  <sheetData>
    <row r="1" spans="1:9" x14ac:dyDescent="0.25">
      <c r="A1" s="12" t="s">
        <v>0</v>
      </c>
      <c r="B1" s="2" t="s">
        <v>3</v>
      </c>
      <c r="C1" s="2" t="s">
        <v>4</v>
      </c>
      <c r="D1" s="2" t="s">
        <v>7</v>
      </c>
      <c r="E1" s="2" t="s">
        <v>8</v>
      </c>
      <c r="F1" s="2" t="s">
        <v>9</v>
      </c>
      <c r="G1" s="2" t="s">
        <v>10</v>
      </c>
      <c r="H1" s="2" t="s">
        <v>25</v>
      </c>
      <c r="I1" s="2" t="s">
        <v>26</v>
      </c>
    </row>
    <row r="2" spans="1:9" x14ac:dyDescent="0.25">
      <c r="A2" s="13" t="s">
        <v>46</v>
      </c>
      <c r="B2" s="11">
        <f>selection!B2/28*365</f>
        <v>124.84537733142143</v>
      </c>
      <c r="C2" s="11">
        <f>selection!C2/28*365</f>
        <v>188.81462129325558</v>
      </c>
      <c r="D2" s="9">
        <f>selection!D2</f>
        <v>0.79999999999999905</v>
      </c>
      <c r="E2" s="9">
        <f>selection!E2</f>
        <v>0.43333333333333302</v>
      </c>
      <c r="F2" s="11">
        <f>selection!F2/28*365</f>
        <v>109.06177349715763</v>
      </c>
      <c r="G2" s="11">
        <f>selection!G2/28*365</f>
        <v>40.525732081447813</v>
      </c>
      <c r="H2" s="11">
        <f>selection!H2/28*365</f>
        <v>212.1233896513375</v>
      </c>
      <c r="I2" s="11">
        <f>selection!I2/28*365</f>
        <v>140.42673127244402</v>
      </c>
    </row>
    <row r="3" spans="1:9" x14ac:dyDescent="0.25">
      <c r="A3" s="14" t="s">
        <v>47</v>
      </c>
      <c r="B3" s="11">
        <f>selection!B3/28*365</f>
        <v>124.84537733142143</v>
      </c>
      <c r="C3" s="11">
        <f>selection!C3/28*365</f>
        <v>188.81462129325558</v>
      </c>
      <c r="D3" s="9">
        <f>selection!D3</f>
        <v>0.63333333333333297</v>
      </c>
      <c r="E3" s="9">
        <f>selection!E3</f>
        <v>0.46666666666666601</v>
      </c>
      <c r="F3" s="11">
        <f>selection!F3/28*365</f>
        <v>49.231703107073663</v>
      </c>
      <c r="G3" s="11">
        <f>selection!G3/28*365</f>
        <v>78.612241431317656</v>
      </c>
      <c r="H3" s="11">
        <f>selection!H3/28*365</f>
        <v>125.44027718636073</v>
      </c>
      <c r="I3" s="11">
        <f>selection!I3/28*365</f>
        <v>227.10984373742059</v>
      </c>
    </row>
    <row r="4" spans="1:9" x14ac:dyDescent="0.25">
      <c r="A4" s="13" t="s">
        <v>48</v>
      </c>
      <c r="B4" s="11">
        <f>selection!B4/28*365</f>
        <v>156.43102041426408</v>
      </c>
      <c r="C4" s="11">
        <f>selection!C4/28*365</f>
        <v>212.0840950946496</v>
      </c>
      <c r="D4" s="9">
        <f>selection!D4</f>
        <v>0.56666666666666599</v>
      </c>
      <c r="E4" s="9">
        <f>selection!E4</f>
        <v>0.53333333333333299</v>
      </c>
      <c r="F4" s="11">
        <f>selection!F4/28*365</f>
        <v>58.906382522987201</v>
      </c>
      <c r="G4" s="11">
        <f>selection!G4/28*365</f>
        <v>82.463073952265475</v>
      </c>
      <c r="H4" s="11">
        <f>selection!H4/28*365</f>
        <v>145.17065429754931</v>
      </c>
      <c r="I4" s="11">
        <f>selection!I4/28*365</f>
        <v>275.4605561897925</v>
      </c>
    </row>
    <row r="5" spans="1:9" x14ac:dyDescent="0.25">
      <c r="A5" s="13" t="s">
        <v>49</v>
      </c>
      <c r="B5" s="11">
        <f>selection!B5/28*365</f>
        <v>94.885048928040476</v>
      </c>
      <c r="C5" s="11">
        <f>selection!C5/28*365</f>
        <v>209.68926021955801</v>
      </c>
      <c r="D5" s="9">
        <f>selection!D5</f>
        <v>0.36666666666666597</v>
      </c>
      <c r="E5" s="9">
        <f>selection!E5</f>
        <v>0.53333333333333299</v>
      </c>
      <c r="F5" s="11">
        <f>selection!F5/28*365</f>
        <v>34.750666866736651</v>
      </c>
      <c r="G5" s="11">
        <f>selection!G5/28*365</f>
        <v>87.157010723898097</v>
      </c>
      <c r="H5" s="11">
        <f>selection!H5/28*365</f>
        <v>150.77766661741438</v>
      </c>
      <c r="I5" s="11">
        <f>selection!I5/28*365</f>
        <v>272.03419285719934</v>
      </c>
    </row>
    <row r="6" spans="1:9" x14ac:dyDescent="0.25">
      <c r="A6" s="13" t="s">
        <v>14</v>
      </c>
      <c r="B6" s="11">
        <f>selection!B6/28*365</f>
        <v>136.36671192829945</v>
      </c>
      <c r="C6" s="11">
        <f>selection!C6/28*365</f>
        <v>181.11936875852098</v>
      </c>
      <c r="D6" s="9">
        <f>selection!D6</f>
        <v>0.56666666666666599</v>
      </c>
      <c r="E6" s="9">
        <f>selection!E6</f>
        <v>0.43333333333333302</v>
      </c>
      <c r="F6" s="11">
        <f>selection!F6/28*365</f>
        <v>52.37906444005975</v>
      </c>
      <c r="G6" s="11">
        <f>selection!G6/28*365</f>
        <v>76.019124384973949</v>
      </c>
      <c r="H6" s="11">
        <f>selection!H6/28*365</f>
        <v>144.83476185485054</v>
      </c>
      <c r="I6" s="11">
        <f>selection!I6/28*365</f>
        <v>230.80101437552472</v>
      </c>
    </row>
    <row r="7" spans="1:9" x14ac:dyDescent="0.25">
      <c r="A7" s="13" t="s">
        <v>50</v>
      </c>
      <c r="B7" s="11">
        <f>selection!B7/28*365</f>
        <v>122.79622158081814</v>
      </c>
      <c r="C7" s="11">
        <f>selection!C7/28*365</f>
        <v>175.24785415318499</v>
      </c>
      <c r="D7" s="9">
        <f>selection!D7</f>
        <v>0.56666666666666599</v>
      </c>
      <c r="E7" s="9">
        <f>selection!E7</f>
        <v>0.46666666666666601</v>
      </c>
      <c r="F7" s="11">
        <f>selection!F7/28*365</f>
        <v>48.114819940485731</v>
      </c>
      <c r="G7" s="11">
        <f>selection!G7/28*365</f>
        <v>73.851851944286892</v>
      </c>
      <c r="H7" s="11">
        <f>selection!H7/28*365</f>
        <v>131.24946966846156</v>
      </c>
      <c r="I7" s="11">
        <f>selection!I7/28*365</f>
        <v>213.78272955756722</v>
      </c>
    </row>
    <row r="8" spans="1:9" x14ac:dyDescent="0.25">
      <c r="A8" s="16" t="s">
        <v>52</v>
      </c>
      <c r="B8" s="11">
        <f>selection!B8/28*365</f>
        <v>93.563523818642949</v>
      </c>
      <c r="C8" s="11">
        <f>selection!C8/28*365</f>
        <v>93.563523818642949</v>
      </c>
      <c r="D8" s="9">
        <f>selection!D8</f>
        <v>0.46666666666666601</v>
      </c>
      <c r="E8" s="9">
        <f>selection!E8</f>
        <v>0.46666666666666601</v>
      </c>
      <c r="F8" s="11">
        <f>selection!F8/28*365</f>
        <v>37.983609308944956</v>
      </c>
      <c r="G8" s="11">
        <f>selection!G8/28*365</f>
        <v>37.983609308944956</v>
      </c>
      <c r="H8" s="11">
        <f>selection!H8/28*365</f>
        <v>124.83043155998966</v>
      </c>
      <c r="I8" s="11">
        <f>selection!I8/28*365</f>
        <v>124.83043155998966</v>
      </c>
    </row>
    <row r="20" spans="2:3" x14ac:dyDescent="0.25">
      <c r="B20" t="s">
        <v>53</v>
      </c>
      <c r="C20" s="1">
        <f>Sheet3!C8/1000000/28*365</f>
        <v>129.86351195855048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0CEF-66FB-485E-8EED-990C8CA89BFC}">
  <dimension ref="A1:M7"/>
  <sheetViews>
    <sheetView workbookViewId="0">
      <selection activeCell="G6" sqref="G6"/>
    </sheetView>
  </sheetViews>
  <sheetFormatPr defaultRowHeight="15" x14ac:dyDescent="0.25"/>
  <cols>
    <col min="3" max="3" width="11.140625" customWidth="1"/>
  </cols>
  <sheetData>
    <row r="1" spans="1:13" x14ac:dyDescent="0.25">
      <c r="A1" s="3" t="s">
        <v>0</v>
      </c>
      <c r="B1" s="2" t="s">
        <v>1</v>
      </c>
      <c r="C1" s="2" t="s">
        <v>2</v>
      </c>
      <c r="D1" s="2" t="s">
        <v>3</v>
      </c>
      <c r="E1" s="2" t="s">
        <v>4</v>
      </c>
      <c r="F1" s="2" t="s">
        <v>7</v>
      </c>
      <c r="G1" s="2" t="s">
        <v>8</v>
      </c>
      <c r="H1" s="2" t="s">
        <v>9</v>
      </c>
      <c r="I1" s="2" t="s">
        <v>10</v>
      </c>
      <c r="J1" s="2" t="s">
        <v>19</v>
      </c>
      <c r="K1" s="2" t="s">
        <v>20</v>
      </c>
      <c r="L1" s="2" t="s">
        <v>25</v>
      </c>
      <c r="M1" s="2" t="s">
        <v>26</v>
      </c>
    </row>
    <row r="2" spans="1:13" x14ac:dyDescent="0.25">
      <c r="A2" s="4" t="s">
        <v>11</v>
      </c>
      <c r="B2" s="10">
        <f>Sheet3!B2/1000000</f>
        <v>0</v>
      </c>
      <c r="C2" s="10">
        <f>Sheet3!C2/1000000</f>
        <v>0</v>
      </c>
      <c r="D2" s="10">
        <f>Sheet3!D2/1000000</f>
        <v>9.5771796309035615</v>
      </c>
      <c r="E2" s="10">
        <f>Sheet3!E2/1000000</f>
        <v>14.4844093046881</v>
      </c>
      <c r="F2" s="9">
        <f>Sheet3!F2</f>
        <v>0.79999999999999905</v>
      </c>
      <c r="G2" s="9">
        <f>Sheet3!G2</f>
        <v>0.43333333333333302</v>
      </c>
      <c r="H2" s="10">
        <f>Sheet3!H2/1000000</f>
        <v>8.3663826244394901</v>
      </c>
      <c r="I2" s="10">
        <f>Sheet3!I2/1000000</f>
        <v>3.1088232829603801</v>
      </c>
      <c r="J2" s="10">
        <f>Sheet3!J2/1000000</f>
        <v>17.3809527137978</v>
      </c>
      <c r="K2" s="10">
        <f>Sheet3!K2/1000000</f>
        <v>13.5597282188247</v>
      </c>
      <c r="L2" s="10">
        <f>Sheet3!L2/1000000</f>
        <v>16.272479206130001</v>
      </c>
      <c r="M2" s="10">
        <f>Sheet3!M2/1000000</f>
        <v>10.772461577064199</v>
      </c>
    </row>
    <row r="3" spans="1:13" x14ac:dyDescent="0.25">
      <c r="A3" s="7" t="s">
        <v>24</v>
      </c>
      <c r="B3" s="10">
        <f>Sheet3!B3/1000000</f>
        <v>6.6496634219708399</v>
      </c>
      <c r="C3" s="10">
        <f>Sheet3!C3/1000000</f>
        <v>0</v>
      </c>
      <c r="D3" s="10">
        <f>Sheet3!D3/1000000</f>
        <v>9.5771796309035615</v>
      </c>
      <c r="E3" s="10">
        <f>Sheet3!E3/1000000</f>
        <v>14.4844093046881</v>
      </c>
      <c r="F3" s="9">
        <f>Sheet3!F3</f>
        <v>0.63333333333333297</v>
      </c>
      <c r="G3" s="9">
        <f>Sheet3!G3</f>
        <v>0.46666666666666601</v>
      </c>
      <c r="H3" s="10">
        <f>Sheet3!H3/1000000</f>
        <v>3.7766785945152397</v>
      </c>
      <c r="I3" s="10">
        <f>Sheet3!I3/1000000</f>
        <v>6.0305281097997101</v>
      </c>
      <c r="J3" s="10">
        <f>Sheet3!J3/1000000</f>
        <v>10.731289291827</v>
      </c>
      <c r="K3" s="10">
        <f>Sheet3!K3/1000000</f>
        <v>20.209391640795499</v>
      </c>
      <c r="L3" s="10">
        <f>Sheet3!L3/1000000</f>
        <v>9.6228157841591795</v>
      </c>
      <c r="M3" s="10">
        <f>Sheet3!M3/1000000</f>
        <v>17.422124999035002</v>
      </c>
    </row>
    <row r="4" spans="1:13" x14ac:dyDescent="0.25">
      <c r="A4" s="8" t="s">
        <v>12</v>
      </c>
      <c r="B4" s="10">
        <f>Sheet3!B4/1000000</f>
        <v>6.6496634219781399</v>
      </c>
      <c r="C4" s="10">
        <f>Sheet3!C4/1000000</f>
        <v>10.009519000207201</v>
      </c>
      <c r="D4" s="10">
        <f>Sheet3!D4/1000000</f>
        <v>12.000187867395601</v>
      </c>
      <c r="E4" s="10">
        <f>Sheet3!E4/1000000</f>
        <v>16.269464829178599</v>
      </c>
      <c r="F4" s="9">
        <f>Sheet3!F4</f>
        <v>0.56666666666666599</v>
      </c>
      <c r="G4" s="9">
        <f>Sheet3!G4</f>
        <v>0.53333333333333299</v>
      </c>
      <c r="H4" s="10">
        <f>Sheet3!H4/1000000</f>
        <v>4.5188457825853199</v>
      </c>
      <c r="I4" s="10">
        <f>Sheet3!I4/1000000</f>
        <v>6.32593444017379</v>
      </c>
      <c r="J4" s="10">
        <f>Sheet3!J4/1000000</f>
        <v>12.547251434681199</v>
      </c>
      <c r="K4" s="10">
        <f>Sheet3!K4/1000000</f>
        <v>27.784200449501203</v>
      </c>
      <c r="L4" s="10">
        <f>Sheet3!L4/1000000</f>
        <v>11.136378959812001</v>
      </c>
      <c r="M4" s="10">
        <f>Sheet3!M4/1000000</f>
        <v>21.131220748806001</v>
      </c>
    </row>
    <row r="5" spans="1:13" x14ac:dyDescent="0.25">
      <c r="A5" s="8" t="s">
        <v>13</v>
      </c>
      <c r="B5" s="10">
        <f>Sheet3!B5/1000000</f>
        <v>6.6496634219767392</v>
      </c>
      <c r="C5" s="10">
        <f>Sheet3!C5/1000000</f>
        <v>16.203314788169902</v>
      </c>
      <c r="D5" s="10">
        <f>Sheet3!D5/1000000</f>
        <v>7.2788530684524195</v>
      </c>
      <c r="E5" s="10">
        <f>Sheet3!E5/1000000</f>
        <v>16.085751468897598</v>
      </c>
      <c r="F5" s="9">
        <f>Sheet3!F5</f>
        <v>0.36666666666666597</v>
      </c>
      <c r="G5" s="9">
        <f>Sheet3!G5</f>
        <v>0.53333333333333299</v>
      </c>
      <c r="H5" s="10">
        <f>Sheet3!H5/1000000</f>
        <v>2.6658045815578801</v>
      </c>
      <c r="I5" s="10">
        <f>Sheet3!I5/1000000</f>
        <v>6.6860172610113606</v>
      </c>
      <c r="J5" s="10">
        <f>Sheet3!J5/1000000</f>
        <v>16.4226404722293</v>
      </c>
      <c r="K5" s="10">
        <f>Sheet3!K5/1000000</f>
        <v>26.211347846469398</v>
      </c>
      <c r="L5" s="10">
        <f>Sheet3!L5/1000000</f>
        <v>11.566505932294801</v>
      </c>
      <c r="M5" s="10">
        <f>Sheet3!M5/1000000</f>
        <v>20.868376438360499</v>
      </c>
    </row>
    <row r="6" spans="1:13" x14ac:dyDescent="0.25">
      <c r="A6" s="4" t="s">
        <v>14</v>
      </c>
      <c r="B6" s="10">
        <f>Sheet3!B6/1000000</f>
        <v>6.6496634219701996</v>
      </c>
      <c r="C6" s="10">
        <f>Sheet3!C6/1000000</f>
        <v>1.7185164883903199</v>
      </c>
      <c r="D6" s="10">
        <f>Sheet3!D6/1000000</f>
        <v>10.461008038335299</v>
      </c>
      <c r="E6" s="10">
        <f>Sheet3!E6/1000000</f>
        <v>13.894088562297501</v>
      </c>
      <c r="F6" s="9">
        <f>Sheet3!F6</f>
        <v>0.56666666666666599</v>
      </c>
      <c r="G6" s="9">
        <f>Sheet3!G6</f>
        <v>0.43333333333333302</v>
      </c>
      <c r="H6" s="10">
        <f>Sheet3!H6/1000000</f>
        <v>4.0181200118401996</v>
      </c>
      <c r="I6" s="10">
        <f>Sheet3!I6/1000000</f>
        <v>5.8316040624089602</v>
      </c>
      <c r="J6" s="10">
        <f>Sheet3!J6/1000000</f>
        <v>12.3530108797935</v>
      </c>
      <c r="K6" s="10">
        <f>Sheet3!K6/1000000</f>
        <v>19.707982826831699</v>
      </c>
      <c r="L6" s="10">
        <f>Sheet3!L6/1000000</f>
        <v>11.110611868317301</v>
      </c>
      <c r="M6" s="10">
        <f>Sheet3!M6/1000000</f>
        <v>17.7052832945608</v>
      </c>
    </row>
    <row r="7" spans="1:13" x14ac:dyDescent="0.25">
      <c r="A7" s="8" t="s">
        <v>17</v>
      </c>
      <c r="B7" s="10">
        <f>Sheet3!B7/1000000</f>
        <v>6.6496634219707609</v>
      </c>
      <c r="C7" s="10">
        <f>Sheet3!C7/1000000</f>
        <v>1.4814084274454602</v>
      </c>
      <c r="D7" s="10">
        <f>Sheet3!D7/1000000</f>
        <v>9.4199841212682411</v>
      </c>
      <c r="E7" s="10">
        <f>Sheet3!E7/1000000</f>
        <v>13.443671003532</v>
      </c>
      <c r="F7" s="9">
        <f>Sheet3!F7</f>
        <v>0.56666666666666599</v>
      </c>
      <c r="G7" s="9">
        <f>Sheet3!G7</f>
        <v>0.46666666666666601</v>
      </c>
      <c r="H7" s="10">
        <f>Sheet3!H7/1000000</f>
        <v>3.6909998858454802</v>
      </c>
      <c r="I7" s="10">
        <f>Sheet3!I7/1000000</f>
        <v>5.6653475464110494</v>
      </c>
      <c r="J7" s="10">
        <f>Sheet3!J7/1000000</f>
        <v>11.641616155443899</v>
      </c>
      <c r="K7" s="10">
        <f>Sheet3!K7/1000000</f>
        <v>18.832370415586698</v>
      </c>
      <c r="L7" s="10">
        <f>Sheet3!L7/1000000</f>
        <v>10.068452467717599</v>
      </c>
      <c r="M7" s="10">
        <f>Sheet3!M7/1000000</f>
        <v>16.399771034553101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F83D3-196C-4E13-9594-345D1C531ABE}">
  <dimension ref="A1"/>
  <sheetViews>
    <sheetView workbookViewId="0"/>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selection</vt:lpstr>
      <vt:lpstr>rescaled</vt:lpstr>
      <vt:lpstr>table_DE</vt:lpstr>
      <vt:lpstr>table_NO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van Beesten</dc:creator>
  <cp:lastModifiedBy>Ruben van Beesten</cp:lastModifiedBy>
  <dcterms:created xsi:type="dcterms:W3CDTF">2022-01-10T15:07:34Z</dcterms:created>
  <dcterms:modified xsi:type="dcterms:W3CDTF">2022-03-23T11:58:13Z</dcterms:modified>
</cp:coreProperties>
</file>