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bi1rdz\Documents\224X\"/>
    </mc:Choice>
  </mc:AlternateContent>
  <bookViews>
    <workbookView xWindow="0" yWindow="0" windowWidth="18870" windowHeight="7725"/>
  </bookViews>
  <sheets>
    <sheet name="ACS_16_5YR_B19001_with_ann_RRv" sheetId="1" r:id="rId1"/>
  </sheets>
  <calcPr calcId="0"/>
</workbook>
</file>

<file path=xl/calcChain.xml><?xml version="1.0" encoding="utf-8"?>
<calcChain xmlns="http://schemas.openxmlformats.org/spreadsheetml/2006/main">
  <c r="G26" i="1" l="1"/>
  <c r="G27" i="1"/>
  <c r="L27" i="1" s="1"/>
  <c r="G29" i="1"/>
  <c r="J36" i="1"/>
  <c r="M34" i="1"/>
  <c r="M32" i="1"/>
  <c r="L30" i="1"/>
  <c r="L28" i="1"/>
  <c r="G2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7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6" i="1"/>
  <c r="D17" i="1"/>
  <c r="D18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G13" i="1"/>
  <c r="E13" i="1"/>
</calcChain>
</file>

<file path=xl/sharedStrings.xml><?xml version="1.0" encoding="utf-8"?>
<sst xmlns="http://schemas.openxmlformats.org/spreadsheetml/2006/main" count="109" uniqueCount="107">
  <si>
    <t>GEO.id</t>
  </si>
  <si>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</si>
  <si>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</si>
  <si>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</si>
  <si>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</si>
  <si>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</si>
  <si>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</si>
  <si>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</si>
  <si>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</si>
  <si>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</si>
  <si>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</si>
  <si>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</si>
  <si>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</si>
  <si>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</si>
  <si>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</si>
  <si>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</si>
  <si>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</si>
  <si>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</si>
  <si>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</si>
  <si>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</si>
  <si>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</si>
  <si>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</si>
  <si>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</si>
  <si>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</si>
  <si>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</si>
  <si>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</si>
  <si>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</si>
  <si>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</si>
  <si>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</si>
  <si>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</si>
  <si>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</si>
  <si>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</si>
  <si>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</si>
  <si>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</si>
  <si>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</si>
  <si>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</si>
  <si>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</si>
  <si>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Id</t>
  </si>
  <si>
    <t>Id2</t>
  </si>
  <si>
    <t>Geography</t>
  </si>
  <si>
    <t>Estimate; Total:</t>
  </si>
  <si>
    <t>Margin of Error; Total:</t>
  </si>
  <si>
    <t>Estimate; Total: - Less than $10,000</t>
  </si>
  <si>
    <t>Margin of Error; Total: - Less than $10,000</t>
  </si>
  <si>
    <t>Estimate; Total: - $10,000 to $14,999</t>
  </si>
  <si>
    <t>Margin of Error; Total: - $10,000 to $14,999</t>
  </si>
  <si>
    <t>Estimate; Total: - $15,000 to $19,999</t>
  </si>
  <si>
    <t>Margin of Error; Total: - $15,000 to $19,999</t>
  </si>
  <si>
    <t>Estimate; Total: - $20,000 to $24,999</t>
  </si>
  <si>
    <t>Margin of Error; Total: - $20,000 to $24,999</t>
  </si>
  <si>
    <t>Estimate; Total: - $25,000 to $29,999</t>
  </si>
  <si>
    <t>Margin of Error; Total: - $25,000 to $29,999</t>
  </si>
  <si>
    <t>Estimate; Total: - $30,000 to $34,999</t>
  </si>
  <si>
    <t>Margin of Error; Total: - $30,000 to $34,999</t>
  </si>
  <si>
    <t>Estimate; Total: - $35,000 to $39,999</t>
  </si>
  <si>
    <t>Margin of Error; Total: - $35,000 to $39,999</t>
  </si>
  <si>
    <t>Estimate; Total: - $40,000 to $44,999</t>
  </si>
  <si>
    <t>Margin of Error; Total: - $40,000 to $44,999</t>
  </si>
  <si>
    <t>Estimate; Total: - $45,000 to $49,999</t>
  </si>
  <si>
    <t>Margin of Error; Total: - $45,000 to $49,999</t>
  </si>
  <si>
    <t>Estimate; Total: - $50,000 to $59,999</t>
  </si>
  <si>
    <t>Margin of Error; Total: - $50,000 to $59,999</t>
  </si>
  <si>
    <t>Estimate; Total: - $60,000 to $74,999</t>
  </si>
  <si>
    <t>Margin of Error; Total: - $60,000 to $74,999</t>
  </si>
  <si>
    <t>Estimate; Total: - $75,000 to $99,999</t>
  </si>
  <si>
    <t>Margin of Error; Total: - $75,000 to $99,999</t>
  </si>
  <si>
    <t>Estimate; Total: - $100,000 to $124,999</t>
  </si>
  <si>
    <t>Margin of Error; Total: - $100,000 to $124,999</t>
  </si>
  <si>
    <t>Estimate; Total: - $125,000 to $149,999</t>
  </si>
  <si>
    <t>Margin of Error; Total: - $125,000 to $149,999</t>
  </si>
  <si>
    <t>Estimate; Total: - $150,000 to $199,999</t>
  </si>
  <si>
    <t>Margin of Error; Total: - $150,000 to $199,999</t>
  </si>
  <si>
    <t>Estimate; Total: - $200,000 or more</t>
  </si>
  <si>
    <t>Margin of Error; Total: - $200,000 or more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</si>
  <si>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</si>
  <si>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</si>
  <si>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</si>
  <si>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</si>
  <si>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</si>
  <si>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</si>
  <si>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</si>
  <si>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</si>
  <si>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</si>
  <si>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</si>
  <si>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</si>
  <si>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</si>
  <si>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</si>
  <si>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</si>
  <si>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</si>
  <si>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</si>
  <si>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</si>
  <si>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</si>
  <si>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MOE</t>
  </si>
  <si>
    <t>Total</t>
  </si>
  <si>
    <t>Cummulative sum</t>
  </si>
  <si>
    <t>Pop &lt;75</t>
  </si>
  <si>
    <t>75&lt;Pop&lt;100</t>
  </si>
  <si>
    <t>persons</t>
  </si>
  <si>
    <t>percentage</t>
  </si>
  <si>
    <t xml:space="preserve">Median Income </t>
  </si>
  <si>
    <t>Total/2</t>
  </si>
  <si>
    <t>Estimate</t>
  </si>
  <si>
    <t>MOE (Total/2)</t>
  </si>
  <si>
    <t>MOE (Pop&lt;75)</t>
  </si>
  <si>
    <t>MOE (Total)/2 - (Pop&lt;75))</t>
  </si>
  <si>
    <t>MOE (75&lt;Pop&lt;100)</t>
  </si>
  <si>
    <t>MOE (median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</si>
</sst>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topLeftCell="A13" zoomScale="80" zoomScaleNormal="80" workbookViewId="0">
      <selection activeCell="F31" sqref="F31"/>
    </sheetView>
  </sheetViews>
  <sheetFormatPr defaultRowHeight="15" x14ac:dyDescent="0.25"/>
  <cols>
    <col min="3" max="3" width="29.7109375" bestFit="1" customWidth="1"/>
    <col min="6" max="6" width="19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</row>
    <row r="3" spans="1:37" x14ac:dyDescent="0.25">
      <c r="A3" t="s">
        <v>74</v>
      </c>
      <c r="B3">
        <v>6001</v>
      </c>
      <c r="C3" t="s">
        <v>75</v>
      </c>
      <c r="D3">
        <v>564293</v>
      </c>
      <c r="E3">
        <v>1576</v>
      </c>
      <c r="F3">
        <v>28717</v>
      </c>
      <c r="G3">
        <v>973</v>
      </c>
      <c r="H3">
        <v>24566</v>
      </c>
      <c r="I3">
        <v>1002</v>
      </c>
      <c r="J3">
        <v>19440</v>
      </c>
      <c r="K3">
        <v>888</v>
      </c>
      <c r="L3">
        <v>20781</v>
      </c>
      <c r="M3">
        <v>1022</v>
      </c>
      <c r="N3">
        <v>18185</v>
      </c>
      <c r="O3">
        <v>944</v>
      </c>
      <c r="P3">
        <v>18747</v>
      </c>
      <c r="Q3">
        <v>803</v>
      </c>
      <c r="R3">
        <v>18175</v>
      </c>
      <c r="S3">
        <v>857</v>
      </c>
      <c r="T3">
        <v>18632</v>
      </c>
      <c r="U3">
        <v>888</v>
      </c>
      <c r="V3">
        <v>17294</v>
      </c>
      <c r="W3">
        <v>825</v>
      </c>
      <c r="X3">
        <v>35023</v>
      </c>
      <c r="Y3">
        <v>1300</v>
      </c>
      <c r="Z3">
        <v>47856</v>
      </c>
      <c r="AA3">
        <v>1327</v>
      </c>
      <c r="AB3">
        <v>67428</v>
      </c>
      <c r="AC3">
        <v>1762</v>
      </c>
      <c r="AD3">
        <v>57480</v>
      </c>
      <c r="AE3">
        <v>1402</v>
      </c>
      <c r="AF3">
        <v>42402</v>
      </c>
      <c r="AG3">
        <v>1299</v>
      </c>
      <c r="AH3">
        <v>56858</v>
      </c>
      <c r="AI3">
        <v>1293</v>
      </c>
      <c r="AJ3">
        <v>72709</v>
      </c>
      <c r="AK3">
        <v>1407</v>
      </c>
    </row>
    <row r="4" spans="1:37" x14ac:dyDescent="0.25">
      <c r="A4" t="s">
        <v>76</v>
      </c>
      <c r="B4">
        <v>6013</v>
      </c>
      <c r="C4" t="s">
        <v>77</v>
      </c>
      <c r="D4">
        <v>387540</v>
      </c>
      <c r="E4">
        <v>1199</v>
      </c>
      <c r="F4">
        <v>15082</v>
      </c>
      <c r="G4">
        <v>805</v>
      </c>
      <c r="H4">
        <v>12997</v>
      </c>
      <c r="I4">
        <v>855</v>
      </c>
      <c r="J4">
        <v>12404</v>
      </c>
      <c r="K4">
        <v>765</v>
      </c>
      <c r="L4">
        <v>13217</v>
      </c>
      <c r="M4">
        <v>764</v>
      </c>
      <c r="N4">
        <v>11644</v>
      </c>
      <c r="O4">
        <v>755</v>
      </c>
      <c r="P4">
        <v>13480</v>
      </c>
      <c r="Q4">
        <v>838</v>
      </c>
      <c r="R4">
        <v>11826</v>
      </c>
      <c r="S4">
        <v>812</v>
      </c>
      <c r="T4">
        <v>12851</v>
      </c>
      <c r="U4">
        <v>766</v>
      </c>
      <c r="V4">
        <v>12422</v>
      </c>
      <c r="W4">
        <v>680</v>
      </c>
      <c r="X4">
        <v>25197</v>
      </c>
      <c r="Y4">
        <v>1067</v>
      </c>
      <c r="Z4">
        <v>35549</v>
      </c>
      <c r="AA4">
        <v>1241</v>
      </c>
      <c r="AB4">
        <v>47864</v>
      </c>
      <c r="AC4">
        <v>1539</v>
      </c>
      <c r="AD4">
        <v>40984</v>
      </c>
      <c r="AE4">
        <v>882</v>
      </c>
      <c r="AF4">
        <v>30195</v>
      </c>
      <c r="AG4">
        <v>1298</v>
      </c>
      <c r="AH4">
        <v>39034</v>
      </c>
      <c r="AI4">
        <v>1085</v>
      </c>
      <c r="AJ4">
        <v>52794</v>
      </c>
      <c r="AK4">
        <v>1238</v>
      </c>
    </row>
    <row r="5" spans="1:37" x14ac:dyDescent="0.25">
      <c r="A5" t="s">
        <v>78</v>
      </c>
      <c r="B5">
        <v>6041</v>
      </c>
      <c r="C5" t="s">
        <v>79</v>
      </c>
      <c r="D5">
        <v>104400</v>
      </c>
      <c r="E5">
        <v>772</v>
      </c>
      <c r="F5">
        <v>3524</v>
      </c>
      <c r="G5">
        <v>407</v>
      </c>
      <c r="H5">
        <v>3432</v>
      </c>
      <c r="I5">
        <v>380</v>
      </c>
      <c r="J5">
        <v>2992</v>
      </c>
      <c r="K5">
        <v>371</v>
      </c>
      <c r="L5">
        <v>3352</v>
      </c>
      <c r="M5">
        <v>463</v>
      </c>
      <c r="N5">
        <v>2906</v>
      </c>
      <c r="O5">
        <v>356</v>
      </c>
      <c r="P5">
        <v>3102</v>
      </c>
      <c r="Q5">
        <v>386</v>
      </c>
      <c r="R5">
        <v>3202</v>
      </c>
      <c r="S5">
        <v>397</v>
      </c>
      <c r="T5">
        <v>3010</v>
      </c>
      <c r="U5">
        <v>415</v>
      </c>
      <c r="V5">
        <v>2675</v>
      </c>
      <c r="W5">
        <v>377</v>
      </c>
      <c r="X5">
        <v>5506</v>
      </c>
      <c r="Y5">
        <v>552</v>
      </c>
      <c r="Z5">
        <v>7208</v>
      </c>
      <c r="AA5">
        <v>499</v>
      </c>
      <c r="AB5">
        <v>11122</v>
      </c>
      <c r="AC5">
        <v>700</v>
      </c>
      <c r="AD5">
        <v>10432</v>
      </c>
      <c r="AE5">
        <v>550</v>
      </c>
      <c r="AF5">
        <v>7315</v>
      </c>
      <c r="AG5">
        <v>509</v>
      </c>
      <c r="AH5">
        <v>11224</v>
      </c>
      <c r="AI5">
        <v>736</v>
      </c>
      <c r="AJ5">
        <v>23398</v>
      </c>
      <c r="AK5">
        <v>876</v>
      </c>
    </row>
    <row r="6" spans="1:37" x14ac:dyDescent="0.25">
      <c r="A6" t="s">
        <v>80</v>
      </c>
      <c r="B6">
        <v>6055</v>
      </c>
      <c r="C6" t="s">
        <v>81</v>
      </c>
      <c r="D6">
        <v>49375</v>
      </c>
      <c r="E6">
        <v>570</v>
      </c>
      <c r="F6">
        <v>1739</v>
      </c>
      <c r="G6">
        <v>229</v>
      </c>
      <c r="H6">
        <v>1973</v>
      </c>
      <c r="I6">
        <v>274</v>
      </c>
      <c r="J6">
        <v>1410</v>
      </c>
      <c r="K6">
        <v>217</v>
      </c>
      <c r="L6">
        <v>2121</v>
      </c>
      <c r="M6">
        <v>303</v>
      </c>
      <c r="N6">
        <v>1750</v>
      </c>
      <c r="O6">
        <v>268</v>
      </c>
      <c r="P6">
        <v>1728</v>
      </c>
      <c r="Q6">
        <v>238</v>
      </c>
      <c r="R6">
        <v>1752</v>
      </c>
      <c r="S6">
        <v>258</v>
      </c>
      <c r="T6">
        <v>1991</v>
      </c>
      <c r="U6">
        <v>304</v>
      </c>
      <c r="V6">
        <v>2036</v>
      </c>
      <c r="W6">
        <v>260</v>
      </c>
      <c r="X6">
        <v>3386</v>
      </c>
      <c r="Y6">
        <v>315</v>
      </c>
      <c r="Z6">
        <v>4930</v>
      </c>
      <c r="AA6">
        <v>406</v>
      </c>
      <c r="AB6">
        <v>6413</v>
      </c>
      <c r="AC6">
        <v>379</v>
      </c>
      <c r="AD6">
        <v>5115</v>
      </c>
      <c r="AE6">
        <v>362</v>
      </c>
      <c r="AF6">
        <v>3613</v>
      </c>
      <c r="AG6">
        <v>293</v>
      </c>
      <c r="AH6">
        <v>4245</v>
      </c>
      <c r="AI6">
        <v>337</v>
      </c>
      <c r="AJ6">
        <v>5173</v>
      </c>
      <c r="AK6">
        <v>347</v>
      </c>
    </row>
    <row r="7" spans="1:37" x14ac:dyDescent="0.25">
      <c r="A7" t="s">
        <v>82</v>
      </c>
      <c r="B7">
        <v>6075</v>
      </c>
      <c r="C7" t="s">
        <v>83</v>
      </c>
      <c r="D7">
        <v>356797</v>
      </c>
      <c r="E7">
        <v>1619</v>
      </c>
      <c r="F7">
        <v>22457</v>
      </c>
      <c r="G7">
        <v>1129</v>
      </c>
      <c r="H7">
        <v>20708</v>
      </c>
      <c r="I7">
        <v>1214</v>
      </c>
      <c r="J7">
        <v>12701</v>
      </c>
      <c r="K7">
        <v>834</v>
      </c>
      <c r="L7">
        <v>12106</v>
      </c>
      <c r="M7">
        <v>842</v>
      </c>
      <c r="N7">
        <v>10129</v>
      </c>
      <c r="O7">
        <v>755</v>
      </c>
      <c r="P7">
        <v>10310</v>
      </c>
      <c r="Q7">
        <v>695</v>
      </c>
      <c r="R7">
        <v>9028</v>
      </c>
      <c r="S7">
        <v>737</v>
      </c>
      <c r="T7">
        <v>9532</v>
      </c>
      <c r="U7">
        <v>651</v>
      </c>
      <c r="V7">
        <v>8406</v>
      </c>
      <c r="W7">
        <v>608</v>
      </c>
      <c r="X7">
        <v>17317</v>
      </c>
      <c r="Y7">
        <v>870</v>
      </c>
      <c r="Z7">
        <v>25947</v>
      </c>
      <c r="AA7">
        <v>1067</v>
      </c>
      <c r="AB7">
        <v>36378</v>
      </c>
      <c r="AC7">
        <v>1343</v>
      </c>
      <c r="AD7">
        <v>33890</v>
      </c>
      <c r="AE7">
        <v>1258</v>
      </c>
      <c r="AF7">
        <v>24935</v>
      </c>
      <c r="AG7">
        <v>1177</v>
      </c>
      <c r="AH7">
        <v>37190</v>
      </c>
      <c r="AI7">
        <v>1226</v>
      </c>
      <c r="AJ7">
        <v>65763</v>
      </c>
      <c r="AK7">
        <v>1584</v>
      </c>
    </row>
    <row r="8" spans="1:37" x14ac:dyDescent="0.25">
      <c r="A8" t="s">
        <v>84</v>
      </c>
      <c r="B8">
        <v>6081</v>
      </c>
      <c r="C8" t="s">
        <v>85</v>
      </c>
      <c r="D8">
        <v>261010</v>
      </c>
      <c r="E8">
        <v>932</v>
      </c>
      <c r="F8">
        <v>8038</v>
      </c>
      <c r="G8">
        <v>477</v>
      </c>
      <c r="H8">
        <v>6152</v>
      </c>
      <c r="I8">
        <v>545</v>
      </c>
      <c r="J8">
        <v>6554</v>
      </c>
      <c r="K8">
        <v>717</v>
      </c>
      <c r="L8">
        <v>7781</v>
      </c>
      <c r="M8">
        <v>587</v>
      </c>
      <c r="N8">
        <v>6588</v>
      </c>
      <c r="O8">
        <v>545</v>
      </c>
      <c r="P8">
        <v>7672</v>
      </c>
      <c r="Q8">
        <v>505</v>
      </c>
      <c r="R8">
        <v>7060</v>
      </c>
      <c r="S8">
        <v>533</v>
      </c>
      <c r="T8">
        <v>7868</v>
      </c>
      <c r="U8">
        <v>644</v>
      </c>
      <c r="V8">
        <v>7198</v>
      </c>
      <c r="W8">
        <v>626</v>
      </c>
      <c r="X8">
        <v>14298</v>
      </c>
      <c r="Y8">
        <v>795</v>
      </c>
      <c r="Z8">
        <v>21186</v>
      </c>
      <c r="AA8">
        <v>894</v>
      </c>
      <c r="AB8">
        <v>31737</v>
      </c>
      <c r="AC8">
        <v>1191</v>
      </c>
      <c r="AD8">
        <v>26467</v>
      </c>
      <c r="AE8">
        <v>1027</v>
      </c>
      <c r="AF8">
        <v>21441</v>
      </c>
      <c r="AG8">
        <v>847</v>
      </c>
      <c r="AH8">
        <v>28647</v>
      </c>
      <c r="AI8">
        <v>889</v>
      </c>
      <c r="AJ8">
        <v>52323</v>
      </c>
      <c r="AK8">
        <v>944</v>
      </c>
    </row>
    <row r="9" spans="1:37" x14ac:dyDescent="0.25">
      <c r="A9" t="s">
        <v>86</v>
      </c>
      <c r="B9">
        <v>6085</v>
      </c>
      <c r="C9" t="s">
        <v>87</v>
      </c>
      <c r="D9">
        <v>626579</v>
      </c>
      <c r="E9">
        <v>1547</v>
      </c>
      <c r="F9">
        <v>22491</v>
      </c>
      <c r="G9">
        <v>831</v>
      </c>
      <c r="H9">
        <v>19179</v>
      </c>
      <c r="I9">
        <v>912</v>
      </c>
      <c r="J9">
        <v>16400</v>
      </c>
      <c r="K9">
        <v>861</v>
      </c>
      <c r="L9">
        <v>17579</v>
      </c>
      <c r="M9">
        <v>782</v>
      </c>
      <c r="N9">
        <v>16591</v>
      </c>
      <c r="O9">
        <v>992</v>
      </c>
      <c r="P9">
        <v>18359</v>
      </c>
      <c r="Q9">
        <v>830</v>
      </c>
      <c r="R9">
        <v>16283</v>
      </c>
      <c r="S9">
        <v>773</v>
      </c>
      <c r="T9">
        <v>17367</v>
      </c>
      <c r="U9">
        <v>856</v>
      </c>
      <c r="V9">
        <v>16052</v>
      </c>
      <c r="W9">
        <v>893</v>
      </c>
      <c r="X9">
        <v>32065</v>
      </c>
      <c r="Y9">
        <v>1022</v>
      </c>
      <c r="Z9">
        <v>47310</v>
      </c>
      <c r="AA9">
        <v>1356</v>
      </c>
      <c r="AB9">
        <v>68990</v>
      </c>
      <c r="AC9">
        <v>1705</v>
      </c>
      <c r="AD9">
        <v>66364</v>
      </c>
      <c r="AE9">
        <v>1567</v>
      </c>
      <c r="AF9">
        <v>51033</v>
      </c>
      <c r="AG9">
        <v>1281</v>
      </c>
      <c r="AH9">
        <v>75884</v>
      </c>
      <c r="AI9">
        <v>1559</v>
      </c>
      <c r="AJ9">
        <v>124632</v>
      </c>
      <c r="AK9">
        <v>1969</v>
      </c>
    </row>
    <row r="10" spans="1:37" x14ac:dyDescent="0.25">
      <c r="A10" t="s">
        <v>88</v>
      </c>
      <c r="B10">
        <v>6095</v>
      </c>
      <c r="C10" t="s">
        <v>89</v>
      </c>
      <c r="D10">
        <v>145315</v>
      </c>
      <c r="E10">
        <v>947</v>
      </c>
      <c r="F10">
        <v>6944</v>
      </c>
      <c r="G10">
        <v>579</v>
      </c>
      <c r="H10">
        <v>6317</v>
      </c>
      <c r="I10">
        <v>554</v>
      </c>
      <c r="J10">
        <v>5382</v>
      </c>
      <c r="K10">
        <v>465</v>
      </c>
      <c r="L10">
        <v>5574</v>
      </c>
      <c r="M10">
        <v>515</v>
      </c>
      <c r="N10">
        <v>5527</v>
      </c>
      <c r="O10">
        <v>450</v>
      </c>
      <c r="P10">
        <v>5857</v>
      </c>
      <c r="Q10">
        <v>512</v>
      </c>
      <c r="R10">
        <v>5375</v>
      </c>
      <c r="S10">
        <v>533</v>
      </c>
      <c r="T10">
        <v>6067</v>
      </c>
      <c r="U10">
        <v>533</v>
      </c>
      <c r="V10">
        <v>5083</v>
      </c>
      <c r="W10">
        <v>430</v>
      </c>
      <c r="X10">
        <v>11099</v>
      </c>
      <c r="Y10">
        <v>678</v>
      </c>
      <c r="Z10">
        <v>14591</v>
      </c>
      <c r="AA10">
        <v>677</v>
      </c>
      <c r="AB10">
        <v>21298</v>
      </c>
      <c r="AC10">
        <v>823</v>
      </c>
      <c r="AD10">
        <v>15102</v>
      </c>
      <c r="AE10">
        <v>673</v>
      </c>
      <c r="AF10">
        <v>10772</v>
      </c>
      <c r="AG10">
        <v>720</v>
      </c>
      <c r="AH10">
        <v>11465</v>
      </c>
      <c r="AI10">
        <v>624</v>
      </c>
      <c r="AJ10">
        <v>8862</v>
      </c>
      <c r="AK10">
        <v>520</v>
      </c>
    </row>
    <row r="11" spans="1:37" x14ac:dyDescent="0.25">
      <c r="A11" t="s">
        <v>90</v>
      </c>
      <c r="B11">
        <v>6097</v>
      </c>
      <c r="C11" t="s">
        <v>91</v>
      </c>
      <c r="D11">
        <v>189043</v>
      </c>
      <c r="E11">
        <v>1028</v>
      </c>
      <c r="F11">
        <v>7930</v>
      </c>
      <c r="G11">
        <v>594</v>
      </c>
      <c r="H11">
        <v>7725</v>
      </c>
      <c r="I11">
        <v>540</v>
      </c>
      <c r="J11">
        <v>7270</v>
      </c>
      <c r="K11">
        <v>561</v>
      </c>
      <c r="L11">
        <v>7932</v>
      </c>
      <c r="M11">
        <v>621</v>
      </c>
      <c r="N11">
        <v>7865</v>
      </c>
      <c r="O11">
        <v>704</v>
      </c>
      <c r="P11">
        <v>7674</v>
      </c>
      <c r="Q11">
        <v>609</v>
      </c>
      <c r="R11">
        <v>8211</v>
      </c>
      <c r="S11">
        <v>591</v>
      </c>
      <c r="T11">
        <v>6978</v>
      </c>
      <c r="U11">
        <v>469</v>
      </c>
      <c r="V11">
        <v>7833</v>
      </c>
      <c r="W11">
        <v>642</v>
      </c>
      <c r="X11">
        <v>15154</v>
      </c>
      <c r="Y11">
        <v>896</v>
      </c>
      <c r="Z11">
        <v>19434</v>
      </c>
      <c r="AA11">
        <v>822</v>
      </c>
      <c r="AB11">
        <v>25349</v>
      </c>
      <c r="AC11">
        <v>970</v>
      </c>
      <c r="AD11">
        <v>18623</v>
      </c>
      <c r="AE11">
        <v>924</v>
      </c>
      <c r="AF11">
        <v>12344</v>
      </c>
      <c r="AG11">
        <v>664</v>
      </c>
      <c r="AH11">
        <v>14650</v>
      </c>
      <c r="AI11">
        <v>868</v>
      </c>
      <c r="AJ11">
        <v>14071</v>
      </c>
      <c r="AK11">
        <v>633</v>
      </c>
    </row>
    <row r="12" spans="1:37" x14ac:dyDescent="0.25">
      <c r="D12">
        <f>SUM(D3:D11)</f>
        <v>2684352</v>
      </c>
      <c r="F12">
        <f>SUM(F3:F11)</f>
        <v>116922</v>
      </c>
      <c r="H12">
        <f>SUM(H3:H11)</f>
        <v>103049</v>
      </c>
      <c r="J12">
        <f>SUM(J3:J11)</f>
        <v>84553</v>
      </c>
      <c r="L12">
        <f>SUM(L3:L11)</f>
        <v>90443</v>
      </c>
      <c r="N12">
        <f>SUM(N3:N11)</f>
        <v>81185</v>
      </c>
      <c r="P12">
        <f>SUM(P3:P11)</f>
        <v>86929</v>
      </c>
      <c r="R12">
        <f>SUM(R3:R11)</f>
        <v>80912</v>
      </c>
      <c r="T12">
        <f>SUM(T3:T11)</f>
        <v>84296</v>
      </c>
      <c r="V12">
        <f>SUM(V3:V11)</f>
        <v>78999</v>
      </c>
      <c r="X12">
        <f>SUM(X3:X11)</f>
        <v>159045</v>
      </c>
      <c r="Z12">
        <f>SUM(Z3:Z11)</f>
        <v>224011</v>
      </c>
      <c r="AB12">
        <f>SUM(AB3:AB11)</f>
        <v>316579</v>
      </c>
      <c r="AD12">
        <f>SUM(AD3:AD11)</f>
        <v>274457</v>
      </c>
      <c r="AF12">
        <f>SUM(AF3:AF11)</f>
        <v>204050</v>
      </c>
      <c r="AH12">
        <f>SUM(AH3:AH11)</f>
        <v>279197</v>
      </c>
      <c r="AJ12">
        <f>SUM(AJ3:AJ11)</f>
        <v>419725</v>
      </c>
    </row>
    <row r="13" spans="1:37" x14ac:dyDescent="0.25">
      <c r="E13">
        <f xml:space="preserve"> SQRT(SUMSQ(E3:E11))</f>
        <v>3560.7370023634153</v>
      </c>
      <c r="G13">
        <f t="shared" ref="F13:AL13" si="0" xml:space="preserve"> SQRT(SUMSQ(G3:G11))</f>
        <v>2166.4837871537375</v>
      </c>
      <c r="I13">
        <f t="shared" ref="I13:AK13" si="1" xml:space="preserve"> SQRT(SUMSQ(I3:I11))</f>
        <v>2270.5915528777959</v>
      </c>
      <c r="K13">
        <f t="shared" si="0"/>
        <v>2010.0773616953154</v>
      </c>
      <c r="M13">
        <f t="shared" ref="M13:AK13" si="2" xml:space="preserve"> SQRT(SUMSQ(M3:M11))</f>
        <v>2061.6209641929818</v>
      </c>
      <c r="O13">
        <f t="shared" si="0"/>
        <v>2051.5728112840648</v>
      </c>
      <c r="Q13">
        <f t="shared" ref="Q13:AK13" si="3" xml:space="preserve"> SQRT(SUMSQ(Q3:Q11))</f>
        <v>1900.7019755869146</v>
      </c>
      <c r="S13">
        <f t="shared" si="0"/>
        <v>1917.3218300535775</v>
      </c>
      <c r="U13">
        <f t="shared" ref="U13:AK13" si="4" xml:space="preserve"> SQRT(SUMSQ(U3:U11))</f>
        <v>1927.5020103750865</v>
      </c>
      <c r="W13">
        <f t="shared" si="0"/>
        <v>1873.1809843151837</v>
      </c>
      <c r="Y13">
        <f t="shared" ref="Y13:AK13" si="5" xml:space="preserve"> SQRT(SUMSQ(Y3:Y11))</f>
        <v>2632.1715369633494</v>
      </c>
      <c r="AA13">
        <f t="shared" si="0"/>
        <v>2936.8896812784778</v>
      </c>
      <c r="AC13">
        <f t="shared" ref="AC13:AK13" si="6" xml:space="preserve"> SQRT(SUMSQ(AC3:AC11))</f>
        <v>3722.121706768869</v>
      </c>
      <c r="AE13">
        <f t="shared" si="0"/>
        <v>3094.6015898658102</v>
      </c>
      <c r="AG13">
        <f t="shared" ref="AG13:AK13" si="7" xml:space="preserve"> SQRT(SUMSQ(AG3:AG11))</f>
        <v>2901.7460261022156</v>
      </c>
      <c r="AI13">
        <f t="shared" si="0"/>
        <v>3061.2116882045252</v>
      </c>
      <c r="AK13">
        <f t="shared" ref="AK13" si="8" xml:space="preserve"> SQRT(SUMSQ(AK3:AK11))</f>
        <v>3514.0176436665765</v>
      </c>
    </row>
    <row r="15" spans="1:37" x14ac:dyDescent="0.25">
      <c r="D15" t="s">
        <v>101</v>
      </c>
      <c r="E15" t="s">
        <v>92</v>
      </c>
    </row>
    <row r="16" spans="1:37" x14ac:dyDescent="0.25">
      <c r="C16" t="s">
        <v>93</v>
      </c>
      <c r="D16">
        <f>D12</f>
        <v>2684352</v>
      </c>
      <c r="E16">
        <f>E13</f>
        <v>3560.7370023634153</v>
      </c>
    </row>
    <row r="17" spans="1:13" x14ac:dyDescent="0.25">
      <c r="A17">
        <v>0</v>
      </c>
      <c r="B17">
        <v>10000</v>
      </c>
      <c r="C17">
        <f>D17/$D$16</f>
        <v>4.3556880766754881E-2</v>
      </c>
      <c r="D17">
        <f>F12</f>
        <v>116922</v>
      </c>
      <c r="E17">
        <f>G13</f>
        <v>2166.4837871537375</v>
      </c>
    </row>
    <row r="18" spans="1:13" x14ac:dyDescent="0.25">
      <c r="A18">
        <v>10000</v>
      </c>
      <c r="B18">
        <v>14999</v>
      </c>
      <c r="C18">
        <f t="shared" ref="C18:C32" si="9">D18/$D$16</f>
        <v>3.8388780607014283E-2</v>
      </c>
      <c r="D18">
        <f>H12</f>
        <v>103049</v>
      </c>
      <c r="E18">
        <f>I13</f>
        <v>2270.5915528777959</v>
      </c>
    </row>
    <row r="19" spans="1:13" x14ac:dyDescent="0.25">
      <c r="A19">
        <v>15000</v>
      </c>
      <c r="B19">
        <v>19999</v>
      </c>
      <c r="C19">
        <f t="shared" si="9"/>
        <v>3.1498477099873641E-2</v>
      </c>
      <c r="D19">
        <f>J12</f>
        <v>84553</v>
      </c>
      <c r="E19">
        <f>K13</f>
        <v>2010.0773616953154</v>
      </c>
    </row>
    <row r="20" spans="1:13" x14ac:dyDescent="0.25">
      <c r="A20">
        <v>20000</v>
      </c>
      <c r="B20">
        <v>24999</v>
      </c>
      <c r="C20">
        <f t="shared" si="9"/>
        <v>3.3692675178218057E-2</v>
      </c>
      <c r="D20">
        <f>L12</f>
        <v>90443</v>
      </c>
      <c r="E20">
        <f>M13</f>
        <v>2061.6209641929818</v>
      </c>
    </row>
    <row r="21" spans="1:13" x14ac:dyDescent="0.25">
      <c r="A21">
        <v>25000</v>
      </c>
      <c r="B21">
        <v>29999</v>
      </c>
      <c r="C21">
        <f t="shared" si="9"/>
        <v>3.0243798130796556E-2</v>
      </c>
      <c r="D21">
        <f>N12</f>
        <v>81185</v>
      </c>
      <c r="E21">
        <f>O13</f>
        <v>2051.5728112840648</v>
      </c>
    </row>
    <row r="22" spans="1:13" x14ac:dyDescent="0.25">
      <c r="A22">
        <v>30000</v>
      </c>
      <c r="B22">
        <v>34999</v>
      </c>
      <c r="C22">
        <f t="shared" si="9"/>
        <v>3.2383606918913767E-2</v>
      </c>
      <c r="D22">
        <f>P12</f>
        <v>86929</v>
      </c>
      <c r="E22">
        <f>Q13</f>
        <v>1900.7019755869146</v>
      </c>
    </row>
    <row r="23" spans="1:13" x14ac:dyDescent="0.25">
      <c r="A23">
        <v>35000</v>
      </c>
      <c r="B23">
        <v>39999</v>
      </c>
      <c r="C23">
        <f t="shared" si="9"/>
        <v>3.0142097608659373E-2</v>
      </c>
      <c r="D23">
        <f>R12</f>
        <v>80912</v>
      </c>
      <c r="E23">
        <f>S13</f>
        <v>1917.3218300535775</v>
      </c>
    </row>
    <row r="24" spans="1:13" x14ac:dyDescent="0.25">
      <c r="A24">
        <v>40000</v>
      </c>
      <c r="B24">
        <v>44999</v>
      </c>
      <c r="C24">
        <f t="shared" si="9"/>
        <v>3.1402737047898338E-2</v>
      </c>
      <c r="D24">
        <f>T12</f>
        <v>84296</v>
      </c>
      <c r="E24">
        <f>U13</f>
        <v>1927.5020103750865</v>
      </c>
    </row>
    <row r="25" spans="1:13" x14ac:dyDescent="0.25">
      <c r="A25">
        <v>45000</v>
      </c>
      <c r="B25">
        <v>49999</v>
      </c>
      <c r="C25">
        <f t="shared" si="9"/>
        <v>2.9429448894928833E-2</v>
      </c>
      <c r="D25">
        <f>V12</f>
        <v>78999</v>
      </c>
      <c r="E25">
        <f>W13</f>
        <v>1873.1809843151837</v>
      </c>
    </row>
    <row r="26" spans="1:13" x14ac:dyDescent="0.25">
      <c r="A26">
        <v>50000</v>
      </c>
      <c r="B26">
        <v>59999</v>
      </c>
      <c r="C26">
        <f t="shared" si="9"/>
        <v>5.9248936056076104E-2</v>
      </c>
      <c r="D26">
        <f>X12</f>
        <v>159045</v>
      </c>
      <c r="E26">
        <f>Y13</f>
        <v>2632.1715369633494</v>
      </c>
      <c r="F26" t="s">
        <v>100</v>
      </c>
      <c r="G26">
        <f>D16/2</f>
        <v>1342176</v>
      </c>
      <c r="H26" t="s">
        <v>97</v>
      </c>
    </row>
    <row r="27" spans="1:13" x14ac:dyDescent="0.25">
      <c r="A27">
        <v>60000</v>
      </c>
      <c r="B27">
        <v>74999</v>
      </c>
      <c r="C27">
        <f t="shared" si="9"/>
        <v>8.3450680089645471E-2</v>
      </c>
      <c r="D27">
        <f>Z12</f>
        <v>224011</v>
      </c>
      <c r="E27">
        <f>AA13</f>
        <v>2936.8896812784778</v>
      </c>
      <c r="F27" t="s">
        <v>95</v>
      </c>
      <c r="G27">
        <f>SUM(D17:D27)</f>
        <v>1190344</v>
      </c>
      <c r="H27" t="s">
        <v>97</v>
      </c>
      <c r="J27" s="2" t="s">
        <v>99</v>
      </c>
      <c r="K27" s="2"/>
      <c r="L27" s="2">
        <f>A28+((G26-G27)/G29)*25000</f>
        <v>86990.056194504374</v>
      </c>
    </row>
    <row r="28" spans="1:13" x14ac:dyDescent="0.25">
      <c r="A28">
        <v>75000</v>
      </c>
      <c r="B28">
        <v>99999</v>
      </c>
      <c r="C28">
        <f t="shared" si="9"/>
        <v>0.11793498021123906</v>
      </c>
      <c r="D28">
        <f>AB12</f>
        <v>316579</v>
      </c>
      <c r="E28">
        <f>AC13</f>
        <v>3722.121706768869</v>
      </c>
      <c r="F28" s="2" t="s">
        <v>94</v>
      </c>
      <c r="G28" s="2">
        <f>SUM(C17:C28)</f>
        <v>0.56137309861001838</v>
      </c>
      <c r="H28" t="s">
        <v>98</v>
      </c>
      <c r="J28" t="s">
        <v>102</v>
      </c>
      <c r="L28">
        <f>E16/2</f>
        <v>1780.3685011817076</v>
      </c>
    </row>
    <row r="29" spans="1:13" x14ac:dyDescent="0.25">
      <c r="A29">
        <v>100000</v>
      </c>
      <c r="B29">
        <v>124999</v>
      </c>
      <c r="C29">
        <f t="shared" si="9"/>
        <v>0.10224329745130296</v>
      </c>
      <c r="D29">
        <f>AD12</f>
        <v>274457</v>
      </c>
      <c r="E29">
        <f>AE13</f>
        <v>3094.6015898658102</v>
      </c>
      <c r="F29" t="s">
        <v>96</v>
      </c>
      <c r="G29">
        <f>D28</f>
        <v>316579</v>
      </c>
      <c r="H29" t="s">
        <v>97</v>
      </c>
    </row>
    <row r="30" spans="1:13" x14ac:dyDescent="0.25">
      <c r="A30">
        <v>125000</v>
      </c>
      <c r="B30">
        <v>149999</v>
      </c>
      <c r="C30">
        <f t="shared" si="9"/>
        <v>7.6014621033307112E-2</v>
      </c>
      <c r="D30">
        <f>AF12</f>
        <v>204050</v>
      </c>
      <c r="E30">
        <f>AG13</f>
        <v>2901.7460261022156</v>
      </c>
      <c r="J30" t="s">
        <v>103</v>
      </c>
      <c r="L30">
        <f>SQRT(SUMSQ(E17:E27))</f>
        <v>7239.8474431440891</v>
      </c>
    </row>
    <row r="31" spans="1:13" x14ac:dyDescent="0.25">
      <c r="A31">
        <v>150000</v>
      </c>
      <c r="B31">
        <v>199999</v>
      </c>
      <c r="C31">
        <f t="shared" si="9"/>
        <v>0.10400908673676179</v>
      </c>
      <c r="D31">
        <f>AH12</f>
        <v>279197</v>
      </c>
      <c r="E31">
        <f>AI13</f>
        <v>3061.2116882045252</v>
      </c>
    </row>
    <row r="32" spans="1:13" x14ac:dyDescent="0.25">
      <c r="A32">
        <v>200000</v>
      </c>
      <c r="B32">
        <v>250000</v>
      </c>
      <c r="C32">
        <f t="shared" si="9"/>
        <v>0.15635989616860979</v>
      </c>
      <c r="D32">
        <f>AJ12</f>
        <v>419725</v>
      </c>
      <c r="E32">
        <f>AK13</f>
        <v>3514.0176436665765</v>
      </c>
      <c r="J32" t="s">
        <v>104</v>
      </c>
      <c r="M32">
        <f>SQRT(SUMSQ(L28:L30))</f>
        <v>7455.541764352206</v>
      </c>
    </row>
    <row r="34" spans="7:13" x14ac:dyDescent="0.25">
      <c r="J34" t="s">
        <v>105</v>
      </c>
      <c r="M34">
        <f>E28</f>
        <v>3722.121706768869</v>
      </c>
    </row>
    <row r="36" spans="7:13" x14ac:dyDescent="0.25">
      <c r="G36" s="2" t="s">
        <v>106</v>
      </c>
      <c r="H36" s="2"/>
      <c r="I36" s="2"/>
      <c r="J36" s="2">
        <f>((1/G29)*SQRT((M32^2)-((((G26-G27)/G29)*M34)^2))*25000)</f>
        <v>571.63242929020248</v>
      </c>
      <c r="K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ACS_16_5YR_B19001_with_ann_RRv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 Elydeth Rodriguez Mendoza</dc:creator>
  <cp:lastModifiedBy>Template User</cp:lastModifiedBy>
  <dcterms:created xsi:type="dcterms:W3CDTF">2018-10-16T01:34:34Z</dcterms:created>
  <dcterms:modified xsi:type="dcterms:W3CDTF">2018-10-16T05:34:59Z</dcterms:modified>
</cp:coreProperties>
</file>