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bi1rdz\Documents\224X\"/>
    </mc:Choice>
  </mc:AlternateContent>
  <bookViews>
    <workbookView xWindow="0" yWindow="0" windowWidth="27765" windowHeight="6645"/>
  </bookViews>
  <sheets>
    <sheet name="ACS_16_5YR_B25056_with_ann_RRv" sheetId="1" r:id="rId1"/>
  </sheets>
  <calcPr calcId="0"/>
</workbook>
</file>

<file path=xl/calcChain.xml><?xml version="1.0" encoding="utf-8"?>
<calcChain xmlns="http://schemas.openxmlformats.org/spreadsheetml/2006/main">
  <c r="J36" i="1" l="1"/>
  <c r="G27" i="1"/>
  <c r="G28" i="1"/>
  <c r="F31" i="1"/>
  <c r="F32" i="1" s="1"/>
  <c r="M34" i="1"/>
  <c r="L30" i="1"/>
  <c r="L28" i="1"/>
  <c r="G26" i="1"/>
  <c r="C23" i="1"/>
  <c r="B23" i="1"/>
  <c r="G29" i="1"/>
  <c r="BB14" i="1"/>
  <c r="AZ14" i="1"/>
  <c r="AX14" i="1"/>
  <c r="AV14" i="1"/>
  <c r="AT14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BE13" i="1"/>
  <c r="BC13" i="1"/>
  <c r="BD12" i="1"/>
  <c r="BB12" i="1"/>
  <c r="BA13" i="1"/>
  <c r="AY13" i="1"/>
  <c r="AZ12" i="1"/>
  <c r="AX12" i="1"/>
  <c r="AW13" i="1"/>
  <c r="AU13" i="1"/>
  <c r="AV12" i="1"/>
  <c r="AT12" i="1"/>
  <c r="AS13" i="1"/>
  <c r="AQ13" i="1"/>
  <c r="AR12" i="1"/>
  <c r="AP12" i="1"/>
  <c r="AO13" i="1"/>
  <c r="AM13" i="1"/>
  <c r="AN12" i="1"/>
  <c r="AL12" i="1"/>
  <c r="D12" i="1"/>
  <c r="E13" i="1"/>
  <c r="AK13" i="1"/>
  <c r="AI13" i="1"/>
  <c r="AG13" i="1"/>
  <c r="AE13" i="1"/>
  <c r="AC13" i="1"/>
  <c r="AA13" i="1"/>
  <c r="Y13" i="1"/>
  <c r="W13" i="1"/>
  <c r="U13" i="1"/>
  <c r="S13" i="1"/>
  <c r="Q13" i="1"/>
  <c r="O13" i="1"/>
  <c r="M13" i="1"/>
  <c r="K13" i="1"/>
  <c r="I13" i="1"/>
  <c r="G13" i="1"/>
  <c r="AJ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L27" i="1" l="1"/>
  <c r="M32" i="1"/>
</calcChain>
</file>

<file path=xl/sharedStrings.xml><?xml version="1.0" encoding="utf-8"?>
<sst xmlns="http://schemas.openxmlformats.org/spreadsheetml/2006/main" count="158" uniqueCount="153">
  <si>
    <t>GEO.id</t>
  </si>
  <si>
    <t>GEO.id2</t>
  </si>
  <si>
    <t>GEO.display-label</t>
  </si>
  <si>
    <t>HD01_VD01</t>
  </si>
  <si>
    <t>HD02_VD01</t>
  </si>
  <si>
    <t>HD01_VD02</t>
  </si>
  <si>
    <t>HD02_VD02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</si>
  <si>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</si>
  <si>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</si>
  <si>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</si>
  <si>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</si>
  <si>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</si>
  <si>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</si>
  <si>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</si>
  <si>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</si>
  <si>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</si>
  <si>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</si>
  <si>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</si>
  <si>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</si>
  <si>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</si>
  <si>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</si>
  <si>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</si>
  <si>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</si>
  <si>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</si>
  <si>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</si>
  <si>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</si>
  <si>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</si>
  <si>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</si>
  <si>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</si>
  <si>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</si>
  <si>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</si>
  <si>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</si>
  <si>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</si>
  <si>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</si>
  <si>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</si>
  <si>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</si>
  <si>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</si>
  <si>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</si>
  <si>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</si>
  <si>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</si>
  <si>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</si>
  <si>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</si>
  <si>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</si>
  <si>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</si>
  <si>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</si>
  <si>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</si>
  <si>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</si>
  <si>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</si>
  <si>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</si>
  <si>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</si>
  <si>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</si>
  <si>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</si>
  <si>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</si>
  <si>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</si>
  <si>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</si>
  <si>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</si>
  <si>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</si>
  <si>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Id</t>
  </si>
  <si>
    <t>Id2</t>
  </si>
  <si>
    <t>Geography</t>
  </si>
  <si>
    <t>Estimate; Total:</t>
  </si>
  <si>
    <t>Margin of Error; Total:</t>
  </si>
  <si>
    <t>Estimate; With cash rent:</t>
  </si>
  <si>
    <t>Margin of Error; With cash rent:</t>
  </si>
  <si>
    <t>Estimate; With cash rent: - Less than $100</t>
  </si>
  <si>
    <t>Margin of Error; With cash rent: - Less than $100</t>
  </si>
  <si>
    <t>Estimate; With cash rent: - $100 to $149</t>
  </si>
  <si>
    <t>Margin of Error; With cash rent: - $100 to $149</t>
  </si>
  <si>
    <t>Estimate; With cash rent: - $150 to $199</t>
  </si>
  <si>
    <t>Margin of Error; With cash rent: - $150 to $199</t>
  </si>
  <si>
    <t>Estimate; With cash rent: - $200 to $249</t>
  </si>
  <si>
    <t>Margin of Error; With cash rent: - $200 to $249</t>
  </si>
  <si>
    <t>Estimate; With cash rent: - $250 to $299</t>
  </si>
  <si>
    <t>Margin of Error; With cash rent: - $250 to $299</t>
  </si>
  <si>
    <t>Estimate; With cash rent: - $300 to $349</t>
  </si>
  <si>
    <t>Margin of Error; With cash rent: - $300 to $349</t>
  </si>
  <si>
    <t>Estimate; With cash rent: - $350 to $399</t>
  </si>
  <si>
    <t>Margin of Error; With cash rent: - $350 to $399</t>
  </si>
  <si>
    <t>Estimate; With cash rent: - $400 to $449</t>
  </si>
  <si>
    <t>Margin of Error; With cash rent: - $400 to $449</t>
  </si>
  <si>
    <t>Estimate; With cash rent: - $450 to $499</t>
  </si>
  <si>
    <t>Margin of Error; With cash rent: - $450 to $499</t>
  </si>
  <si>
    <t>Estimate; With cash rent: - $500 to $549</t>
  </si>
  <si>
    <t>Margin of Error; With cash rent: - $500 to $549</t>
  </si>
  <si>
    <t>Estimate; With cash rent: - $550 to $599</t>
  </si>
  <si>
    <t>Margin of Error; With cash rent: - $550 to $599</t>
  </si>
  <si>
    <t>Estimate; With cash rent: - $600 to $649</t>
  </si>
  <si>
    <t>Margin of Error; With cash rent: - $600 to $649</t>
  </si>
  <si>
    <t>Estimate; With cash rent: - $650 to $699</t>
  </si>
  <si>
    <t>Margin of Error; With cash rent: - $650 to $699</t>
  </si>
  <si>
    <t>Estimate; With cash rent: - $700 to $749</t>
  </si>
  <si>
    <t>Margin of Error; With cash rent: - $700 to $749</t>
  </si>
  <si>
    <t>Estimate; With cash rent: - $750 to $799</t>
  </si>
  <si>
    <t>Margin of Error; With cash rent: - $750 to $799</t>
  </si>
  <si>
    <t>Estimate; With cash rent: - $800 to $899</t>
  </si>
  <si>
    <t>Margin of Error; With cash rent: - $800 to $899</t>
  </si>
  <si>
    <t>Estimate; With cash rent: - $900 to $999</t>
  </si>
  <si>
    <t>Margin of Error; With cash rent: - $900 to $999</t>
  </si>
  <si>
    <t>Estimate; With cash rent: - $1,000 to $1,249</t>
  </si>
  <si>
    <t>Margin of Error; With cash rent: - $1,000 to $1,249</t>
  </si>
  <si>
    <t>Estimate; With cash rent: - $1,250 to $1,499</t>
  </si>
  <si>
    <t>Margin of Error; With cash rent: - $1,250 to $1,499</t>
  </si>
  <si>
    <t>Estimate; With cash rent: - $1,500 to $1,999</t>
  </si>
  <si>
    <t>Margin of Error; With cash rent: - $1,500 to $1,999</t>
  </si>
  <si>
    <t>Estimate; With cash rent: - $2,000 to $2,499</t>
  </si>
  <si>
    <t>Margin of Error; With cash rent: - $2,000 to $2,499</t>
  </si>
  <si>
    <t>Estimate; With cash rent: - $2,500 to $2,999</t>
  </si>
  <si>
    <t>Margin of Error; With cash rent: - $2,500 to $2,999</t>
  </si>
  <si>
    <t>Estimate; With cash rent: - $3,000 to $3,499</t>
  </si>
  <si>
    <t>Margin of Error; With cash rent: - $3,000 to $3,499</t>
  </si>
  <si>
    <t>Estimate; With cash rent: - $3,500 or more</t>
  </si>
  <si>
    <t>Margin of Error; With cash rent: - $3,500 or more</t>
  </si>
  <si>
    <t>Estimate; No cash rent</t>
  </si>
  <si>
    <t>Margin of Error; No cash rent</t>
  </si>
  <si>
    <t>0500000US06001</t>
  </si>
  <si>
    <t>Alameda County, California</t>
  </si>
  <si>
    <t>0500000US06013</t>
  </si>
  <si>
    <t>Contra Costa County, California</t>
  </si>
  <si>
    <t>0500000US06041</t>
  </si>
  <si>
    <t>Marin County, California</t>
  </si>
  <si>
    <t>0500000US06055</t>
  </si>
  <si>
    <t>Napa County, California</t>
  </si>
  <si>
    <t>0500000US06075</t>
  </si>
  <si>
    <t>San Francisco County, California</t>
  </si>
  <si>
    <t>0500000US06081</t>
  </si>
  <si>
    <t>San Mateo County, California</t>
  </si>
  <si>
    <t>0500000US06085</t>
  </si>
  <si>
    <t>Santa Clara County, California</t>
  </si>
  <si>
    <t>0500000US06095</t>
  </si>
  <si>
    <t>Solano County, California</t>
  </si>
  <si>
    <t>0500000US06097</t>
  </si>
  <si>
    <t>Sonoma County, California</t>
  </si>
  <si>
    <t>Estimate</t>
  </si>
  <si>
    <t>MOE</t>
  </si>
  <si>
    <t>Total</t>
  </si>
  <si>
    <t>Total/2</t>
  </si>
  <si>
    <t>persons</t>
  </si>
  <si>
    <t>Cummulative sum</t>
  </si>
  <si>
    <t>percentage</t>
  </si>
  <si>
    <t>MOE (Total/2)</t>
  </si>
  <si>
    <t>MOE (median income)</t>
  </si>
  <si>
    <t>Lower Limit</t>
  </si>
  <si>
    <t>Upper Limit</t>
  </si>
  <si>
    <t>Rent</t>
  </si>
  <si>
    <t>1500-2000</t>
  </si>
  <si>
    <t>Rent &lt; 1500</t>
  </si>
  <si>
    <t>Population</t>
  </si>
  <si>
    <t>Percentage</t>
  </si>
  <si>
    <t>1500&lt;Pop&lt;2000</t>
  </si>
  <si>
    <t xml:space="preserve">Median Rent </t>
  </si>
  <si>
    <t>MOE (Rent&lt;1500)</t>
  </si>
  <si>
    <t>MOE (Total)/2 - (Rent&lt;1500))</t>
  </si>
  <si>
    <t>MOE (1500&lt;Rent&lt;2000)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</si>
</sst>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Fill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8" fillId="34" borderId="0" xfId="0" applyFont="1" applyFill="1"/>
    <xf numFmtId="0" fontId="16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6"/>
  <sheetViews>
    <sheetView tabSelected="1" workbookViewId="0">
      <selection activeCell="L40" sqref="L40"/>
    </sheetView>
  </sheetViews>
  <sheetFormatPr defaultRowHeight="15" x14ac:dyDescent="0.25"/>
  <cols>
    <col min="6" max="6" width="16.28515625" customWidth="1"/>
    <col min="44" max="44" width="16" customWidth="1"/>
    <col min="45" max="45" width="14.42578125" customWidth="1"/>
    <col min="54" max="54" width="12.140625" customWidth="1"/>
    <col min="55" max="55" width="8.42578125" customWidth="1"/>
    <col min="56" max="56" width="8.285156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t="s">
        <v>57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87</v>
      </c>
      <c r="AF2" t="s">
        <v>88</v>
      </c>
      <c r="AG2" t="s">
        <v>89</v>
      </c>
      <c r="AH2" t="s">
        <v>90</v>
      </c>
      <c r="AI2" t="s">
        <v>91</v>
      </c>
      <c r="AJ2" t="s">
        <v>92</v>
      </c>
      <c r="AK2" t="s">
        <v>93</v>
      </c>
      <c r="AL2" t="s">
        <v>94</v>
      </c>
      <c r="AM2" t="s">
        <v>95</v>
      </c>
      <c r="AN2" t="s">
        <v>96</v>
      </c>
      <c r="AO2" t="s">
        <v>97</v>
      </c>
      <c r="AP2" t="s">
        <v>98</v>
      </c>
      <c r="AQ2" t="s">
        <v>99</v>
      </c>
      <c r="AR2" t="s">
        <v>100</v>
      </c>
      <c r="AS2" t="s">
        <v>101</v>
      </c>
      <c r="AT2" t="s">
        <v>102</v>
      </c>
      <c r="AU2" t="s">
        <v>103</v>
      </c>
      <c r="AV2" t="s">
        <v>104</v>
      </c>
      <c r="AW2" t="s">
        <v>105</v>
      </c>
      <c r="AX2" t="s">
        <v>106</v>
      </c>
      <c r="AY2" t="s">
        <v>107</v>
      </c>
      <c r="AZ2" t="s">
        <v>108</v>
      </c>
      <c r="BA2" t="s">
        <v>109</v>
      </c>
      <c r="BB2" t="s">
        <v>110</v>
      </c>
      <c r="BC2" t="s">
        <v>111</v>
      </c>
      <c r="BD2" t="s">
        <v>112</v>
      </c>
      <c r="BE2" t="s">
        <v>113</v>
      </c>
    </row>
    <row r="3" spans="1:57" x14ac:dyDescent="0.25">
      <c r="A3" t="s">
        <v>114</v>
      </c>
      <c r="B3">
        <v>6001</v>
      </c>
      <c r="C3" t="s">
        <v>115</v>
      </c>
      <c r="D3">
        <v>267659</v>
      </c>
      <c r="E3">
        <v>2411</v>
      </c>
      <c r="F3">
        <v>260783</v>
      </c>
      <c r="G3">
        <v>2418</v>
      </c>
      <c r="H3">
        <v>1683</v>
      </c>
      <c r="I3">
        <v>259</v>
      </c>
      <c r="J3">
        <v>906</v>
      </c>
      <c r="K3">
        <v>221</v>
      </c>
      <c r="L3">
        <v>1279</v>
      </c>
      <c r="M3">
        <v>222</v>
      </c>
      <c r="N3">
        <v>4142</v>
      </c>
      <c r="O3">
        <v>412</v>
      </c>
      <c r="P3">
        <v>3398</v>
      </c>
      <c r="Q3">
        <v>377</v>
      </c>
      <c r="R3">
        <v>1891</v>
      </c>
      <c r="S3">
        <v>242</v>
      </c>
      <c r="T3">
        <v>1847</v>
      </c>
      <c r="U3">
        <v>318</v>
      </c>
      <c r="V3">
        <v>2241</v>
      </c>
      <c r="W3">
        <v>274</v>
      </c>
      <c r="X3">
        <v>1958</v>
      </c>
      <c r="Y3">
        <v>334</v>
      </c>
      <c r="Z3">
        <v>2802</v>
      </c>
      <c r="AA3">
        <v>395</v>
      </c>
      <c r="AB3">
        <v>1784</v>
      </c>
      <c r="AC3">
        <v>233</v>
      </c>
      <c r="AD3">
        <v>3969</v>
      </c>
      <c r="AE3">
        <v>412</v>
      </c>
      <c r="AF3">
        <v>2993</v>
      </c>
      <c r="AG3">
        <v>337</v>
      </c>
      <c r="AH3">
        <v>5253</v>
      </c>
      <c r="AI3">
        <v>449</v>
      </c>
      <c r="AJ3">
        <v>4300</v>
      </c>
      <c r="AK3">
        <v>440</v>
      </c>
      <c r="AL3">
        <v>13977</v>
      </c>
      <c r="AM3">
        <v>840</v>
      </c>
      <c r="AN3">
        <v>15538</v>
      </c>
      <c r="AO3">
        <v>767</v>
      </c>
      <c r="AP3">
        <v>44900</v>
      </c>
      <c r="AQ3">
        <v>1246</v>
      </c>
      <c r="AR3">
        <v>41386</v>
      </c>
      <c r="AS3">
        <v>1411</v>
      </c>
      <c r="AT3">
        <v>58963</v>
      </c>
      <c r="AU3">
        <v>1614</v>
      </c>
      <c r="AV3">
        <v>27388</v>
      </c>
      <c r="AW3">
        <v>1077</v>
      </c>
      <c r="AX3">
        <v>11130</v>
      </c>
      <c r="AY3">
        <v>685</v>
      </c>
      <c r="AZ3">
        <v>4535</v>
      </c>
      <c r="BA3">
        <v>407</v>
      </c>
      <c r="BB3">
        <v>2520</v>
      </c>
      <c r="BC3">
        <v>320</v>
      </c>
      <c r="BD3">
        <v>6876</v>
      </c>
      <c r="BE3">
        <v>548</v>
      </c>
    </row>
    <row r="4" spans="1:57" x14ac:dyDescent="0.25">
      <c r="A4" t="s">
        <v>116</v>
      </c>
      <c r="B4">
        <v>6013</v>
      </c>
      <c r="C4" t="s">
        <v>117</v>
      </c>
      <c r="D4">
        <v>137485</v>
      </c>
      <c r="E4">
        <v>1867</v>
      </c>
      <c r="F4">
        <v>133278</v>
      </c>
      <c r="G4">
        <v>1869</v>
      </c>
      <c r="H4">
        <v>677</v>
      </c>
      <c r="I4">
        <v>160</v>
      </c>
      <c r="J4">
        <v>370</v>
      </c>
      <c r="K4">
        <v>132</v>
      </c>
      <c r="L4">
        <v>929</v>
      </c>
      <c r="M4">
        <v>255</v>
      </c>
      <c r="N4">
        <v>2254</v>
      </c>
      <c r="O4">
        <v>378</v>
      </c>
      <c r="P4">
        <v>1101</v>
      </c>
      <c r="Q4">
        <v>309</v>
      </c>
      <c r="R4">
        <v>870</v>
      </c>
      <c r="S4">
        <v>193</v>
      </c>
      <c r="T4">
        <v>792</v>
      </c>
      <c r="U4">
        <v>219</v>
      </c>
      <c r="V4">
        <v>1096</v>
      </c>
      <c r="W4">
        <v>246</v>
      </c>
      <c r="X4">
        <v>515</v>
      </c>
      <c r="Y4">
        <v>164</v>
      </c>
      <c r="Z4">
        <v>1166</v>
      </c>
      <c r="AA4">
        <v>275</v>
      </c>
      <c r="AB4">
        <v>761</v>
      </c>
      <c r="AC4">
        <v>193</v>
      </c>
      <c r="AD4">
        <v>1191</v>
      </c>
      <c r="AE4">
        <v>277</v>
      </c>
      <c r="AF4">
        <v>902</v>
      </c>
      <c r="AG4">
        <v>180</v>
      </c>
      <c r="AH4">
        <v>1791</v>
      </c>
      <c r="AI4">
        <v>285</v>
      </c>
      <c r="AJ4">
        <v>2371</v>
      </c>
      <c r="AK4">
        <v>436</v>
      </c>
      <c r="AL4">
        <v>6346</v>
      </c>
      <c r="AM4">
        <v>574</v>
      </c>
      <c r="AN4">
        <v>8257</v>
      </c>
      <c r="AO4">
        <v>617</v>
      </c>
      <c r="AP4">
        <v>23457</v>
      </c>
      <c r="AQ4">
        <v>1181</v>
      </c>
      <c r="AR4">
        <v>20610</v>
      </c>
      <c r="AS4">
        <v>929</v>
      </c>
      <c r="AT4">
        <v>35520</v>
      </c>
      <c r="AU4">
        <v>1402</v>
      </c>
      <c r="AV4">
        <v>13592</v>
      </c>
      <c r="AW4">
        <v>766</v>
      </c>
      <c r="AX4">
        <v>4678</v>
      </c>
      <c r="AY4">
        <v>449</v>
      </c>
      <c r="AZ4">
        <v>2316</v>
      </c>
      <c r="BA4">
        <v>368</v>
      </c>
      <c r="BB4">
        <v>1716</v>
      </c>
      <c r="BC4">
        <v>294</v>
      </c>
      <c r="BD4">
        <v>4207</v>
      </c>
      <c r="BE4">
        <v>472</v>
      </c>
    </row>
    <row r="5" spans="1:57" x14ac:dyDescent="0.25">
      <c r="A5" t="s">
        <v>118</v>
      </c>
      <c r="B5">
        <v>6041</v>
      </c>
      <c r="C5" t="s">
        <v>119</v>
      </c>
      <c r="D5">
        <v>38200</v>
      </c>
      <c r="E5">
        <v>880</v>
      </c>
      <c r="F5">
        <v>36830</v>
      </c>
      <c r="G5">
        <v>885</v>
      </c>
      <c r="H5">
        <v>106</v>
      </c>
      <c r="I5">
        <v>60</v>
      </c>
      <c r="J5">
        <v>173</v>
      </c>
      <c r="K5">
        <v>118</v>
      </c>
      <c r="L5">
        <v>353</v>
      </c>
      <c r="M5">
        <v>124</v>
      </c>
      <c r="N5">
        <v>421</v>
      </c>
      <c r="O5">
        <v>149</v>
      </c>
      <c r="P5">
        <v>436</v>
      </c>
      <c r="Q5">
        <v>186</v>
      </c>
      <c r="R5">
        <v>277</v>
      </c>
      <c r="S5">
        <v>134</v>
      </c>
      <c r="T5">
        <v>241</v>
      </c>
      <c r="U5">
        <v>99</v>
      </c>
      <c r="V5">
        <v>252</v>
      </c>
      <c r="W5">
        <v>128</v>
      </c>
      <c r="X5">
        <v>134</v>
      </c>
      <c r="Y5">
        <v>71</v>
      </c>
      <c r="Z5">
        <v>406</v>
      </c>
      <c r="AA5">
        <v>141</v>
      </c>
      <c r="AB5">
        <v>87</v>
      </c>
      <c r="AC5">
        <v>53</v>
      </c>
      <c r="AD5">
        <v>254</v>
      </c>
      <c r="AE5">
        <v>91</v>
      </c>
      <c r="AF5">
        <v>128</v>
      </c>
      <c r="AG5">
        <v>60</v>
      </c>
      <c r="AH5">
        <v>264</v>
      </c>
      <c r="AI5">
        <v>105</v>
      </c>
      <c r="AJ5">
        <v>257</v>
      </c>
      <c r="AK5">
        <v>112</v>
      </c>
      <c r="AL5">
        <v>558</v>
      </c>
      <c r="AM5">
        <v>149</v>
      </c>
      <c r="AN5">
        <v>1153</v>
      </c>
      <c r="AO5">
        <v>225</v>
      </c>
      <c r="AP5">
        <v>3681</v>
      </c>
      <c r="AQ5">
        <v>467</v>
      </c>
      <c r="AR5">
        <v>5261</v>
      </c>
      <c r="AS5">
        <v>482</v>
      </c>
      <c r="AT5">
        <v>10665</v>
      </c>
      <c r="AU5">
        <v>636</v>
      </c>
      <c r="AV5">
        <v>5406</v>
      </c>
      <c r="AW5">
        <v>411</v>
      </c>
      <c r="AX5">
        <v>2974</v>
      </c>
      <c r="AY5">
        <v>390</v>
      </c>
      <c r="AZ5">
        <v>2283</v>
      </c>
      <c r="BA5">
        <v>381</v>
      </c>
      <c r="BB5">
        <v>1060</v>
      </c>
      <c r="BC5">
        <v>200</v>
      </c>
      <c r="BD5">
        <v>1370</v>
      </c>
      <c r="BE5">
        <v>307</v>
      </c>
    </row>
    <row r="6" spans="1:57" x14ac:dyDescent="0.25">
      <c r="A6" t="s">
        <v>120</v>
      </c>
      <c r="B6">
        <v>6055</v>
      </c>
      <c r="C6" t="s">
        <v>121</v>
      </c>
      <c r="D6">
        <v>18964</v>
      </c>
      <c r="E6">
        <v>684</v>
      </c>
      <c r="F6">
        <v>18021</v>
      </c>
      <c r="G6">
        <v>681</v>
      </c>
      <c r="H6">
        <v>72</v>
      </c>
      <c r="I6">
        <v>38</v>
      </c>
      <c r="J6">
        <v>14</v>
      </c>
      <c r="K6">
        <v>14</v>
      </c>
      <c r="L6">
        <v>52</v>
      </c>
      <c r="M6">
        <v>36</v>
      </c>
      <c r="N6">
        <v>185</v>
      </c>
      <c r="O6">
        <v>72</v>
      </c>
      <c r="P6">
        <v>167</v>
      </c>
      <c r="Q6">
        <v>83</v>
      </c>
      <c r="R6">
        <v>237</v>
      </c>
      <c r="S6">
        <v>120</v>
      </c>
      <c r="T6">
        <v>187</v>
      </c>
      <c r="U6">
        <v>86</v>
      </c>
      <c r="V6">
        <v>121</v>
      </c>
      <c r="W6">
        <v>68</v>
      </c>
      <c r="X6">
        <v>161</v>
      </c>
      <c r="Y6">
        <v>80</v>
      </c>
      <c r="Z6">
        <v>241</v>
      </c>
      <c r="AA6">
        <v>112</v>
      </c>
      <c r="AB6">
        <v>121</v>
      </c>
      <c r="AC6">
        <v>76</v>
      </c>
      <c r="AD6">
        <v>192</v>
      </c>
      <c r="AE6">
        <v>81</v>
      </c>
      <c r="AF6">
        <v>193</v>
      </c>
      <c r="AG6">
        <v>118</v>
      </c>
      <c r="AH6">
        <v>334</v>
      </c>
      <c r="AI6">
        <v>137</v>
      </c>
      <c r="AJ6">
        <v>264</v>
      </c>
      <c r="AK6">
        <v>107</v>
      </c>
      <c r="AL6">
        <v>930</v>
      </c>
      <c r="AM6">
        <v>202</v>
      </c>
      <c r="AN6">
        <v>1065</v>
      </c>
      <c r="AO6">
        <v>182</v>
      </c>
      <c r="AP6">
        <v>3543</v>
      </c>
      <c r="AQ6">
        <v>422</v>
      </c>
      <c r="AR6">
        <v>3029</v>
      </c>
      <c r="AS6">
        <v>367</v>
      </c>
      <c r="AT6">
        <v>4041</v>
      </c>
      <c r="AU6">
        <v>389</v>
      </c>
      <c r="AV6">
        <v>1769</v>
      </c>
      <c r="AW6">
        <v>267</v>
      </c>
      <c r="AX6">
        <v>657</v>
      </c>
      <c r="AY6">
        <v>130</v>
      </c>
      <c r="AZ6">
        <v>265</v>
      </c>
      <c r="BA6">
        <v>83</v>
      </c>
      <c r="BB6">
        <v>181</v>
      </c>
      <c r="BC6">
        <v>87</v>
      </c>
      <c r="BD6">
        <v>943</v>
      </c>
      <c r="BE6">
        <v>174</v>
      </c>
    </row>
    <row r="7" spans="1:57" x14ac:dyDescent="0.25">
      <c r="A7" t="s">
        <v>122</v>
      </c>
      <c r="B7">
        <v>6075</v>
      </c>
      <c r="C7" t="s">
        <v>123</v>
      </c>
      <c r="D7">
        <v>225466</v>
      </c>
      <c r="E7">
        <v>2172</v>
      </c>
      <c r="F7">
        <v>219959</v>
      </c>
      <c r="G7">
        <v>2050</v>
      </c>
      <c r="H7">
        <v>1499</v>
      </c>
      <c r="I7">
        <v>310</v>
      </c>
      <c r="J7">
        <v>1058</v>
      </c>
      <c r="K7">
        <v>254</v>
      </c>
      <c r="L7">
        <v>902</v>
      </c>
      <c r="M7">
        <v>215</v>
      </c>
      <c r="N7">
        <v>4063</v>
      </c>
      <c r="O7">
        <v>542</v>
      </c>
      <c r="P7">
        <v>5599</v>
      </c>
      <c r="Q7">
        <v>557</v>
      </c>
      <c r="R7">
        <v>2776</v>
      </c>
      <c r="S7">
        <v>381</v>
      </c>
      <c r="T7">
        <v>2277</v>
      </c>
      <c r="U7">
        <v>372</v>
      </c>
      <c r="V7">
        <v>4195</v>
      </c>
      <c r="W7">
        <v>469</v>
      </c>
      <c r="X7">
        <v>2209</v>
      </c>
      <c r="Y7">
        <v>354</v>
      </c>
      <c r="Z7">
        <v>4447</v>
      </c>
      <c r="AA7">
        <v>483</v>
      </c>
      <c r="AB7">
        <v>2615</v>
      </c>
      <c r="AC7">
        <v>413</v>
      </c>
      <c r="AD7">
        <v>3600</v>
      </c>
      <c r="AE7">
        <v>418</v>
      </c>
      <c r="AF7">
        <v>2720</v>
      </c>
      <c r="AG7">
        <v>342</v>
      </c>
      <c r="AH7">
        <v>3523</v>
      </c>
      <c r="AI7">
        <v>494</v>
      </c>
      <c r="AJ7">
        <v>3147</v>
      </c>
      <c r="AK7">
        <v>417</v>
      </c>
      <c r="AL7">
        <v>8274</v>
      </c>
      <c r="AM7">
        <v>683</v>
      </c>
      <c r="AN7">
        <v>7452</v>
      </c>
      <c r="AO7">
        <v>595</v>
      </c>
      <c r="AP7">
        <v>22315</v>
      </c>
      <c r="AQ7">
        <v>862</v>
      </c>
      <c r="AR7">
        <v>21143</v>
      </c>
      <c r="AS7">
        <v>959</v>
      </c>
      <c r="AT7">
        <v>42088</v>
      </c>
      <c r="AU7">
        <v>1402</v>
      </c>
      <c r="AV7">
        <v>28814</v>
      </c>
      <c r="AW7">
        <v>1131</v>
      </c>
      <c r="AX7">
        <v>20933</v>
      </c>
      <c r="AY7">
        <v>1101</v>
      </c>
      <c r="AZ7">
        <v>13667</v>
      </c>
      <c r="BA7">
        <v>802</v>
      </c>
      <c r="BB7">
        <v>10643</v>
      </c>
      <c r="BC7">
        <v>839</v>
      </c>
      <c r="BD7">
        <v>5507</v>
      </c>
      <c r="BE7">
        <v>497</v>
      </c>
    </row>
    <row r="8" spans="1:57" x14ac:dyDescent="0.25">
      <c r="A8" t="s">
        <v>124</v>
      </c>
      <c r="B8">
        <v>6081</v>
      </c>
      <c r="C8" t="s">
        <v>125</v>
      </c>
      <c r="D8">
        <v>106666</v>
      </c>
      <c r="E8">
        <v>1495</v>
      </c>
      <c r="F8">
        <v>103619</v>
      </c>
      <c r="G8">
        <v>1489</v>
      </c>
      <c r="H8">
        <v>422</v>
      </c>
      <c r="I8">
        <v>186</v>
      </c>
      <c r="J8">
        <v>102</v>
      </c>
      <c r="K8">
        <v>81</v>
      </c>
      <c r="L8">
        <v>303</v>
      </c>
      <c r="M8">
        <v>147</v>
      </c>
      <c r="N8">
        <v>715</v>
      </c>
      <c r="O8">
        <v>221</v>
      </c>
      <c r="P8">
        <v>254</v>
      </c>
      <c r="Q8">
        <v>95</v>
      </c>
      <c r="R8">
        <v>344</v>
      </c>
      <c r="S8">
        <v>100</v>
      </c>
      <c r="T8">
        <v>323</v>
      </c>
      <c r="U8">
        <v>136</v>
      </c>
      <c r="V8">
        <v>551</v>
      </c>
      <c r="W8">
        <v>184</v>
      </c>
      <c r="X8">
        <v>249</v>
      </c>
      <c r="Y8">
        <v>139</v>
      </c>
      <c r="Z8">
        <v>625</v>
      </c>
      <c r="AA8">
        <v>154</v>
      </c>
      <c r="AB8">
        <v>331</v>
      </c>
      <c r="AC8">
        <v>127</v>
      </c>
      <c r="AD8">
        <v>530</v>
      </c>
      <c r="AE8">
        <v>195</v>
      </c>
      <c r="AF8">
        <v>588</v>
      </c>
      <c r="AG8">
        <v>183</v>
      </c>
      <c r="AH8">
        <v>677</v>
      </c>
      <c r="AI8">
        <v>214</v>
      </c>
      <c r="AJ8">
        <v>723</v>
      </c>
      <c r="AK8">
        <v>192</v>
      </c>
      <c r="AL8">
        <v>1718</v>
      </c>
      <c r="AM8">
        <v>312</v>
      </c>
      <c r="AN8">
        <v>2419</v>
      </c>
      <c r="AO8">
        <v>393</v>
      </c>
      <c r="AP8">
        <v>11299</v>
      </c>
      <c r="AQ8">
        <v>709</v>
      </c>
      <c r="AR8">
        <v>15440</v>
      </c>
      <c r="AS8">
        <v>755</v>
      </c>
      <c r="AT8">
        <v>29077</v>
      </c>
      <c r="AU8">
        <v>1092</v>
      </c>
      <c r="AV8">
        <v>17297</v>
      </c>
      <c r="AW8">
        <v>953</v>
      </c>
      <c r="AX8">
        <v>11116</v>
      </c>
      <c r="AY8">
        <v>682</v>
      </c>
      <c r="AZ8">
        <v>5304</v>
      </c>
      <c r="BA8">
        <v>463</v>
      </c>
      <c r="BB8">
        <v>3212</v>
      </c>
      <c r="BC8">
        <v>335</v>
      </c>
      <c r="BD8">
        <v>3047</v>
      </c>
      <c r="BE8">
        <v>360</v>
      </c>
    </row>
    <row r="9" spans="1:57" x14ac:dyDescent="0.25">
      <c r="A9" t="s">
        <v>126</v>
      </c>
      <c r="B9">
        <v>6085</v>
      </c>
      <c r="C9" t="s">
        <v>127</v>
      </c>
      <c r="D9">
        <v>272324</v>
      </c>
      <c r="E9">
        <v>2460</v>
      </c>
      <c r="F9">
        <v>265845</v>
      </c>
      <c r="G9">
        <v>2468</v>
      </c>
      <c r="H9">
        <v>901</v>
      </c>
      <c r="I9">
        <v>252</v>
      </c>
      <c r="J9">
        <v>718</v>
      </c>
      <c r="K9">
        <v>224</v>
      </c>
      <c r="L9">
        <v>525</v>
      </c>
      <c r="M9">
        <v>122</v>
      </c>
      <c r="N9">
        <v>1834</v>
      </c>
      <c r="O9">
        <v>312</v>
      </c>
      <c r="P9">
        <v>2819</v>
      </c>
      <c r="Q9">
        <v>362</v>
      </c>
      <c r="R9">
        <v>1640</v>
      </c>
      <c r="S9">
        <v>273</v>
      </c>
      <c r="T9">
        <v>1120</v>
      </c>
      <c r="U9">
        <v>207</v>
      </c>
      <c r="V9">
        <v>2218</v>
      </c>
      <c r="W9">
        <v>335</v>
      </c>
      <c r="X9">
        <v>1264</v>
      </c>
      <c r="Y9">
        <v>288</v>
      </c>
      <c r="Z9">
        <v>2155</v>
      </c>
      <c r="AA9">
        <v>254</v>
      </c>
      <c r="AB9">
        <v>1627</v>
      </c>
      <c r="AC9">
        <v>306</v>
      </c>
      <c r="AD9">
        <v>2061</v>
      </c>
      <c r="AE9">
        <v>321</v>
      </c>
      <c r="AF9">
        <v>1191</v>
      </c>
      <c r="AG9">
        <v>227</v>
      </c>
      <c r="AH9">
        <v>1941</v>
      </c>
      <c r="AI9">
        <v>284</v>
      </c>
      <c r="AJ9">
        <v>1650</v>
      </c>
      <c r="AK9">
        <v>259</v>
      </c>
      <c r="AL9">
        <v>5532</v>
      </c>
      <c r="AM9">
        <v>483</v>
      </c>
      <c r="AN9">
        <v>7424</v>
      </c>
      <c r="AO9">
        <v>608</v>
      </c>
      <c r="AP9">
        <v>27608</v>
      </c>
      <c r="AQ9">
        <v>1219</v>
      </c>
      <c r="AR9">
        <v>36122</v>
      </c>
      <c r="AS9">
        <v>1417</v>
      </c>
      <c r="AT9">
        <v>71669</v>
      </c>
      <c r="AU9">
        <v>1529</v>
      </c>
      <c r="AV9">
        <v>49060</v>
      </c>
      <c r="AW9">
        <v>1361</v>
      </c>
      <c r="AX9">
        <v>25226</v>
      </c>
      <c r="AY9">
        <v>991</v>
      </c>
      <c r="AZ9">
        <v>12443</v>
      </c>
      <c r="BA9">
        <v>694</v>
      </c>
      <c r="BB9">
        <v>7097</v>
      </c>
      <c r="BC9">
        <v>552</v>
      </c>
      <c r="BD9">
        <v>6479</v>
      </c>
      <c r="BE9">
        <v>482</v>
      </c>
    </row>
    <row r="10" spans="1:57" x14ac:dyDescent="0.25">
      <c r="A10" t="s">
        <v>128</v>
      </c>
      <c r="B10">
        <v>6095</v>
      </c>
      <c r="C10" t="s">
        <v>129</v>
      </c>
      <c r="D10">
        <v>59232</v>
      </c>
      <c r="E10">
        <v>1278</v>
      </c>
      <c r="F10">
        <v>57326</v>
      </c>
      <c r="G10">
        <v>1333</v>
      </c>
      <c r="H10">
        <v>194</v>
      </c>
      <c r="I10">
        <v>110</v>
      </c>
      <c r="J10">
        <v>264</v>
      </c>
      <c r="K10">
        <v>141</v>
      </c>
      <c r="L10">
        <v>293</v>
      </c>
      <c r="M10">
        <v>117</v>
      </c>
      <c r="N10">
        <v>654</v>
      </c>
      <c r="O10">
        <v>186</v>
      </c>
      <c r="P10">
        <v>295</v>
      </c>
      <c r="Q10">
        <v>112</v>
      </c>
      <c r="R10">
        <v>381</v>
      </c>
      <c r="S10">
        <v>115</v>
      </c>
      <c r="T10">
        <v>438</v>
      </c>
      <c r="U10">
        <v>176</v>
      </c>
      <c r="V10">
        <v>444</v>
      </c>
      <c r="W10">
        <v>148</v>
      </c>
      <c r="X10">
        <v>297</v>
      </c>
      <c r="Y10">
        <v>128</v>
      </c>
      <c r="Z10">
        <v>631</v>
      </c>
      <c r="AA10">
        <v>160</v>
      </c>
      <c r="AB10">
        <v>523</v>
      </c>
      <c r="AC10">
        <v>160</v>
      </c>
      <c r="AD10">
        <v>915</v>
      </c>
      <c r="AE10">
        <v>238</v>
      </c>
      <c r="AF10">
        <v>572</v>
      </c>
      <c r="AG10">
        <v>154</v>
      </c>
      <c r="AH10">
        <v>1288</v>
      </c>
      <c r="AI10">
        <v>249</v>
      </c>
      <c r="AJ10">
        <v>1459</v>
      </c>
      <c r="AK10">
        <v>305</v>
      </c>
      <c r="AL10">
        <v>4611</v>
      </c>
      <c r="AM10">
        <v>487</v>
      </c>
      <c r="AN10">
        <v>5475</v>
      </c>
      <c r="AO10">
        <v>525</v>
      </c>
      <c r="AP10">
        <v>12414</v>
      </c>
      <c r="AQ10">
        <v>833</v>
      </c>
      <c r="AR10">
        <v>10244</v>
      </c>
      <c r="AS10">
        <v>697</v>
      </c>
      <c r="AT10">
        <v>12126</v>
      </c>
      <c r="AU10">
        <v>786</v>
      </c>
      <c r="AV10">
        <v>2933</v>
      </c>
      <c r="AW10">
        <v>370</v>
      </c>
      <c r="AX10">
        <v>601</v>
      </c>
      <c r="AY10">
        <v>151</v>
      </c>
      <c r="AZ10">
        <v>162</v>
      </c>
      <c r="BA10">
        <v>65</v>
      </c>
      <c r="BB10">
        <v>112</v>
      </c>
      <c r="BC10">
        <v>62</v>
      </c>
      <c r="BD10">
        <v>1906</v>
      </c>
      <c r="BE10">
        <v>261</v>
      </c>
    </row>
    <row r="11" spans="1:57" x14ac:dyDescent="0.25">
      <c r="A11" t="s">
        <v>130</v>
      </c>
      <c r="B11">
        <v>6097</v>
      </c>
      <c r="C11" t="s">
        <v>131</v>
      </c>
      <c r="D11">
        <v>76269</v>
      </c>
      <c r="E11">
        <v>1267</v>
      </c>
      <c r="F11">
        <v>72871</v>
      </c>
      <c r="G11">
        <v>1222</v>
      </c>
      <c r="H11">
        <v>146</v>
      </c>
      <c r="I11">
        <v>80</v>
      </c>
      <c r="J11">
        <v>179</v>
      </c>
      <c r="K11">
        <v>94</v>
      </c>
      <c r="L11">
        <v>316</v>
      </c>
      <c r="M11">
        <v>142</v>
      </c>
      <c r="N11">
        <v>1143</v>
      </c>
      <c r="O11">
        <v>215</v>
      </c>
      <c r="P11">
        <v>563</v>
      </c>
      <c r="Q11">
        <v>146</v>
      </c>
      <c r="R11">
        <v>598</v>
      </c>
      <c r="S11">
        <v>187</v>
      </c>
      <c r="T11">
        <v>458</v>
      </c>
      <c r="U11">
        <v>188</v>
      </c>
      <c r="V11">
        <v>730</v>
      </c>
      <c r="W11">
        <v>179</v>
      </c>
      <c r="X11">
        <v>469</v>
      </c>
      <c r="Y11">
        <v>158</v>
      </c>
      <c r="Z11">
        <v>1155</v>
      </c>
      <c r="AA11">
        <v>257</v>
      </c>
      <c r="AB11">
        <v>515</v>
      </c>
      <c r="AC11">
        <v>184</v>
      </c>
      <c r="AD11">
        <v>957</v>
      </c>
      <c r="AE11">
        <v>226</v>
      </c>
      <c r="AF11">
        <v>585</v>
      </c>
      <c r="AG11">
        <v>180</v>
      </c>
      <c r="AH11">
        <v>1335</v>
      </c>
      <c r="AI11">
        <v>234</v>
      </c>
      <c r="AJ11">
        <v>980</v>
      </c>
      <c r="AK11">
        <v>191</v>
      </c>
      <c r="AL11">
        <v>4278</v>
      </c>
      <c r="AM11">
        <v>511</v>
      </c>
      <c r="AN11">
        <v>5852</v>
      </c>
      <c r="AO11">
        <v>450</v>
      </c>
      <c r="AP11">
        <v>15640</v>
      </c>
      <c r="AQ11">
        <v>861</v>
      </c>
      <c r="AR11">
        <v>12710</v>
      </c>
      <c r="AS11">
        <v>807</v>
      </c>
      <c r="AT11">
        <v>16952</v>
      </c>
      <c r="AU11">
        <v>924</v>
      </c>
      <c r="AV11">
        <v>5079</v>
      </c>
      <c r="AW11">
        <v>552</v>
      </c>
      <c r="AX11">
        <v>1404</v>
      </c>
      <c r="AY11">
        <v>264</v>
      </c>
      <c r="AZ11">
        <v>573</v>
      </c>
      <c r="BA11">
        <v>147</v>
      </c>
      <c r="BB11">
        <v>254</v>
      </c>
      <c r="BC11">
        <v>103</v>
      </c>
      <c r="BD11">
        <v>3398</v>
      </c>
      <c r="BE11">
        <v>371</v>
      </c>
    </row>
    <row r="12" spans="1:57" s="6" customFormat="1" x14ac:dyDescent="0.25">
      <c r="B12" s="6" t="s">
        <v>146</v>
      </c>
      <c r="D12" s="6">
        <f>SUM(D3:D11)</f>
        <v>1202265</v>
      </c>
      <c r="F12" s="8">
        <f>SUM(F3:F11)</f>
        <v>1168532</v>
      </c>
      <c r="G12" s="8"/>
      <c r="H12" s="6">
        <f>SUM(H3:H11)</f>
        <v>5700</v>
      </c>
      <c r="J12" s="6">
        <f>SUM(J3:J11)</f>
        <v>3784</v>
      </c>
      <c r="L12" s="6">
        <f>SUM(L3:L11)</f>
        <v>4952</v>
      </c>
      <c r="N12" s="6">
        <f>SUM(N3:N11)</f>
        <v>15411</v>
      </c>
      <c r="P12" s="6">
        <f>SUM(P3:P11)</f>
        <v>14632</v>
      </c>
      <c r="R12" s="6">
        <f>SUM(R3:R11)</f>
        <v>9014</v>
      </c>
      <c r="T12" s="6">
        <f>SUM(T3:T11)</f>
        <v>7683</v>
      </c>
      <c r="V12" s="6">
        <f>SUM(V3:V11)</f>
        <v>11848</v>
      </c>
      <c r="X12" s="6">
        <f>SUM(X3:X11)</f>
        <v>7256</v>
      </c>
      <c r="Z12" s="6">
        <f>SUM(Z3:Z11)</f>
        <v>13628</v>
      </c>
      <c r="AB12" s="6">
        <f>SUM(AB3:AB11)</f>
        <v>8364</v>
      </c>
      <c r="AD12" s="6">
        <f>SUM(AD3:AD11)</f>
        <v>13669</v>
      </c>
      <c r="AF12" s="6">
        <f>SUM(AF3:AF11)</f>
        <v>9872</v>
      </c>
      <c r="AH12" s="6">
        <f>SUM(AH3:AH11)</f>
        <v>16406</v>
      </c>
      <c r="AJ12" s="6">
        <f>SUM(AJ3:AJ11)</f>
        <v>15151</v>
      </c>
      <c r="AL12" s="6">
        <f>SUM(AL3:AL11)</f>
        <v>46224</v>
      </c>
      <c r="AN12" s="6">
        <f>SUM(AN3:AN11)</f>
        <v>54635</v>
      </c>
      <c r="AP12" s="6">
        <f>SUM(AP3:AP11)</f>
        <v>164857</v>
      </c>
      <c r="AR12" s="8">
        <f>SUM(AR3:AR11)</f>
        <v>165945</v>
      </c>
      <c r="AS12" s="8"/>
      <c r="AT12" s="6">
        <f>SUM(AT3:AT11)</f>
        <v>281101</v>
      </c>
      <c r="AV12" s="6">
        <f>SUM(AV3:AV11)</f>
        <v>151338</v>
      </c>
      <c r="AX12" s="6">
        <f>SUM(AX3:AX11)</f>
        <v>78719</v>
      </c>
      <c r="AZ12" s="6">
        <f>SUM(AZ3:AZ11)</f>
        <v>41548</v>
      </c>
      <c r="BB12" s="6">
        <f>SUM(BB3:BB11)</f>
        <v>26795</v>
      </c>
      <c r="BD12" s="6">
        <f>SUM(BD3:BD11)</f>
        <v>33733</v>
      </c>
    </row>
    <row r="13" spans="1:57" x14ac:dyDescent="0.25">
      <c r="B13" t="s">
        <v>133</v>
      </c>
      <c r="E13">
        <f xml:space="preserve"> SQRT(SUMSQ(E3:E11))</f>
        <v>5175.2920690527217</v>
      </c>
      <c r="F13" s="3"/>
      <c r="G13" s="3">
        <f t="shared" ref="G13:AM13" si="0" xml:space="preserve"> SQRT(SUMSQ(G3:G11))</f>
        <v>5134.9478088876422</v>
      </c>
      <c r="I13">
        <f t="shared" ref="I13:AK13" si="1" xml:space="preserve"> SQRT(SUMSQ(I3:I11))</f>
        <v>557.15796682808013</v>
      </c>
      <c r="K13">
        <f t="shared" si="0"/>
        <v>479.9531227109581</v>
      </c>
      <c r="M13">
        <f t="shared" ref="M13:AK13" si="2" xml:space="preserve"> SQRT(SUMSQ(M3:M11))</f>
        <v>497.54597777491881</v>
      </c>
      <c r="O13">
        <f t="shared" si="0"/>
        <v>927.78391880868469</v>
      </c>
      <c r="Q13">
        <f t="shared" ref="Q13:AK13" si="3" xml:space="preserve"> SQRT(SUMSQ(Q3:Q11))</f>
        <v>873.65496621950251</v>
      </c>
      <c r="S13">
        <f t="shared" si="0"/>
        <v>637.22288094512112</v>
      </c>
      <c r="U13">
        <f t="shared" ref="U13:AK13" si="4" xml:space="preserve"> SQRT(SUMSQ(U3:U11))</f>
        <v>657.51882102339857</v>
      </c>
      <c r="W13">
        <f t="shared" si="0"/>
        <v>759.33326016973604</v>
      </c>
      <c r="Y13">
        <f t="shared" ref="Y13:AK13" si="5" xml:space="preserve"> SQRT(SUMSQ(Y3:Y11))</f>
        <v>647.16458493956543</v>
      </c>
      <c r="AA13">
        <f t="shared" si="0"/>
        <v>822.94896561086944</v>
      </c>
      <c r="AC13">
        <f t="shared" ref="AC13:AK13" si="6" xml:space="preserve"> SQRT(SUMSQ(AC3:AC11))</f>
        <v>663.25937611163852</v>
      </c>
      <c r="AE13">
        <f t="shared" si="0"/>
        <v>827.54153974286999</v>
      </c>
      <c r="AG13">
        <f t="shared" ref="AG13:AK13" si="7" xml:space="preserve"> SQRT(SUMSQ(AG3:AG11))</f>
        <v>649.3003927305142</v>
      </c>
      <c r="AI13">
        <f t="shared" si="0"/>
        <v>894.35172052163011</v>
      </c>
      <c r="AK13">
        <f t="shared" ref="AK13" si="8" xml:space="preserve"> SQRT(SUMSQ(AK3:AK11))</f>
        <v>902.78956573500557</v>
      </c>
      <c r="AM13">
        <f t="shared" ref="AM13:AO13" si="9" xml:space="preserve"> SQRT(SUMSQ(AM3:AM11))</f>
        <v>1547.0917878393641</v>
      </c>
      <c r="AO13">
        <f t="shared" ref="AO13" si="10" xml:space="preserve"> SQRT(SUMSQ(AO3:AO11))</f>
        <v>1552.0921364403596</v>
      </c>
      <c r="AQ13">
        <f t="shared" ref="AQ13:AS13" si="11" xml:space="preserve"> SQRT(SUMSQ(AQ3:AQ11))</f>
        <v>2740.5010490784343</v>
      </c>
      <c r="AR13" s="3"/>
      <c r="AS13" s="3">
        <f t="shared" ref="AS13" si="12" xml:space="preserve"> SQRT(SUMSQ(AS3:AS11))</f>
        <v>2802.7893249404242</v>
      </c>
      <c r="AU13">
        <f t="shared" ref="AU13:AW13" si="13" xml:space="preserve"> SQRT(SUMSQ(AU3:AU11))</f>
        <v>3477.6282147463667</v>
      </c>
      <c r="AW13">
        <f t="shared" ref="AW13" si="14" xml:space="preserve"> SQRT(SUMSQ(AW3:AW11))</f>
        <v>2543.2636512953195</v>
      </c>
      <c r="AY13">
        <f t="shared" ref="AY13:BA13" si="15" xml:space="preserve"> SQRT(SUMSQ(AY3:AY11))</f>
        <v>1895.1857428758797</v>
      </c>
      <c r="BA13">
        <f t="shared" ref="BA13" si="16" xml:space="preserve"> SQRT(SUMSQ(BA3:BA11))</f>
        <v>1348.3938593749231</v>
      </c>
      <c r="BC13">
        <f t="shared" ref="BC13:BE13" si="17" xml:space="preserve"> SQRT(SUMSQ(BC3:BC11))</f>
        <v>1171.1993852457404</v>
      </c>
      <c r="BE13">
        <f t="shared" ref="BE13" si="18" xml:space="preserve"> SQRT(SUMSQ(BE3:BE11))</f>
        <v>1209.2592774091088</v>
      </c>
    </row>
    <row r="14" spans="1:57" s="5" customFormat="1" x14ac:dyDescent="0.25">
      <c r="B14" s="5" t="s">
        <v>147</v>
      </c>
      <c r="H14" s="4">
        <f>H12/$F$12</f>
        <v>4.8779151961606529E-3</v>
      </c>
      <c r="I14" s="4"/>
      <c r="J14" s="4">
        <f>J12/$F$12</f>
        <v>3.2382510705740194E-3</v>
      </c>
      <c r="K14" s="4"/>
      <c r="L14" s="4">
        <f>L12/$F$12</f>
        <v>4.2377957984890448E-3</v>
      </c>
      <c r="M14" s="4"/>
      <c r="N14" s="4">
        <f>N12/$F$12</f>
        <v>1.3188342296145933E-2</v>
      </c>
      <c r="O14" s="4"/>
      <c r="P14" s="4">
        <f>P12/$F$12</f>
        <v>1.2521693886003977E-2</v>
      </c>
      <c r="Q14" s="4"/>
      <c r="R14" s="4">
        <f>R12/$F$12</f>
        <v>7.7139522067003726E-3</v>
      </c>
      <c r="S14" s="4"/>
      <c r="T14" s="4">
        <f>T12/$F$12</f>
        <v>6.5749162196670694E-3</v>
      </c>
      <c r="U14" s="4"/>
      <c r="V14" s="4">
        <f>V12/$F$12</f>
        <v>1.0139217411247617E-2</v>
      </c>
      <c r="W14" s="4"/>
      <c r="X14" s="4">
        <f>X12/$F$12</f>
        <v>6.2095004672529297E-3</v>
      </c>
      <c r="Y14" s="4"/>
      <c r="Z14" s="4">
        <f>Z12/$F$12</f>
        <v>1.1662496191803049E-2</v>
      </c>
      <c r="AA14" s="4"/>
      <c r="AB14" s="4">
        <f>AB12/$F$12</f>
        <v>7.1576987194188948E-3</v>
      </c>
      <c r="AC14" s="4"/>
      <c r="AD14" s="4">
        <f>AD12/$F$12</f>
        <v>1.1697582950231572E-2</v>
      </c>
      <c r="AE14" s="4"/>
      <c r="AF14" s="4">
        <f>AF12/$F$12</f>
        <v>8.4482068099119238E-3</v>
      </c>
      <c r="AG14" s="4"/>
      <c r="AH14" s="4">
        <f>AH12/$F$12</f>
        <v>1.4039838018984504E-2</v>
      </c>
      <c r="AI14" s="4"/>
      <c r="AJ14" s="4">
        <f>AJ12/$F$12</f>
        <v>1.2965840901233342E-2</v>
      </c>
      <c r="AK14" s="4"/>
      <c r="AL14" s="4">
        <f>AL12/$F$12</f>
        <v>3.9557324917075441E-2</v>
      </c>
      <c r="AM14" s="4"/>
      <c r="AN14" s="4">
        <f>AN12/$F$12</f>
        <v>4.6755245042497763E-2</v>
      </c>
      <c r="AO14" s="4"/>
      <c r="AP14" s="4">
        <f>AP12/$F$12</f>
        <v>0.14108043254271171</v>
      </c>
      <c r="AQ14" s="4"/>
      <c r="AR14" s="4">
        <f>AR12/$F$12</f>
        <v>0.14201151530296133</v>
      </c>
      <c r="AS14" s="7"/>
      <c r="AT14" s="5">
        <f>AT12/$F$12</f>
        <v>0.2405590946589396</v>
      </c>
      <c r="AV14" s="5">
        <f>AV12/$F$12</f>
        <v>0.12951121578185279</v>
      </c>
      <c r="AX14" s="5">
        <f>AX12/$F$12</f>
        <v>6.7365720408170252E-2</v>
      </c>
      <c r="AZ14" s="5">
        <f>AZ12/$F$12</f>
        <v>3.5555722907032072E-2</v>
      </c>
      <c r="BB14" s="5">
        <f>BB12/$F$12</f>
        <v>2.2930480294934157E-2</v>
      </c>
    </row>
    <row r="22" spans="1:13" x14ac:dyDescent="0.25">
      <c r="A22" t="s">
        <v>134</v>
      </c>
      <c r="B22" t="s">
        <v>132</v>
      </c>
      <c r="C22" t="s">
        <v>133</v>
      </c>
    </row>
    <row r="23" spans="1:13" x14ac:dyDescent="0.25">
      <c r="B23">
        <f>F12</f>
        <v>1168532</v>
      </c>
      <c r="C23">
        <f>G13</f>
        <v>5134.9478088876422</v>
      </c>
      <c r="F23" t="s">
        <v>141</v>
      </c>
      <c r="G23">
        <v>1500</v>
      </c>
    </row>
    <row r="24" spans="1:13" x14ac:dyDescent="0.25">
      <c r="F24" t="s">
        <v>142</v>
      </c>
      <c r="G24">
        <v>2000</v>
      </c>
    </row>
    <row r="25" spans="1:13" x14ac:dyDescent="0.25">
      <c r="A25" t="s">
        <v>143</v>
      </c>
      <c r="B25" t="s">
        <v>132</v>
      </c>
      <c r="C25" t="s">
        <v>133</v>
      </c>
    </row>
    <row r="26" spans="1:13" x14ac:dyDescent="0.25">
      <c r="A26" t="s">
        <v>144</v>
      </c>
      <c r="B26">
        <v>165945</v>
      </c>
      <c r="C26">
        <v>2802.7893249404242</v>
      </c>
      <c r="F26" t="s">
        <v>135</v>
      </c>
      <c r="G26">
        <f>F12/2</f>
        <v>584266</v>
      </c>
      <c r="H26" t="s">
        <v>136</v>
      </c>
    </row>
    <row r="27" spans="1:13" x14ac:dyDescent="0.25">
      <c r="F27" t="s">
        <v>145</v>
      </c>
      <c r="G27">
        <f>SUM(H12:AP12)</f>
        <v>423086</v>
      </c>
      <c r="H27" t="s">
        <v>136</v>
      </c>
      <c r="J27" s="1" t="s">
        <v>149</v>
      </c>
      <c r="K27" s="1"/>
      <c r="L27" s="1">
        <f>G23+((G26-G27)/G29)*(G24-G23)</f>
        <v>1985.6428334689203</v>
      </c>
    </row>
    <row r="28" spans="1:13" x14ac:dyDescent="0.25">
      <c r="F28" s="1" t="s">
        <v>137</v>
      </c>
      <c r="G28" s="1">
        <f>SUM(H14:AR14)</f>
        <v>0.50407776594907117</v>
      </c>
      <c r="H28" t="s">
        <v>138</v>
      </c>
      <c r="J28" t="s">
        <v>139</v>
      </c>
      <c r="L28">
        <f>C23/2</f>
        <v>2567.4739044438211</v>
      </c>
    </row>
    <row r="29" spans="1:13" x14ac:dyDescent="0.25">
      <c r="F29" t="s">
        <v>148</v>
      </c>
      <c r="G29">
        <f>B26</f>
        <v>165945</v>
      </c>
      <c r="H29" t="s">
        <v>136</v>
      </c>
    </row>
    <row r="30" spans="1:13" x14ac:dyDescent="0.25">
      <c r="J30" t="s">
        <v>150</v>
      </c>
      <c r="L30">
        <f>SQRT(SUMSQ(H13:AQ13))</f>
        <v>4516.356717532396</v>
      </c>
    </row>
    <row r="31" spans="1:13" x14ac:dyDescent="0.25">
      <c r="F31">
        <f>G26-G27</f>
        <v>161180</v>
      </c>
    </row>
    <row r="32" spans="1:13" x14ac:dyDescent="0.25">
      <c r="F32">
        <f>F31/G29</f>
        <v>0.9712856669378408</v>
      </c>
      <c r="J32" t="s">
        <v>151</v>
      </c>
      <c r="M32">
        <f>SQRT(SUMSQ(L28:L30))</f>
        <v>5195.1323611627067</v>
      </c>
    </row>
    <row r="34" spans="7:13" x14ac:dyDescent="0.25">
      <c r="J34" t="s">
        <v>152</v>
      </c>
      <c r="M34">
        <f>C26</f>
        <v>2802.7893249404242</v>
      </c>
    </row>
    <row r="36" spans="7:13" x14ac:dyDescent="0.25">
      <c r="G36" s="1" t="s">
        <v>140</v>
      </c>
      <c r="H36" s="1"/>
      <c r="I36" s="1"/>
      <c r="J36" s="1">
        <f>((1/G29)*SQRT((M32^2)-((((G26-G27)/G29)*M34)^2))*(G24-G23))</f>
        <v>13.331984564171643</v>
      </c>
      <c r="K36" s="2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ACS_16_5YR_B25056_with_ann_RRv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 Elydeth Rodriguez Mendoza</dc:creator>
  <cp:lastModifiedBy>Template User</cp:lastModifiedBy>
  <dcterms:created xsi:type="dcterms:W3CDTF">2018-10-16T05:28:13Z</dcterms:created>
  <dcterms:modified xsi:type="dcterms:W3CDTF">2018-10-16T05:34:38Z</dcterms:modified>
</cp:coreProperties>
</file>