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ysakamoto/Desktop/Kramer Lab/R/"/>
    </mc:Choice>
  </mc:AlternateContent>
  <xr:revisionPtr revIDLastSave="0" documentId="13_ncr:1_{541F427D-A7AF-6A4F-823E-0D7B16EE837E}" xr6:coauthVersionLast="47" xr6:coauthVersionMax="47" xr10:uidLastSave="{00000000-0000-0000-0000-000000000000}"/>
  <bookViews>
    <workbookView xWindow="0" yWindow="500" windowWidth="28800" windowHeight="16380" activeTab="1" xr2:uid="{B169082B-D1F9-CC4F-9C34-F4D4F7C7B90C}"/>
  </bookViews>
  <sheets>
    <sheet name="CRC1" sheetId="5" r:id="rId1"/>
    <sheet name="CRC2" sheetId="12" r:id="rId2"/>
    <sheet name="SWEET9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3" i="13" l="1"/>
  <c r="J15" i="13"/>
  <c r="L30" i="13"/>
  <c r="I30" i="13"/>
  <c r="J30" i="13" s="1"/>
  <c r="L29" i="13"/>
  <c r="I29" i="13"/>
  <c r="J29" i="13" s="1"/>
  <c r="L28" i="13"/>
  <c r="K28" i="13"/>
  <c r="J28" i="13"/>
  <c r="N28" i="13" s="1"/>
  <c r="I28" i="13"/>
  <c r="L27" i="13"/>
  <c r="I27" i="13"/>
  <c r="J27" i="13" s="1"/>
  <c r="L26" i="13"/>
  <c r="K26" i="13"/>
  <c r="J26" i="13"/>
  <c r="N26" i="13" s="1"/>
  <c r="I26" i="13"/>
  <c r="L25" i="13"/>
  <c r="I25" i="13"/>
  <c r="J25" i="13" s="1"/>
  <c r="L24" i="13"/>
  <c r="K24" i="13"/>
  <c r="J24" i="13"/>
  <c r="N24" i="13" s="1"/>
  <c r="I24" i="13"/>
  <c r="L23" i="13"/>
  <c r="I23" i="13"/>
  <c r="L22" i="13"/>
  <c r="K22" i="13"/>
  <c r="J22" i="13"/>
  <c r="N22" i="13" s="1"/>
  <c r="I22" i="13"/>
  <c r="L21" i="13"/>
  <c r="I21" i="13"/>
  <c r="J21" i="13" s="1"/>
  <c r="L20" i="13"/>
  <c r="K20" i="13"/>
  <c r="J20" i="13"/>
  <c r="N20" i="13" s="1"/>
  <c r="I20" i="13"/>
  <c r="L19" i="13"/>
  <c r="I19" i="13"/>
  <c r="J19" i="13" s="1"/>
  <c r="L18" i="13"/>
  <c r="K18" i="13"/>
  <c r="J18" i="13"/>
  <c r="N18" i="13" s="1"/>
  <c r="I18" i="13"/>
  <c r="L17" i="13"/>
  <c r="I17" i="13"/>
  <c r="J17" i="13" s="1"/>
  <c r="L16" i="13"/>
  <c r="K16" i="13"/>
  <c r="J16" i="13"/>
  <c r="N16" i="13" s="1"/>
  <c r="I16" i="13"/>
  <c r="L15" i="13"/>
  <c r="I15" i="13"/>
  <c r="H15" i="12"/>
  <c r="I15" i="12" s="1"/>
  <c r="L15" i="12" s="1"/>
  <c r="K15" i="12"/>
  <c r="H16" i="12"/>
  <c r="K16" i="12"/>
  <c r="H17" i="12"/>
  <c r="K17" i="12"/>
  <c r="H18" i="12"/>
  <c r="K18" i="12"/>
  <c r="H19" i="12"/>
  <c r="K19" i="12"/>
  <c r="H20" i="12"/>
  <c r="K20" i="12"/>
  <c r="H21" i="12"/>
  <c r="K21" i="12"/>
  <c r="H22" i="12"/>
  <c r="K22" i="12"/>
  <c r="H23" i="12"/>
  <c r="I23" i="12" s="1"/>
  <c r="L23" i="12" s="1"/>
  <c r="K23" i="12"/>
  <c r="H24" i="12"/>
  <c r="K24" i="12"/>
  <c r="H25" i="12"/>
  <c r="K25" i="12"/>
  <c r="H26" i="12"/>
  <c r="K26" i="12"/>
  <c r="H27" i="12"/>
  <c r="K27" i="12"/>
  <c r="H28" i="12"/>
  <c r="K28" i="12"/>
  <c r="H29" i="12"/>
  <c r="K29" i="12"/>
  <c r="H30" i="12"/>
  <c r="K30" i="12"/>
  <c r="H25" i="5"/>
  <c r="I25" i="5" s="1"/>
  <c r="L25" i="5" s="1"/>
  <c r="K25" i="5"/>
  <c r="H26" i="5"/>
  <c r="I26" i="5" s="1"/>
  <c r="J26" i="5" s="1"/>
  <c r="K26" i="5"/>
  <c r="H27" i="5"/>
  <c r="I27" i="5" s="1"/>
  <c r="K27" i="5"/>
  <c r="H28" i="5"/>
  <c r="I28" i="5" s="1"/>
  <c r="J28" i="5" s="1"/>
  <c r="K28" i="5"/>
  <c r="H29" i="5"/>
  <c r="I29" i="5" s="1"/>
  <c r="K29" i="5"/>
  <c r="H30" i="5"/>
  <c r="I30" i="5" s="1"/>
  <c r="J30" i="5" s="1"/>
  <c r="K30" i="5"/>
  <c r="H31" i="5"/>
  <c r="K31" i="5"/>
  <c r="H17" i="5"/>
  <c r="I17" i="5"/>
  <c r="L17" i="5" s="1"/>
  <c r="K17" i="5"/>
  <c r="H18" i="5"/>
  <c r="I18" i="5"/>
  <c r="L18" i="5" s="1"/>
  <c r="J18" i="5"/>
  <c r="K18" i="5"/>
  <c r="H19" i="5"/>
  <c r="I19" i="5"/>
  <c r="K19" i="5"/>
  <c r="H20" i="5"/>
  <c r="I20" i="5"/>
  <c r="J20" i="5"/>
  <c r="K20" i="5"/>
  <c r="M20" i="5" s="1"/>
  <c r="H21" i="5"/>
  <c r="I21" i="5"/>
  <c r="K21" i="5"/>
  <c r="M21" i="5"/>
  <c r="H22" i="5"/>
  <c r="I22" i="5"/>
  <c r="J22" i="5"/>
  <c r="K22" i="5"/>
  <c r="M22" i="5" s="1"/>
  <c r="H23" i="5"/>
  <c r="I23" i="5"/>
  <c r="K23" i="5"/>
  <c r="H24" i="5"/>
  <c r="I24" i="5" s="1"/>
  <c r="K24" i="5"/>
  <c r="I16" i="5"/>
  <c r="L16" i="5" s="1"/>
  <c r="H16" i="5"/>
  <c r="K16" i="5"/>
  <c r="M16" i="5" s="1"/>
  <c r="J8" i="13"/>
  <c r="J9" i="13"/>
  <c r="J10" i="13"/>
  <c r="J11" i="13"/>
  <c r="J12" i="13"/>
  <c r="J13" i="13"/>
  <c r="J14" i="13"/>
  <c r="J7" i="13"/>
  <c r="I8" i="5"/>
  <c r="M8" i="5" s="1"/>
  <c r="K8" i="5"/>
  <c r="H8" i="5"/>
  <c r="H2" i="5"/>
  <c r="I2" i="5"/>
  <c r="I19" i="12" l="1"/>
  <c r="I17" i="12"/>
  <c r="I20" i="12"/>
  <c r="I18" i="12"/>
  <c r="I16" i="12"/>
  <c r="M20" i="12"/>
  <c r="L29" i="5"/>
  <c r="M29" i="5"/>
  <c r="L27" i="5"/>
  <c r="M27" i="5"/>
  <c r="L24" i="5"/>
  <c r="J24" i="5"/>
  <c r="I31" i="5"/>
  <c r="L31" i="5" s="1"/>
  <c r="M26" i="5"/>
  <c r="L19" i="5"/>
  <c r="J16" i="5"/>
  <c r="L23" i="5"/>
  <c r="L22" i="5"/>
  <c r="L21" i="5"/>
  <c r="L20" i="5"/>
  <c r="M30" i="5"/>
  <c r="M18" i="5"/>
  <c r="K19" i="13"/>
  <c r="M19" i="13"/>
  <c r="N19" i="13"/>
  <c r="M27" i="13"/>
  <c r="K27" i="13"/>
  <c r="N27" i="13"/>
  <c r="K17" i="13"/>
  <c r="N17" i="13"/>
  <c r="M17" i="13"/>
  <c r="M21" i="13"/>
  <c r="K21" i="13"/>
  <c r="N21" i="13"/>
  <c r="K25" i="13"/>
  <c r="M25" i="13"/>
  <c r="N25" i="13"/>
  <c r="K29" i="13"/>
  <c r="M29" i="13"/>
  <c r="N29" i="13"/>
  <c r="K23" i="13"/>
  <c r="M23" i="13"/>
  <c r="N23" i="13"/>
  <c r="K15" i="13"/>
  <c r="M15" i="13"/>
  <c r="N15" i="13"/>
  <c r="N30" i="13"/>
  <c r="K30" i="13"/>
  <c r="M30" i="13"/>
  <c r="M16" i="13"/>
  <c r="M18" i="13"/>
  <c r="M20" i="13"/>
  <c r="M22" i="13"/>
  <c r="M24" i="13"/>
  <c r="M26" i="13"/>
  <c r="M28" i="13"/>
  <c r="M15" i="12"/>
  <c r="M23" i="12"/>
  <c r="J23" i="12"/>
  <c r="J17" i="12"/>
  <c r="J15" i="12"/>
  <c r="M25" i="5"/>
  <c r="M28" i="5"/>
  <c r="J31" i="5"/>
  <c r="L30" i="5"/>
  <c r="J29" i="5"/>
  <c r="L28" i="5"/>
  <c r="J27" i="5"/>
  <c r="L26" i="5"/>
  <c r="J25" i="5"/>
  <c r="M31" i="5"/>
  <c r="M23" i="5"/>
  <c r="M17" i="5"/>
  <c r="M24" i="5"/>
  <c r="M19" i="5"/>
  <c r="J23" i="5"/>
  <c r="J21" i="5"/>
  <c r="J19" i="5"/>
  <c r="J17" i="5"/>
  <c r="J8" i="5"/>
  <c r="L8" i="5"/>
  <c r="H7" i="12"/>
  <c r="I21" i="12" s="1"/>
  <c r="K7" i="12"/>
  <c r="H8" i="12"/>
  <c r="K8" i="12"/>
  <c r="H9" i="12"/>
  <c r="I9" i="12" s="1"/>
  <c r="K9" i="12"/>
  <c r="H10" i="12"/>
  <c r="I10" i="12" s="1"/>
  <c r="K10" i="12"/>
  <c r="H11" i="12"/>
  <c r="I11" i="12" s="1"/>
  <c r="J11" i="12"/>
  <c r="K11" i="12"/>
  <c r="M11" i="12" s="1"/>
  <c r="L11" i="12"/>
  <c r="H12" i="12"/>
  <c r="I12" i="12" s="1"/>
  <c r="J12" i="12"/>
  <c r="K12" i="12"/>
  <c r="H13" i="12"/>
  <c r="I13" i="12" s="1"/>
  <c r="J13" i="12" s="1"/>
  <c r="K13" i="12"/>
  <c r="H14" i="12"/>
  <c r="I14" i="12" s="1"/>
  <c r="J14" i="12"/>
  <c r="K14" i="12"/>
  <c r="I7" i="13"/>
  <c r="L7" i="13"/>
  <c r="I8" i="13"/>
  <c r="K8" i="13"/>
  <c r="L8" i="13"/>
  <c r="I9" i="13"/>
  <c r="K9" i="13"/>
  <c r="L9" i="13"/>
  <c r="I10" i="13"/>
  <c r="L10" i="13"/>
  <c r="I11" i="13"/>
  <c r="K11" i="13"/>
  <c r="L11" i="13"/>
  <c r="I12" i="13"/>
  <c r="K12" i="13"/>
  <c r="L12" i="13"/>
  <c r="I13" i="13"/>
  <c r="M13" i="13"/>
  <c r="K13" i="13"/>
  <c r="L13" i="13"/>
  <c r="I14" i="13"/>
  <c r="L14" i="13"/>
  <c r="H9" i="5"/>
  <c r="I9" i="5" s="1"/>
  <c r="J9" i="5" s="1"/>
  <c r="K9" i="5"/>
  <c r="H10" i="5"/>
  <c r="I10" i="5" s="1"/>
  <c r="J10" i="5" s="1"/>
  <c r="L10" i="5"/>
  <c r="K10" i="5"/>
  <c r="H11" i="5"/>
  <c r="I11" i="5" s="1"/>
  <c r="L11" i="5" s="1"/>
  <c r="J11" i="5"/>
  <c r="K11" i="5"/>
  <c r="M11" i="5"/>
  <c r="H12" i="5"/>
  <c r="I12" i="5" s="1"/>
  <c r="J12" i="5" s="1"/>
  <c r="K12" i="5"/>
  <c r="M12" i="5"/>
  <c r="H13" i="5"/>
  <c r="I13" i="5" s="1"/>
  <c r="J13" i="5"/>
  <c r="K13" i="5"/>
  <c r="H14" i="5"/>
  <c r="I14" i="5" s="1"/>
  <c r="L14" i="5" s="1"/>
  <c r="K14" i="5"/>
  <c r="H15" i="5"/>
  <c r="I15" i="5" s="1"/>
  <c r="J15" i="5" s="1"/>
  <c r="K15" i="5"/>
  <c r="M15" i="5"/>
  <c r="I4" i="13"/>
  <c r="J4" i="13"/>
  <c r="K4" i="13" s="1"/>
  <c r="L4" i="13"/>
  <c r="I5" i="13"/>
  <c r="J5" i="13"/>
  <c r="K5" i="13" s="1"/>
  <c r="L5" i="13"/>
  <c r="I6" i="13"/>
  <c r="J6" i="13"/>
  <c r="M6" i="13" s="1"/>
  <c r="K6" i="13"/>
  <c r="L6" i="13"/>
  <c r="H4" i="12"/>
  <c r="K4" i="12"/>
  <c r="H5" i="12"/>
  <c r="K5" i="12"/>
  <c r="H6" i="12"/>
  <c r="K6" i="12"/>
  <c r="H5" i="5"/>
  <c r="I5" i="5"/>
  <c r="L5" i="5" s="1"/>
  <c r="J5" i="5"/>
  <c r="K5" i="5"/>
  <c r="M5" i="5" s="1"/>
  <c r="H6" i="5"/>
  <c r="I6" i="5" s="1"/>
  <c r="K6" i="5"/>
  <c r="H7" i="5"/>
  <c r="I7" i="5"/>
  <c r="J7" i="5"/>
  <c r="K7" i="5"/>
  <c r="L3" i="13"/>
  <c r="I3" i="13"/>
  <c r="L2" i="13"/>
  <c r="I2" i="13"/>
  <c r="J2" i="13" s="1"/>
  <c r="K3" i="12"/>
  <c r="H3" i="12"/>
  <c r="K2" i="12"/>
  <c r="H2" i="12"/>
  <c r="L21" i="12" l="1"/>
  <c r="J21" i="12"/>
  <c r="M21" i="12"/>
  <c r="L16" i="12"/>
  <c r="J16" i="12"/>
  <c r="L17" i="12"/>
  <c r="M17" i="12"/>
  <c r="L18" i="12"/>
  <c r="J18" i="12"/>
  <c r="L19" i="12"/>
  <c r="M19" i="12"/>
  <c r="L14" i="12"/>
  <c r="J19" i="12"/>
  <c r="M18" i="12"/>
  <c r="L20" i="12"/>
  <c r="J20" i="12"/>
  <c r="I6" i="12"/>
  <c r="I4" i="12"/>
  <c r="J4" i="12" s="1"/>
  <c r="L13" i="12"/>
  <c r="I7" i="12"/>
  <c r="I30" i="12"/>
  <c r="I24" i="12"/>
  <c r="I25" i="12"/>
  <c r="I28" i="12"/>
  <c r="I22" i="12"/>
  <c r="I29" i="12"/>
  <c r="M16" i="12"/>
  <c r="I26" i="12"/>
  <c r="I27" i="12"/>
  <c r="L15" i="5"/>
  <c r="L12" i="5"/>
  <c r="L7" i="5"/>
  <c r="J14" i="5"/>
  <c r="L10" i="12"/>
  <c r="I5" i="12"/>
  <c r="J5" i="12" s="1"/>
  <c r="L9" i="12"/>
  <c r="M14" i="12"/>
  <c r="L6" i="12"/>
  <c r="J6" i="12"/>
  <c r="M4" i="12"/>
  <c r="M10" i="12"/>
  <c r="J9" i="12"/>
  <c r="L4" i="12"/>
  <c r="J10" i="12"/>
  <c r="I8" i="12"/>
  <c r="J8" i="12" s="1"/>
  <c r="K14" i="13"/>
  <c r="N14" i="13"/>
  <c r="M14" i="13"/>
  <c r="N11" i="13"/>
  <c r="M11" i="13"/>
  <c r="K10" i="13"/>
  <c r="M10" i="13"/>
  <c r="N10" i="13"/>
  <c r="K7" i="13"/>
  <c r="M7" i="13"/>
  <c r="N7" i="13"/>
  <c r="M9" i="13"/>
  <c r="J7" i="12"/>
  <c r="L7" i="12"/>
  <c r="M7" i="12"/>
  <c r="M12" i="12"/>
  <c r="L12" i="12"/>
  <c r="L8" i="12"/>
  <c r="M13" i="12"/>
  <c r="M9" i="12"/>
  <c r="M8" i="12"/>
  <c r="M12" i="13"/>
  <c r="M8" i="13"/>
  <c r="N12" i="13"/>
  <c r="N13" i="13"/>
  <c r="N9" i="13"/>
  <c r="N8" i="13"/>
  <c r="L13" i="5"/>
  <c r="L9" i="5"/>
  <c r="M9" i="5"/>
  <c r="M14" i="5"/>
  <c r="M10" i="5"/>
  <c r="M13" i="5"/>
  <c r="N4" i="13"/>
  <c r="M4" i="13"/>
  <c r="N5" i="13"/>
  <c r="M5" i="13"/>
  <c r="N6" i="13"/>
  <c r="J3" i="13"/>
  <c r="M6" i="12"/>
  <c r="J6" i="5"/>
  <c r="L6" i="5"/>
  <c r="M6" i="5"/>
  <c r="M7" i="5"/>
  <c r="N2" i="13"/>
  <c r="K2" i="13"/>
  <c r="M2" i="13"/>
  <c r="N3" i="13"/>
  <c r="M3" i="13"/>
  <c r="K3" i="13"/>
  <c r="I2" i="12"/>
  <c r="I3" i="12"/>
  <c r="K4" i="5"/>
  <c r="H4" i="5"/>
  <c r="K3" i="5"/>
  <c r="H3" i="5"/>
  <c r="K2" i="5"/>
  <c r="L26" i="12" l="1"/>
  <c r="J26" i="12"/>
  <c r="M26" i="12"/>
  <c r="L28" i="12"/>
  <c r="J28" i="12"/>
  <c r="M28" i="12"/>
  <c r="L25" i="12"/>
  <c r="M25" i="12"/>
  <c r="J25" i="12"/>
  <c r="M29" i="12"/>
  <c r="J29" i="12"/>
  <c r="L29" i="12"/>
  <c r="L24" i="12"/>
  <c r="J24" i="12"/>
  <c r="M24" i="12"/>
  <c r="L27" i="12"/>
  <c r="J27" i="12"/>
  <c r="M27" i="12"/>
  <c r="L22" i="12"/>
  <c r="J22" i="12"/>
  <c r="M22" i="12"/>
  <c r="L30" i="12"/>
  <c r="J30" i="12"/>
  <c r="M30" i="12"/>
  <c r="L5" i="12"/>
  <c r="M5" i="12"/>
  <c r="M3" i="12"/>
  <c r="L3" i="12"/>
  <c r="J3" i="12"/>
  <c r="M2" i="12"/>
  <c r="L2" i="12"/>
  <c r="J2" i="12"/>
  <c r="I3" i="5"/>
  <c r="L3" i="5" s="1"/>
  <c r="I4" i="5"/>
  <c r="M4" i="5" s="1"/>
  <c r="M2" i="5"/>
  <c r="L2" i="5"/>
  <c r="J2" i="5"/>
  <c r="J3" i="5" l="1"/>
  <c r="M3" i="5"/>
  <c r="J4" i="5"/>
  <c r="L4" i="5"/>
</calcChain>
</file>

<file path=xl/sharedStrings.xml><?xml version="1.0" encoding="utf-8"?>
<sst xmlns="http://schemas.openxmlformats.org/spreadsheetml/2006/main" count="488" uniqueCount="53">
  <si>
    <t>Sample</t>
  </si>
  <si>
    <t>Target</t>
  </si>
  <si>
    <t>Cq Mean</t>
  </si>
  <si>
    <t>Cq Std. Dev</t>
  </si>
  <si>
    <t>dcq</t>
  </si>
  <si>
    <t>ddcq</t>
  </si>
  <si>
    <t>2^-ddcq</t>
  </si>
  <si>
    <t>error</t>
  </si>
  <si>
    <t>plus</t>
  </si>
  <si>
    <t>minus</t>
  </si>
  <si>
    <t>MC_N_1</t>
  </si>
  <si>
    <t>MC_N_2</t>
  </si>
  <si>
    <t>MC_N_3</t>
  </si>
  <si>
    <t>MC_Upp_2</t>
  </si>
  <si>
    <t>MC_Upp_3</t>
  </si>
  <si>
    <t>MC_Upp_4</t>
  </si>
  <si>
    <t>UBC</t>
  </si>
  <si>
    <t>CRC1</t>
  </si>
  <si>
    <t>CRC2</t>
  </si>
  <si>
    <t>SWEET9</t>
  </si>
  <si>
    <t>Mp_Upp_1</t>
  </si>
  <si>
    <t>Mp_Upp_2</t>
  </si>
  <si>
    <t>Mp_Upp_3</t>
  </si>
  <si>
    <t>Mp_Upp_4</t>
  </si>
  <si>
    <t>Mp_N_1</t>
  </si>
  <si>
    <t>Mp_N_2</t>
  </si>
  <si>
    <t>Mp_N_3</t>
  </si>
  <si>
    <t>Mp_N_4</t>
  </si>
  <si>
    <t>Ml_Upp_1</t>
  </si>
  <si>
    <t>Ml_Upp_2</t>
  </si>
  <si>
    <t>Ml_Upp_3</t>
  </si>
  <si>
    <t>Ml_Upp_4</t>
  </si>
  <si>
    <t>Ml_N_1</t>
  </si>
  <si>
    <t>Ml_N_2</t>
  </si>
  <si>
    <t>Ml_N_3</t>
  </si>
  <si>
    <t>Ml_N_4</t>
  </si>
  <si>
    <t>Mv_Upp_1</t>
  </si>
  <si>
    <t>Mv_Upp_2</t>
  </si>
  <si>
    <t>Mv_Upp_3</t>
  </si>
  <si>
    <t>Mv_Upp_4</t>
  </si>
  <si>
    <t>Mv_N_1</t>
  </si>
  <si>
    <t>Mv_N_2</t>
  </si>
  <si>
    <t>Mv_N_3</t>
  </si>
  <si>
    <t>Mv_N_4</t>
  </si>
  <si>
    <t>species</t>
  </si>
  <si>
    <t>Mc</t>
  </si>
  <si>
    <t>Mp</t>
  </si>
  <si>
    <t>Ml</t>
  </si>
  <si>
    <t>Mv</t>
  </si>
  <si>
    <t>region</t>
  </si>
  <si>
    <t>upper</t>
  </si>
  <si>
    <t>nectary</t>
  </si>
  <si>
    <t>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</si>
</sst>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EC3D1-B58D-AF48-9644-B62FCA00B56A}">
  <dimension ref="A1:P31"/>
  <sheetViews>
    <sheetView workbookViewId="0">
      <selection activeCell="N1" sqref="N1:P1"/>
    </sheetView>
  </sheetViews>
  <sheetFormatPr baseColWidth="10" defaultRowHeight="16" x14ac:dyDescent="0.2"/>
  <cols>
    <col min="16" max="16" width="13.6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44</v>
      </c>
      <c r="O1" t="s">
        <v>49</v>
      </c>
      <c r="P1" t="s">
        <v>52</v>
      </c>
    </row>
    <row r="2" spans="1:16" s="1" customFormat="1" x14ac:dyDescent="0.2">
      <c r="A2" s="1" t="s">
        <v>13</v>
      </c>
      <c r="B2" s="1" t="s">
        <v>16</v>
      </c>
      <c r="C2" s="1">
        <v>24.616666666666664</v>
      </c>
      <c r="D2" s="1">
        <v>0.18230011885167036</v>
      </c>
      <c r="E2" s="1" t="s">
        <v>17</v>
      </c>
      <c r="F2" s="1">
        <v>25.506666666666671</v>
      </c>
      <c r="G2" s="1">
        <v>0.30730007050655422</v>
      </c>
      <c r="H2" s="1">
        <f t="shared" ref="H2:H31" si="0">F2-C2</f>
        <v>0.89000000000000767</v>
      </c>
      <c r="I2" s="1">
        <f>H2-$H$2</f>
        <v>0</v>
      </c>
      <c r="J2" s="1">
        <f>2^(-1*I2)</f>
        <v>1</v>
      </c>
      <c r="K2" s="1">
        <f t="shared" ref="K2:K31" si="1">SQRT(G2^2+D2^2)</f>
        <v>0.35730472522297596</v>
      </c>
      <c r="L2" s="1">
        <f>2^(-1*I2+K2)</f>
        <v>1.2810304112682562</v>
      </c>
      <c r="M2" s="1">
        <f>2^(-1*I2-K2)</f>
        <v>0.78062159274577392</v>
      </c>
      <c r="N2" s="1" t="s">
        <v>45</v>
      </c>
      <c r="O2" s="1" t="s">
        <v>50</v>
      </c>
      <c r="P2" s="1">
        <v>1</v>
      </c>
    </row>
    <row r="3" spans="1:16" s="1" customFormat="1" x14ac:dyDescent="0.2">
      <c r="A3" s="1" t="s">
        <v>14</v>
      </c>
      <c r="B3" s="1" t="s">
        <v>16</v>
      </c>
      <c r="C3" s="1">
        <v>24.573333333333334</v>
      </c>
      <c r="D3" s="1">
        <v>0.17616280348965063</v>
      </c>
      <c r="E3" s="1" t="s">
        <v>17</v>
      </c>
      <c r="F3" s="1">
        <v>24.936666666666667</v>
      </c>
      <c r="G3" s="1">
        <v>0.52003205029433974</v>
      </c>
      <c r="H3" s="1">
        <f t="shared" si="0"/>
        <v>0.36333333333333329</v>
      </c>
      <c r="I3" s="1">
        <f t="shared" ref="I3:I4" si="2">H3-$H$2</f>
        <v>-0.52666666666667439</v>
      </c>
      <c r="J3" s="1">
        <f>2^(-1*I3)</f>
        <v>1.4405968618317606</v>
      </c>
      <c r="K3" s="1">
        <f t="shared" si="1"/>
        <v>0.54905980245021391</v>
      </c>
      <c r="L3" s="1">
        <f t="shared" ref="L3:L4" si="3">2^(-1*I3+K3)</f>
        <v>2.1077831789892247</v>
      </c>
      <c r="M3" s="1">
        <f t="shared" ref="M3:M4" si="4">2^(-1*I3-K3)</f>
        <v>0.98459810240763201</v>
      </c>
      <c r="N3" s="1" t="s">
        <v>45</v>
      </c>
      <c r="O3" s="1" t="s">
        <v>50</v>
      </c>
      <c r="P3" s="1">
        <v>2</v>
      </c>
    </row>
    <row r="4" spans="1:16" s="1" customFormat="1" x14ac:dyDescent="0.2">
      <c r="A4" s="1" t="s">
        <v>15</v>
      </c>
      <c r="B4" s="1" t="s">
        <v>16</v>
      </c>
      <c r="C4" s="1">
        <v>24.454999999999998</v>
      </c>
      <c r="D4" s="1">
        <v>0.13435028842544494</v>
      </c>
      <c r="E4" s="1" t="s">
        <v>17</v>
      </c>
      <c r="F4" s="1">
        <v>24.93</v>
      </c>
      <c r="G4" s="1">
        <v>1.4142135623730649E-2</v>
      </c>
      <c r="H4" s="1">
        <f t="shared" si="0"/>
        <v>0.47500000000000142</v>
      </c>
      <c r="I4" s="1">
        <f t="shared" si="2"/>
        <v>-0.41500000000000625</v>
      </c>
      <c r="J4" s="1">
        <f t="shared" ref="J4" si="5">2^(-1*I4)</f>
        <v>1.3332986770912043</v>
      </c>
      <c r="K4" s="1">
        <f t="shared" si="1"/>
        <v>0.13509256086106383</v>
      </c>
      <c r="L4" s="1">
        <f t="shared" si="3"/>
        <v>1.4641796322081204</v>
      </c>
      <c r="M4" s="1">
        <f t="shared" si="4"/>
        <v>1.2141169862144847</v>
      </c>
      <c r="N4" s="1" t="s">
        <v>45</v>
      </c>
      <c r="O4" s="1" t="s">
        <v>50</v>
      </c>
      <c r="P4" s="1">
        <v>3</v>
      </c>
    </row>
    <row r="5" spans="1:16" x14ac:dyDescent="0.2">
      <c r="A5" t="s">
        <v>10</v>
      </c>
      <c r="B5" t="s">
        <v>16</v>
      </c>
      <c r="C5">
        <v>22.586666666666662</v>
      </c>
      <c r="D5">
        <v>0.13613718571108002</v>
      </c>
      <c r="E5" t="s">
        <v>17</v>
      </c>
      <c r="F5">
        <v>20.293333333333333</v>
      </c>
      <c r="G5">
        <v>6.6583281184795007E-2</v>
      </c>
      <c r="H5">
        <f t="shared" si="0"/>
        <v>-2.2933333333333294</v>
      </c>
      <c r="I5">
        <f>H5-$H$2</f>
        <v>-3.1833333333333371</v>
      </c>
      <c r="J5">
        <f>2^(-1*I5)</f>
        <v>9.0840354325670436</v>
      </c>
      <c r="K5">
        <f t="shared" si="1"/>
        <v>0.15154757228892374</v>
      </c>
      <c r="L5">
        <f>2^(-1*I5+K5)</f>
        <v>10.09018629207551</v>
      </c>
      <c r="M5">
        <f>2^(-1*I5-K5)</f>
        <v>8.178213697099098</v>
      </c>
      <c r="N5" t="s">
        <v>45</v>
      </c>
      <c r="O5" t="s">
        <v>51</v>
      </c>
      <c r="P5">
        <v>1</v>
      </c>
    </row>
    <row r="6" spans="1:16" x14ac:dyDescent="0.2">
      <c r="A6" t="s">
        <v>11</v>
      </c>
      <c r="B6" t="s">
        <v>16</v>
      </c>
      <c r="C6">
        <v>22.796666666666667</v>
      </c>
      <c r="D6">
        <v>0.16258331197676248</v>
      </c>
      <c r="E6" t="s">
        <v>17</v>
      </c>
      <c r="F6">
        <v>20.223333333333333</v>
      </c>
      <c r="G6">
        <v>0.19139836293274082</v>
      </c>
      <c r="H6">
        <f t="shared" si="0"/>
        <v>-2.5733333333333341</v>
      </c>
      <c r="I6">
        <f t="shared" ref="I6:I7" si="6">H6-$H$2</f>
        <v>-3.4633333333333418</v>
      </c>
      <c r="J6">
        <f>2^(-1*I6)</f>
        <v>11.029789351886285</v>
      </c>
      <c r="K6">
        <f t="shared" si="1"/>
        <v>0.25113077602449779</v>
      </c>
      <c r="L6">
        <f t="shared" ref="L6:L7" si="7">2^(-1*I6+K6)</f>
        <v>13.126988800983341</v>
      </c>
      <c r="M6">
        <f t="shared" ref="M6:M7" si="8">2^(-1*I6-K6)</f>
        <v>9.2676435541615483</v>
      </c>
      <c r="N6" t="s">
        <v>45</v>
      </c>
      <c r="O6" t="s">
        <v>51</v>
      </c>
      <c r="P6">
        <v>2</v>
      </c>
    </row>
    <row r="7" spans="1:16" x14ac:dyDescent="0.2">
      <c r="A7" t="s">
        <v>12</v>
      </c>
      <c r="B7" t="s">
        <v>16</v>
      </c>
      <c r="C7">
        <v>24.513333333333335</v>
      </c>
      <c r="D7">
        <v>0.17214335111567144</v>
      </c>
      <c r="E7" t="s">
        <v>17</v>
      </c>
      <c r="F7">
        <v>22.45</v>
      </c>
      <c r="G7">
        <v>4.5825756949558587E-2</v>
      </c>
      <c r="H7">
        <f t="shared" si="0"/>
        <v>-2.0633333333333361</v>
      </c>
      <c r="I7">
        <f t="shared" si="6"/>
        <v>-2.9533333333333438</v>
      </c>
      <c r="J7">
        <f t="shared" ref="J7" si="9">2^(-1*I7)</f>
        <v>7.7453655678631197</v>
      </c>
      <c r="K7">
        <f t="shared" si="1"/>
        <v>0.17813852287849857</v>
      </c>
      <c r="L7">
        <f t="shared" si="7"/>
        <v>8.7632854686840105</v>
      </c>
      <c r="M7">
        <f t="shared" si="8"/>
        <v>6.8456845316997796</v>
      </c>
      <c r="N7" t="s">
        <v>45</v>
      </c>
      <c r="O7" t="s">
        <v>51</v>
      </c>
      <c r="P7">
        <v>3</v>
      </c>
    </row>
    <row r="8" spans="1:16" s="1" customFormat="1" x14ac:dyDescent="0.2">
      <c r="A8" s="1" t="s">
        <v>20</v>
      </c>
      <c r="B8" s="1" t="s">
        <v>16</v>
      </c>
      <c r="C8" s="1">
        <v>23.650000000000002</v>
      </c>
      <c r="D8" s="1">
        <v>0.33421549934136713</v>
      </c>
      <c r="E8" s="1" t="s">
        <v>17</v>
      </c>
      <c r="F8" s="1">
        <v>33.81666666666667</v>
      </c>
      <c r="G8" s="1">
        <v>0.52204725201204982</v>
      </c>
      <c r="H8" s="1">
        <f t="shared" si="0"/>
        <v>10.166666666666668</v>
      </c>
      <c r="I8" s="1">
        <f>H8-$H$8</f>
        <v>0</v>
      </c>
      <c r="J8" s="1">
        <f>2^(-1*I8)</f>
        <v>1</v>
      </c>
      <c r="K8" s="1">
        <f t="shared" si="1"/>
        <v>0.61986557682559862</v>
      </c>
      <c r="L8" s="1">
        <f>2^(-1*I8+K8)</f>
        <v>1.5367319895459055</v>
      </c>
      <c r="M8" s="1">
        <f>2^(-1*I8-K8)</f>
        <v>0.65073155683802331</v>
      </c>
      <c r="N8" s="1" t="s">
        <v>46</v>
      </c>
      <c r="O8" s="1" t="s">
        <v>50</v>
      </c>
      <c r="P8" s="1">
        <v>1</v>
      </c>
    </row>
    <row r="9" spans="1:16" s="1" customFormat="1" x14ac:dyDescent="0.2">
      <c r="A9" s="1" t="s">
        <v>21</v>
      </c>
      <c r="B9" s="1" t="s">
        <v>16</v>
      </c>
      <c r="C9" s="1">
        <v>23.896666666666665</v>
      </c>
      <c r="D9" s="1">
        <v>0.52367292591209369</v>
      </c>
      <c r="E9" s="1" t="s">
        <v>17</v>
      </c>
      <c r="F9" s="1">
        <v>33.255000000000003</v>
      </c>
      <c r="G9" s="1">
        <v>0.17677669529663689</v>
      </c>
      <c r="H9" s="1">
        <f t="shared" si="0"/>
        <v>9.3583333333333378</v>
      </c>
      <c r="I9" s="1">
        <f t="shared" ref="I9:I15" si="10">H9-$H$8</f>
        <v>-0.80833333333333002</v>
      </c>
      <c r="J9" s="1">
        <f t="shared" ref="J9:J15" si="11">2^(-1*I9)</f>
        <v>1.7511872228117662</v>
      </c>
      <c r="K9" s="1">
        <f t="shared" si="1"/>
        <v>0.55270546707385948</v>
      </c>
      <c r="L9" s="1">
        <f t="shared" ref="L9:L15" si="12">2^(-1*I9+K9)</f>
        <v>2.5687007006956315</v>
      </c>
      <c r="M9" s="1">
        <f t="shared" ref="M9:M15" si="13">2^(-1*I9-K9)</f>
        <v>1.1938552002219269</v>
      </c>
      <c r="N9" s="1" t="s">
        <v>46</v>
      </c>
      <c r="O9" s="1" t="s">
        <v>50</v>
      </c>
      <c r="P9" s="1">
        <v>2</v>
      </c>
    </row>
    <row r="10" spans="1:16" s="1" customFormat="1" x14ac:dyDescent="0.2">
      <c r="A10" s="1" t="s">
        <v>22</v>
      </c>
      <c r="B10" s="1" t="s">
        <v>16</v>
      </c>
      <c r="C10" s="1">
        <v>23.546666666666667</v>
      </c>
      <c r="D10" s="1">
        <v>0.93286297671916063</v>
      </c>
      <c r="E10" s="1" t="s">
        <v>17</v>
      </c>
      <c r="F10" s="1">
        <v>34.553333333333335</v>
      </c>
      <c r="G10" s="1">
        <v>0.67678159943465499</v>
      </c>
      <c r="H10" s="1">
        <f t="shared" si="0"/>
        <v>11.006666666666668</v>
      </c>
      <c r="I10" s="1">
        <f t="shared" si="10"/>
        <v>0.83999999999999986</v>
      </c>
      <c r="J10" s="1">
        <f t="shared" si="11"/>
        <v>0.55864356903611001</v>
      </c>
      <c r="K10" s="1">
        <f t="shared" si="1"/>
        <v>1.1525045191523819</v>
      </c>
      <c r="L10" s="1">
        <f t="shared" si="12"/>
        <v>1.2418617021218452</v>
      </c>
      <c r="M10" s="1">
        <f t="shared" si="13"/>
        <v>0.25130224782049287</v>
      </c>
      <c r="N10" s="1" t="s">
        <v>46</v>
      </c>
      <c r="O10" s="1" t="s">
        <v>50</v>
      </c>
      <c r="P10" s="1">
        <v>3</v>
      </c>
    </row>
    <row r="11" spans="1:16" s="1" customFormat="1" x14ac:dyDescent="0.2">
      <c r="A11" s="1" t="s">
        <v>23</v>
      </c>
      <c r="B11" s="1" t="s">
        <v>16</v>
      </c>
      <c r="C11" s="1">
        <v>23.516666666666669</v>
      </c>
      <c r="D11" s="1">
        <v>6.6583281184793494E-2</v>
      </c>
      <c r="E11" s="1" t="s">
        <v>17</v>
      </c>
      <c r="F11" s="1">
        <v>32.613333333333337</v>
      </c>
      <c r="G11" s="1">
        <v>0.38030689361794645</v>
      </c>
      <c r="H11" s="1">
        <f t="shared" si="0"/>
        <v>9.0966666666666676</v>
      </c>
      <c r="I11" s="1">
        <f t="shared" si="10"/>
        <v>-1.0700000000000003</v>
      </c>
      <c r="J11" s="1">
        <f t="shared" si="11"/>
        <v>2.0994333672461347</v>
      </c>
      <c r="K11" s="1">
        <f t="shared" si="1"/>
        <v>0.38609152628187177</v>
      </c>
      <c r="L11" s="1">
        <f t="shared" si="12"/>
        <v>2.7436406314707846</v>
      </c>
      <c r="M11" s="1">
        <f t="shared" si="13"/>
        <v>1.6064860729022115</v>
      </c>
      <c r="N11" s="1" t="s">
        <v>46</v>
      </c>
      <c r="O11" s="1" t="s">
        <v>50</v>
      </c>
      <c r="P11" s="1">
        <v>4</v>
      </c>
    </row>
    <row r="12" spans="1:16" x14ac:dyDescent="0.2">
      <c r="A12" t="s">
        <v>24</v>
      </c>
      <c r="B12" t="s">
        <v>16</v>
      </c>
      <c r="C12">
        <v>21.935000000000002</v>
      </c>
      <c r="D12">
        <v>7.0710678118665812E-3</v>
      </c>
      <c r="E12" t="s">
        <v>17</v>
      </c>
      <c r="F12">
        <v>21.490000000000002</v>
      </c>
      <c r="G12">
        <v>2.828427124746381E-2</v>
      </c>
      <c r="H12">
        <f t="shared" si="0"/>
        <v>-0.44500000000000028</v>
      </c>
      <c r="I12">
        <f t="shared" si="10"/>
        <v>-10.611666666666668</v>
      </c>
      <c r="J12">
        <f t="shared" si="11"/>
        <v>1564.695993956828</v>
      </c>
      <c r="K12">
        <f t="shared" si="1"/>
        <v>2.915475947422862E-2</v>
      </c>
      <c r="L12">
        <f t="shared" si="12"/>
        <v>1596.637876846087</v>
      </c>
      <c r="M12">
        <f t="shared" si="13"/>
        <v>1533.3931312845543</v>
      </c>
      <c r="N12" t="s">
        <v>46</v>
      </c>
      <c r="O12" t="s">
        <v>51</v>
      </c>
      <c r="P12">
        <v>1</v>
      </c>
    </row>
    <row r="13" spans="1:16" x14ac:dyDescent="0.2">
      <c r="A13" t="s">
        <v>25</v>
      </c>
      <c r="B13" t="s">
        <v>16</v>
      </c>
      <c r="C13">
        <v>22.324999999999999</v>
      </c>
      <c r="D13">
        <v>0.17677669529663689</v>
      </c>
      <c r="E13" t="s">
        <v>17</v>
      </c>
      <c r="F13">
        <v>23.036666666666665</v>
      </c>
      <c r="G13">
        <v>0.11846237095944676</v>
      </c>
      <c r="H13">
        <f t="shared" si="0"/>
        <v>0.711666666666666</v>
      </c>
      <c r="I13">
        <f t="shared" si="10"/>
        <v>-9.4550000000000018</v>
      </c>
      <c r="J13">
        <f t="shared" si="11"/>
        <v>701.84079614960876</v>
      </c>
      <c r="K13">
        <f t="shared" si="1"/>
        <v>0.21279880952048011</v>
      </c>
      <c r="L13">
        <f t="shared" si="12"/>
        <v>813.3873871650203</v>
      </c>
      <c r="M13">
        <f t="shared" si="13"/>
        <v>605.59151876789781</v>
      </c>
      <c r="N13" t="s">
        <v>46</v>
      </c>
      <c r="O13" t="s">
        <v>51</v>
      </c>
      <c r="P13">
        <v>2</v>
      </c>
    </row>
    <row r="14" spans="1:16" x14ac:dyDescent="0.2">
      <c r="A14" t="s">
        <v>26</v>
      </c>
      <c r="B14" t="s">
        <v>16</v>
      </c>
      <c r="C14">
        <v>22.164999999999999</v>
      </c>
      <c r="D14">
        <v>0.16263455967290624</v>
      </c>
      <c r="E14" t="s">
        <v>17</v>
      </c>
      <c r="F14">
        <v>22.666666666666668</v>
      </c>
      <c r="G14">
        <v>7.571877794400407E-2</v>
      </c>
      <c r="H14">
        <f t="shared" si="0"/>
        <v>0.5016666666666687</v>
      </c>
      <c r="I14">
        <f t="shared" si="10"/>
        <v>-9.6649999999999991</v>
      </c>
      <c r="J14">
        <f t="shared" si="11"/>
        <v>811.81095588893083</v>
      </c>
      <c r="K14">
        <f t="shared" si="1"/>
        <v>0.17939713858736292</v>
      </c>
      <c r="L14">
        <f t="shared" si="12"/>
        <v>919.30331872910597</v>
      </c>
      <c r="M14">
        <f t="shared" si="13"/>
        <v>716.8874675796751</v>
      </c>
      <c r="N14" t="s">
        <v>46</v>
      </c>
      <c r="O14" t="s">
        <v>51</v>
      </c>
      <c r="P14">
        <v>3</v>
      </c>
    </row>
    <row r="15" spans="1:16" x14ac:dyDescent="0.2">
      <c r="A15" t="s">
        <v>27</v>
      </c>
      <c r="B15" t="s">
        <v>16</v>
      </c>
      <c r="C15">
        <v>22.849999999999998</v>
      </c>
      <c r="D15">
        <v>0.51097945164164749</v>
      </c>
      <c r="E15" t="s">
        <v>17</v>
      </c>
      <c r="F15">
        <v>23.419999999999998</v>
      </c>
      <c r="G15">
        <v>3.6055512754640105E-2</v>
      </c>
      <c r="H15">
        <f t="shared" si="0"/>
        <v>0.57000000000000028</v>
      </c>
      <c r="I15">
        <f t="shared" si="10"/>
        <v>-9.5966666666666676</v>
      </c>
      <c r="J15">
        <f t="shared" si="11"/>
        <v>774.25590284279087</v>
      </c>
      <c r="K15">
        <f t="shared" si="1"/>
        <v>0.51224993899462667</v>
      </c>
      <c r="L15">
        <f t="shared" si="12"/>
        <v>1104.3001266374356</v>
      </c>
      <c r="M15">
        <f t="shared" si="13"/>
        <v>542.85260739060379</v>
      </c>
      <c r="N15" t="s">
        <v>46</v>
      </c>
      <c r="O15" t="s">
        <v>51</v>
      </c>
      <c r="P15">
        <v>4</v>
      </c>
    </row>
    <row r="16" spans="1:16" s="1" customFormat="1" x14ac:dyDescent="0.2">
      <c r="A16" s="1" t="s">
        <v>28</v>
      </c>
      <c r="B16" s="1" t="s">
        <v>16</v>
      </c>
      <c r="C16" s="1">
        <v>21.504999999999999</v>
      </c>
      <c r="D16" s="1">
        <v>0.20506096654409819</v>
      </c>
      <c r="E16" s="1" t="s">
        <v>17</v>
      </c>
      <c r="F16" s="1">
        <v>23.183333333333337</v>
      </c>
      <c r="G16" s="1">
        <v>0.18929694486000775</v>
      </c>
      <c r="H16" s="1">
        <f t="shared" si="0"/>
        <v>1.6783333333333381</v>
      </c>
      <c r="I16" s="1">
        <f>H16-$H$16</f>
        <v>0</v>
      </c>
      <c r="J16" s="1">
        <f t="shared" ref="J16" si="14">2^(-1*I16)</f>
        <v>1</v>
      </c>
      <c r="K16" s="1">
        <f t="shared" si="1"/>
        <v>0.27907585587673572</v>
      </c>
      <c r="L16" s="1">
        <f t="shared" ref="L16" si="15">2^(-1*I16+K16)</f>
        <v>1.2134173591911135</v>
      </c>
      <c r="M16" s="1">
        <f t="shared" ref="M16" si="16">2^(-1*I16-K16)</f>
        <v>0.82411875223758013</v>
      </c>
      <c r="N16" s="1" t="s">
        <v>47</v>
      </c>
      <c r="O16" s="1" t="s">
        <v>50</v>
      </c>
      <c r="P16" s="1">
        <v>1</v>
      </c>
    </row>
    <row r="17" spans="1:16" s="1" customFormat="1" x14ac:dyDescent="0.2">
      <c r="A17" s="1" t="s">
        <v>29</v>
      </c>
      <c r="B17" s="1" t="s">
        <v>16</v>
      </c>
      <c r="C17" s="1">
        <v>22.266666666666669</v>
      </c>
      <c r="D17" s="1">
        <v>0.28378395538390289</v>
      </c>
      <c r="E17" s="1" t="s">
        <v>17</v>
      </c>
      <c r="F17" s="1">
        <v>22.576666666666668</v>
      </c>
      <c r="G17" s="1">
        <v>2.3094010767584539E-2</v>
      </c>
      <c r="H17" s="1">
        <f t="shared" si="0"/>
        <v>0.30999999999999872</v>
      </c>
      <c r="I17" s="1">
        <f t="shared" ref="I17:I23" si="17">H17-$H$16</f>
        <v>-1.3683333333333394</v>
      </c>
      <c r="J17" s="1">
        <f t="shared" ref="J17:J24" si="18">2^(-1*I17)</f>
        <v>2.5817214163048967</v>
      </c>
      <c r="K17" s="1">
        <f t="shared" si="1"/>
        <v>0.28472208672083432</v>
      </c>
      <c r="L17" s="1">
        <f t="shared" ref="L17:L24" si="19">2^(-1*I17+K17)</f>
        <v>3.1449899786856994</v>
      </c>
      <c r="M17" s="1">
        <f t="shared" ref="M17:M24" si="20">2^(-1*I17-K17)</f>
        <v>2.1193344069709261</v>
      </c>
      <c r="N17" s="1" t="s">
        <v>47</v>
      </c>
      <c r="O17" s="1" t="s">
        <v>50</v>
      </c>
      <c r="P17" s="1">
        <v>2</v>
      </c>
    </row>
    <row r="18" spans="1:16" s="1" customFormat="1" x14ac:dyDescent="0.2">
      <c r="A18" s="1" t="s">
        <v>30</v>
      </c>
      <c r="B18" s="1" t="s">
        <v>16</v>
      </c>
      <c r="C18" s="1">
        <v>20.919999999999998</v>
      </c>
      <c r="D18" s="1">
        <v>6.5574385243019423E-2</v>
      </c>
      <c r="E18" s="1" t="s">
        <v>17</v>
      </c>
      <c r="F18" s="1">
        <v>25.533333333333331</v>
      </c>
      <c r="G18" s="1">
        <v>0.16502525059315384</v>
      </c>
      <c r="H18" s="1">
        <f t="shared" si="0"/>
        <v>4.6133333333333333</v>
      </c>
      <c r="I18" s="1">
        <f t="shared" si="17"/>
        <v>2.9349999999999952</v>
      </c>
      <c r="J18" s="1">
        <f t="shared" si="18"/>
        <v>0.13076061747406659</v>
      </c>
      <c r="K18" s="1">
        <f t="shared" si="1"/>
        <v>0.17757627469156217</v>
      </c>
      <c r="L18" s="1">
        <f t="shared" si="19"/>
        <v>0.1478879360610916</v>
      </c>
      <c r="M18" s="1">
        <f t="shared" si="20"/>
        <v>0.11561686191317155</v>
      </c>
      <c r="N18" s="1" t="s">
        <v>47</v>
      </c>
      <c r="O18" s="1" t="s">
        <v>50</v>
      </c>
      <c r="P18" s="1">
        <v>3</v>
      </c>
    </row>
    <row r="19" spans="1:16" s="1" customFormat="1" x14ac:dyDescent="0.2">
      <c r="A19" s="1" t="s">
        <v>31</v>
      </c>
      <c r="B19" s="1" t="s">
        <v>16</v>
      </c>
      <c r="C19" s="1">
        <v>22.066666666666663</v>
      </c>
      <c r="D19" s="1">
        <v>0.24826061575153946</v>
      </c>
      <c r="E19" s="1" t="s">
        <v>17</v>
      </c>
      <c r="F19" s="1">
        <v>23.585000000000001</v>
      </c>
      <c r="G19" s="1">
        <v>3.5355339059327882E-2</v>
      </c>
      <c r="H19" s="1">
        <f t="shared" si="0"/>
        <v>1.518333333333338</v>
      </c>
      <c r="I19" s="1">
        <f t="shared" si="17"/>
        <v>-0.16000000000000014</v>
      </c>
      <c r="J19" s="1">
        <f t="shared" si="18"/>
        <v>1.11728713807222</v>
      </c>
      <c r="K19" s="1">
        <f t="shared" si="1"/>
        <v>0.25076549470238835</v>
      </c>
      <c r="L19" s="1">
        <f t="shared" si="19"/>
        <v>1.3293910025168818</v>
      </c>
      <c r="M19" s="1">
        <f t="shared" si="20"/>
        <v>0.93902437021026808</v>
      </c>
      <c r="N19" s="1" t="s">
        <v>47</v>
      </c>
      <c r="O19" s="1" t="s">
        <v>50</v>
      </c>
      <c r="P19" s="1">
        <v>4</v>
      </c>
    </row>
    <row r="20" spans="1:16" x14ac:dyDescent="0.2">
      <c r="A20" t="s">
        <v>32</v>
      </c>
      <c r="B20" t="s">
        <v>16</v>
      </c>
      <c r="C20">
        <v>20.395000000000003</v>
      </c>
      <c r="D20">
        <v>0.51618795026618003</v>
      </c>
      <c r="E20" t="s">
        <v>17</v>
      </c>
      <c r="F20">
        <v>16.766666666666666</v>
      </c>
      <c r="G20">
        <v>0.22233608194202942</v>
      </c>
      <c r="H20">
        <f t="shared" si="0"/>
        <v>-3.6283333333333374</v>
      </c>
      <c r="I20">
        <f t="shared" si="17"/>
        <v>-5.3066666666666755</v>
      </c>
      <c r="J20">
        <f t="shared" si="18"/>
        <v>39.579093549102225</v>
      </c>
      <c r="K20">
        <f t="shared" si="1"/>
        <v>0.56203499297938131</v>
      </c>
      <c r="L20">
        <f t="shared" si="19"/>
        <v>58.432603252664777</v>
      </c>
      <c r="M20">
        <f t="shared" si="20"/>
        <v>26.808743047010253</v>
      </c>
      <c r="N20" t="s">
        <v>47</v>
      </c>
      <c r="O20" t="s">
        <v>51</v>
      </c>
      <c r="P20">
        <v>1</v>
      </c>
    </row>
    <row r="21" spans="1:16" x14ac:dyDescent="0.2">
      <c r="A21" t="s">
        <v>33</v>
      </c>
      <c r="B21" t="s">
        <v>16</v>
      </c>
      <c r="C21">
        <v>19.823333333333334</v>
      </c>
      <c r="D21">
        <v>0.11718930554164583</v>
      </c>
      <c r="E21" t="s">
        <v>17</v>
      </c>
      <c r="F21">
        <v>17.02333333333333</v>
      </c>
      <c r="G21">
        <v>3.055050463304022E-2</v>
      </c>
      <c r="H21">
        <f t="shared" si="0"/>
        <v>-2.8000000000000043</v>
      </c>
      <c r="I21">
        <f t="shared" si="17"/>
        <v>-4.4783333333333424</v>
      </c>
      <c r="J21">
        <f t="shared" si="18"/>
        <v>22.290133210115613</v>
      </c>
      <c r="K21">
        <f t="shared" si="1"/>
        <v>0.12110601416389953</v>
      </c>
      <c r="L21">
        <f t="shared" si="19"/>
        <v>24.242042419315787</v>
      </c>
      <c r="M21">
        <f t="shared" si="20"/>
        <v>20.495386895652587</v>
      </c>
      <c r="N21" t="s">
        <v>47</v>
      </c>
      <c r="O21" t="s">
        <v>51</v>
      </c>
      <c r="P21">
        <v>2</v>
      </c>
    </row>
    <row r="22" spans="1:16" x14ac:dyDescent="0.2">
      <c r="A22" t="s">
        <v>34</v>
      </c>
      <c r="B22" t="s">
        <v>16</v>
      </c>
      <c r="C22">
        <v>20.75333333333333</v>
      </c>
      <c r="D22">
        <v>7.0945988845974528E-2</v>
      </c>
      <c r="E22" t="s">
        <v>17</v>
      </c>
      <c r="F22">
        <v>17.919999999999998</v>
      </c>
      <c r="G22">
        <v>6.0827625302981483E-2</v>
      </c>
      <c r="H22">
        <f t="shared" si="0"/>
        <v>-2.8333333333333321</v>
      </c>
      <c r="I22">
        <f t="shared" si="17"/>
        <v>-4.5116666666666703</v>
      </c>
      <c r="J22">
        <f t="shared" si="18"/>
        <v>22.811140376362491</v>
      </c>
      <c r="K22">
        <f t="shared" si="1"/>
        <v>9.3452305125839755E-2</v>
      </c>
      <c r="L22">
        <f t="shared" si="19"/>
        <v>24.337666973900046</v>
      </c>
      <c r="M22">
        <f t="shared" si="20"/>
        <v>21.38036180000908</v>
      </c>
      <c r="N22" t="s">
        <v>47</v>
      </c>
      <c r="O22" t="s">
        <v>51</v>
      </c>
      <c r="P22">
        <v>3</v>
      </c>
    </row>
    <row r="23" spans="1:16" x14ac:dyDescent="0.2">
      <c r="A23" t="s">
        <v>35</v>
      </c>
      <c r="B23" t="s">
        <v>16</v>
      </c>
      <c r="C23">
        <v>20.316666666666666</v>
      </c>
      <c r="D23">
        <v>0.16502525059315512</v>
      </c>
      <c r="E23" t="s">
        <v>17</v>
      </c>
      <c r="F23">
        <v>17.726666666666667</v>
      </c>
      <c r="G23">
        <v>6.5064070986476638E-2</v>
      </c>
      <c r="H23">
        <f t="shared" si="0"/>
        <v>-2.59</v>
      </c>
      <c r="I23">
        <f t="shared" si="17"/>
        <v>-4.268333333333338</v>
      </c>
      <c r="J23">
        <f t="shared" si="18"/>
        <v>19.270650050956792</v>
      </c>
      <c r="K23">
        <f t="shared" si="1"/>
        <v>0.17738846260866831</v>
      </c>
      <c r="L23">
        <f t="shared" si="19"/>
        <v>21.791925873417643</v>
      </c>
      <c r="M23">
        <f t="shared" si="20"/>
        <v>17.04108005614286</v>
      </c>
      <c r="N23" t="s">
        <v>47</v>
      </c>
      <c r="O23" t="s">
        <v>51</v>
      </c>
      <c r="P23">
        <v>4</v>
      </c>
    </row>
    <row r="24" spans="1:16" s="1" customFormat="1" x14ac:dyDescent="0.2">
      <c r="A24" s="1" t="s">
        <v>36</v>
      </c>
      <c r="B24" s="1" t="s">
        <v>16</v>
      </c>
      <c r="C24" s="1">
        <v>24.786666666666665</v>
      </c>
      <c r="D24" s="1">
        <v>1.5436752680966725</v>
      </c>
      <c r="E24" s="1" t="s">
        <v>17</v>
      </c>
      <c r="F24" s="1">
        <v>31.356666666666666</v>
      </c>
      <c r="G24" s="1">
        <v>5.5075705472860705E-2</v>
      </c>
      <c r="H24" s="1">
        <f t="shared" si="0"/>
        <v>6.57</v>
      </c>
      <c r="I24" s="1">
        <f>H24-$H$24</f>
        <v>0</v>
      </c>
      <c r="J24" s="1">
        <f t="shared" si="18"/>
        <v>1</v>
      </c>
      <c r="K24" s="1">
        <f t="shared" si="1"/>
        <v>1.5446574593309246</v>
      </c>
      <c r="L24" s="1">
        <f t="shared" si="19"/>
        <v>2.9173479371163809</v>
      </c>
      <c r="M24" s="1">
        <f t="shared" si="20"/>
        <v>0.34277707752214109</v>
      </c>
      <c r="N24" s="1" t="s">
        <v>48</v>
      </c>
      <c r="O24" s="1" t="s">
        <v>50</v>
      </c>
      <c r="P24" s="1">
        <v>1</v>
      </c>
    </row>
    <row r="25" spans="1:16" s="1" customFormat="1" x14ac:dyDescent="0.2">
      <c r="A25" s="1" t="s">
        <v>37</v>
      </c>
      <c r="B25" s="1" t="s">
        <v>16</v>
      </c>
      <c r="C25" s="1">
        <v>22.68</v>
      </c>
      <c r="D25" s="1">
        <v>7.0710678118655765E-2</v>
      </c>
      <c r="E25" s="1" t="s">
        <v>17</v>
      </c>
      <c r="F25" s="1">
        <v>32.676666666666669</v>
      </c>
      <c r="G25" s="1">
        <v>0.52918175831497882</v>
      </c>
      <c r="H25" s="1">
        <f t="shared" si="0"/>
        <v>9.9966666666666697</v>
      </c>
      <c r="I25" s="1">
        <f t="shared" ref="I25:I31" si="21">H25-$H$24</f>
        <v>3.4266666666666694</v>
      </c>
      <c r="J25" s="1">
        <f t="shared" ref="J25:J31" si="22">2^(-1*I25)</f>
        <v>9.2997344619151989E-2</v>
      </c>
      <c r="K25" s="1">
        <f t="shared" si="1"/>
        <v>0.53388513121581949</v>
      </c>
      <c r="L25" s="1">
        <f t="shared" ref="L25:L31" si="23">2^(-1*I25+K25)</f>
        <v>0.13464368431593554</v>
      </c>
      <c r="M25" s="1">
        <f t="shared" ref="M25:M31" si="24">2^(-1*I25-K25)</f>
        <v>6.42325419877844E-2</v>
      </c>
      <c r="N25" s="1" t="s">
        <v>48</v>
      </c>
      <c r="O25" s="1" t="s">
        <v>50</v>
      </c>
      <c r="P25" s="1">
        <v>2</v>
      </c>
    </row>
    <row r="26" spans="1:16" s="1" customFormat="1" x14ac:dyDescent="0.2">
      <c r="A26" s="1" t="s">
        <v>38</v>
      </c>
      <c r="B26" s="1" t="s">
        <v>16</v>
      </c>
      <c r="C26" s="1">
        <v>23.286666666666665</v>
      </c>
      <c r="D26" s="1">
        <v>2.88675134594817E-2</v>
      </c>
      <c r="E26" s="1" t="s">
        <v>17</v>
      </c>
      <c r="F26" s="1">
        <v>32.256666666666668</v>
      </c>
      <c r="G26" s="1">
        <v>0.55626732182767391</v>
      </c>
      <c r="H26" s="1">
        <f t="shared" si="0"/>
        <v>8.9700000000000024</v>
      </c>
      <c r="I26" s="1">
        <f t="shared" si="21"/>
        <v>2.4000000000000021</v>
      </c>
      <c r="J26" s="1">
        <f t="shared" si="22"/>
        <v>0.18946457081379953</v>
      </c>
      <c r="K26" s="1">
        <f t="shared" si="1"/>
        <v>0.55701585854144786</v>
      </c>
      <c r="L26" s="1">
        <f t="shared" si="23"/>
        <v>0.27874461871047357</v>
      </c>
      <c r="M26" s="1">
        <f t="shared" si="24"/>
        <v>0.12878032860229868</v>
      </c>
      <c r="N26" s="1" t="s">
        <v>48</v>
      </c>
      <c r="O26" s="1" t="s">
        <v>50</v>
      </c>
      <c r="P26" s="1">
        <v>3</v>
      </c>
    </row>
    <row r="27" spans="1:16" s="1" customFormat="1" x14ac:dyDescent="0.2">
      <c r="A27" s="1" t="s">
        <v>39</v>
      </c>
      <c r="B27" s="1" t="s">
        <v>16</v>
      </c>
      <c r="C27" s="1">
        <v>23.413333333333338</v>
      </c>
      <c r="D27" s="1">
        <v>0.88058692548398199</v>
      </c>
      <c r="E27" s="1" t="s">
        <v>17</v>
      </c>
      <c r="F27" s="1">
        <v>29.366666666666664</v>
      </c>
      <c r="G27" s="1">
        <v>0.25166114784235816</v>
      </c>
      <c r="H27" s="1">
        <f t="shared" si="0"/>
        <v>5.953333333333326</v>
      </c>
      <c r="I27" s="1">
        <f t="shared" si="21"/>
        <v>-0.61666666666667425</v>
      </c>
      <c r="J27" s="1">
        <f t="shared" si="22"/>
        <v>1.5333283446696087</v>
      </c>
      <c r="K27" s="1">
        <f t="shared" si="1"/>
        <v>0.91584205334034829</v>
      </c>
      <c r="L27" s="1">
        <f t="shared" si="23"/>
        <v>2.8928844919397152</v>
      </c>
      <c r="M27" s="1">
        <f t="shared" si="24"/>
        <v>0.81271679499059524</v>
      </c>
      <c r="N27" s="1" t="s">
        <v>48</v>
      </c>
      <c r="O27" s="1" t="s">
        <v>50</v>
      </c>
      <c r="P27" s="1">
        <v>4</v>
      </c>
    </row>
    <row r="28" spans="1:16" x14ac:dyDescent="0.2">
      <c r="A28" t="s">
        <v>40</v>
      </c>
      <c r="B28" t="s">
        <v>16</v>
      </c>
      <c r="C28">
        <v>22.603333333333335</v>
      </c>
      <c r="D28">
        <v>0.23501772982763039</v>
      </c>
      <c r="E28" t="s">
        <v>17</v>
      </c>
      <c r="F28">
        <v>21.27333333333333</v>
      </c>
      <c r="G28">
        <v>0.17243356208503435</v>
      </c>
      <c r="H28">
        <f t="shared" si="0"/>
        <v>-1.3300000000000054</v>
      </c>
      <c r="I28">
        <f t="shared" si="21"/>
        <v>-7.9000000000000057</v>
      </c>
      <c r="J28">
        <f t="shared" si="22"/>
        <v>238.85644583342349</v>
      </c>
      <c r="K28">
        <f t="shared" si="1"/>
        <v>0.29149042294158906</v>
      </c>
      <c r="L28">
        <f t="shared" si="23"/>
        <v>292.33736391913897</v>
      </c>
      <c r="M28">
        <f t="shared" si="24"/>
        <v>195.1594587544958</v>
      </c>
      <c r="N28" t="s">
        <v>48</v>
      </c>
      <c r="O28" t="s">
        <v>51</v>
      </c>
      <c r="P28">
        <v>1</v>
      </c>
    </row>
    <row r="29" spans="1:16" x14ac:dyDescent="0.2">
      <c r="A29" t="s">
        <v>41</v>
      </c>
      <c r="B29" t="s">
        <v>16</v>
      </c>
      <c r="C29">
        <v>23.173333333333332</v>
      </c>
      <c r="D29">
        <v>0.18502252115170603</v>
      </c>
      <c r="E29" t="s">
        <v>17</v>
      </c>
      <c r="F29">
        <v>19.876666666666669</v>
      </c>
      <c r="G29">
        <v>4.0414518843274704E-2</v>
      </c>
      <c r="H29">
        <f t="shared" si="0"/>
        <v>-3.2966666666666633</v>
      </c>
      <c r="I29">
        <f t="shared" si="21"/>
        <v>-9.8666666666666636</v>
      </c>
      <c r="J29">
        <f t="shared" si="22"/>
        <v>933.60382828361173</v>
      </c>
      <c r="K29">
        <f t="shared" si="1"/>
        <v>0.18938496948455785</v>
      </c>
      <c r="L29">
        <f t="shared" si="23"/>
        <v>1064.5674433528468</v>
      </c>
      <c r="M29">
        <f t="shared" si="24"/>
        <v>818.75142211814</v>
      </c>
      <c r="N29" t="s">
        <v>48</v>
      </c>
      <c r="O29" t="s">
        <v>51</v>
      </c>
      <c r="P29">
        <v>2</v>
      </c>
    </row>
    <row r="30" spans="1:16" x14ac:dyDescent="0.2">
      <c r="A30" t="s">
        <v>42</v>
      </c>
      <c r="B30" t="s">
        <v>16</v>
      </c>
      <c r="C30">
        <v>24.526666666666667</v>
      </c>
      <c r="D30">
        <v>6.1101009266076568E-2</v>
      </c>
      <c r="E30" t="s">
        <v>17</v>
      </c>
      <c r="F30">
        <v>21.833333333333332</v>
      </c>
      <c r="G30">
        <v>3.7859388972002424E-2</v>
      </c>
      <c r="H30">
        <f t="shared" si="0"/>
        <v>-2.6933333333333351</v>
      </c>
      <c r="I30">
        <f t="shared" si="21"/>
        <v>-9.2633333333333354</v>
      </c>
      <c r="J30">
        <f t="shared" si="22"/>
        <v>614.52731733261794</v>
      </c>
      <c r="K30">
        <f t="shared" si="1"/>
        <v>7.1879528842825294E-2</v>
      </c>
      <c r="L30">
        <f t="shared" si="23"/>
        <v>645.92052851761093</v>
      </c>
      <c r="M30">
        <f t="shared" si="24"/>
        <v>584.6598878266301</v>
      </c>
      <c r="N30" t="s">
        <v>48</v>
      </c>
      <c r="O30" t="s">
        <v>51</v>
      </c>
      <c r="P30">
        <v>3</v>
      </c>
    </row>
    <row r="31" spans="1:16" x14ac:dyDescent="0.2">
      <c r="A31" t="s">
        <v>43</v>
      </c>
      <c r="B31" t="s">
        <v>16</v>
      </c>
      <c r="C31">
        <v>22.650000000000002</v>
      </c>
      <c r="D31">
        <v>6.0827625302983523E-2</v>
      </c>
      <c r="E31" t="s">
        <v>17</v>
      </c>
      <c r="F31">
        <v>20.463333333333335</v>
      </c>
      <c r="G31">
        <v>4.50924975282289E-2</v>
      </c>
      <c r="H31">
        <f t="shared" si="0"/>
        <v>-2.1866666666666674</v>
      </c>
      <c r="I31">
        <f t="shared" si="21"/>
        <v>-8.7566666666666677</v>
      </c>
      <c r="J31">
        <f t="shared" si="22"/>
        <v>432.53308091137262</v>
      </c>
      <c r="K31">
        <f t="shared" si="1"/>
        <v>7.5718777944004695E-2</v>
      </c>
      <c r="L31">
        <f t="shared" si="23"/>
        <v>455.8405460059293</v>
      </c>
      <c r="M31">
        <f t="shared" si="24"/>
        <v>410.41734378812885</v>
      </c>
      <c r="N31" t="s">
        <v>48</v>
      </c>
      <c r="O31" t="s">
        <v>51</v>
      </c>
      <c r="P3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0F6B-398A-A448-8986-F2BAE0B744E0}">
  <dimension ref="A1:P30"/>
  <sheetViews>
    <sheetView tabSelected="1" workbookViewId="0">
      <selection activeCell="H1" sqref="H1:H1048576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44</v>
      </c>
      <c r="O1" t="s">
        <v>49</v>
      </c>
      <c r="P1" t="s">
        <v>52</v>
      </c>
    </row>
    <row r="2" spans="1:16" s="1" customFormat="1" x14ac:dyDescent="0.2">
      <c r="A2" s="1" t="s">
        <v>13</v>
      </c>
      <c r="B2" s="1" t="s">
        <v>16</v>
      </c>
      <c r="C2" s="1">
        <v>24.616666666666664</v>
      </c>
      <c r="D2" s="1">
        <v>0.18230011885167036</v>
      </c>
      <c r="E2" s="1" t="s">
        <v>18</v>
      </c>
      <c r="F2" s="1">
        <v>30.816666666666666</v>
      </c>
      <c r="G2" s="1">
        <v>0.20840665376454115</v>
      </c>
      <c r="H2" s="1">
        <f>F2-C2</f>
        <v>6.2000000000000028</v>
      </c>
      <c r="I2" s="1">
        <f>H2-$H$2</f>
        <v>0</v>
      </c>
      <c r="J2" s="1">
        <f>2^(-1*I2)</f>
        <v>1</v>
      </c>
      <c r="K2" s="1">
        <f>SQRT(G2^2+D2^2)</f>
        <v>0.27688746209726878</v>
      </c>
      <c r="L2" s="1">
        <f>2^(-1*I2+K2)</f>
        <v>1.2115781471908493</v>
      </c>
      <c r="M2" s="1">
        <f>2^(-1*I2-K2)</f>
        <v>0.82536978924437365</v>
      </c>
      <c r="N2" s="1" t="s">
        <v>45</v>
      </c>
      <c r="O2" s="1" t="s">
        <v>50</v>
      </c>
      <c r="P2" s="1">
        <v>1</v>
      </c>
    </row>
    <row r="3" spans="1:16" s="1" customFormat="1" x14ac:dyDescent="0.2">
      <c r="A3" s="1" t="s">
        <v>14</v>
      </c>
      <c r="B3" s="1" t="s">
        <v>16</v>
      </c>
      <c r="C3" s="1">
        <v>24.573333333333334</v>
      </c>
      <c r="D3" s="1">
        <v>0.17616280348965063</v>
      </c>
      <c r="E3" s="1" t="s">
        <v>18</v>
      </c>
      <c r="F3" s="1">
        <v>28.056666666666668</v>
      </c>
      <c r="G3" s="1">
        <v>5.0332229568470589E-2</v>
      </c>
      <c r="H3" s="1">
        <f>F3-C3</f>
        <v>3.4833333333333343</v>
      </c>
      <c r="I3" s="1">
        <f t="shared" ref="I3" si="0">H3-$H$2</f>
        <v>-2.7166666666666686</v>
      </c>
      <c r="J3" s="1">
        <f>2^(-1*I3)</f>
        <v>6.5735225166863298</v>
      </c>
      <c r="K3" s="1">
        <f>SQRT(G3^2+D3^2)</f>
        <v>0.18321208111548345</v>
      </c>
      <c r="L3" s="1">
        <f t="shared" ref="L3" si="1">2^(-1*I3+K3)</f>
        <v>7.4636366198696553</v>
      </c>
      <c r="M3" s="1">
        <f t="shared" ref="M3" si="2">2^(-1*I3-K3)</f>
        <v>5.7895635168445301</v>
      </c>
      <c r="N3" s="1" t="s">
        <v>45</v>
      </c>
      <c r="O3" s="1" t="s">
        <v>50</v>
      </c>
      <c r="P3" s="1">
        <v>2</v>
      </c>
    </row>
    <row r="4" spans="1:16" s="1" customFormat="1" x14ac:dyDescent="0.2">
      <c r="A4" s="1" t="s">
        <v>15</v>
      </c>
      <c r="B4" s="1" t="s">
        <v>16</v>
      </c>
      <c r="C4" s="1">
        <v>24.454999999999998</v>
      </c>
      <c r="D4" s="1">
        <v>0.13435028842544494</v>
      </c>
      <c r="E4" s="1" t="s">
        <v>18</v>
      </c>
      <c r="F4" s="1">
        <v>28.25</v>
      </c>
      <c r="G4" s="1">
        <v>0.36769552621700691</v>
      </c>
      <c r="H4" s="1">
        <f>F4-C4</f>
        <v>3.7950000000000017</v>
      </c>
      <c r="I4" s="1">
        <f t="shared" ref="I4:I6" si="3">H4-$H$2</f>
        <v>-2.4050000000000011</v>
      </c>
      <c r="J4" s="1">
        <f t="shared" ref="J4:J13" si="4">2^(-1*I4)</f>
        <v>5.2963556415815933</v>
      </c>
      <c r="K4" s="1">
        <f>SQRT(G4^2+D4^2)</f>
        <v>0.39147158262127008</v>
      </c>
      <c r="L4" s="1">
        <f t="shared" ref="L4:L6" si="5">2^(-1*I4+K4)</f>
        <v>6.9473923866666807</v>
      </c>
      <c r="M4" s="1">
        <f t="shared" ref="M4:M6" si="6">2^(-1*I4-K4)</f>
        <v>4.0376851516187431</v>
      </c>
      <c r="N4" s="1" t="s">
        <v>45</v>
      </c>
      <c r="O4" s="1" t="s">
        <v>50</v>
      </c>
      <c r="P4" s="1">
        <v>3</v>
      </c>
    </row>
    <row r="5" spans="1:16" x14ac:dyDescent="0.2">
      <c r="A5" t="s">
        <v>11</v>
      </c>
      <c r="B5" t="s">
        <v>16</v>
      </c>
      <c r="C5">
        <v>22.796666666666667</v>
      </c>
      <c r="D5">
        <v>0.16258331197676248</v>
      </c>
      <c r="E5" t="s">
        <v>18</v>
      </c>
      <c r="F5">
        <v>20.196666666666665</v>
      </c>
      <c r="G5">
        <v>4.0414518843273968E-2</v>
      </c>
      <c r="H5">
        <f>F5-C5</f>
        <v>-2.6000000000000014</v>
      </c>
      <c r="I5">
        <f t="shared" si="3"/>
        <v>-8.8000000000000043</v>
      </c>
      <c r="J5">
        <f t="shared" si="4"/>
        <v>445.72188840761669</v>
      </c>
      <c r="K5">
        <f>SQRT(G5^2+D5^2)</f>
        <v>0.16753109164172073</v>
      </c>
      <c r="L5">
        <f t="shared" si="5"/>
        <v>500.60576382015381</v>
      </c>
      <c r="M5">
        <f t="shared" si="6"/>
        <v>396.85520256419738</v>
      </c>
      <c r="N5" t="s">
        <v>45</v>
      </c>
      <c r="O5" t="s">
        <v>51</v>
      </c>
      <c r="P5">
        <v>2</v>
      </c>
    </row>
    <row r="6" spans="1:16" x14ac:dyDescent="0.2">
      <c r="A6" t="s">
        <v>12</v>
      </c>
      <c r="B6" t="s">
        <v>16</v>
      </c>
      <c r="C6">
        <v>24.513333333333335</v>
      </c>
      <c r="D6">
        <v>0.17214335111567144</v>
      </c>
      <c r="E6" t="s">
        <v>18</v>
      </c>
      <c r="F6">
        <v>23.493333333333329</v>
      </c>
      <c r="G6">
        <v>4.1633319989321765E-2</v>
      </c>
      <c r="H6">
        <f>F6-C6</f>
        <v>-1.0200000000000067</v>
      </c>
      <c r="I6">
        <f t="shared" si="3"/>
        <v>-7.2200000000000095</v>
      </c>
      <c r="J6">
        <f t="shared" si="4"/>
        <v>149.08589906796331</v>
      </c>
      <c r="K6">
        <f>SQRT(G6^2+D6^2)</f>
        <v>0.17710637105046956</v>
      </c>
      <c r="L6">
        <f t="shared" si="5"/>
        <v>168.55859352432373</v>
      </c>
      <c r="M6">
        <f t="shared" si="6"/>
        <v>131.86278335726354</v>
      </c>
      <c r="N6" t="s">
        <v>45</v>
      </c>
      <c r="O6" t="s">
        <v>51</v>
      </c>
      <c r="P6">
        <v>3</v>
      </c>
    </row>
    <row r="7" spans="1:16" s="1" customFormat="1" x14ac:dyDescent="0.2">
      <c r="A7" s="1" t="s">
        <v>20</v>
      </c>
      <c r="B7" s="1" t="s">
        <v>16</v>
      </c>
      <c r="C7" s="1">
        <v>23.650000000000002</v>
      </c>
      <c r="D7" s="1">
        <v>0.33421549934136713</v>
      </c>
      <c r="E7" s="1" t="s">
        <v>18</v>
      </c>
      <c r="F7" s="1">
        <v>32.389999999999993</v>
      </c>
      <c r="G7" s="1">
        <v>0.14422205101856042</v>
      </c>
      <c r="H7" s="1">
        <f>F7-C7</f>
        <v>8.7399999999999913</v>
      </c>
      <c r="I7" s="1">
        <f>H7-$H$7</f>
        <v>0</v>
      </c>
      <c r="J7" s="1">
        <f t="shared" si="4"/>
        <v>1</v>
      </c>
      <c r="K7" s="1">
        <f>SQRT(G7^2+D7^2)</f>
        <v>0.36400549446402541</v>
      </c>
      <c r="L7" s="1">
        <f t="shared" ref="L7:L13" si="7">2^(-1*I7+K7)</f>
        <v>1.286994148773436</v>
      </c>
      <c r="M7" s="1">
        <f t="shared" ref="M7:M13" si="8">2^(-1*I7-K7)</f>
        <v>0.77700430957906497</v>
      </c>
      <c r="N7" s="1" t="s">
        <v>46</v>
      </c>
      <c r="O7" s="1" t="s">
        <v>50</v>
      </c>
      <c r="P7" s="1">
        <v>1</v>
      </c>
    </row>
    <row r="8" spans="1:16" s="1" customFormat="1" x14ac:dyDescent="0.2">
      <c r="A8" s="1" t="s">
        <v>21</v>
      </c>
      <c r="B8" s="1" t="s">
        <v>16</v>
      </c>
      <c r="C8" s="1">
        <v>23.896666666666665</v>
      </c>
      <c r="D8" s="1">
        <v>0.52367292591209369</v>
      </c>
      <c r="E8" s="1" t="s">
        <v>18</v>
      </c>
      <c r="F8" s="1">
        <v>33.433333333333337</v>
      </c>
      <c r="G8" s="1">
        <v>0.38188130791298663</v>
      </c>
      <c r="H8" s="1">
        <f>F8-C8</f>
        <v>9.5366666666666724</v>
      </c>
      <c r="I8" s="1">
        <f t="shared" ref="I8:I13" si="9">H8-$H$7</f>
        <v>0.79666666666668107</v>
      </c>
      <c r="J8" s="1">
        <f t="shared" si="4"/>
        <v>0.57567774009998474</v>
      </c>
      <c r="K8" s="1">
        <f>SQRT(G8^2+D8^2)</f>
        <v>0.64812550224988563</v>
      </c>
      <c r="L8" s="1">
        <f t="shared" si="7"/>
        <v>0.90216225697755414</v>
      </c>
      <c r="M8" s="1">
        <f t="shared" si="8"/>
        <v>0.36734507333182637</v>
      </c>
      <c r="N8" s="1" t="s">
        <v>46</v>
      </c>
      <c r="O8" s="1" t="s">
        <v>50</v>
      </c>
      <c r="P8" s="1">
        <v>2</v>
      </c>
    </row>
    <row r="9" spans="1:16" s="1" customFormat="1" x14ac:dyDescent="0.2">
      <c r="A9" s="1" t="s">
        <v>22</v>
      </c>
      <c r="B9" s="1" t="s">
        <v>16</v>
      </c>
      <c r="C9" s="1">
        <v>23.546666666666667</v>
      </c>
      <c r="D9" s="1">
        <v>0.93286297671916063</v>
      </c>
      <c r="E9" s="1" t="s">
        <v>18</v>
      </c>
      <c r="F9" s="1">
        <v>32.79</v>
      </c>
      <c r="G9" s="1">
        <v>0.20808652046684992</v>
      </c>
      <c r="H9" s="1">
        <f>F9-C9</f>
        <v>9.2433333333333323</v>
      </c>
      <c r="I9" s="1">
        <f t="shared" si="9"/>
        <v>0.50333333333334096</v>
      </c>
      <c r="J9" s="1">
        <f t="shared" si="4"/>
        <v>0.70547490355902054</v>
      </c>
      <c r="K9" s="1">
        <f>SQRT(G9^2+D9^2)</f>
        <v>0.95578937707704936</v>
      </c>
      <c r="L9" s="1">
        <f t="shared" si="7"/>
        <v>1.3683677840380661</v>
      </c>
      <c r="M9" s="1">
        <f t="shared" si="8"/>
        <v>0.3637142333787684</v>
      </c>
      <c r="N9" s="1" t="s">
        <v>46</v>
      </c>
      <c r="O9" s="1" t="s">
        <v>50</v>
      </c>
      <c r="P9" s="1">
        <v>3</v>
      </c>
    </row>
    <row r="10" spans="1:16" s="1" customFormat="1" x14ac:dyDescent="0.2">
      <c r="A10" s="1" t="s">
        <v>23</v>
      </c>
      <c r="B10" s="1" t="s">
        <v>16</v>
      </c>
      <c r="C10" s="1">
        <v>23.516666666666669</v>
      </c>
      <c r="D10" s="1">
        <v>6.6583281184793494E-2</v>
      </c>
      <c r="E10" s="1" t="s">
        <v>18</v>
      </c>
      <c r="F10" s="1">
        <v>32.506666666666668</v>
      </c>
      <c r="G10" s="1">
        <v>5.131601439446648E-2</v>
      </c>
      <c r="H10" s="1">
        <f>F10-C10</f>
        <v>8.9899999999999984</v>
      </c>
      <c r="I10" s="1">
        <f t="shared" si="9"/>
        <v>0.25000000000000711</v>
      </c>
      <c r="J10" s="1">
        <f t="shared" si="4"/>
        <v>0.84089641525371051</v>
      </c>
      <c r="K10" s="1">
        <f>SQRT(G10^2+D10^2)</f>
        <v>8.4063468086121487E-2</v>
      </c>
      <c r="L10" s="1">
        <f t="shared" si="7"/>
        <v>0.89134970793697432</v>
      </c>
      <c r="M10" s="1">
        <f t="shared" si="8"/>
        <v>0.79329894304126347</v>
      </c>
      <c r="N10" s="1" t="s">
        <v>46</v>
      </c>
      <c r="O10" s="1" t="s">
        <v>50</v>
      </c>
      <c r="P10" s="1">
        <v>4</v>
      </c>
    </row>
    <row r="11" spans="1:16" x14ac:dyDescent="0.2">
      <c r="A11" t="s">
        <v>24</v>
      </c>
      <c r="B11" t="s">
        <v>16</v>
      </c>
      <c r="C11">
        <v>21.935000000000002</v>
      </c>
      <c r="D11">
        <v>7.0710678118665812E-3</v>
      </c>
      <c r="E11" t="s">
        <v>18</v>
      </c>
      <c r="F11">
        <v>21.75333333333333</v>
      </c>
      <c r="G11">
        <v>0.14364307617610123</v>
      </c>
      <c r="H11">
        <f>F11-C11</f>
        <v>-0.18166666666667197</v>
      </c>
      <c r="I11">
        <f t="shared" si="9"/>
        <v>-8.9216666666666633</v>
      </c>
      <c r="J11">
        <f t="shared" si="4"/>
        <v>484.9414179429898</v>
      </c>
      <c r="K11">
        <f>SQRT(G11^2+D11^2)</f>
        <v>0.14381701336536382</v>
      </c>
      <c r="L11">
        <f t="shared" si="7"/>
        <v>535.77508379824746</v>
      </c>
      <c r="M11">
        <f t="shared" si="8"/>
        <v>438.93078634674367</v>
      </c>
      <c r="N11" t="s">
        <v>46</v>
      </c>
      <c r="O11" t="s">
        <v>51</v>
      </c>
      <c r="P11">
        <v>1</v>
      </c>
    </row>
    <row r="12" spans="1:16" x14ac:dyDescent="0.2">
      <c r="A12" t="s">
        <v>25</v>
      </c>
      <c r="B12" t="s">
        <v>16</v>
      </c>
      <c r="C12">
        <v>22.324999999999999</v>
      </c>
      <c r="D12">
        <v>0.17677669529663689</v>
      </c>
      <c r="E12" t="s">
        <v>18</v>
      </c>
      <c r="F12">
        <v>23.886666666666667</v>
      </c>
      <c r="G12">
        <v>8.1445278152471295E-2</v>
      </c>
      <c r="H12">
        <f>F12-C12</f>
        <v>1.5616666666666674</v>
      </c>
      <c r="I12">
        <f t="shared" si="9"/>
        <v>-7.1783333333333239</v>
      </c>
      <c r="J12">
        <f t="shared" si="4"/>
        <v>144.84171292012701</v>
      </c>
      <c r="K12">
        <f>SQRT(G12^2+D12^2)</f>
        <v>0.19463641317423988</v>
      </c>
      <c r="L12">
        <f t="shared" si="7"/>
        <v>165.76202776681106</v>
      </c>
      <c r="M12">
        <f t="shared" si="8"/>
        <v>126.56168655917551</v>
      </c>
      <c r="N12" t="s">
        <v>46</v>
      </c>
      <c r="O12" t="s">
        <v>51</v>
      </c>
      <c r="P12">
        <v>2</v>
      </c>
    </row>
    <row r="13" spans="1:16" x14ac:dyDescent="0.2">
      <c r="A13" t="s">
        <v>26</v>
      </c>
      <c r="B13" t="s">
        <v>16</v>
      </c>
      <c r="C13">
        <v>22.164999999999999</v>
      </c>
      <c r="D13">
        <v>0.16263455967290624</v>
      </c>
      <c r="E13" t="s">
        <v>18</v>
      </c>
      <c r="F13">
        <v>23.223333333333329</v>
      </c>
      <c r="G13">
        <v>9.5043849529222332E-2</v>
      </c>
      <c r="H13">
        <f>F13-C13</f>
        <v>1.05833333333333</v>
      </c>
      <c r="I13">
        <f t="shared" si="9"/>
        <v>-7.6816666666666613</v>
      </c>
      <c r="J13">
        <f t="shared" si="4"/>
        <v>205.31093620683163</v>
      </c>
      <c r="K13">
        <f>SQRT(G13^2+D13^2)</f>
        <v>0.18837020288074641</v>
      </c>
      <c r="L13">
        <f t="shared" si="7"/>
        <v>233.94682993285832</v>
      </c>
      <c r="M13">
        <f t="shared" si="8"/>
        <v>180.18017400886879</v>
      </c>
      <c r="N13" t="s">
        <v>46</v>
      </c>
      <c r="O13" t="s">
        <v>51</v>
      </c>
      <c r="P13">
        <v>3</v>
      </c>
    </row>
    <row r="14" spans="1:16" x14ac:dyDescent="0.2">
      <c r="A14" t="s">
        <v>27</v>
      </c>
      <c r="B14" t="s">
        <v>16</v>
      </c>
      <c r="C14">
        <v>22.849999999999998</v>
      </c>
      <c r="D14">
        <v>0.51097945164164749</v>
      </c>
      <c r="E14" t="s">
        <v>18</v>
      </c>
      <c r="F14">
        <v>22.986666666666668</v>
      </c>
      <c r="G14">
        <v>6.6583281184793494E-2</v>
      </c>
      <c r="H14">
        <f>F14-C14</f>
        <v>0.13666666666667027</v>
      </c>
      <c r="I14">
        <f>H14-$H$7</f>
        <v>-8.6033333333333211</v>
      </c>
      <c r="J14">
        <f>2^(-1*I14)</f>
        <v>388.92100204431017</v>
      </c>
      <c r="K14">
        <f>SQRT(G14^2+D14^2)</f>
        <v>0.51529926579933338</v>
      </c>
      <c r="L14">
        <f>2^(-1*I14+K14)</f>
        <v>555.88113012321276</v>
      </c>
      <c r="M14">
        <f>2^(-1*I14-K14)</f>
        <v>272.10771806127508</v>
      </c>
      <c r="N14" t="s">
        <v>46</v>
      </c>
      <c r="O14" t="s">
        <v>51</v>
      </c>
      <c r="P14">
        <v>4</v>
      </c>
    </row>
    <row r="15" spans="1:16" s="1" customFormat="1" x14ac:dyDescent="0.2">
      <c r="A15" s="1" t="s">
        <v>28</v>
      </c>
      <c r="B15" s="1" t="s">
        <v>16</v>
      </c>
      <c r="C15" s="1">
        <v>21.504999999999999</v>
      </c>
      <c r="D15" s="1">
        <v>0.20506096654409819</v>
      </c>
      <c r="E15" s="1" t="s">
        <v>18</v>
      </c>
      <c r="F15" s="1">
        <v>28.746666666666666</v>
      </c>
      <c r="G15" s="1">
        <v>9.7125348562222005E-2</v>
      </c>
      <c r="H15" s="1">
        <f>F15-C15</f>
        <v>7.2416666666666671</v>
      </c>
      <c r="I15" s="1">
        <f>H15-$H$15</f>
        <v>0</v>
      </c>
      <c r="J15" s="1">
        <f t="shared" ref="J15:J30" si="10">2^(-1*I15)</f>
        <v>1</v>
      </c>
      <c r="K15" s="1">
        <f>SQRT(G15^2+D15^2)</f>
        <v>0.22689939033266018</v>
      </c>
      <c r="L15" s="1">
        <f t="shared" ref="L15:L30" si="11">2^(-1*I15+K15)</f>
        <v>1.1703170238708491</v>
      </c>
      <c r="M15" s="1">
        <f t="shared" ref="M15:M30" si="12">2^(-1*I15-K15)</f>
        <v>0.8544693272020244</v>
      </c>
      <c r="N15" s="1" t="s">
        <v>47</v>
      </c>
      <c r="O15" s="1" t="s">
        <v>50</v>
      </c>
      <c r="P15" s="1">
        <v>1</v>
      </c>
    </row>
    <row r="16" spans="1:16" s="1" customFormat="1" x14ac:dyDescent="0.2">
      <c r="A16" s="1" t="s">
        <v>29</v>
      </c>
      <c r="B16" s="1" t="s">
        <v>16</v>
      </c>
      <c r="C16" s="1">
        <v>22.266666666666669</v>
      </c>
      <c r="D16" s="1">
        <v>0.28378395538390289</v>
      </c>
      <c r="E16" s="1" t="s">
        <v>18</v>
      </c>
      <c r="F16" s="1">
        <v>27.959999999999997</v>
      </c>
      <c r="G16" s="1">
        <v>8.7177978870812842E-2</v>
      </c>
      <c r="H16" s="1">
        <f>F16-C16</f>
        <v>5.693333333333328</v>
      </c>
      <c r="I16" s="1">
        <f t="shared" ref="I16:I30" si="13">H16-$H$7</f>
        <v>-3.0466666666666633</v>
      </c>
      <c r="J16" s="1">
        <f t="shared" si="10"/>
        <v>8.2630057211950767</v>
      </c>
      <c r="K16" s="1">
        <f>SQRT(G16^2+D16^2)</f>
        <v>0.29687258770949682</v>
      </c>
      <c r="L16" s="1">
        <f t="shared" si="11"/>
        <v>10.150924725132997</v>
      </c>
      <c r="M16" s="1">
        <f t="shared" si="12"/>
        <v>6.7262111972373022</v>
      </c>
      <c r="N16" s="1" t="s">
        <v>47</v>
      </c>
      <c r="O16" s="1" t="s">
        <v>50</v>
      </c>
      <c r="P16" s="1">
        <v>2</v>
      </c>
    </row>
    <row r="17" spans="1:16" s="1" customFormat="1" x14ac:dyDescent="0.2">
      <c r="A17" s="1" t="s">
        <v>30</v>
      </c>
      <c r="B17" s="1" t="s">
        <v>16</v>
      </c>
      <c r="C17" s="1">
        <v>20.919999999999998</v>
      </c>
      <c r="D17" s="1">
        <v>6.5574385243019423E-2</v>
      </c>
      <c r="E17" s="1" t="s">
        <v>18</v>
      </c>
      <c r="F17" s="1">
        <v>28.189999999999998</v>
      </c>
      <c r="G17" s="1">
        <v>0.15394804318340694</v>
      </c>
      <c r="H17" s="1">
        <f>F17-C17</f>
        <v>7.27</v>
      </c>
      <c r="I17" s="1">
        <f t="shared" si="13"/>
        <v>-1.4699999999999918</v>
      </c>
      <c r="J17" s="1">
        <f t="shared" si="10"/>
        <v>2.7702189362218332</v>
      </c>
      <c r="K17" s="1">
        <f>SQRT(G17^2+D17^2)</f>
        <v>0.16733200530681527</v>
      </c>
      <c r="L17" s="1">
        <f t="shared" si="11"/>
        <v>3.1108999680362719</v>
      </c>
      <c r="M17" s="1">
        <f t="shared" si="12"/>
        <v>2.4668465824846955</v>
      </c>
      <c r="N17" s="1" t="s">
        <v>47</v>
      </c>
      <c r="O17" s="1" t="s">
        <v>50</v>
      </c>
      <c r="P17" s="1">
        <v>3</v>
      </c>
    </row>
    <row r="18" spans="1:16" s="1" customFormat="1" x14ac:dyDescent="0.2">
      <c r="A18" s="1" t="s">
        <v>31</v>
      </c>
      <c r="B18" s="1" t="s">
        <v>16</v>
      </c>
      <c r="C18" s="1">
        <v>22.066666666666663</v>
      </c>
      <c r="D18" s="1">
        <v>0.24826061575153946</v>
      </c>
      <c r="E18" s="1" t="s">
        <v>18</v>
      </c>
      <c r="F18" s="1">
        <v>26.34</v>
      </c>
      <c r="G18" s="1">
        <v>0.20999999999999858</v>
      </c>
      <c r="H18" s="1">
        <f>F18-C18</f>
        <v>4.273333333333337</v>
      </c>
      <c r="I18" s="1">
        <f t="shared" si="13"/>
        <v>-4.4666666666666544</v>
      </c>
      <c r="J18" s="1">
        <f t="shared" si="10"/>
        <v>22.110606079484228</v>
      </c>
      <c r="K18" s="1">
        <f>SQRT(G18^2+D18^2)</f>
        <v>0.32516662395352469</v>
      </c>
      <c r="L18" s="1">
        <f t="shared" si="11"/>
        <v>27.700369019458343</v>
      </c>
      <c r="M18" s="1">
        <f t="shared" si="12"/>
        <v>17.648822687477846</v>
      </c>
      <c r="N18" s="1" t="s">
        <v>47</v>
      </c>
      <c r="O18" s="1" t="s">
        <v>50</v>
      </c>
      <c r="P18" s="1">
        <v>4</v>
      </c>
    </row>
    <row r="19" spans="1:16" x14ac:dyDescent="0.2">
      <c r="A19" t="s">
        <v>32</v>
      </c>
      <c r="B19" t="s">
        <v>16</v>
      </c>
      <c r="C19">
        <v>20.395000000000003</v>
      </c>
      <c r="D19">
        <v>0.51618795026618003</v>
      </c>
      <c r="E19" t="s">
        <v>18</v>
      </c>
      <c r="F19">
        <v>18.059999999999999</v>
      </c>
      <c r="G19">
        <v>0.80293212664583469</v>
      </c>
      <c r="H19">
        <f>F19-C19</f>
        <v>-2.3350000000000044</v>
      </c>
      <c r="I19">
        <f t="shared" si="13"/>
        <v>-11.074999999999996</v>
      </c>
      <c r="J19">
        <f t="shared" si="10"/>
        <v>2157.2834016354977</v>
      </c>
      <c r="K19">
        <f>SQRT(G19^2+D19^2)</f>
        <v>0.95454177488468417</v>
      </c>
      <c r="L19">
        <f t="shared" si="11"/>
        <v>4180.7375808002425</v>
      </c>
      <c r="M19">
        <f t="shared" si="12"/>
        <v>1113.1700052987346</v>
      </c>
      <c r="N19" t="s">
        <v>47</v>
      </c>
      <c r="O19" t="s">
        <v>51</v>
      </c>
      <c r="P19">
        <v>1</v>
      </c>
    </row>
    <row r="20" spans="1:16" x14ac:dyDescent="0.2">
      <c r="A20" t="s">
        <v>33</v>
      </c>
      <c r="B20" t="s">
        <v>16</v>
      </c>
      <c r="C20">
        <v>19.823333333333334</v>
      </c>
      <c r="D20">
        <v>0.11718930554164583</v>
      </c>
      <c r="E20" t="s">
        <v>18</v>
      </c>
      <c r="F20">
        <v>18.47</v>
      </c>
      <c r="G20">
        <v>5.2915026221292023E-2</v>
      </c>
      <c r="H20">
        <f>F20-C20</f>
        <v>-1.3533333333333353</v>
      </c>
      <c r="I20">
        <f t="shared" si="13"/>
        <v>-10.093333333333327</v>
      </c>
      <c r="J20">
        <f t="shared" si="10"/>
        <v>1092.4362167760407</v>
      </c>
      <c r="K20">
        <f>SQRT(G20^2+D20^2)</f>
        <v>0.12858201014657239</v>
      </c>
      <c r="L20">
        <f t="shared" si="11"/>
        <v>1194.2716734283067</v>
      </c>
      <c r="M20">
        <f t="shared" si="12"/>
        <v>999.28426192852407</v>
      </c>
      <c r="N20" t="s">
        <v>47</v>
      </c>
      <c r="O20" t="s">
        <v>51</v>
      </c>
      <c r="P20">
        <v>2</v>
      </c>
    </row>
    <row r="21" spans="1:16" x14ac:dyDescent="0.2">
      <c r="A21" t="s">
        <v>34</v>
      </c>
      <c r="B21" t="s">
        <v>16</v>
      </c>
      <c r="C21">
        <v>20.75333333333333</v>
      </c>
      <c r="D21">
        <v>7.0945988845974528E-2</v>
      </c>
      <c r="E21" t="s">
        <v>18</v>
      </c>
      <c r="F21">
        <v>19.453333333333333</v>
      </c>
      <c r="G21">
        <v>7.6376261582596472E-2</v>
      </c>
      <c r="H21">
        <f>F21-C21</f>
        <v>-1.2999999999999972</v>
      </c>
      <c r="I21">
        <f t="shared" si="13"/>
        <v>-10.039999999999988</v>
      </c>
      <c r="J21">
        <f t="shared" si="10"/>
        <v>1052.788558495804</v>
      </c>
      <c r="K21">
        <f>SQRT(G21^2+D21^2)</f>
        <v>0.10424330514074438</v>
      </c>
      <c r="L21">
        <f t="shared" si="11"/>
        <v>1131.6744690233922</v>
      </c>
      <c r="M21">
        <f t="shared" si="12"/>
        <v>979.40156753395956</v>
      </c>
      <c r="N21" t="s">
        <v>47</v>
      </c>
      <c r="O21" t="s">
        <v>51</v>
      </c>
      <c r="P21">
        <v>3</v>
      </c>
    </row>
    <row r="22" spans="1:16" x14ac:dyDescent="0.2">
      <c r="A22" t="s">
        <v>35</v>
      </c>
      <c r="B22" t="s">
        <v>16</v>
      </c>
      <c r="C22">
        <v>20.316666666666666</v>
      </c>
      <c r="D22">
        <v>0.16502525059315512</v>
      </c>
      <c r="E22" t="s">
        <v>18</v>
      </c>
      <c r="F22">
        <v>18.99666666666667</v>
      </c>
      <c r="G22">
        <v>6.6583281184793494E-2</v>
      </c>
      <c r="H22">
        <f>F22-C22</f>
        <v>-1.3199999999999967</v>
      </c>
      <c r="I22">
        <f t="shared" si="13"/>
        <v>-10.059999999999988</v>
      </c>
      <c r="J22">
        <f t="shared" si="10"/>
        <v>1067.4849391012997</v>
      </c>
      <c r="K22">
        <f>SQRT(G22^2+D22^2)</f>
        <v>0.17795130420052258</v>
      </c>
      <c r="L22">
        <f t="shared" si="11"/>
        <v>1207.6203885465293</v>
      </c>
      <c r="M22">
        <f t="shared" si="12"/>
        <v>943.61117617400896</v>
      </c>
      <c r="N22" t="s">
        <v>47</v>
      </c>
      <c r="O22" t="s">
        <v>51</v>
      </c>
      <c r="P22">
        <v>4</v>
      </c>
    </row>
    <row r="23" spans="1:16" s="1" customFormat="1" x14ac:dyDescent="0.2">
      <c r="A23" s="1" t="s">
        <v>36</v>
      </c>
      <c r="B23" s="1" t="s">
        <v>16</v>
      </c>
      <c r="C23" s="1">
        <v>24.786666666666665</v>
      </c>
      <c r="D23" s="1">
        <v>1.5436752680966725</v>
      </c>
      <c r="E23" s="1" t="s">
        <v>18</v>
      </c>
      <c r="F23" s="1">
        <v>32.266666666666659</v>
      </c>
      <c r="G23" s="1">
        <v>0.345880518869352</v>
      </c>
      <c r="H23" s="1">
        <f>F23-C23</f>
        <v>7.4799999999999933</v>
      </c>
      <c r="I23" s="1">
        <f>H23-$H$23</f>
        <v>0</v>
      </c>
      <c r="J23" s="1">
        <f t="shared" si="10"/>
        <v>1</v>
      </c>
      <c r="K23" s="1">
        <f>SQRT(G23^2+D23^2)</f>
        <v>1.5819502731333455</v>
      </c>
      <c r="L23" s="1">
        <f t="shared" si="11"/>
        <v>2.9937427833687291</v>
      </c>
      <c r="M23" s="1">
        <f t="shared" si="12"/>
        <v>0.33403003275877408</v>
      </c>
      <c r="N23" s="1" t="s">
        <v>48</v>
      </c>
      <c r="O23" s="1" t="s">
        <v>50</v>
      </c>
      <c r="P23" s="1">
        <v>1</v>
      </c>
    </row>
    <row r="24" spans="1:16" s="1" customFormat="1" x14ac:dyDescent="0.2">
      <c r="A24" s="1" t="s">
        <v>37</v>
      </c>
      <c r="B24" s="1" t="s">
        <v>16</v>
      </c>
      <c r="C24" s="1">
        <v>22.68</v>
      </c>
      <c r="D24" s="1">
        <v>7.0710678118655765E-2</v>
      </c>
      <c r="E24" s="1" t="s">
        <v>18</v>
      </c>
      <c r="F24" s="1">
        <v>31.666666666666668</v>
      </c>
      <c r="G24" s="1">
        <v>0.21079215671683163</v>
      </c>
      <c r="H24" s="1">
        <f>F24-C24</f>
        <v>8.9866666666666681</v>
      </c>
      <c r="I24" s="1">
        <f t="shared" si="13"/>
        <v>0.2466666666666768</v>
      </c>
      <c r="J24" s="1">
        <f t="shared" si="10"/>
        <v>0.84284154475469342</v>
      </c>
      <c r="K24" s="1">
        <f>SQRT(G24^2+D24^2)</f>
        <v>0.22233608194203083</v>
      </c>
      <c r="L24" s="1">
        <f t="shared" si="11"/>
        <v>0.98327673637338242</v>
      </c>
      <c r="M24" s="1">
        <f t="shared" si="12"/>
        <v>0.72246382252932984</v>
      </c>
      <c r="N24" s="1" t="s">
        <v>48</v>
      </c>
      <c r="O24" s="1" t="s">
        <v>50</v>
      </c>
      <c r="P24" s="1">
        <v>2</v>
      </c>
    </row>
    <row r="25" spans="1:16" s="1" customFormat="1" x14ac:dyDescent="0.2">
      <c r="A25" s="1" t="s">
        <v>38</v>
      </c>
      <c r="B25" s="1" t="s">
        <v>16</v>
      </c>
      <c r="C25" s="1">
        <v>23.286666666666665</v>
      </c>
      <c r="D25" s="1">
        <v>2.88675134594817E-2</v>
      </c>
      <c r="E25" s="1" t="s">
        <v>18</v>
      </c>
      <c r="F25" s="1">
        <v>32.246666666666663</v>
      </c>
      <c r="G25" s="1">
        <v>0.14189197769195222</v>
      </c>
      <c r="H25" s="1">
        <f>F25-C25</f>
        <v>8.9599999999999973</v>
      </c>
      <c r="I25" s="1">
        <f t="shared" si="13"/>
        <v>0.22000000000000597</v>
      </c>
      <c r="J25" s="1">
        <f t="shared" si="10"/>
        <v>0.85856543643775018</v>
      </c>
      <c r="K25" s="1">
        <f>SQRT(G25^2+D25^2)</f>
        <v>0.14479871085982368</v>
      </c>
      <c r="L25" s="1">
        <f t="shared" si="11"/>
        <v>0.94920967512961685</v>
      </c>
      <c r="M25" s="1">
        <f t="shared" si="12"/>
        <v>0.7765772178258582</v>
      </c>
      <c r="N25" s="1" t="s">
        <v>48</v>
      </c>
      <c r="O25" s="1" t="s">
        <v>50</v>
      </c>
      <c r="P25" s="1">
        <v>3</v>
      </c>
    </row>
    <row r="26" spans="1:16" s="1" customFormat="1" x14ac:dyDescent="0.2">
      <c r="A26" s="1" t="s">
        <v>39</v>
      </c>
      <c r="B26" s="1" t="s">
        <v>16</v>
      </c>
      <c r="C26" s="1">
        <v>23.413333333333338</v>
      </c>
      <c r="D26" s="1">
        <v>0.88058692548398199</v>
      </c>
      <c r="E26" s="1" t="s">
        <v>18</v>
      </c>
      <c r="F26" s="1">
        <v>31.53</v>
      </c>
      <c r="G26" s="1">
        <v>9.8994949366117052E-2</v>
      </c>
      <c r="H26" s="1">
        <f>F26-C26</f>
        <v>8.1166666666666636</v>
      </c>
      <c r="I26" s="1">
        <f t="shared" si="13"/>
        <v>-0.62333333333332774</v>
      </c>
      <c r="J26" s="1">
        <f t="shared" si="10"/>
        <v>1.5404302223135442</v>
      </c>
      <c r="K26" s="1">
        <f>SQRT(G26^2+D26^2)</f>
        <v>0.88613392516782252</v>
      </c>
      <c r="L26" s="1">
        <f t="shared" si="11"/>
        <v>2.8470488722541334</v>
      </c>
      <c r="M26" s="1">
        <f t="shared" si="12"/>
        <v>0.83346840054003224</v>
      </c>
      <c r="N26" s="1" t="s">
        <v>48</v>
      </c>
      <c r="O26" s="1" t="s">
        <v>50</v>
      </c>
      <c r="P26" s="1">
        <v>4</v>
      </c>
    </row>
    <row r="27" spans="1:16" x14ac:dyDescent="0.2">
      <c r="A27" t="s">
        <v>40</v>
      </c>
      <c r="B27" t="s">
        <v>16</v>
      </c>
      <c r="C27">
        <v>22.603333333333335</v>
      </c>
      <c r="D27">
        <v>0.23501772982763039</v>
      </c>
      <c r="E27" t="s">
        <v>18</v>
      </c>
      <c r="F27">
        <v>25.86</v>
      </c>
      <c r="G27">
        <v>0.18384776310850096</v>
      </c>
      <c r="H27">
        <f>F27-C27</f>
        <v>3.2566666666666642</v>
      </c>
      <c r="I27">
        <f t="shared" si="13"/>
        <v>-5.4833333333333272</v>
      </c>
      <c r="J27">
        <f t="shared" si="10"/>
        <v>44.735037893728432</v>
      </c>
      <c r="K27">
        <f>SQRT(G27^2+D27^2)</f>
        <v>0.298384539367127</v>
      </c>
      <c r="L27">
        <f t="shared" si="11"/>
        <v>55.013655831267037</v>
      </c>
      <c r="M27">
        <f t="shared" si="12"/>
        <v>36.376851985465073</v>
      </c>
      <c r="N27" t="s">
        <v>48</v>
      </c>
      <c r="O27" t="s">
        <v>51</v>
      </c>
      <c r="P27">
        <v>1</v>
      </c>
    </row>
    <row r="28" spans="1:16" x14ac:dyDescent="0.2">
      <c r="A28" t="s">
        <v>41</v>
      </c>
      <c r="B28" t="s">
        <v>16</v>
      </c>
      <c r="C28">
        <v>23.173333333333332</v>
      </c>
      <c r="D28">
        <v>0.18502252115170603</v>
      </c>
      <c r="E28" t="s">
        <v>18</v>
      </c>
      <c r="F28">
        <v>25.096666666666664</v>
      </c>
      <c r="G28">
        <v>5.6862407030773311E-2</v>
      </c>
      <c r="H28">
        <f>F28-C28</f>
        <v>1.923333333333332</v>
      </c>
      <c r="I28">
        <f t="shared" si="13"/>
        <v>-6.8166666666666593</v>
      </c>
      <c r="J28">
        <f t="shared" si="10"/>
        <v>112.72523182030645</v>
      </c>
      <c r="K28">
        <f>SQRT(G28^2+D28^2)</f>
        <v>0.19356308187944013</v>
      </c>
      <c r="L28">
        <f t="shared" si="11"/>
        <v>128.91083776653267</v>
      </c>
      <c r="M28">
        <f t="shared" si="12"/>
        <v>98.571835456962305</v>
      </c>
      <c r="N28" t="s">
        <v>48</v>
      </c>
      <c r="O28" t="s">
        <v>51</v>
      </c>
      <c r="P28">
        <v>2</v>
      </c>
    </row>
    <row r="29" spans="1:16" x14ac:dyDescent="0.2">
      <c r="A29" t="s">
        <v>42</v>
      </c>
      <c r="B29" t="s">
        <v>16</v>
      </c>
      <c r="C29">
        <v>24.526666666666667</v>
      </c>
      <c r="D29">
        <v>6.1101009266076568E-2</v>
      </c>
      <c r="E29" t="s">
        <v>18</v>
      </c>
      <c r="F29">
        <v>26.816666666666666</v>
      </c>
      <c r="G29">
        <v>4.725815626252608E-2</v>
      </c>
      <c r="H29">
        <f>F29-C29</f>
        <v>2.2899999999999991</v>
      </c>
      <c r="I29">
        <f t="shared" si="13"/>
        <v>-6.4499999999999922</v>
      </c>
      <c r="J29">
        <f t="shared" si="10"/>
        <v>87.426576432280854</v>
      </c>
      <c r="K29">
        <f>SQRT(G29^2+D29^2)</f>
        <v>7.7244201508375424E-2</v>
      </c>
      <c r="L29">
        <f t="shared" si="11"/>
        <v>92.235115019720823</v>
      </c>
      <c r="M29">
        <f t="shared" si="12"/>
        <v>82.86872375054989</v>
      </c>
      <c r="N29" t="s">
        <v>48</v>
      </c>
      <c r="O29" t="s">
        <v>51</v>
      </c>
      <c r="P29">
        <v>3</v>
      </c>
    </row>
    <row r="30" spans="1:16" x14ac:dyDescent="0.2">
      <c r="A30" t="s">
        <v>43</v>
      </c>
      <c r="B30" t="s">
        <v>16</v>
      </c>
      <c r="C30">
        <v>22.650000000000002</v>
      </c>
      <c r="D30">
        <v>6.0827625302983523E-2</v>
      </c>
      <c r="E30" t="s">
        <v>18</v>
      </c>
      <c r="F30">
        <v>24.803333333333331</v>
      </c>
      <c r="G30">
        <v>6.6583281184793494E-2</v>
      </c>
      <c r="H30">
        <f>F30-C30</f>
        <v>2.1533333333333289</v>
      </c>
      <c r="I30">
        <f t="shared" si="13"/>
        <v>-6.5866666666666625</v>
      </c>
      <c r="J30">
        <f t="shared" si="10"/>
        <v>96.113465832624996</v>
      </c>
      <c r="K30">
        <f>SQRT(G30^2+D30^2)</f>
        <v>9.0184995056458453E-2</v>
      </c>
      <c r="L30">
        <f t="shared" si="11"/>
        <v>102.31342585138623</v>
      </c>
      <c r="M30">
        <f t="shared" si="12"/>
        <v>90.289209236111319</v>
      </c>
      <c r="N30" t="s">
        <v>48</v>
      </c>
      <c r="O30" t="s">
        <v>51</v>
      </c>
      <c r="P30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2E87-8B94-2E4B-8201-C549723AFC56}">
  <dimension ref="A1:Q30"/>
  <sheetViews>
    <sheetView workbookViewId="0">
      <selection activeCell="R30" sqref="R3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44</v>
      </c>
      <c r="P1" t="s">
        <v>49</v>
      </c>
      <c r="Q1" t="s">
        <v>52</v>
      </c>
    </row>
    <row r="2" spans="1:17" s="1" customFormat="1" x14ac:dyDescent="0.2">
      <c r="A2" s="1" t="s">
        <v>13</v>
      </c>
      <c r="B2" s="1" t="s">
        <v>16</v>
      </c>
      <c r="C2" s="1">
        <v>24.616666666666664</v>
      </c>
      <c r="D2" s="1">
        <v>0.18230011885167036</v>
      </c>
      <c r="E2" s="1" t="s">
        <v>19</v>
      </c>
      <c r="F2" s="1">
        <v>26.723333333333329</v>
      </c>
      <c r="G2" s="1">
        <v>8.3266639978645529E-2</v>
      </c>
      <c r="I2" s="1">
        <f t="shared" ref="I2:I3" si="0">F2-C2</f>
        <v>2.1066666666666656</v>
      </c>
      <c r="J2" s="1">
        <f t="shared" ref="J2:J3" si="1">I2-$I$2</f>
        <v>0</v>
      </c>
      <c r="K2" s="1">
        <f>2^(-1*J2)</f>
        <v>1</v>
      </c>
      <c r="L2" s="1">
        <f>SQRT(G2^2+D2^2)</f>
        <v>0.20041623354076513</v>
      </c>
      <c r="M2" s="1">
        <f t="shared" ref="M2:M3" si="2">2^(-1*J2+L2)</f>
        <v>1.1490298150416705</v>
      </c>
      <c r="N2" s="1">
        <f t="shared" ref="N2:N3" si="3">2^(-1*J2-L2)</f>
        <v>0.87029943601919002</v>
      </c>
      <c r="O2" s="1" t="s">
        <v>45</v>
      </c>
      <c r="P2" s="1" t="s">
        <v>50</v>
      </c>
      <c r="Q2" s="1">
        <v>1</v>
      </c>
    </row>
    <row r="3" spans="1:17" s="1" customFormat="1" x14ac:dyDescent="0.2">
      <c r="A3" s="1" t="s">
        <v>14</v>
      </c>
      <c r="B3" s="1" t="s">
        <v>16</v>
      </c>
      <c r="C3" s="1">
        <v>24.573333333333334</v>
      </c>
      <c r="D3" s="1">
        <v>0.17616280348965063</v>
      </c>
      <c r="E3" s="1" t="s">
        <v>19</v>
      </c>
      <c r="F3" s="1">
        <v>24.9</v>
      </c>
      <c r="G3" s="1">
        <v>4.2426406871191945E-2</v>
      </c>
      <c r="I3" s="1">
        <f t="shared" si="0"/>
        <v>0.32666666666666444</v>
      </c>
      <c r="J3" s="1">
        <f t="shared" si="1"/>
        <v>-1.7800000000000011</v>
      </c>
      <c r="K3" s="1">
        <f t="shared" ref="K3" si="4">2^(-1*J3)</f>
        <v>3.4342617457510176</v>
      </c>
      <c r="L3" s="1">
        <f t="shared" ref="L3" si="5">SQRT(G3^2+D3^2)</f>
        <v>0.18119970566569138</v>
      </c>
      <c r="M3" s="1">
        <f t="shared" si="2"/>
        <v>3.8938564680419896</v>
      </c>
      <c r="N3" s="1">
        <f t="shared" si="3"/>
        <v>3.0289133241368482</v>
      </c>
      <c r="O3" s="1" t="s">
        <v>45</v>
      </c>
      <c r="P3" s="1" t="s">
        <v>50</v>
      </c>
      <c r="Q3" s="1">
        <v>2</v>
      </c>
    </row>
    <row r="4" spans="1:17" s="1" customFormat="1" x14ac:dyDescent="0.2">
      <c r="A4" s="1" t="s">
        <v>15</v>
      </c>
      <c r="B4" s="1" t="s">
        <v>16</v>
      </c>
      <c r="C4" s="1">
        <v>24.454999999999998</v>
      </c>
      <c r="D4" s="1">
        <v>0.13435028842544494</v>
      </c>
      <c r="E4" s="1" t="s">
        <v>19</v>
      </c>
      <c r="F4" s="1">
        <v>24.453333333333333</v>
      </c>
      <c r="G4" s="1">
        <v>0.29297326385411587</v>
      </c>
      <c r="I4" s="1">
        <f t="shared" ref="I4:I6" si="6">F4-C4</f>
        <v>-1.6666666666651508E-3</v>
      </c>
      <c r="J4" s="1">
        <f t="shared" ref="J4:J6" si="7">I4-$I$2</f>
        <v>-2.1083333333333307</v>
      </c>
      <c r="K4" s="1">
        <f t="shared" ref="K4:K6" si="8">2^(-1*J4)</f>
        <v>4.3119287321714124</v>
      </c>
      <c r="L4" s="1">
        <f t="shared" ref="L4:L6" si="9">SQRT(G4^2+D4^2)</f>
        <v>0.32230937518684383</v>
      </c>
      <c r="M4" s="1">
        <f t="shared" ref="M4:M6" si="10">2^(-1*J4+L4)</f>
        <v>5.3913355672533969</v>
      </c>
      <c r="N4" s="1">
        <f t="shared" ref="N4:N6" si="11">2^(-1*J4-L4)</f>
        <v>3.4486314493678218</v>
      </c>
      <c r="O4" s="1" t="s">
        <v>45</v>
      </c>
      <c r="P4" s="1" t="s">
        <v>50</v>
      </c>
      <c r="Q4" s="1">
        <v>3</v>
      </c>
    </row>
    <row r="5" spans="1:17" x14ac:dyDescent="0.2">
      <c r="A5" t="s">
        <v>11</v>
      </c>
      <c r="B5" t="s">
        <v>16</v>
      </c>
      <c r="C5">
        <v>22.796666666666667</v>
      </c>
      <c r="D5">
        <v>0.16258331197676248</v>
      </c>
      <c r="E5" t="s">
        <v>19</v>
      </c>
      <c r="F5">
        <v>17.33666666666667</v>
      </c>
      <c r="G5">
        <v>0.12897028081435399</v>
      </c>
      <c r="I5">
        <f t="shared" si="6"/>
        <v>-5.4599999999999973</v>
      </c>
      <c r="J5">
        <f t="shared" si="7"/>
        <v>-7.5666666666666629</v>
      </c>
      <c r="K5">
        <f t="shared" si="8"/>
        <v>189.58048669267973</v>
      </c>
      <c r="L5">
        <f t="shared" si="9"/>
        <v>0.20752509888364493</v>
      </c>
      <c r="M5">
        <f t="shared" si="10"/>
        <v>218.90965346090644</v>
      </c>
      <c r="N5">
        <f t="shared" si="11"/>
        <v>164.1807949828567</v>
      </c>
      <c r="O5" t="s">
        <v>45</v>
      </c>
      <c r="P5" t="s">
        <v>51</v>
      </c>
      <c r="Q5">
        <v>2</v>
      </c>
    </row>
    <row r="6" spans="1:17" x14ac:dyDescent="0.2">
      <c r="A6" t="s">
        <v>12</v>
      </c>
      <c r="B6" t="s">
        <v>16</v>
      </c>
      <c r="C6">
        <v>24.513333333333335</v>
      </c>
      <c r="D6">
        <v>0.17214335111567144</v>
      </c>
      <c r="E6" t="s">
        <v>19</v>
      </c>
      <c r="F6">
        <v>20.286666666666665</v>
      </c>
      <c r="G6">
        <v>3.2145502536642868E-2</v>
      </c>
      <c r="I6">
        <f t="shared" si="6"/>
        <v>-4.2266666666666701</v>
      </c>
      <c r="J6">
        <f t="shared" si="7"/>
        <v>-6.3333333333333357</v>
      </c>
      <c r="K6">
        <f t="shared" si="8"/>
        <v>80.634947193271969</v>
      </c>
      <c r="L6">
        <f t="shared" si="9"/>
        <v>0.1751190071541826</v>
      </c>
      <c r="M6">
        <f t="shared" si="10"/>
        <v>91.041494819852318</v>
      </c>
      <c r="N6">
        <f t="shared" si="11"/>
        <v>71.417925658267592</v>
      </c>
      <c r="O6" t="s">
        <v>45</v>
      </c>
      <c r="P6" t="s">
        <v>51</v>
      </c>
      <c r="Q6">
        <v>3</v>
      </c>
    </row>
    <row r="7" spans="1:17" s="1" customFormat="1" x14ac:dyDescent="0.2">
      <c r="A7" s="1" t="s">
        <v>20</v>
      </c>
      <c r="B7" s="1" t="s">
        <v>16</v>
      </c>
      <c r="C7" s="1">
        <v>23.650000000000002</v>
      </c>
      <c r="D7" s="1">
        <v>0.33421549934136713</v>
      </c>
      <c r="E7" s="1" t="s">
        <v>19</v>
      </c>
      <c r="F7" s="1">
        <v>32.725000000000001</v>
      </c>
      <c r="G7" s="1">
        <v>0.38890872965259915</v>
      </c>
      <c r="I7" s="1">
        <f t="shared" ref="I7:I14" si="12">F7-C7</f>
        <v>9.0749999999999993</v>
      </c>
      <c r="J7" s="1">
        <f>I7-$I$7</f>
        <v>0</v>
      </c>
      <c r="K7" s="1">
        <f t="shared" ref="K7:K14" si="13">2^(-1*J7)</f>
        <v>1</v>
      </c>
      <c r="L7" s="1">
        <f t="shared" ref="L7:L14" si="14">SQRT(G7^2+D7^2)</f>
        <v>0.51278650528265446</v>
      </c>
      <c r="M7" s="1">
        <f t="shared" ref="M7:M14" si="15">2^(-1*J7+L7)</f>
        <v>1.4268033470816253</v>
      </c>
      <c r="N7" s="1">
        <f t="shared" ref="N7:N14" si="16">2^(-1*J7-L7)</f>
        <v>0.70086743351520298</v>
      </c>
      <c r="O7" s="1" t="s">
        <v>46</v>
      </c>
      <c r="P7" s="1" t="s">
        <v>50</v>
      </c>
      <c r="Q7" s="1">
        <v>1</v>
      </c>
    </row>
    <row r="8" spans="1:17" s="1" customFormat="1" x14ac:dyDescent="0.2">
      <c r="A8" s="1" t="s">
        <v>21</v>
      </c>
      <c r="B8" s="1" t="s">
        <v>16</v>
      </c>
      <c r="C8" s="1">
        <v>23.896666666666665</v>
      </c>
      <c r="D8" s="1">
        <v>0.52367292591209369</v>
      </c>
      <c r="E8" s="1" t="s">
        <v>19</v>
      </c>
      <c r="F8" s="1">
        <v>33.590000000000003</v>
      </c>
      <c r="G8" s="1">
        <v>0.14142135623730651</v>
      </c>
      <c r="I8" s="1">
        <f t="shared" si="12"/>
        <v>9.6933333333333387</v>
      </c>
      <c r="J8" s="1">
        <f t="shared" ref="J8:J14" si="17">I8-$I$7</f>
        <v>0.6183333333333394</v>
      </c>
      <c r="K8" s="1">
        <f t="shared" si="13"/>
        <v>0.651423046609926</v>
      </c>
      <c r="L8" s="1">
        <f t="shared" si="14"/>
        <v>0.5424327915358107</v>
      </c>
      <c r="M8" s="1">
        <f t="shared" si="15"/>
        <v>0.94874971890663828</v>
      </c>
      <c r="N8" s="1">
        <f t="shared" si="16"/>
        <v>0.44727495270680145</v>
      </c>
      <c r="O8" s="1" t="s">
        <v>46</v>
      </c>
      <c r="P8" s="1" t="s">
        <v>50</v>
      </c>
      <c r="Q8" s="1">
        <v>2</v>
      </c>
    </row>
    <row r="9" spans="1:17" s="1" customFormat="1" x14ac:dyDescent="0.2">
      <c r="A9" s="1" t="s">
        <v>22</v>
      </c>
      <c r="B9" s="1" t="s">
        <v>16</v>
      </c>
      <c r="C9" s="1">
        <v>23.546666666666667</v>
      </c>
      <c r="D9" s="1">
        <v>0.93286297671916063</v>
      </c>
      <c r="E9" s="1" t="s">
        <v>19</v>
      </c>
      <c r="F9" s="1">
        <v>33.25333333333333</v>
      </c>
      <c r="G9" s="1">
        <v>0.36501141534660553</v>
      </c>
      <c r="I9" s="1">
        <f t="shared" si="12"/>
        <v>9.7066666666666634</v>
      </c>
      <c r="J9" s="1">
        <f t="shared" si="17"/>
        <v>0.63166666666666416</v>
      </c>
      <c r="K9" s="1">
        <f t="shared" si="13"/>
        <v>0.64543035407622262</v>
      </c>
      <c r="L9" s="1">
        <f t="shared" si="14"/>
        <v>1.0017318337093344</v>
      </c>
      <c r="M9" s="1">
        <f t="shared" si="15"/>
        <v>1.2924112079880739</v>
      </c>
      <c r="N9" s="1">
        <f t="shared" si="16"/>
        <v>0.32232801711110065</v>
      </c>
      <c r="O9" s="1" t="s">
        <v>46</v>
      </c>
      <c r="P9" s="1" t="s">
        <v>50</v>
      </c>
      <c r="Q9" s="1">
        <v>3</v>
      </c>
    </row>
    <row r="10" spans="1:17" s="1" customFormat="1" x14ac:dyDescent="0.2">
      <c r="A10" s="1" t="s">
        <v>23</v>
      </c>
      <c r="B10" s="1" t="s">
        <v>16</v>
      </c>
      <c r="C10" s="1">
        <v>23.516666666666669</v>
      </c>
      <c r="D10" s="1">
        <v>6.6583281184793494E-2</v>
      </c>
      <c r="E10" s="1" t="s">
        <v>19</v>
      </c>
      <c r="F10" s="1">
        <v>31.99</v>
      </c>
      <c r="G10" s="1">
        <v>0.18384776310850096</v>
      </c>
      <c r="I10" s="1">
        <f t="shared" si="12"/>
        <v>8.4733333333333292</v>
      </c>
      <c r="J10" s="1">
        <f t="shared" si="17"/>
        <v>-0.60166666666667012</v>
      </c>
      <c r="K10" s="1">
        <f t="shared" si="13"/>
        <v>1.5174686027723845</v>
      </c>
      <c r="L10" s="1">
        <f t="shared" si="14"/>
        <v>0.19553345834749805</v>
      </c>
      <c r="M10" s="1">
        <f t="shared" si="15"/>
        <v>1.7377254040556105</v>
      </c>
      <c r="N10" s="1">
        <f t="shared" si="16"/>
        <v>1.3251293645277695</v>
      </c>
      <c r="O10" s="1" t="s">
        <v>46</v>
      </c>
      <c r="P10" s="1" t="s">
        <v>50</v>
      </c>
      <c r="Q10" s="1">
        <v>4</v>
      </c>
    </row>
    <row r="11" spans="1:17" x14ac:dyDescent="0.2">
      <c r="A11" t="s">
        <v>24</v>
      </c>
      <c r="B11" t="s">
        <v>16</v>
      </c>
      <c r="C11">
        <v>21.935000000000002</v>
      </c>
      <c r="D11">
        <v>7.0710678118665812E-3</v>
      </c>
      <c r="E11" t="s">
        <v>19</v>
      </c>
      <c r="F11">
        <v>18.685000000000002</v>
      </c>
      <c r="G11">
        <v>0.41719300090006295</v>
      </c>
      <c r="I11">
        <f t="shared" si="12"/>
        <v>-3.25</v>
      </c>
      <c r="J11">
        <f t="shared" si="17"/>
        <v>-12.324999999999999</v>
      </c>
      <c r="K11">
        <f t="shared" si="13"/>
        <v>5130.9135406044252</v>
      </c>
      <c r="L11">
        <f t="shared" si="14"/>
        <v>0.41725292090050126</v>
      </c>
      <c r="M11">
        <f t="shared" si="15"/>
        <v>6851.7315895309375</v>
      </c>
      <c r="N11">
        <f t="shared" si="16"/>
        <v>3842.2803662336851</v>
      </c>
      <c r="O11" t="s">
        <v>46</v>
      </c>
      <c r="P11" t="s">
        <v>51</v>
      </c>
      <c r="Q11">
        <v>1</v>
      </c>
    </row>
    <row r="12" spans="1:17" x14ac:dyDescent="0.2">
      <c r="A12" t="s">
        <v>25</v>
      </c>
      <c r="B12" t="s">
        <v>16</v>
      </c>
      <c r="C12">
        <v>22.324999999999999</v>
      </c>
      <c r="D12">
        <v>0.17677669529663689</v>
      </c>
      <c r="E12" t="s">
        <v>19</v>
      </c>
      <c r="F12">
        <v>21.143333333333334</v>
      </c>
      <c r="G12">
        <v>0.15947831618540845</v>
      </c>
      <c r="I12">
        <f t="shared" si="12"/>
        <v>-1.1816666666666649</v>
      </c>
      <c r="J12">
        <f t="shared" si="17"/>
        <v>-10.256666666666664</v>
      </c>
      <c r="K12">
        <f t="shared" si="13"/>
        <v>1223.3882983997617</v>
      </c>
      <c r="L12">
        <f t="shared" si="14"/>
        <v>0.23808261871319611</v>
      </c>
      <c r="M12">
        <f t="shared" si="15"/>
        <v>1442.8936823358324</v>
      </c>
      <c r="N12">
        <f t="shared" si="16"/>
        <v>1037.2759594030251</v>
      </c>
      <c r="O12" t="s">
        <v>46</v>
      </c>
      <c r="P12" t="s">
        <v>51</v>
      </c>
      <c r="Q12">
        <v>2</v>
      </c>
    </row>
    <row r="13" spans="1:17" x14ac:dyDescent="0.2">
      <c r="A13" t="s">
        <v>26</v>
      </c>
      <c r="B13" t="s">
        <v>16</v>
      </c>
      <c r="C13">
        <v>22.164999999999999</v>
      </c>
      <c r="D13">
        <v>0.16263455967290624</v>
      </c>
      <c r="E13" t="s">
        <v>19</v>
      </c>
      <c r="F13">
        <v>20.043333333333333</v>
      </c>
      <c r="G13">
        <v>9.7125348562222005E-2</v>
      </c>
      <c r="I13">
        <f t="shared" si="12"/>
        <v>-2.1216666666666661</v>
      </c>
      <c r="J13">
        <f t="shared" si="17"/>
        <v>-11.196666666666665</v>
      </c>
      <c r="K13">
        <f t="shared" si="13"/>
        <v>2347.1049973145632</v>
      </c>
      <c r="L13">
        <f t="shared" si="14"/>
        <v>0.18942896645796606</v>
      </c>
      <c r="M13">
        <f t="shared" si="15"/>
        <v>2676.4326490074573</v>
      </c>
      <c r="N13">
        <f t="shared" si="16"/>
        <v>2058.300204364175</v>
      </c>
      <c r="O13" t="s">
        <v>46</v>
      </c>
      <c r="P13" t="s">
        <v>51</v>
      </c>
      <c r="Q13">
        <v>3</v>
      </c>
    </row>
    <row r="14" spans="1:17" x14ac:dyDescent="0.2">
      <c r="A14" t="s">
        <v>27</v>
      </c>
      <c r="B14" t="s">
        <v>16</v>
      </c>
      <c r="C14">
        <v>22.849999999999998</v>
      </c>
      <c r="D14">
        <v>0.51097945164164749</v>
      </c>
      <c r="E14" t="s">
        <v>19</v>
      </c>
      <c r="F14">
        <v>19.79</v>
      </c>
      <c r="G14">
        <v>2.9999999999999361E-2</v>
      </c>
      <c r="I14">
        <f t="shared" si="12"/>
        <v>-3.0599999999999987</v>
      </c>
      <c r="J14">
        <f t="shared" si="17"/>
        <v>-12.134999999999998</v>
      </c>
      <c r="K14">
        <f t="shared" si="13"/>
        <v>4497.7881652717506</v>
      </c>
      <c r="L14">
        <f t="shared" si="14"/>
        <v>0.51185935568278784</v>
      </c>
      <c r="M14">
        <f t="shared" si="15"/>
        <v>6413.3363461775998</v>
      </c>
      <c r="N14">
        <f t="shared" si="16"/>
        <v>3154.37976237063</v>
      </c>
      <c r="O14" t="s">
        <v>46</v>
      </c>
      <c r="P14" t="s">
        <v>51</v>
      </c>
      <c r="Q14">
        <v>4</v>
      </c>
    </row>
    <row r="15" spans="1:17" s="1" customFormat="1" x14ac:dyDescent="0.2">
      <c r="A15" s="1" t="s">
        <v>28</v>
      </c>
      <c r="B15" s="1" t="s">
        <v>16</v>
      </c>
      <c r="C15" s="1">
        <v>21.504999999999999</v>
      </c>
      <c r="D15" s="1">
        <v>0.20506096654409819</v>
      </c>
      <c r="E15" s="1" t="s">
        <v>19</v>
      </c>
      <c r="F15" s="1">
        <v>27.956666666666667</v>
      </c>
      <c r="G15" s="1">
        <v>0.45357836515130778</v>
      </c>
      <c r="I15" s="1">
        <f t="shared" ref="I15:I30" si="18">F15-C15</f>
        <v>6.451666666666668</v>
      </c>
      <c r="J15" s="1">
        <f>I15-$I$15</f>
        <v>0</v>
      </c>
      <c r="K15" s="1">
        <f t="shared" ref="K15:K30" si="19">2^(-1*J15)</f>
        <v>1</v>
      </c>
      <c r="L15" s="1">
        <f t="shared" ref="L15:L30" si="20">SQRT(G15^2+D15^2)</f>
        <v>0.49777839781707367</v>
      </c>
      <c r="M15" s="1">
        <f t="shared" ref="M15:M30" si="21">2^(-1*J15+L15)</f>
        <v>1.4120374946321481</v>
      </c>
      <c r="N15" s="1">
        <f t="shared" ref="N15:N30" si="22">2^(-1*J15-L15)</f>
        <v>0.70819649180810984</v>
      </c>
      <c r="O15" s="1" t="s">
        <v>47</v>
      </c>
      <c r="P15" s="1" t="s">
        <v>50</v>
      </c>
      <c r="Q15" s="1">
        <v>1</v>
      </c>
    </row>
    <row r="16" spans="1:17" s="1" customFormat="1" x14ac:dyDescent="0.2">
      <c r="A16" s="1" t="s">
        <v>29</v>
      </c>
      <c r="B16" s="1" t="s">
        <v>16</v>
      </c>
      <c r="C16" s="1">
        <v>22.266666666666669</v>
      </c>
      <c r="D16" s="1">
        <v>0.28378395538390289</v>
      </c>
      <c r="E16" s="1" t="s">
        <v>19</v>
      </c>
      <c r="F16" s="1">
        <v>26.76</v>
      </c>
      <c r="G16" s="1">
        <v>0.54027770636960293</v>
      </c>
      <c r="I16" s="1">
        <f t="shared" si="18"/>
        <v>4.4933333333333323</v>
      </c>
      <c r="J16" s="1">
        <f t="shared" ref="J16:J30" si="23">I16-$I$7</f>
        <v>-4.581666666666667</v>
      </c>
      <c r="K16" s="1">
        <f t="shared" si="19"/>
        <v>23.945234625535431</v>
      </c>
      <c r="L16" s="1">
        <f t="shared" si="20"/>
        <v>0.6102731628814525</v>
      </c>
      <c r="M16" s="1">
        <f t="shared" si="21"/>
        <v>36.553555328993873</v>
      </c>
      <c r="N16" s="1">
        <f t="shared" si="22"/>
        <v>15.685868477399428</v>
      </c>
      <c r="O16" s="1" t="s">
        <v>47</v>
      </c>
      <c r="P16" s="1" t="s">
        <v>50</v>
      </c>
      <c r="Q16" s="1">
        <v>2</v>
      </c>
    </row>
    <row r="17" spans="1:17" s="1" customFormat="1" x14ac:dyDescent="0.2">
      <c r="A17" s="1" t="s">
        <v>30</v>
      </c>
      <c r="B17" s="1" t="s">
        <v>16</v>
      </c>
      <c r="C17" s="1">
        <v>20.919999999999998</v>
      </c>
      <c r="D17" s="1">
        <v>6.5574385243019423E-2</v>
      </c>
      <c r="E17" s="1" t="s">
        <v>19</v>
      </c>
      <c r="F17" s="1">
        <v>24.765000000000001</v>
      </c>
      <c r="G17" s="1">
        <v>7.0710678118640685E-3</v>
      </c>
      <c r="I17" s="1">
        <f t="shared" si="18"/>
        <v>3.8450000000000024</v>
      </c>
      <c r="J17" s="1">
        <f t="shared" si="23"/>
        <v>-5.2299999999999969</v>
      </c>
      <c r="K17" s="1">
        <f t="shared" si="19"/>
        <v>37.530718375420037</v>
      </c>
      <c r="L17" s="1">
        <f t="shared" si="20"/>
        <v>6.5954529791363861E-2</v>
      </c>
      <c r="M17" s="1">
        <f t="shared" si="21"/>
        <v>39.28630365785034</v>
      </c>
      <c r="N17" s="1">
        <f t="shared" si="22"/>
        <v>35.853584853448751</v>
      </c>
      <c r="O17" s="1" t="s">
        <v>47</v>
      </c>
      <c r="P17" s="1" t="s">
        <v>50</v>
      </c>
      <c r="Q17" s="1">
        <v>3</v>
      </c>
    </row>
    <row r="18" spans="1:17" s="1" customFormat="1" x14ac:dyDescent="0.2">
      <c r="A18" s="1" t="s">
        <v>31</v>
      </c>
      <c r="B18" s="1" t="s">
        <v>16</v>
      </c>
      <c r="C18" s="1">
        <v>22.066666666666663</v>
      </c>
      <c r="D18" s="1">
        <v>0.24826061575153946</v>
      </c>
      <c r="E18" s="1" t="s">
        <v>19</v>
      </c>
      <c r="F18" s="1">
        <v>22.785</v>
      </c>
      <c r="G18" s="1">
        <v>2.1213203435597228E-2</v>
      </c>
      <c r="I18" s="1">
        <f t="shared" si="18"/>
        <v>0.71833333333333727</v>
      </c>
      <c r="J18" s="1">
        <f t="shared" si="23"/>
        <v>-8.356666666666662</v>
      </c>
      <c r="K18" s="1">
        <f t="shared" si="19"/>
        <v>327.79877815057347</v>
      </c>
      <c r="L18" s="1">
        <f t="shared" si="20"/>
        <v>0.24916527312876799</v>
      </c>
      <c r="M18" s="1">
        <f t="shared" si="21"/>
        <v>389.59515873329349</v>
      </c>
      <c r="N18" s="1">
        <f t="shared" si="22"/>
        <v>275.80434856113754</v>
      </c>
      <c r="O18" s="1" t="s">
        <v>47</v>
      </c>
      <c r="P18" s="1" t="s">
        <v>50</v>
      </c>
      <c r="Q18" s="1">
        <v>4</v>
      </c>
    </row>
    <row r="19" spans="1:17" x14ac:dyDescent="0.2">
      <c r="A19" t="s">
        <v>32</v>
      </c>
      <c r="B19" t="s">
        <v>16</v>
      </c>
      <c r="C19">
        <v>20.395000000000003</v>
      </c>
      <c r="D19">
        <v>0.51618795026618003</v>
      </c>
      <c r="E19" t="s">
        <v>19</v>
      </c>
      <c r="F19">
        <v>14.425000000000001</v>
      </c>
      <c r="G19">
        <v>0.14849242404917432</v>
      </c>
      <c r="I19">
        <f t="shared" si="18"/>
        <v>-5.9700000000000024</v>
      </c>
      <c r="J19">
        <f t="shared" si="23"/>
        <v>-15.045000000000002</v>
      </c>
      <c r="K19">
        <f t="shared" si="19"/>
        <v>33806.194419346968</v>
      </c>
      <c r="L19">
        <f t="shared" si="20"/>
        <v>0.53712196007983148</v>
      </c>
      <c r="M19">
        <f t="shared" si="21"/>
        <v>49055.31921041273</v>
      </c>
      <c r="N19">
        <f t="shared" si="22"/>
        <v>23297.346740658802</v>
      </c>
      <c r="O19" t="s">
        <v>47</v>
      </c>
      <c r="P19" t="s">
        <v>51</v>
      </c>
      <c r="Q19">
        <v>1</v>
      </c>
    </row>
    <row r="20" spans="1:17" x14ac:dyDescent="0.2">
      <c r="A20" t="s">
        <v>33</v>
      </c>
      <c r="B20" t="s">
        <v>16</v>
      </c>
      <c r="C20">
        <v>19.823333333333334</v>
      </c>
      <c r="D20">
        <v>0.11718930554164583</v>
      </c>
      <c r="E20" t="s">
        <v>19</v>
      </c>
      <c r="F20">
        <v>14.389999999999999</v>
      </c>
      <c r="G20">
        <v>4.3588989435406823E-2</v>
      </c>
      <c r="I20">
        <f t="shared" si="18"/>
        <v>-5.4333333333333353</v>
      </c>
      <c r="J20">
        <f t="shared" si="23"/>
        <v>-14.508333333333335</v>
      </c>
      <c r="K20">
        <f t="shared" si="19"/>
        <v>23304.700202144279</v>
      </c>
      <c r="L20">
        <f t="shared" si="20"/>
        <v>0.12503332889007326</v>
      </c>
      <c r="M20">
        <f t="shared" si="21"/>
        <v>25414.542893454691</v>
      </c>
      <c r="N20">
        <f t="shared" si="22"/>
        <v>21370.010619065542</v>
      </c>
      <c r="O20" t="s">
        <v>47</v>
      </c>
      <c r="P20" t="s">
        <v>51</v>
      </c>
      <c r="Q20">
        <v>2</v>
      </c>
    </row>
    <row r="21" spans="1:17" x14ac:dyDescent="0.2">
      <c r="A21" t="s">
        <v>34</v>
      </c>
      <c r="B21" t="s">
        <v>16</v>
      </c>
      <c r="C21">
        <v>20.75333333333333</v>
      </c>
      <c r="D21">
        <v>7.0945988845974528E-2</v>
      </c>
      <c r="E21" t="s">
        <v>19</v>
      </c>
      <c r="F21">
        <v>14.883333333333333</v>
      </c>
      <c r="G21">
        <v>9.8657657246324887E-2</v>
      </c>
      <c r="I21">
        <f t="shared" si="18"/>
        <v>-5.8699999999999974</v>
      </c>
      <c r="J21">
        <f t="shared" si="23"/>
        <v>-14.944999999999997</v>
      </c>
      <c r="K21">
        <f t="shared" si="19"/>
        <v>31542.294711558086</v>
      </c>
      <c r="L21">
        <f t="shared" si="20"/>
        <v>0.1215181742237204</v>
      </c>
      <c r="M21">
        <f t="shared" si="21"/>
        <v>34314.201772917208</v>
      </c>
      <c r="N21">
        <f t="shared" si="22"/>
        <v>28994.302774544849</v>
      </c>
      <c r="O21" t="s">
        <v>47</v>
      </c>
      <c r="P21" t="s">
        <v>51</v>
      </c>
      <c r="Q21">
        <v>3</v>
      </c>
    </row>
    <row r="22" spans="1:17" x14ac:dyDescent="0.2">
      <c r="A22" t="s">
        <v>35</v>
      </c>
      <c r="B22" t="s">
        <v>16</v>
      </c>
      <c r="C22">
        <v>20.316666666666666</v>
      </c>
      <c r="D22">
        <v>0.16502525059315512</v>
      </c>
      <c r="E22" t="s">
        <v>19</v>
      </c>
      <c r="F22">
        <v>15.180000000000001</v>
      </c>
      <c r="G22">
        <v>0.10583005244258406</v>
      </c>
      <c r="I22">
        <f t="shared" si="18"/>
        <v>-5.1366666666666649</v>
      </c>
      <c r="J22">
        <f t="shared" si="23"/>
        <v>-14.211666666666664</v>
      </c>
      <c r="K22">
        <f t="shared" si="19"/>
        <v>18973.085116742484</v>
      </c>
      <c r="L22">
        <f t="shared" si="20"/>
        <v>0.19604421270043584</v>
      </c>
      <c r="M22">
        <f t="shared" si="21"/>
        <v>21734.674649769575</v>
      </c>
      <c r="N22">
        <f t="shared" si="22"/>
        <v>16562.3808337509</v>
      </c>
      <c r="O22" t="s">
        <v>47</v>
      </c>
      <c r="P22" t="s">
        <v>51</v>
      </c>
      <c r="Q22">
        <v>4</v>
      </c>
    </row>
    <row r="23" spans="1:17" s="1" customFormat="1" x14ac:dyDescent="0.2">
      <c r="A23" s="1" t="s">
        <v>36</v>
      </c>
      <c r="B23" s="1" t="s">
        <v>16</v>
      </c>
      <c r="C23" s="1">
        <v>24.786666666666665</v>
      </c>
      <c r="D23" s="1">
        <v>1.5436752680966725</v>
      </c>
      <c r="E23" s="1" t="s">
        <v>19</v>
      </c>
      <c r="F23" s="1">
        <v>29.95</v>
      </c>
      <c r="G23" s="1">
        <v>0.64117080407641847</v>
      </c>
      <c r="I23" s="1">
        <f t="shared" si="18"/>
        <v>5.163333333333334</v>
      </c>
      <c r="J23" s="1">
        <f>I23-$I$23</f>
        <v>0</v>
      </c>
      <c r="K23" s="1">
        <f t="shared" si="19"/>
        <v>1</v>
      </c>
      <c r="L23" s="1">
        <f t="shared" si="20"/>
        <v>1.6715362195696912</v>
      </c>
      <c r="M23" s="1">
        <f t="shared" si="21"/>
        <v>3.1855361722719184</v>
      </c>
      <c r="N23" s="1">
        <f t="shared" si="22"/>
        <v>0.31391889651242033</v>
      </c>
      <c r="O23" s="1" t="s">
        <v>48</v>
      </c>
      <c r="P23" s="1" t="s">
        <v>50</v>
      </c>
      <c r="Q23" s="1">
        <v>1</v>
      </c>
    </row>
    <row r="24" spans="1:17" s="1" customFormat="1" x14ac:dyDescent="0.2">
      <c r="A24" s="1" t="s">
        <v>37</v>
      </c>
      <c r="B24" s="1" t="s">
        <v>16</v>
      </c>
      <c r="C24" s="1">
        <v>22.68</v>
      </c>
      <c r="D24" s="1">
        <v>7.0710678118655765E-2</v>
      </c>
      <c r="E24" s="1" t="s">
        <v>19</v>
      </c>
      <c r="F24" s="1">
        <v>32.393333333333338</v>
      </c>
      <c r="G24" s="1">
        <v>0.66493107412222352</v>
      </c>
      <c r="I24" s="1">
        <f t="shared" si="18"/>
        <v>9.7133333333333383</v>
      </c>
      <c r="J24" s="1">
        <f t="shared" si="23"/>
        <v>0.63833333333333897</v>
      </c>
      <c r="K24" s="1">
        <f t="shared" si="19"/>
        <v>0.6424547130274112</v>
      </c>
      <c r="L24" s="1">
        <f t="shared" si="20"/>
        <v>0.66868029231713866</v>
      </c>
      <c r="M24" s="1">
        <f t="shared" si="21"/>
        <v>1.0212577021598126</v>
      </c>
      <c r="N24" s="1">
        <f t="shared" si="22"/>
        <v>0.40415661729476371</v>
      </c>
      <c r="O24" s="1" t="s">
        <v>48</v>
      </c>
      <c r="P24" s="1" t="s">
        <v>50</v>
      </c>
      <c r="Q24" s="1">
        <v>2</v>
      </c>
    </row>
    <row r="25" spans="1:17" s="1" customFormat="1" x14ac:dyDescent="0.2">
      <c r="A25" s="1" t="s">
        <v>38</v>
      </c>
      <c r="B25" s="1" t="s">
        <v>16</v>
      </c>
      <c r="C25" s="1">
        <v>23.286666666666665</v>
      </c>
      <c r="D25" s="1">
        <v>2.88675134594817E-2</v>
      </c>
      <c r="E25" s="1" t="s">
        <v>19</v>
      </c>
      <c r="F25" s="1">
        <v>32.76</v>
      </c>
      <c r="G25" s="1">
        <v>1.9233304448274084</v>
      </c>
      <c r="I25" s="1">
        <f t="shared" si="18"/>
        <v>9.4733333333333327</v>
      </c>
      <c r="J25" s="1">
        <f t="shared" si="23"/>
        <v>0.39833333333333343</v>
      </c>
      <c r="K25" s="1">
        <f t="shared" si="19"/>
        <v>0.75873430138619036</v>
      </c>
      <c r="L25" s="1">
        <f t="shared" si="20"/>
        <v>1.9235470707350342</v>
      </c>
      <c r="M25" s="1">
        <f t="shared" si="21"/>
        <v>2.8782935518775807</v>
      </c>
      <c r="N25" s="1">
        <f t="shared" si="22"/>
        <v>0.2000066114606211</v>
      </c>
      <c r="O25" s="1" t="s">
        <v>48</v>
      </c>
      <c r="P25" s="1" t="s">
        <v>50</v>
      </c>
      <c r="Q25" s="1">
        <v>3</v>
      </c>
    </row>
    <row r="26" spans="1:17" s="1" customFormat="1" x14ac:dyDescent="0.2">
      <c r="A26" s="1" t="s">
        <v>39</v>
      </c>
      <c r="B26" s="1" t="s">
        <v>16</v>
      </c>
      <c r="C26" s="1">
        <v>23.413333333333338</v>
      </c>
      <c r="D26" s="1">
        <v>0.88058692548398199</v>
      </c>
      <c r="E26" s="1" t="s">
        <v>19</v>
      </c>
      <c r="F26" s="1">
        <v>32.36</v>
      </c>
      <c r="G26" s="1">
        <v>0</v>
      </c>
      <c r="I26" s="1">
        <f t="shared" si="18"/>
        <v>8.9466666666666619</v>
      </c>
      <c r="J26" s="1">
        <f t="shared" si="23"/>
        <v>-0.12833333333333741</v>
      </c>
      <c r="K26" s="1">
        <f t="shared" si="19"/>
        <v>1.0930302535410565</v>
      </c>
      <c r="L26" s="1">
        <f t="shared" si="20"/>
        <v>0.88058692548398199</v>
      </c>
      <c r="M26" s="1">
        <f t="shared" si="21"/>
        <v>2.0124044135482149</v>
      </c>
      <c r="N26" s="1">
        <f t="shared" si="22"/>
        <v>0.59367546955909212</v>
      </c>
      <c r="O26" s="1" t="s">
        <v>48</v>
      </c>
      <c r="P26" s="1" t="s">
        <v>50</v>
      </c>
      <c r="Q26" s="1">
        <v>4</v>
      </c>
    </row>
    <row r="27" spans="1:17" x14ac:dyDescent="0.2">
      <c r="A27" t="s">
        <v>40</v>
      </c>
      <c r="B27" t="s">
        <v>16</v>
      </c>
      <c r="C27">
        <v>22.603333333333335</v>
      </c>
      <c r="D27">
        <v>0.23501772982763039</v>
      </c>
      <c r="E27" t="s">
        <v>19</v>
      </c>
      <c r="F27">
        <v>22.240000000000002</v>
      </c>
      <c r="G27">
        <v>0.1131370849898477</v>
      </c>
      <c r="I27">
        <f t="shared" si="18"/>
        <v>-0.36333333333333329</v>
      </c>
      <c r="J27">
        <f t="shared" si="23"/>
        <v>-9.4383333333333326</v>
      </c>
      <c r="K27">
        <f t="shared" si="19"/>
        <v>693.77946704952615</v>
      </c>
      <c r="L27">
        <f t="shared" si="20"/>
        <v>0.26083200212652796</v>
      </c>
      <c r="M27">
        <f t="shared" si="21"/>
        <v>831.26538997869227</v>
      </c>
      <c r="N27">
        <f t="shared" si="22"/>
        <v>579.03282718394223</v>
      </c>
      <c r="O27" t="s">
        <v>48</v>
      </c>
      <c r="P27" t="s">
        <v>51</v>
      </c>
      <c r="Q27">
        <v>1</v>
      </c>
    </row>
    <row r="28" spans="1:17" x14ac:dyDescent="0.2">
      <c r="A28" t="s">
        <v>41</v>
      </c>
      <c r="B28" t="s">
        <v>16</v>
      </c>
      <c r="C28">
        <v>23.173333333333332</v>
      </c>
      <c r="D28">
        <v>0.18502252115170603</v>
      </c>
      <c r="E28" t="s">
        <v>19</v>
      </c>
      <c r="F28">
        <v>21.49</v>
      </c>
      <c r="G28">
        <v>9.8488578017961653E-2</v>
      </c>
      <c r="I28">
        <f t="shared" si="18"/>
        <v>-1.6833333333333336</v>
      </c>
      <c r="J28">
        <f t="shared" si="23"/>
        <v>-10.758333333333333</v>
      </c>
      <c r="K28">
        <f t="shared" si="19"/>
        <v>1732.132205837205</v>
      </c>
      <c r="L28">
        <f t="shared" si="20"/>
        <v>0.20960279896350054</v>
      </c>
      <c r="M28">
        <f t="shared" si="21"/>
        <v>2002.9853200613513</v>
      </c>
      <c r="N28">
        <f t="shared" si="22"/>
        <v>1497.9051261377022</v>
      </c>
      <c r="O28" t="s">
        <v>48</v>
      </c>
      <c r="P28" t="s">
        <v>51</v>
      </c>
      <c r="Q28">
        <v>2</v>
      </c>
    </row>
    <row r="29" spans="1:17" x14ac:dyDescent="0.2">
      <c r="A29" t="s">
        <v>42</v>
      </c>
      <c r="B29" t="s">
        <v>16</v>
      </c>
      <c r="C29">
        <v>24.526666666666667</v>
      </c>
      <c r="D29">
        <v>6.1101009266076568E-2</v>
      </c>
      <c r="E29" t="s">
        <v>19</v>
      </c>
      <c r="F29">
        <v>23.096666666666668</v>
      </c>
      <c r="G29">
        <v>7.5055534994650772E-2</v>
      </c>
      <c r="I29">
        <f t="shared" si="18"/>
        <v>-1.4299999999999997</v>
      </c>
      <c r="J29">
        <f t="shared" si="23"/>
        <v>-10.504999999999999</v>
      </c>
      <c r="K29">
        <f t="shared" si="19"/>
        <v>1453.18231674919</v>
      </c>
      <c r="L29">
        <f t="shared" si="20"/>
        <v>9.6781540939718566E-2</v>
      </c>
      <c r="M29">
        <f t="shared" si="21"/>
        <v>1554.0115821407389</v>
      </c>
      <c r="N29">
        <f t="shared" si="22"/>
        <v>1358.8951781192679</v>
      </c>
      <c r="O29" t="s">
        <v>48</v>
      </c>
      <c r="P29" t="s">
        <v>51</v>
      </c>
      <c r="Q29">
        <v>3</v>
      </c>
    </row>
    <row r="30" spans="1:17" x14ac:dyDescent="0.2">
      <c r="A30" t="s">
        <v>43</v>
      </c>
      <c r="B30" t="s">
        <v>16</v>
      </c>
      <c r="C30">
        <v>22.650000000000002</v>
      </c>
      <c r="D30">
        <v>6.0827625302983523E-2</v>
      </c>
      <c r="E30" t="s">
        <v>19</v>
      </c>
      <c r="F30">
        <v>21.366666666666664</v>
      </c>
      <c r="G30">
        <v>0.24583192089989656</v>
      </c>
      <c r="I30">
        <f t="shared" si="18"/>
        <v>-1.2833333333333385</v>
      </c>
      <c r="J30">
        <f t="shared" si="23"/>
        <v>-10.358333333333338</v>
      </c>
      <c r="K30">
        <f t="shared" si="19"/>
        <v>1312.7107398868297</v>
      </c>
      <c r="L30">
        <f t="shared" si="20"/>
        <v>0.25324559884296738</v>
      </c>
      <c r="M30">
        <f t="shared" si="21"/>
        <v>1564.6008431261503</v>
      </c>
      <c r="N30">
        <f t="shared" si="22"/>
        <v>1101.3732315081536</v>
      </c>
      <c r="O30" t="s">
        <v>48</v>
      </c>
      <c r="P30" t="s">
        <v>51</v>
      </c>
      <c r="Q3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CRC1</vt:lpstr>
      <vt:lpstr>CRC2</vt:lpstr>
      <vt:lpstr>SWEET9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Gong</dc:creator>
  <cp:lastModifiedBy>Microsoft Office User</cp:lastModifiedBy>
  <dcterms:created xsi:type="dcterms:W3CDTF">2022-03-26T03:29:55Z</dcterms:created>
  <dcterms:modified xsi:type="dcterms:W3CDTF">2023-08-05T19:02:27Z</dcterms:modified>
</cp:coreProperties>
</file>