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AuditorsSalary_2014-01" sheetId="2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T13" i="2"/>
  <c r="R13" l="1"/>
  <c r="N6" l="1"/>
  <c r="W6" s="1"/>
  <c r="N9"/>
  <c r="N5"/>
  <c r="W5" s="1"/>
  <c r="N8"/>
  <c r="W8" s="1"/>
  <c r="N12"/>
  <c r="N11"/>
  <c r="W11" s="1"/>
  <c r="N7"/>
  <c r="W7" s="1"/>
  <c r="N4"/>
  <c r="W4" s="1"/>
  <c r="N10"/>
  <c r="W10" s="1"/>
  <c r="W9"/>
  <c r="W12"/>
  <c r="Z6"/>
  <c r="Z9"/>
  <c r="Z5"/>
  <c r="Z8"/>
  <c r="Z12"/>
  <c r="Z11"/>
  <c r="Z7"/>
  <c r="Z4"/>
  <c r="Z10"/>
  <c r="X6" l="1"/>
  <c r="X9"/>
  <c r="X5"/>
  <c r="X8"/>
  <c r="X12"/>
  <c r="X11"/>
  <c r="X7"/>
  <c r="X4"/>
  <c r="X10"/>
  <c r="W13"/>
  <c r="U13"/>
  <c r="L13"/>
  <c r="X13" l="1"/>
  <c r="Q13"/>
  <c r="M13"/>
  <c r="K13"/>
  <c r="O4" l="1"/>
  <c r="P4" s="1"/>
  <c r="S4" s="1"/>
  <c r="V4" s="1"/>
  <c r="O7"/>
  <c r="P7" s="1"/>
  <c r="S7" s="1"/>
  <c r="V7" s="1"/>
  <c r="O11"/>
  <c r="P11" s="1"/>
  <c r="S11" s="1"/>
  <c r="V11" s="1"/>
  <c r="O12"/>
  <c r="P12" s="1"/>
  <c r="S12" s="1"/>
  <c r="V12" s="1"/>
  <c r="O8"/>
  <c r="P8" s="1"/>
  <c r="S8" s="1"/>
  <c r="V8" s="1"/>
  <c r="O5"/>
  <c r="P5" s="1"/>
  <c r="S5" s="1"/>
  <c r="V5" s="1"/>
  <c r="O9"/>
  <c r="P9" s="1"/>
  <c r="S9" s="1"/>
  <c r="V9" s="1"/>
  <c r="O6"/>
  <c r="P6" s="1"/>
  <c r="S6" s="1"/>
  <c r="V6" s="1"/>
  <c r="O10"/>
  <c r="N13"/>
  <c r="O13" l="1"/>
  <c r="P10"/>
  <c r="S10" s="1"/>
  <c r="V10" s="1"/>
  <c r="P13" l="1"/>
  <c r="S13" l="1"/>
  <c r="V13"/>
</calcChain>
</file>

<file path=xl/sharedStrings.xml><?xml version="1.0" encoding="utf-8"?>
<sst xmlns="http://schemas.openxmlformats.org/spreadsheetml/2006/main" count="182" uniqueCount="103">
  <si>
    <t>Name</t>
  </si>
  <si>
    <t>Travel Allowance</t>
  </si>
  <si>
    <t>R N Welagedara</t>
  </si>
  <si>
    <t>M Niyas Mahees</t>
  </si>
  <si>
    <t>T R M N N T Bandara</t>
  </si>
  <si>
    <t>M A Mohamed Nawsar</t>
  </si>
  <si>
    <t>S Thushara Wijemuni</t>
  </si>
  <si>
    <t>M F Mohamed Faiyq</t>
  </si>
  <si>
    <t>P Nishantha Senarathne</t>
  </si>
  <si>
    <t>W K Nanayakkara</t>
  </si>
  <si>
    <t>Michael Pietesz</t>
  </si>
  <si>
    <t>Gross Salary</t>
  </si>
  <si>
    <t>Net Salary</t>
  </si>
  <si>
    <t>Total Remuneration</t>
  </si>
  <si>
    <t>HNB</t>
  </si>
  <si>
    <t>013</t>
  </si>
  <si>
    <t>013020067073</t>
  </si>
  <si>
    <t>104354043333</t>
  </si>
  <si>
    <t>043</t>
  </si>
  <si>
    <t>0430-33520539-101</t>
  </si>
  <si>
    <t>041</t>
  </si>
  <si>
    <t>Bank</t>
  </si>
  <si>
    <t>COM</t>
  </si>
  <si>
    <t>SAM</t>
  </si>
  <si>
    <t>SEY</t>
  </si>
  <si>
    <t>com</t>
  </si>
  <si>
    <t>EMPLOYEE NUMBER</t>
  </si>
  <si>
    <t>BRA</t>
  </si>
  <si>
    <t>HOLD</t>
  </si>
  <si>
    <t xml:space="preserve">BANK TRANSFER AMOUNT </t>
  </si>
  <si>
    <t>EPF CONTRIBUTION</t>
  </si>
  <si>
    <t>ETF CONTRIBUTION</t>
  </si>
  <si>
    <t>Branch</t>
  </si>
  <si>
    <t>ACCOUNT</t>
  </si>
  <si>
    <t>BASIC SALARY</t>
  </si>
  <si>
    <t>NIC</t>
  </si>
  <si>
    <t>DESIGNATION</t>
  </si>
  <si>
    <t>Audit Executive</t>
  </si>
  <si>
    <t>Operational Control Assistant</t>
  </si>
  <si>
    <t>DATE OF JOIN</t>
  </si>
  <si>
    <t>OC GRADE</t>
  </si>
  <si>
    <t>INITIALS</t>
  </si>
  <si>
    <t>LASTNAME</t>
  </si>
  <si>
    <t>NAME</t>
  </si>
  <si>
    <t>ADDRESS LINE 1</t>
  </si>
  <si>
    <t>ADDRESS LINE 2</t>
  </si>
  <si>
    <t>CITY</t>
  </si>
  <si>
    <t>M.D.PIETERSZ</t>
  </si>
  <si>
    <t>872893857V</t>
  </si>
  <si>
    <t>NO.21,ST.SEBASTAIN'S STREET</t>
  </si>
  <si>
    <t>BATTICALOA</t>
  </si>
  <si>
    <t>.D.M.NAWASR</t>
  </si>
  <si>
    <t>900920725v</t>
  </si>
  <si>
    <t>NO.B33/3,MATHTHAMAGODA</t>
  </si>
  <si>
    <t>KOTIYAKUMBURA</t>
  </si>
  <si>
    <t>M.NIYAS MAHHES</t>
  </si>
  <si>
    <t>883470699V</t>
  </si>
  <si>
    <t>NO.131/A,KANDY ROAD</t>
  </si>
  <si>
    <t>WEWELDENIYA</t>
  </si>
  <si>
    <t>W.KALHARA NANAYAKKARA</t>
  </si>
  <si>
    <t>921812310V</t>
  </si>
  <si>
    <t>No8,THALGAHAHENA LANE</t>
  </si>
  <si>
    <t>KUMBALWELLA</t>
  </si>
  <si>
    <t>GALLE</t>
  </si>
  <si>
    <t>S.THUSHARA WIJEMUNI</t>
  </si>
  <si>
    <t>692790251V</t>
  </si>
  <si>
    <t>NO.762,SUMANASEKARAPURA</t>
  </si>
  <si>
    <t>DEDIGAMUWA</t>
  </si>
  <si>
    <t>T.R.M.N.N.T.BANDARA</t>
  </si>
  <si>
    <t>873172452V</t>
  </si>
  <si>
    <t>HANWANA WALAWWA</t>
  </si>
  <si>
    <t>AMBAWILLA</t>
  </si>
  <si>
    <t>PALLEBADDA</t>
  </si>
  <si>
    <t>W.R.N.WELAGEDARA</t>
  </si>
  <si>
    <t>872110887V</t>
  </si>
  <si>
    <t>"NILIPUL",PANAKAWA RD</t>
  </si>
  <si>
    <t>RANWALA</t>
  </si>
  <si>
    <t>KEGALLE</t>
  </si>
  <si>
    <t>P.N.SENARATHNA</t>
  </si>
  <si>
    <t>880860810V</t>
  </si>
  <si>
    <t>UDUKUMBURA,HAPUGASTHENNA</t>
  </si>
  <si>
    <t>GODAKAWELA</t>
  </si>
  <si>
    <t>A.F.A.FAHIQ</t>
  </si>
  <si>
    <t>892420980V</t>
  </si>
  <si>
    <t>NO.472/B,ULAHITIWALA</t>
  </si>
  <si>
    <t>MALWANA</t>
  </si>
  <si>
    <t>S.G.S.S.P.BALASOORIYA</t>
  </si>
  <si>
    <t>791543410V</t>
  </si>
  <si>
    <t>NO.240,EGODAMULLA,</t>
  </si>
  <si>
    <t>ANKUMBURA</t>
  </si>
  <si>
    <t>EPF Deduction</t>
  </si>
  <si>
    <t>MEMBER STATUS</t>
  </si>
  <si>
    <t>E</t>
  </si>
  <si>
    <t>DAYS WORKED</t>
  </si>
  <si>
    <t>Travel Incentive</t>
  </si>
  <si>
    <t>Travel ReImbursement</t>
  </si>
  <si>
    <t>BRANCH</t>
  </si>
  <si>
    <t>WARAKAPOLA</t>
  </si>
  <si>
    <t>HOMAGAMA</t>
  </si>
  <si>
    <t>EMBILIPITIYA</t>
  </si>
  <si>
    <t>BIYAGAMA</t>
  </si>
  <si>
    <t>Sri Sangaraja MW</t>
  </si>
  <si>
    <t>PAYE</t>
  </si>
</sst>
</file>

<file path=xl/styles.xml><?xml version="1.0" encoding="utf-8"?>
<styleSheet xmlns="http://schemas.openxmlformats.org/spreadsheetml/2006/main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/>
    <xf numFmtId="4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0" fontId="1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right"/>
    </xf>
    <xf numFmtId="49" fontId="1" fillId="0" borderId="1" xfId="0" applyNumberFormat="1" applyFont="1" applyFill="1" applyBorder="1" applyAlignment="1">
      <alignment horizontal="right"/>
    </xf>
    <xf numFmtId="4" fontId="1" fillId="0" borderId="2" xfId="0" applyNumberFormat="1" applyFont="1" applyBorder="1"/>
    <xf numFmtId="4" fontId="1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0" xfId="0" applyFont="1"/>
    <xf numFmtId="14" fontId="3" fillId="0" borderId="1" xfId="0" applyNumberFormat="1" applyFont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0" fontId="1" fillId="0" borderId="0" xfId="0" applyFont="1" applyBorder="1"/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4" fillId="0" borderId="1" xfId="0" applyFont="1" applyFill="1" applyBorder="1"/>
    <xf numFmtId="0" fontId="1" fillId="0" borderId="3" xfId="0" applyFont="1" applyBorder="1" applyAlignment="1">
      <alignment horizontal="center" vertical="center" wrapText="1"/>
    </xf>
    <xf numFmtId="0" fontId="3" fillId="0" borderId="3" xfId="0" applyFont="1" applyBorder="1"/>
    <xf numFmtId="2" fontId="1" fillId="0" borderId="1" xfId="0" applyNumberFormat="1" applyFont="1" applyBorder="1"/>
    <xf numFmtId="2" fontId="1" fillId="0" borderId="2" xfId="0" applyNumberFormat="1" applyFont="1" applyBorder="1"/>
    <xf numFmtId="164" fontId="1" fillId="0" borderId="1" xfId="0" applyNumberFormat="1" applyFont="1" applyBorder="1"/>
    <xf numFmtId="164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B14"/>
  <sheetViews>
    <sheetView tabSelected="1" topLeftCell="O1" workbookViewId="0">
      <selection activeCell="X12" sqref="X12"/>
    </sheetView>
  </sheetViews>
  <sheetFormatPr defaultRowHeight="12.75"/>
  <cols>
    <col min="1" max="1" width="9.140625" style="1"/>
    <col min="2" max="3" width="22.28515625" style="1" customWidth="1"/>
    <col min="4" max="4" width="10.28515625" style="1" customWidth="1"/>
    <col min="5" max="5" width="9.7109375" style="1" customWidth="1"/>
    <col min="6" max="6" width="25.7109375" style="1" customWidth="1"/>
    <col min="7" max="7" width="13.140625" style="1" customWidth="1"/>
    <col min="8" max="8" width="27.28515625" style="1" customWidth="1"/>
    <col min="9" max="9" width="20.42578125" style="1" customWidth="1"/>
    <col min="10" max="10" width="22.28515625" style="1" customWidth="1"/>
    <col min="11" max="12" width="10.140625" style="1" customWidth="1"/>
    <col min="13" max="13" width="9" style="1" customWidth="1"/>
    <col min="14" max="14" width="9.5703125" style="1" customWidth="1"/>
    <col min="15" max="15" width="9.7109375" style="1" customWidth="1"/>
    <col min="16" max="16" width="10.85546875" style="1" customWidth="1"/>
    <col min="17" max="17" width="9.140625" style="1" customWidth="1"/>
    <col min="18" max="18" width="10.28515625" style="1" customWidth="1"/>
    <col min="19" max="24" width="12.85546875" style="1" customWidth="1"/>
    <col min="25" max="25" width="7" style="1" customWidth="1"/>
    <col min="26" max="26" width="16.85546875" style="1" customWidth="1"/>
    <col min="27" max="27" width="7.28515625" style="1" customWidth="1"/>
    <col min="28" max="28" width="16.7109375" style="1" customWidth="1"/>
    <col min="29" max="29" width="20.28515625" style="1" customWidth="1"/>
    <col min="30" max="16384" width="9.140625" style="1"/>
  </cols>
  <sheetData>
    <row r="3" spans="1:28" ht="38.25">
      <c r="A3" s="11" t="s">
        <v>26</v>
      </c>
      <c r="B3" s="11" t="s">
        <v>0</v>
      </c>
      <c r="C3" s="11" t="s">
        <v>35</v>
      </c>
      <c r="D3" s="11" t="s">
        <v>91</v>
      </c>
      <c r="E3" s="11" t="s">
        <v>93</v>
      </c>
      <c r="F3" s="22" t="s">
        <v>36</v>
      </c>
      <c r="G3" s="11" t="s">
        <v>39</v>
      </c>
      <c r="H3" s="16" t="s">
        <v>44</v>
      </c>
      <c r="I3" s="16" t="s">
        <v>45</v>
      </c>
      <c r="J3" s="16" t="s">
        <v>46</v>
      </c>
      <c r="K3" s="11" t="s">
        <v>34</v>
      </c>
      <c r="L3" s="11" t="s">
        <v>27</v>
      </c>
      <c r="M3" s="11" t="s">
        <v>1</v>
      </c>
      <c r="N3" s="11" t="s">
        <v>11</v>
      </c>
      <c r="O3" s="11" t="s">
        <v>90</v>
      </c>
      <c r="P3" s="11" t="s">
        <v>12</v>
      </c>
      <c r="Q3" s="11" t="s">
        <v>94</v>
      </c>
      <c r="R3" s="11" t="s">
        <v>95</v>
      </c>
      <c r="S3" s="11" t="s">
        <v>13</v>
      </c>
      <c r="T3" s="11" t="s">
        <v>102</v>
      </c>
      <c r="U3" s="11" t="s">
        <v>28</v>
      </c>
      <c r="V3" s="11" t="s">
        <v>29</v>
      </c>
      <c r="W3" s="11" t="s">
        <v>30</v>
      </c>
      <c r="X3" s="11" t="s">
        <v>31</v>
      </c>
      <c r="Y3" s="12" t="s">
        <v>21</v>
      </c>
      <c r="Z3" s="12" t="s">
        <v>96</v>
      </c>
      <c r="AA3" s="12" t="s">
        <v>32</v>
      </c>
      <c r="AB3" s="12" t="s">
        <v>33</v>
      </c>
    </row>
    <row r="4" spans="1:28">
      <c r="A4" s="2">
        <v>7001</v>
      </c>
      <c r="B4" s="2" t="s">
        <v>10</v>
      </c>
      <c r="C4" s="2" t="s">
        <v>48</v>
      </c>
      <c r="D4" s="2" t="s">
        <v>92</v>
      </c>
      <c r="E4" s="2">
        <v>30</v>
      </c>
      <c r="F4" s="23" t="s">
        <v>38</v>
      </c>
      <c r="G4" s="14">
        <v>41282</v>
      </c>
      <c r="H4" s="14" t="s">
        <v>49</v>
      </c>
      <c r="I4" s="14"/>
      <c r="J4" s="14" t="s">
        <v>50</v>
      </c>
      <c r="K4" s="3">
        <v>19000</v>
      </c>
      <c r="L4" s="3">
        <v>1000</v>
      </c>
      <c r="M4" s="24">
        <v>4000</v>
      </c>
      <c r="N4" s="24">
        <f t="shared" ref="N4:N12" si="0">K4+M4+L4</f>
        <v>24000</v>
      </c>
      <c r="O4" s="24">
        <f t="shared" ref="O4:O12" si="1">N4*8%</f>
        <v>1920</v>
      </c>
      <c r="P4" s="24">
        <f t="shared" ref="P4:P12" si="2">N4-O4</f>
        <v>22080</v>
      </c>
      <c r="Q4" s="24">
        <v>9700</v>
      </c>
      <c r="R4" s="24">
        <v>0</v>
      </c>
      <c r="S4" s="24">
        <f>P4+Q4+R4</f>
        <v>31780</v>
      </c>
      <c r="T4" s="3">
        <v>0</v>
      </c>
      <c r="U4" s="24">
        <v>0</v>
      </c>
      <c r="V4" s="24">
        <f>S4-U4-T4</f>
        <v>31780</v>
      </c>
      <c r="W4" s="24">
        <f t="shared" ref="W4:W12" si="3">N4*12%</f>
        <v>2880</v>
      </c>
      <c r="X4" s="26">
        <f t="shared" ref="X4:X12" si="4">N4*3%</f>
        <v>720</v>
      </c>
      <c r="Y4" s="2" t="s">
        <v>22</v>
      </c>
      <c r="Z4" s="2" t="str">
        <f>VLOOKUP(A:A,Sheet3!A:J,10,0)</f>
        <v>BATTICALOA</v>
      </c>
      <c r="AA4" s="4">
        <v>1</v>
      </c>
      <c r="AB4" s="4">
        <v>8105003896</v>
      </c>
    </row>
    <row r="5" spans="1:28">
      <c r="A5" s="2">
        <v>7002</v>
      </c>
      <c r="B5" s="2" t="s">
        <v>5</v>
      </c>
      <c r="C5" s="2" t="s">
        <v>52</v>
      </c>
      <c r="D5" s="2" t="s">
        <v>92</v>
      </c>
      <c r="E5" s="2">
        <v>30</v>
      </c>
      <c r="F5" s="23" t="s">
        <v>38</v>
      </c>
      <c r="G5" s="14">
        <v>41285</v>
      </c>
      <c r="H5" s="14" t="s">
        <v>53</v>
      </c>
      <c r="I5" s="14"/>
      <c r="J5" s="14" t="s">
        <v>54</v>
      </c>
      <c r="K5" s="3">
        <v>19000</v>
      </c>
      <c r="L5" s="3">
        <v>1000</v>
      </c>
      <c r="M5" s="24">
        <v>4000</v>
      </c>
      <c r="N5" s="24">
        <f t="shared" si="0"/>
        <v>24000</v>
      </c>
      <c r="O5" s="24">
        <f t="shared" si="1"/>
        <v>1920</v>
      </c>
      <c r="P5" s="24">
        <f t="shared" si="2"/>
        <v>22080</v>
      </c>
      <c r="Q5" s="24">
        <v>9700</v>
      </c>
      <c r="R5" s="24">
        <v>47724.5</v>
      </c>
      <c r="S5" s="24">
        <f t="shared" ref="S5:S12" si="5">P5+Q5+R5</f>
        <v>79504.5</v>
      </c>
      <c r="T5" s="3">
        <v>1181</v>
      </c>
      <c r="U5" s="24">
        <v>0</v>
      </c>
      <c r="V5" s="24">
        <f t="shared" ref="V5:V12" si="6">S5-U5-T5</f>
        <v>78323.5</v>
      </c>
      <c r="W5" s="24">
        <f t="shared" si="3"/>
        <v>2880</v>
      </c>
      <c r="X5" s="26">
        <f t="shared" si="4"/>
        <v>720</v>
      </c>
      <c r="Y5" s="6" t="s">
        <v>14</v>
      </c>
      <c r="Z5" s="2" t="str">
        <f>VLOOKUP(A:A,Sheet3!A:J,10,0)</f>
        <v>KEGALLE</v>
      </c>
      <c r="AA5" s="7" t="s">
        <v>20</v>
      </c>
      <c r="AB5" s="4">
        <v>41020197792</v>
      </c>
    </row>
    <row r="6" spans="1:28">
      <c r="A6" s="2">
        <v>7003</v>
      </c>
      <c r="B6" s="2" t="s">
        <v>3</v>
      </c>
      <c r="C6" s="2" t="s">
        <v>56</v>
      </c>
      <c r="D6" s="2" t="s">
        <v>92</v>
      </c>
      <c r="E6" s="2">
        <v>30</v>
      </c>
      <c r="F6" s="23" t="s">
        <v>37</v>
      </c>
      <c r="G6" s="14">
        <v>41285</v>
      </c>
      <c r="H6" s="14" t="s">
        <v>57</v>
      </c>
      <c r="I6" s="14"/>
      <c r="J6" s="14" t="s">
        <v>58</v>
      </c>
      <c r="K6" s="3">
        <v>19000</v>
      </c>
      <c r="L6" s="3">
        <v>1000</v>
      </c>
      <c r="M6" s="24">
        <v>4000</v>
      </c>
      <c r="N6" s="24">
        <f t="shared" si="0"/>
        <v>24000</v>
      </c>
      <c r="O6" s="24">
        <f t="shared" si="1"/>
        <v>1920</v>
      </c>
      <c r="P6" s="24">
        <f t="shared" si="2"/>
        <v>22080</v>
      </c>
      <c r="Q6" s="24">
        <v>9700</v>
      </c>
      <c r="R6" s="24">
        <v>64787</v>
      </c>
      <c r="S6" s="24">
        <f t="shared" si="5"/>
        <v>96567</v>
      </c>
      <c r="T6" s="3">
        <v>2060</v>
      </c>
      <c r="U6" s="24">
        <v>0</v>
      </c>
      <c r="V6" s="24">
        <f t="shared" si="6"/>
        <v>94507</v>
      </c>
      <c r="W6" s="24">
        <f t="shared" si="3"/>
        <v>2880</v>
      </c>
      <c r="X6" s="26">
        <f t="shared" si="4"/>
        <v>720</v>
      </c>
      <c r="Y6" s="5" t="s">
        <v>22</v>
      </c>
      <c r="Z6" s="2" t="str">
        <f>VLOOKUP(A:A,Sheet3!A:J,10,0)</f>
        <v>WARAKAPOLA</v>
      </c>
      <c r="AA6" s="4">
        <v>1</v>
      </c>
      <c r="AB6" s="4">
        <v>8128000626</v>
      </c>
    </row>
    <row r="7" spans="1:28">
      <c r="A7" s="2">
        <v>7004</v>
      </c>
      <c r="B7" s="2" t="s">
        <v>9</v>
      </c>
      <c r="C7" s="2" t="s">
        <v>60</v>
      </c>
      <c r="D7" s="2" t="s">
        <v>92</v>
      </c>
      <c r="E7" s="2">
        <v>30</v>
      </c>
      <c r="F7" s="23" t="s">
        <v>38</v>
      </c>
      <c r="G7" s="14">
        <v>41285</v>
      </c>
      <c r="H7" s="14" t="s">
        <v>61</v>
      </c>
      <c r="I7" s="14" t="s">
        <v>62</v>
      </c>
      <c r="J7" s="14" t="s">
        <v>63</v>
      </c>
      <c r="K7" s="3">
        <v>19000</v>
      </c>
      <c r="L7" s="3">
        <v>1000</v>
      </c>
      <c r="M7" s="24">
        <v>4000</v>
      </c>
      <c r="N7" s="24">
        <f t="shared" si="0"/>
        <v>24000</v>
      </c>
      <c r="O7" s="24">
        <f t="shared" si="1"/>
        <v>1920</v>
      </c>
      <c r="P7" s="24">
        <f t="shared" si="2"/>
        <v>22080</v>
      </c>
      <c r="Q7" s="24">
        <v>9700</v>
      </c>
      <c r="R7" s="24">
        <v>36258</v>
      </c>
      <c r="S7" s="24">
        <f t="shared" si="5"/>
        <v>68038</v>
      </c>
      <c r="T7" s="3">
        <v>722</v>
      </c>
      <c r="U7" s="24">
        <v>0</v>
      </c>
      <c r="V7" s="24">
        <f t="shared" si="6"/>
        <v>67316</v>
      </c>
      <c r="W7" s="24">
        <f t="shared" si="3"/>
        <v>2880</v>
      </c>
      <c r="X7" s="26">
        <f t="shared" si="4"/>
        <v>720</v>
      </c>
      <c r="Y7" s="5" t="s">
        <v>14</v>
      </c>
      <c r="Z7" s="2" t="str">
        <f>VLOOKUP(A:A,Sheet3!A:J,10,0)</f>
        <v>GALLE</v>
      </c>
      <c r="AA7" s="8" t="s">
        <v>15</v>
      </c>
      <c r="AB7" s="8" t="s">
        <v>16</v>
      </c>
    </row>
    <row r="8" spans="1:28">
      <c r="A8" s="2">
        <v>7005</v>
      </c>
      <c r="B8" s="2" t="s">
        <v>6</v>
      </c>
      <c r="C8" s="2" t="s">
        <v>65</v>
      </c>
      <c r="D8" s="2" t="s">
        <v>92</v>
      </c>
      <c r="E8" s="2">
        <v>30</v>
      </c>
      <c r="F8" s="23" t="s">
        <v>38</v>
      </c>
      <c r="G8" s="14">
        <v>41285</v>
      </c>
      <c r="H8" s="14" t="s">
        <v>66</v>
      </c>
      <c r="I8" s="14"/>
      <c r="J8" s="14" t="s">
        <v>67</v>
      </c>
      <c r="K8" s="3">
        <v>19000</v>
      </c>
      <c r="L8" s="3">
        <v>1000</v>
      </c>
      <c r="M8" s="24">
        <v>4000</v>
      </c>
      <c r="N8" s="24">
        <f t="shared" si="0"/>
        <v>24000</v>
      </c>
      <c r="O8" s="24">
        <f t="shared" si="1"/>
        <v>1920</v>
      </c>
      <c r="P8" s="24">
        <f t="shared" si="2"/>
        <v>22080</v>
      </c>
      <c r="Q8" s="24">
        <v>9700</v>
      </c>
      <c r="R8" s="24">
        <v>36943</v>
      </c>
      <c r="S8" s="24">
        <f t="shared" si="5"/>
        <v>68723</v>
      </c>
      <c r="T8" s="3">
        <v>749</v>
      </c>
      <c r="U8" s="24">
        <v>0</v>
      </c>
      <c r="V8" s="24">
        <f t="shared" si="6"/>
        <v>67974</v>
      </c>
      <c r="W8" s="24">
        <f t="shared" si="3"/>
        <v>2880</v>
      </c>
      <c r="X8" s="26">
        <f t="shared" si="4"/>
        <v>720</v>
      </c>
      <c r="Y8" s="6" t="s">
        <v>24</v>
      </c>
      <c r="Z8" s="2" t="str">
        <f>VLOOKUP(A:A,Sheet3!A:J,10,0)</f>
        <v>HOMAGAMA</v>
      </c>
      <c r="AA8" s="7" t="s">
        <v>18</v>
      </c>
      <c r="AB8" s="4" t="s">
        <v>19</v>
      </c>
    </row>
    <row r="9" spans="1:28">
      <c r="A9" s="2">
        <v>7006</v>
      </c>
      <c r="B9" s="2" t="s">
        <v>4</v>
      </c>
      <c r="C9" s="2" t="s">
        <v>69</v>
      </c>
      <c r="D9" s="2" t="s">
        <v>92</v>
      </c>
      <c r="E9" s="2">
        <v>30</v>
      </c>
      <c r="F9" s="23" t="s">
        <v>37</v>
      </c>
      <c r="G9" s="14">
        <v>41285</v>
      </c>
      <c r="H9" s="14" t="s">
        <v>70</v>
      </c>
      <c r="I9" s="14" t="s">
        <v>71</v>
      </c>
      <c r="J9" s="14" t="s">
        <v>72</v>
      </c>
      <c r="K9" s="3">
        <v>19000</v>
      </c>
      <c r="L9" s="3">
        <v>1000</v>
      </c>
      <c r="M9" s="24">
        <v>4000</v>
      </c>
      <c r="N9" s="24">
        <f t="shared" si="0"/>
        <v>24000</v>
      </c>
      <c r="O9" s="24">
        <f t="shared" si="1"/>
        <v>1920</v>
      </c>
      <c r="P9" s="24">
        <f t="shared" si="2"/>
        <v>22080</v>
      </c>
      <c r="Q9" s="24">
        <v>9700</v>
      </c>
      <c r="R9" s="24">
        <v>45613</v>
      </c>
      <c r="S9" s="24">
        <f t="shared" si="5"/>
        <v>77393</v>
      </c>
      <c r="T9" s="3">
        <v>1096</v>
      </c>
      <c r="U9" s="24">
        <v>0</v>
      </c>
      <c r="V9" s="24">
        <f t="shared" si="6"/>
        <v>76297</v>
      </c>
      <c r="W9" s="24">
        <f t="shared" si="3"/>
        <v>2880</v>
      </c>
      <c r="X9" s="26">
        <f t="shared" si="4"/>
        <v>720</v>
      </c>
      <c r="Y9" s="6" t="s">
        <v>23</v>
      </c>
      <c r="Z9" s="2" t="str">
        <f>VLOOKUP(A:A,Sheet3!A:J,10,0)</f>
        <v>EMBILIPITIYA</v>
      </c>
      <c r="AA9" s="4">
        <v>43</v>
      </c>
      <c r="AB9" s="7" t="s">
        <v>17</v>
      </c>
    </row>
    <row r="10" spans="1:28">
      <c r="A10" s="2">
        <v>7007</v>
      </c>
      <c r="B10" s="2" t="s">
        <v>2</v>
      </c>
      <c r="C10" s="2" t="s">
        <v>74</v>
      </c>
      <c r="D10" s="2" t="s">
        <v>92</v>
      </c>
      <c r="E10" s="2">
        <v>30</v>
      </c>
      <c r="F10" s="23" t="s">
        <v>37</v>
      </c>
      <c r="G10" s="14">
        <v>41285</v>
      </c>
      <c r="H10" s="14" t="s">
        <v>75</v>
      </c>
      <c r="I10" s="14" t="s">
        <v>76</v>
      </c>
      <c r="J10" s="14" t="s">
        <v>77</v>
      </c>
      <c r="K10" s="3">
        <v>16500</v>
      </c>
      <c r="L10" s="3">
        <v>1000</v>
      </c>
      <c r="M10" s="24">
        <v>4000</v>
      </c>
      <c r="N10" s="24">
        <f t="shared" si="0"/>
        <v>21500</v>
      </c>
      <c r="O10" s="24">
        <f t="shared" si="1"/>
        <v>1720</v>
      </c>
      <c r="P10" s="24">
        <f t="shared" si="2"/>
        <v>19780</v>
      </c>
      <c r="Q10" s="24">
        <v>9700</v>
      </c>
      <c r="R10" s="24">
        <v>49739</v>
      </c>
      <c r="S10" s="24">
        <f t="shared" si="5"/>
        <v>79219</v>
      </c>
      <c r="T10" s="3">
        <v>1169</v>
      </c>
      <c r="U10" s="24">
        <v>0</v>
      </c>
      <c r="V10" s="24">
        <f t="shared" si="6"/>
        <v>78050</v>
      </c>
      <c r="W10" s="24">
        <f t="shared" si="3"/>
        <v>2580</v>
      </c>
      <c r="X10" s="26">
        <f t="shared" si="4"/>
        <v>645</v>
      </c>
      <c r="Y10" s="2" t="s">
        <v>22</v>
      </c>
      <c r="Z10" s="2" t="str">
        <f>VLOOKUP(A:A,Sheet3!A:J,10,0)</f>
        <v>KEGALLE</v>
      </c>
      <c r="AA10" s="4">
        <v>1</v>
      </c>
      <c r="AB10" s="4">
        <v>8210028296</v>
      </c>
    </row>
    <row r="11" spans="1:28">
      <c r="A11" s="2">
        <v>7008</v>
      </c>
      <c r="B11" s="2" t="s">
        <v>8</v>
      </c>
      <c r="C11" s="2" t="s">
        <v>79</v>
      </c>
      <c r="D11" s="2" t="s">
        <v>92</v>
      </c>
      <c r="E11" s="2">
        <v>30</v>
      </c>
      <c r="F11" s="23" t="s">
        <v>38</v>
      </c>
      <c r="G11" s="14">
        <v>41285</v>
      </c>
      <c r="H11" s="14" t="s">
        <v>80</v>
      </c>
      <c r="I11" s="14"/>
      <c r="J11" s="14" t="s">
        <v>81</v>
      </c>
      <c r="K11" s="3">
        <v>5600</v>
      </c>
      <c r="L11" s="3">
        <v>1000</v>
      </c>
      <c r="M11" s="24">
        <v>0</v>
      </c>
      <c r="N11" s="24">
        <f t="shared" si="0"/>
        <v>6600</v>
      </c>
      <c r="O11" s="24">
        <f t="shared" si="1"/>
        <v>528</v>
      </c>
      <c r="P11" s="24">
        <f t="shared" si="2"/>
        <v>6072</v>
      </c>
      <c r="Q11" s="24">
        <v>0</v>
      </c>
      <c r="R11" s="24">
        <v>30844</v>
      </c>
      <c r="S11" s="24">
        <f t="shared" si="5"/>
        <v>36916</v>
      </c>
      <c r="T11" s="3">
        <v>0</v>
      </c>
      <c r="U11" s="24">
        <v>0</v>
      </c>
      <c r="V11" s="24">
        <f t="shared" si="6"/>
        <v>36916</v>
      </c>
      <c r="W11" s="24">
        <f t="shared" si="3"/>
        <v>792</v>
      </c>
      <c r="X11" s="26">
        <f t="shared" si="4"/>
        <v>198</v>
      </c>
      <c r="Y11" s="6" t="s">
        <v>25</v>
      </c>
      <c r="Z11" s="2" t="str">
        <f>VLOOKUP(A:A,Sheet3!A:J,10,0)</f>
        <v>GODAKAWELA</v>
      </c>
      <c r="AA11" s="4">
        <v>1</v>
      </c>
      <c r="AB11" s="4">
        <v>8158001292</v>
      </c>
    </row>
    <row r="12" spans="1:28">
      <c r="A12" s="2">
        <v>7009</v>
      </c>
      <c r="B12" s="2" t="s">
        <v>7</v>
      </c>
      <c r="C12" s="2" t="s">
        <v>83</v>
      </c>
      <c r="D12" s="2" t="s">
        <v>92</v>
      </c>
      <c r="E12" s="2">
        <v>30</v>
      </c>
      <c r="F12" s="23" t="s">
        <v>38</v>
      </c>
      <c r="G12" s="14">
        <v>41285</v>
      </c>
      <c r="H12" s="14" t="s">
        <v>84</v>
      </c>
      <c r="I12" s="14"/>
      <c r="J12" s="14" t="s">
        <v>85</v>
      </c>
      <c r="K12" s="3">
        <v>19000</v>
      </c>
      <c r="L12" s="3">
        <v>1000</v>
      </c>
      <c r="M12" s="24">
        <v>4000</v>
      </c>
      <c r="N12" s="24">
        <f t="shared" si="0"/>
        <v>24000</v>
      </c>
      <c r="O12" s="24">
        <f t="shared" si="1"/>
        <v>1920</v>
      </c>
      <c r="P12" s="24">
        <f t="shared" si="2"/>
        <v>22080</v>
      </c>
      <c r="Q12" s="24">
        <v>9700</v>
      </c>
      <c r="R12" s="24">
        <v>40631</v>
      </c>
      <c r="S12" s="24">
        <f t="shared" si="5"/>
        <v>72411</v>
      </c>
      <c r="T12" s="3">
        <v>897</v>
      </c>
      <c r="U12" s="24">
        <v>0</v>
      </c>
      <c r="V12" s="24">
        <f t="shared" si="6"/>
        <v>71514</v>
      </c>
      <c r="W12" s="24">
        <f t="shared" si="3"/>
        <v>2880</v>
      </c>
      <c r="X12" s="26">
        <f t="shared" si="4"/>
        <v>720</v>
      </c>
      <c r="Y12" s="6" t="s">
        <v>22</v>
      </c>
      <c r="Z12" s="2" t="str">
        <f>VLOOKUP(A:A,Sheet3!A:J,10,0)</f>
        <v>BIYAGAMA</v>
      </c>
      <c r="AA12" s="4">
        <v>1</v>
      </c>
      <c r="AB12" s="4">
        <v>8147002917</v>
      </c>
    </row>
    <row r="13" spans="1:28" ht="13.5" thickBot="1">
      <c r="A13" s="18"/>
      <c r="B13" s="18"/>
      <c r="C13" s="18"/>
      <c r="D13" s="18"/>
      <c r="E13" s="18"/>
      <c r="F13" s="13"/>
      <c r="G13" s="13"/>
      <c r="H13" s="13"/>
      <c r="I13" s="13"/>
      <c r="J13" s="13"/>
      <c r="K13" s="9">
        <f t="shared" ref="K13:X13" si="7">SUM(K4:K12)</f>
        <v>155100</v>
      </c>
      <c r="L13" s="9">
        <f t="shared" si="7"/>
        <v>9000</v>
      </c>
      <c r="M13" s="9">
        <f t="shared" si="7"/>
        <v>32000</v>
      </c>
      <c r="N13" s="25">
        <f t="shared" si="7"/>
        <v>196100</v>
      </c>
      <c r="O13" s="25">
        <f t="shared" si="7"/>
        <v>15688</v>
      </c>
      <c r="P13" s="25">
        <f t="shared" si="7"/>
        <v>180412</v>
      </c>
      <c r="Q13" s="25">
        <f t="shared" si="7"/>
        <v>77600</v>
      </c>
      <c r="R13" s="25">
        <f t="shared" si="7"/>
        <v>352539.5</v>
      </c>
      <c r="S13" s="25">
        <f t="shared" si="7"/>
        <v>610551.5</v>
      </c>
      <c r="T13" s="25">
        <f t="shared" si="7"/>
        <v>7874</v>
      </c>
      <c r="U13" s="25">
        <f t="shared" si="7"/>
        <v>0</v>
      </c>
      <c r="V13" s="25">
        <f t="shared" si="7"/>
        <v>602677.5</v>
      </c>
      <c r="W13" s="25">
        <f t="shared" si="7"/>
        <v>23532</v>
      </c>
      <c r="X13" s="27">
        <f t="shared" si="7"/>
        <v>5883</v>
      </c>
    </row>
    <row r="14" spans="1:28" ht="13.5" thickTop="1">
      <c r="O14" s="10"/>
    </row>
  </sheetData>
  <sortState ref="A4:AA15">
    <sortCondition ref="A4:A15"/>
  </sortState>
  <pageMargins left="0.25" right="0.21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selection activeCell="J3" sqref="J3:J12"/>
    </sheetView>
  </sheetViews>
  <sheetFormatPr defaultRowHeight="15"/>
  <sheetData>
    <row r="1" spans="1:10">
      <c r="A1" s="15"/>
      <c r="B1" s="15"/>
      <c r="C1" s="15"/>
      <c r="D1" s="15"/>
      <c r="E1" s="15"/>
      <c r="F1" s="15"/>
      <c r="G1" s="15"/>
      <c r="H1" s="15"/>
      <c r="I1" s="15"/>
    </row>
    <row r="2" spans="1:10" ht="45">
      <c r="A2" s="16" t="s">
        <v>26</v>
      </c>
      <c r="B2" s="16" t="s">
        <v>40</v>
      </c>
      <c r="C2" s="16" t="s">
        <v>41</v>
      </c>
      <c r="D2" s="16" t="s">
        <v>42</v>
      </c>
      <c r="E2" s="16" t="s">
        <v>43</v>
      </c>
      <c r="F2" s="16" t="s">
        <v>35</v>
      </c>
      <c r="G2" s="16" t="s">
        <v>44</v>
      </c>
      <c r="H2" s="16" t="s">
        <v>45</v>
      </c>
      <c r="I2" s="16" t="s">
        <v>46</v>
      </c>
    </row>
    <row r="3" spans="1:10">
      <c r="A3" s="17">
        <v>7001</v>
      </c>
      <c r="B3" s="17">
        <v>33</v>
      </c>
      <c r="C3" s="17" t="s">
        <v>47</v>
      </c>
      <c r="D3" s="17" t="s">
        <v>47</v>
      </c>
      <c r="E3" s="17" t="s">
        <v>47</v>
      </c>
      <c r="F3" s="17" t="s">
        <v>48</v>
      </c>
      <c r="G3" s="17" t="s">
        <v>49</v>
      </c>
      <c r="H3" s="17"/>
      <c r="I3" s="17" t="s">
        <v>50</v>
      </c>
      <c r="J3" s="17" t="s">
        <v>50</v>
      </c>
    </row>
    <row r="4" spans="1:10">
      <c r="A4" s="17">
        <v>7002</v>
      </c>
      <c r="B4" s="17">
        <v>33</v>
      </c>
      <c r="C4" s="17" t="s">
        <v>51</v>
      </c>
      <c r="D4" s="17" t="s">
        <v>51</v>
      </c>
      <c r="E4" s="17" t="s">
        <v>51</v>
      </c>
      <c r="F4" s="17" t="s">
        <v>52</v>
      </c>
      <c r="G4" s="17" t="s">
        <v>53</v>
      </c>
      <c r="H4" s="17"/>
      <c r="I4" s="17" t="s">
        <v>54</v>
      </c>
      <c r="J4" s="19" t="s">
        <v>77</v>
      </c>
    </row>
    <row r="5" spans="1:10">
      <c r="A5" s="17">
        <v>7003</v>
      </c>
      <c r="B5" s="17">
        <v>33</v>
      </c>
      <c r="C5" s="17" t="s">
        <v>55</v>
      </c>
      <c r="D5" s="17" t="s">
        <v>55</v>
      </c>
      <c r="E5" s="17" t="s">
        <v>55</v>
      </c>
      <c r="F5" s="17" t="s">
        <v>56</v>
      </c>
      <c r="G5" s="17" t="s">
        <v>57</v>
      </c>
      <c r="H5" s="17"/>
      <c r="I5" s="17" t="s">
        <v>58</v>
      </c>
      <c r="J5" s="20" t="s">
        <v>97</v>
      </c>
    </row>
    <row r="6" spans="1:10">
      <c r="A6" s="17">
        <v>7004</v>
      </c>
      <c r="B6" s="17">
        <v>33</v>
      </c>
      <c r="C6" s="17" t="s">
        <v>59</v>
      </c>
      <c r="D6" s="17" t="s">
        <v>59</v>
      </c>
      <c r="E6" s="17" t="s">
        <v>59</v>
      </c>
      <c r="F6" s="17" t="s">
        <v>60</v>
      </c>
      <c r="G6" s="17" t="s">
        <v>61</v>
      </c>
      <c r="H6" s="17" t="s">
        <v>62</v>
      </c>
      <c r="I6" s="17" t="s">
        <v>63</v>
      </c>
      <c r="J6" s="20" t="s">
        <v>63</v>
      </c>
    </row>
    <row r="7" spans="1:10">
      <c r="A7" s="17">
        <v>7005</v>
      </c>
      <c r="B7" s="17">
        <v>33</v>
      </c>
      <c r="C7" s="17" t="s">
        <v>64</v>
      </c>
      <c r="D7" s="17" t="s">
        <v>64</v>
      </c>
      <c r="E7" s="17" t="s">
        <v>64</v>
      </c>
      <c r="F7" s="17" t="s">
        <v>65</v>
      </c>
      <c r="G7" s="17" t="s">
        <v>66</v>
      </c>
      <c r="H7" s="17"/>
      <c r="I7" s="17" t="s">
        <v>67</v>
      </c>
      <c r="J7" s="19" t="s">
        <v>98</v>
      </c>
    </row>
    <row r="8" spans="1:10">
      <c r="A8" s="17">
        <v>7006</v>
      </c>
      <c r="B8" s="17">
        <v>33</v>
      </c>
      <c r="C8" s="17" t="s">
        <v>68</v>
      </c>
      <c r="D8" s="17" t="s">
        <v>68</v>
      </c>
      <c r="E8" s="17" t="s">
        <v>68</v>
      </c>
      <c r="F8" s="17" t="s">
        <v>69</v>
      </c>
      <c r="G8" s="17" t="s">
        <v>70</v>
      </c>
      <c r="H8" s="17" t="s">
        <v>71</v>
      </c>
      <c r="I8" s="17" t="s">
        <v>72</v>
      </c>
      <c r="J8" s="19" t="s">
        <v>99</v>
      </c>
    </row>
    <row r="9" spans="1:10">
      <c r="A9" s="17">
        <v>7007</v>
      </c>
      <c r="B9" s="17">
        <v>33</v>
      </c>
      <c r="C9" s="17" t="s">
        <v>73</v>
      </c>
      <c r="D9" s="17" t="s">
        <v>73</v>
      </c>
      <c r="E9" s="17" t="s">
        <v>73</v>
      </c>
      <c r="F9" s="17" t="s">
        <v>74</v>
      </c>
      <c r="G9" s="17" t="s">
        <v>75</v>
      </c>
      <c r="H9" s="17" t="s">
        <v>76</v>
      </c>
      <c r="I9" s="17" t="s">
        <v>77</v>
      </c>
      <c r="J9" s="17" t="s">
        <v>77</v>
      </c>
    </row>
    <row r="10" spans="1:10">
      <c r="A10" s="17">
        <v>7008</v>
      </c>
      <c r="B10" s="17">
        <v>33</v>
      </c>
      <c r="C10" s="17" t="s">
        <v>78</v>
      </c>
      <c r="D10" s="17" t="s">
        <v>78</v>
      </c>
      <c r="E10" s="17" t="s">
        <v>78</v>
      </c>
      <c r="F10" s="17" t="s">
        <v>79</v>
      </c>
      <c r="G10" s="17" t="s">
        <v>80</v>
      </c>
      <c r="H10" s="17"/>
      <c r="I10" s="17" t="s">
        <v>81</v>
      </c>
      <c r="J10" s="19" t="s">
        <v>81</v>
      </c>
    </row>
    <row r="11" spans="1:10">
      <c r="A11" s="17">
        <v>7009</v>
      </c>
      <c r="B11" s="17">
        <v>33</v>
      </c>
      <c r="C11" s="17" t="s">
        <v>82</v>
      </c>
      <c r="D11" s="17" t="s">
        <v>82</v>
      </c>
      <c r="E11" s="17" t="s">
        <v>82</v>
      </c>
      <c r="F11" s="17" t="s">
        <v>83</v>
      </c>
      <c r="G11" s="17" t="s">
        <v>84</v>
      </c>
      <c r="H11" s="17"/>
      <c r="I11" s="17" t="s">
        <v>85</v>
      </c>
      <c r="J11" s="19" t="s">
        <v>100</v>
      </c>
    </row>
    <row r="12" spans="1:10">
      <c r="A12" s="17">
        <v>7010</v>
      </c>
      <c r="B12" s="17">
        <v>33</v>
      </c>
      <c r="C12" s="17" t="s">
        <v>86</v>
      </c>
      <c r="D12" s="17" t="s">
        <v>86</v>
      </c>
      <c r="E12" s="17" t="s">
        <v>86</v>
      </c>
      <c r="F12" s="17" t="s">
        <v>87</v>
      </c>
      <c r="G12" s="17" t="s">
        <v>88</v>
      </c>
      <c r="H12" s="17"/>
      <c r="I12" s="17" t="s">
        <v>89</v>
      </c>
      <c r="J12" s="21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AuditorsSalary_2014-01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Win7</cp:lastModifiedBy>
  <cp:lastPrinted>2014-02-10T07:06:21Z</cp:lastPrinted>
  <dcterms:created xsi:type="dcterms:W3CDTF">2013-12-11T09:52:34Z</dcterms:created>
  <dcterms:modified xsi:type="dcterms:W3CDTF">2014-05-29T10:24:40Z</dcterms:modified>
</cp:coreProperties>
</file>