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320" yWindow="450" windowWidth="19875" windowHeight="6675"/>
  </bookViews>
  <sheets>
    <sheet name="CallCenterOutboundSalary_2014-0" sheetId="1" r:id="rId1"/>
    <sheet name="Sheet2" sheetId="2" r:id="rId2"/>
    <sheet name="Sheet3" sheetId="3" r:id="rId3"/>
  </sheets>
  <definedNames>
    <definedName name="_xlnm._FilterDatabase" localSheetId="0" hidden="1">'CallCenterOutboundSalary_2014-0'!$A$5:$CN$71</definedName>
  </definedNames>
  <calcPr calcId="124519" calcMode="manual" calcCompleted="0" calcOnSave="0"/>
</workbook>
</file>

<file path=xl/calcChain.xml><?xml version="1.0" encoding="utf-8"?>
<calcChain xmlns="http://schemas.openxmlformats.org/spreadsheetml/2006/main">
  <c r="X17" i="1"/>
  <c r="T27" l="1"/>
  <c r="R27"/>
  <c r="T44"/>
  <c r="R44"/>
  <c r="T53"/>
  <c r="R53"/>
  <c r="T65"/>
  <c r="R65"/>
  <c r="R69"/>
  <c r="T69"/>
  <c r="T82"/>
  <c r="R82"/>
  <c r="B84" l="1"/>
  <c r="B86"/>
  <c r="B87"/>
  <c r="B85" s="1"/>
  <c r="B83" s="1"/>
  <c r="AD7" l="1"/>
  <c r="AG7" s="1"/>
  <c r="AE7"/>
  <c r="AF7"/>
  <c r="AD8"/>
  <c r="AG8" s="1"/>
  <c r="AE8"/>
  <c r="AF8"/>
  <c r="AD9"/>
  <c r="AG9" s="1"/>
  <c r="AE9"/>
  <c r="AF9"/>
  <c r="AD10"/>
  <c r="AG10" s="1"/>
  <c r="AE10"/>
  <c r="AF10"/>
  <c r="AD11"/>
  <c r="AG11" s="1"/>
  <c r="AE11"/>
  <c r="AF11"/>
  <c r="AD12"/>
  <c r="AG12" s="1"/>
  <c r="AE12"/>
  <c r="AF12"/>
  <c r="AD13"/>
  <c r="AG13" s="1"/>
  <c r="AE13"/>
  <c r="AF13"/>
  <c r="AD14"/>
  <c r="AG14" s="1"/>
  <c r="AE14"/>
  <c r="AF14"/>
  <c r="AD15"/>
  <c r="AG15" s="1"/>
  <c r="AE15"/>
  <c r="AF15"/>
  <c r="AD16"/>
  <c r="AG16" s="1"/>
  <c r="AE16"/>
  <c r="AF16"/>
  <c r="AD17"/>
  <c r="AG17" s="1"/>
  <c r="AE17"/>
  <c r="AF17"/>
  <c r="AD18"/>
  <c r="AG18" s="1"/>
  <c r="AE18"/>
  <c r="AF18"/>
  <c r="AD19"/>
  <c r="AG19" s="1"/>
  <c r="AE19"/>
  <c r="AF19"/>
  <c r="AD20"/>
  <c r="AG20" s="1"/>
  <c r="AE20"/>
  <c r="AF20"/>
  <c r="AD21"/>
  <c r="AG21" s="1"/>
  <c r="AE21"/>
  <c r="AF21"/>
  <c r="AD22"/>
  <c r="AG22" s="1"/>
  <c r="AE22"/>
  <c r="AF22"/>
  <c r="AD23"/>
  <c r="AG23" s="1"/>
  <c r="AE23"/>
  <c r="AF23"/>
  <c r="AD24"/>
  <c r="AE24"/>
  <c r="AF24"/>
  <c r="AG24"/>
  <c r="AD25"/>
  <c r="AG25" s="1"/>
  <c r="AE25"/>
  <c r="AF25"/>
  <c r="AD26"/>
  <c r="AG26" s="1"/>
  <c r="AE26"/>
  <c r="AF26"/>
  <c r="AD27"/>
  <c r="AG27" s="1"/>
  <c r="AE27"/>
  <c r="AF27"/>
  <c r="AD28"/>
  <c r="AG28" s="1"/>
  <c r="AE28"/>
  <c r="AF28"/>
  <c r="AD29"/>
  <c r="AG29" s="1"/>
  <c r="AE29"/>
  <c r="AF29"/>
  <c r="AD30"/>
  <c r="AG30" s="1"/>
  <c r="AE30"/>
  <c r="AF30"/>
  <c r="AD31"/>
  <c r="AG31" s="1"/>
  <c r="AE31"/>
  <c r="AF31"/>
  <c r="AD32"/>
  <c r="AG32" s="1"/>
  <c r="AE32"/>
  <c r="AF32"/>
  <c r="AD33"/>
  <c r="AG33" s="1"/>
  <c r="AE33"/>
  <c r="AF33"/>
  <c r="AD34"/>
  <c r="AG34" s="1"/>
  <c r="AE34"/>
  <c r="AF34"/>
  <c r="AD35"/>
  <c r="AG35" s="1"/>
  <c r="AE35"/>
  <c r="AF35"/>
  <c r="AD36"/>
  <c r="AG36" s="1"/>
  <c r="AE36"/>
  <c r="AF36"/>
  <c r="AD37"/>
  <c r="AG37" s="1"/>
  <c r="AE37"/>
  <c r="AF37"/>
  <c r="AD38"/>
  <c r="AG38" s="1"/>
  <c r="AE38"/>
  <c r="AF38"/>
  <c r="AD39"/>
  <c r="AG39" s="1"/>
  <c r="AE39"/>
  <c r="AF39"/>
  <c r="AD40"/>
  <c r="AG40" s="1"/>
  <c r="AE40"/>
  <c r="AF40"/>
  <c r="AD41"/>
  <c r="AG41" s="1"/>
  <c r="AE41"/>
  <c r="AF41"/>
  <c r="AD42"/>
  <c r="AG42" s="1"/>
  <c r="AE42"/>
  <c r="AF42"/>
  <c r="AD43"/>
  <c r="AG43" s="1"/>
  <c r="AE43"/>
  <c r="AF43"/>
  <c r="AD44"/>
  <c r="AG44" s="1"/>
  <c r="AE44"/>
  <c r="AF44"/>
  <c r="AD45"/>
  <c r="AG45" s="1"/>
  <c r="AE45"/>
  <c r="AF45"/>
  <c r="AD46"/>
  <c r="AG46" s="1"/>
  <c r="AE46"/>
  <c r="AF46"/>
  <c r="AD47"/>
  <c r="AG47" s="1"/>
  <c r="AE47"/>
  <c r="AF47"/>
  <c r="AD48"/>
  <c r="AG48" s="1"/>
  <c r="AE48"/>
  <c r="AF48"/>
  <c r="AD49"/>
  <c r="AG49" s="1"/>
  <c r="AE49"/>
  <c r="AF49"/>
  <c r="AD50"/>
  <c r="AG50" s="1"/>
  <c r="AE50"/>
  <c r="AF50"/>
  <c r="AD51"/>
  <c r="AG51" s="1"/>
  <c r="AE51"/>
  <c r="AF51"/>
  <c r="AD52"/>
  <c r="AG52" s="1"/>
  <c r="AE52"/>
  <c r="AF52"/>
  <c r="AD53"/>
  <c r="AG53" s="1"/>
  <c r="AE53"/>
  <c r="AF53"/>
  <c r="AD54"/>
  <c r="AG54" s="1"/>
  <c r="AE54"/>
  <c r="AF54"/>
  <c r="AD55"/>
  <c r="AG55" s="1"/>
  <c r="AE55"/>
  <c r="AF55"/>
  <c r="AD56"/>
  <c r="AG56" s="1"/>
  <c r="AE56"/>
  <c r="AF56"/>
  <c r="AD57"/>
  <c r="AG57" s="1"/>
  <c r="AE57"/>
  <c r="AF57"/>
  <c r="AD58"/>
  <c r="AG58" s="1"/>
  <c r="AE58"/>
  <c r="AF58"/>
  <c r="AD59"/>
  <c r="AG59" s="1"/>
  <c r="AE59"/>
  <c r="AF59"/>
  <c r="AD60"/>
  <c r="AG60" s="1"/>
  <c r="AE60"/>
  <c r="AF60"/>
  <c r="AD61"/>
  <c r="AG61" s="1"/>
  <c r="AE61"/>
  <c r="AF61"/>
  <c r="AD62"/>
  <c r="AG62" s="1"/>
  <c r="AE62"/>
  <c r="AF62"/>
  <c r="AD63"/>
  <c r="AG63" s="1"/>
  <c r="AE63"/>
  <c r="AF63"/>
  <c r="AD64"/>
  <c r="AG64" s="1"/>
  <c r="AE64"/>
  <c r="AF64"/>
  <c r="AD65"/>
  <c r="AG65" s="1"/>
  <c r="AE65"/>
  <c r="AF65"/>
  <c r="AD66"/>
  <c r="AG66" s="1"/>
  <c r="AE66"/>
  <c r="AF66"/>
  <c r="AD67"/>
  <c r="AG67" s="1"/>
  <c r="AE67"/>
  <c r="AF67"/>
  <c r="AD68"/>
  <c r="AG68" s="1"/>
  <c r="AE68"/>
  <c r="AF68"/>
  <c r="AD69"/>
  <c r="AG69" s="1"/>
  <c r="AE69"/>
  <c r="AF69"/>
  <c r="AD70"/>
  <c r="AG70" s="1"/>
  <c r="AE70"/>
  <c r="AF70"/>
  <c r="AD71"/>
  <c r="AG71" s="1"/>
  <c r="AE71"/>
  <c r="AF71"/>
  <c r="AD72"/>
  <c r="AG72" s="1"/>
  <c r="AE72"/>
  <c r="AF72"/>
  <c r="AD73"/>
  <c r="AG73" s="1"/>
  <c r="AE73"/>
  <c r="AF73"/>
  <c r="AD74"/>
  <c r="AG74" s="1"/>
  <c r="AE74"/>
  <c r="AF74"/>
  <c r="AD75"/>
  <c r="AG75" s="1"/>
  <c r="AE75"/>
  <c r="AF75"/>
  <c r="AD76"/>
  <c r="AG76" s="1"/>
  <c r="AE76"/>
  <c r="AF76"/>
  <c r="AD77"/>
  <c r="AG77" s="1"/>
  <c r="AE77"/>
  <c r="AF77"/>
  <c r="AD78"/>
  <c r="AG78" s="1"/>
  <c r="AE78"/>
  <c r="AF78"/>
  <c r="AD79"/>
  <c r="AG79" s="1"/>
  <c r="AE79"/>
  <c r="AF79"/>
  <c r="AD80"/>
  <c r="AG80" s="1"/>
  <c r="AE80"/>
  <c r="AF80"/>
  <c r="AD81"/>
  <c r="AG81" s="1"/>
  <c r="AE81"/>
  <c r="AF81"/>
  <c r="AD82"/>
  <c r="AG82" s="1"/>
  <c r="AE82"/>
  <c r="AF82"/>
  <c r="AF6"/>
  <c r="AE6"/>
  <c r="AD6"/>
  <c r="AG6" s="1"/>
  <c r="R72" l="1"/>
  <c r="AC72" s="1"/>
  <c r="R73"/>
  <c r="AC73" s="1"/>
  <c r="R74"/>
  <c r="AC74" s="1"/>
  <c r="R75"/>
  <c r="AC75" s="1"/>
  <c r="R76"/>
  <c r="AB76" s="1"/>
  <c r="R77"/>
  <c r="AC77" s="1"/>
  <c r="R78"/>
  <c r="AC78" s="1"/>
  <c r="R79"/>
  <c r="AC79" s="1"/>
  <c r="R80"/>
  <c r="AB80" s="1"/>
  <c r="R81"/>
  <c r="AC81" s="1"/>
  <c r="R71"/>
  <c r="AB71" s="1"/>
  <c r="R47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6"/>
  <c r="AC8"/>
  <c r="AC36"/>
  <c r="AC47"/>
  <c r="AB8"/>
  <c r="AB36"/>
  <c r="AB47"/>
  <c r="AC82" l="1"/>
  <c r="S82"/>
  <c r="AB82"/>
  <c r="AB79"/>
  <c r="AB75"/>
  <c r="S79"/>
  <c r="T79" s="1"/>
  <c r="X79" s="1"/>
  <c r="AA79" s="1"/>
  <c r="AC80"/>
  <c r="S75"/>
  <c r="T75" s="1"/>
  <c r="X75" s="1"/>
  <c r="AA75" s="1"/>
  <c r="AC76"/>
  <c r="S78"/>
  <c r="T78" s="1"/>
  <c r="X78" s="1"/>
  <c r="AA78" s="1"/>
  <c r="S74"/>
  <c r="T74" s="1"/>
  <c r="X74" s="1"/>
  <c r="AA74" s="1"/>
  <c r="AB78"/>
  <c r="AB74"/>
  <c r="S81"/>
  <c r="T81" s="1"/>
  <c r="X81" s="1"/>
  <c r="AA81" s="1"/>
  <c r="S77"/>
  <c r="T77" s="1"/>
  <c r="X77" s="1"/>
  <c r="AA77" s="1"/>
  <c r="S73"/>
  <c r="T73" s="1"/>
  <c r="X73" s="1"/>
  <c r="AA73" s="1"/>
  <c r="AB81"/>
  <c r="AB77"/>
  <c r="AB73"/>
  <c r="S80"/>
  <c r="T80" s="1"/>
  <c r="X80" s="1"/>
  <c r="AA80" s="1"/>
  <c r="S76"/>
  <c r="T76" s="1"/>
  <c r="X76" s="1"/>
  <c r="AA76" s="1"/>
  <c r="S72"/>
  <c r="T72" s="1"/>
  <c r="X72" s="1"/>
  <c r="AA72" s="1"/>
  <c r="AB72"/>
  <c r="AC71"/>
  <c r="S71"/>
  <c r="T71" s="1"/>
  <c r="X71" s="1"/>
  <c r="AA71" s="1"/>
  <c r="R10" l="1"/>
  <c r="X82" l="1"/>
  <c r="AA82" s="1"/>
  <c r="AC10"/>
  <c r="AB10"/>
  <c r="R63" l="1"/>
  <c r="R64"/>
  <c r="R66"/>
  <c r="R68"/>
  <c r="R70"/>
  <c r="S70" l="1"/>
  <c r="AB70"/>
  <c r="AC70"/>
  <c r="AB68"/>
  <c r="AC68"/>
  <c r="S65"/>
  <c r="AB65"/>
  <c r="AC65"/>
  <c r="S63"/>
  <c r="AB63"/>
  <c r="AC63"/>
  <c r="AC69"/>
  <c r="AB69"/>
  <c r="AB66"/>
  <c r="AC66"/>
  <c r="S64"/>
  <c r="T64" s="1"/>
  <c r="X64" s="1"/>
  <c r="AA64" s="1"/>
  <c r="AC64"/>
  <c r="AB64"/>
  <c r="S66"/>
  <c r="T66" s="1"/>
  <c r="X66" s="1"/>
  <c r="AA66" s="1"/>
  <c r="T70"/>
  <c r="X70" s="1"/>
  <c r="AA70" s="1"/>
  <c r="S69"/>
  <c r="S68"/>
  <c r="T68" s="1"/>
  <c r="X68" s="1"/>
  <c r="AA68" s="1"/>
  <c r="X65" l="1"/>
  <c r="AA65" s="1"/>
  <c r="X69"/>
  <c r="AA69" s="1"/>
  <c r="R48"/>
  <c r="R62"/>
  <c r="B295"/>
  <c r="B293" s="1"/>
  <c r="B291" s="1"/>
  <c r="B289" s="1"/>
  <c r="B287" s="1"/>
  <c r="B285" s="1"/>
  <c r="B283" s="1"/>
  <c r="B281" s="1"/>
  <c r="B279" s="1"/>
  <c r="B277" s="1"/>
  <c r="B275" s="1"/>
  <c r="B273" s="1"/>
  <c r="B271" s="1"/>
  <c r="B269" s="1"/>
  <c r="B267" s="1"/>
  <c r="B265" s="1"/>
  <c r="B263" s="1"/>
  <c r="B261" s="1"/>
  <c r="B259" s="1"/>
  <c r="B257" s="1"/>
  <c r="B255" s="1"/>
  <c r="B253" s="1"/>
  <c r="B251" s="1"/>
  <c r="B249" s="1"/>
  <c r="B247" s="1"/>
  <c r="B245" s="1"/>
  <c r="B243" s="1"/>
  <c r="B241" s="1"/>
  <c r="B239" s="1"/>
  <c r="B237" s="1"/>
  <c r="B235" s="1"/>
  <c r="B233" s="1"/>
  <c r="B231" s="1"/>
  <c r="B229" s="1"/>
  <c r="B227" s="1"/>
  <c r="B225" s="1"/>
  <c r="B223" s="1"/>
  <c r="B221" s="1"/>
  <c r="B219" s="1"/>
  <c r="B217" s="1"/>
  <c r="B215" s="1"/>
  <c r="B213" s="1"/>
  <c r="B211" s="1"/>
  <c r="B209" s="1"/>
  <c r="B207" s="1"/>
  <c r="B205" s="1"/>
  <c r="B203" s="1"/>
  <c r="B201" s="1"/>
  <c r="B199" s="1"/>
  <c r="B197" s="1"/>
  <c r="B195" s="1"/>
  <c r="B193" s="1"/>
  <c r="B191" s="1"/>
  <c r="B189" s="1"/>
  <c r="B187" s="1"/>
  <c r="B185" s="1"/>
  <c r="B183" s="1"/>
  <c r="B181" s="1"/>
  <c r="B179" s="1"/>
  <c r="B177" s="1"/>
  <c r="B175" s="1"/>
  <c r="B173" s="1"/>
  <c r="B171" s="1"/>
  <c r="B169" s="1"/>
  <c r="B167" s="1"/>
  <c r="B165" s="1"/>
  <c r="B163" s="1"/>
  <c r="B161" s="1"/>
  <c r="B159" s="1"/>
  <c r="B157" s="1"/>
  <c r="B155" s="1"/>
  <c r="B153" s="1"/>
  <c r="B151" s="1"/>
  <c r="B149" s="1"/>
  <c r="B147" s="1"/>
  <c r="B145" s="1"/>
  <c r="B143" s="1"/>
  <c r="B141" s="1"/>
  <c r="B139" s="1"/>
  <c r="B137" s="1"/>
  <c r="B135" s="1"/>
  <c r="B133" s="1"/>
  <c r="B131" s="1"/>
  <c r="B129" s="1"/>
  <c r="B127" s="1"/>
  <c r="B125" s="1"/>
  <c r="B123" s="1"/>
  <c r="B121" s="1"/>
  <c r="B119" s="1"/>
  <c r="B117" s="1"/>
  <c r="B115" s="1"/>
  <c r="B113" s="1"/>
  <c r="B111" s="1"/>
  <c r="B109" s="1"/>
  <c r="B107" s="1"/>
  <c r="B105" s="1"/>
  <c r="B103" s="1"/>
  <c r="B101" s="1"/>
  <c r="B99" s="1"/>
  <c r="B97" s="1"/>
  <c r="B95" s="1"/>
  <c r="B93" s="1"/>
  <c r="B91" s="1"/>
  <c r="B89" s="1"/>
  <c r="B294"/>
  <c r="B292" s="1"/>
  <c r="B290" s="1"/>
  <c r="B288" s="1"/>
  <c r="B286" s="1"/>
  <c r="B284" s="1"/>
  <c r="B282" s="1"/>
  <c r="B280" s="1"/>
  <c r="B278" s="1"/>
  <c r="B276" s="1"/>
  <c r="B274" s="1"/>
  <c r="B272" s="1"/>
  <c r="B270" s="1"/>
  <c r="B268" s="1"/>
  <c r="B266" s="1"/>
  <c r="B264" s="1"/>
  <c r="B262" s="1"/>
  <c r="B260" s="1"/>
  <c r="B258" s="1"/>
  <c r="B256" s="1"/>
  <c r="B254" s="1"/>
  <c r="B252" s="1"/>
  <c r="B250" s="1"/>
  <c r="B248" s="1"/>
  <c r="B246" s="1"/>
  <c r="B244" s="1"/>
  <c r="B242" s="1"/>
  <c r="B240" s="1"/>
  <c r="B238" s="1"/>
  <c r="B236" s="1"/>
  <c r="B234" s="1"/>
  <c r="B232" s="1"/>
  <c r="B230" s="1"/>
  <c r="B228" s="1"/>
  <c r="B226" s="1"/>
  <c r="B224" s="1"/>
  <c r="B222" s="1"/>
  <c r="B220" s="1"/>
  <c r="B218" s="1"/>
  <c r="B216" s="1"/>
  <c r="B214" s="1"/>
  <c r="B212" s="1"/>
  <c r="B210" s="1"/>
  <c r="B208" s="1"/>
  <c r="B206" s="1"/>
  <c r="B204" s="1"/>
  <c r="B202" s="1"/>
  <c r="B200" s="1"/>
  <c r="B198" s="1"/>
  <c r="B196" s="1"/>
  <c r="B194" s="1"/>
  <c r="B192" s="1"/>
  <c r="B190" s="1"/>
  <c r="B188" s="1"/>
  <c r="B186" s="1"/>
  <c r="B184" s="1"/>
  <c r="B182" s="1"/>
  <c r="B180" s="1"/>
  <c r="B178" s="1"/>
  <c r="B176" s="1"/>
  <c r="B174" s="1"/>
  <c r="B172" s="1"/>
  <c r="B170" s="1"/>
  <c r="B168" s="1"/>
  <c r="B166" s="1"/>
  <c r="B164" s="1"/>
  <c r="B162" s="1"/>
  <c r="B160" s="1"/>
  <c r="B158" s="1"/>
  <c r="B156" s="1"/>
  <c r="B154" s="1"/>
  <c r="B152" s="1"/>
  <c r="B150" s="1"/>
  <c r="B148" s="1"/>
  <c r="B146" s="1"/>
  <c r="B144" s="1"/>
  <c r="B142" s="1"/>
  <c r="B140" s="1"/>
  <c r="B138" s="1"/>
  <c r="B136" s="1"/>
  <c r="B134" s="1"/>
  <c r="B132" s="1"/>
  <c r="B130" s="1"/>
  <c r="B128" s="1"/>
  <c r="B126" s="1"/>
  <c r="B124" s="1"/>
  <c r="B122" s="1"/>
  <c r="B120" s="1"/>
  <c r="B118" s="1"/>
  <c r="B116" s="1"/>
  <c r="B114" s="1"/>
  <c r="B112" s="1"/>
  <c r="B110" s="1"/>
  <c r="B108" s="1"/>
  <c r="B106" s="1"/>
  <c r="B104" s="1"/>
  <c r="B102" s="1"/>
  <c r="B100" s="1"/>
  <c r="B98" s="1"/>
  <c r="B96" s="1"/>
  <c r="B94" s="1"/>
  <c r="B92" s="1"/>
  <c r="B90" s="1"/>
  <c r="B88" s="1"/>
  <c r="R67"/>
  <c r="R61"/>
  <c r="R60"/>
  <c r="R59"/>
  <c r="R58"/>
  <c r="R57"/>
  <c r="R56"/>
  <c r="R55"/>
  <c r="R54"/>
  <c r="R51"/>
  <c r="R50"/>
  <c r="R49"/>
  <c r="R46"/>
  <c r="R45"/>
  <c r="R43"/>
  <c r="R42"/>
  <c r="R41"/>
  <c r="R40"/>
  <c r="R39"/>
  <c r="R38"/>
  <c r="R37"/>
  <c r="S36"/>
  <c r="T36" s="1"/>
  <c r="X36" s="1"/>
  <c r="AA36" s="1"/>
  <c r="R35"/>
  <c r="R34"/>
  <c r="R33"/>
  <c r="R32"/>
  <c r="R31"/>
  <c r="R30"/>
  <c r="R29"/>
  <c r="R28"/>
  <c r="R26"/>
  <c r="R25"/>
  <c r="R24"/>
  <c r="R23"/>
  <c r="R22"/>
  <c r="R21"/>
  <c r="R20"/>
  <c r="R19"/>
  <c r="R18"/>
  <c r="R17"/>
  <c r="R16"/>
  <c r="R15"/>
  <c r="R14"/>
  <c r="R13"/>
  <c r="R12"/>
  <c r="R11"/>
  <c r="S10"/>
  <c r="T10" s="1"/>
  <c r="X10" s="1"/>
  <c r="AA10" s="1"/>
  <c r="R9"/>
  <c r="S8"/>
  <c r="T8" s="1"/>
  <c r="X8" s="1"/>
  <c r="AA8" s="1"/>
  <c r="R7"/>
  <c r="R6"/>
  <c r="S11" l="1"/>
  <c r="T11" s="1"/>
  <c r="X11" s="1"/>
  <c r="AA11" s="1"/>
  <c r="AB11"/>
  <c r="AC11"/>
  <c r="S12"/>
  <c r="T12" s="1"/>
  <c r="X12" s="1"/>
  <c r="AA12" s="1"/>
  <c r="AC12"/>
  <c r="AB12"/>
  <c r="S13"/>
  <c r="T13" s="1"/>
  <c r="X13" s="1"/>
  <c r="AA13" s="1"/>
  <c r="AB13"/>
  <c r="AC13"/>
  <c r="S14"/>
  <c r="T14" s="1"/>
  <c r="X14" s="1"/>
  <c r="AA14" s="1"/>
  <c r="AC14"/>
  <c r="AB14"/>
  <c r="AC49"/>
  <c r="AB49"/>
  <c r="S50"/>
  <c r="T50" s="1"/>
  <c r="X50" s="1"/>
  <c r="AA50" s="1"/>
  <c r="AB50"/>
  <c r="AC50"/>
  <c r="S51"/>
  <c r="T51" s="1"/>
  <c r="X51" s="1"/>
  <c r="AA51" s="1"/>
  <c r="AC51"/>
  <c r="AB51"/>
  <c r="AB52"/>
  <c r="AC52"/>
  <c r="S53"/>
  <c r="AB53"/>
  <c r="AC53"/>
  <c r="S54"/>
  <c r="AC54"/>
  <c r="AB54"/>
  <c r="AB55"/>
  <c r="AC55"/>
  <c r="S56"/>
  <c r="T56" s="1"/>
  <c r="X56" s="1"/>
  <c r="AA56" s="1"/>
  <c r="AC56"/>
  <c r="AB56"/>
  <c r="S57"/>
  <c r="T57" s="1"/>
  <c r="X57" s="1"/>
  <c r="AA57" s="1"/>
  <c r="AB57"/>
  <c r="AC57"/>
  <c r="S58"/>
  <c r="T58" s="1"/>
  <c r="X58" s="1"/>
  <c r="AA58" s="1"/>
  <c r="AC58"/>
  <c r="AB58"/>
  <c r="S59"/>
  <c r="T59" s="1"/>
  <c r="X59" s="1"/>
  <c r="AA59" s="1"/>
  <c r="AB59"/>
  <c r="AC59"/>
  <c r="S60"/>
  <c r="AC60"/>
  <c r="AB60"/>
  <c r="S61"/>
  <c r="T61" s="1"/>
  <c r="X61" s="1"/>
  <c r="AA61" s="1"/>
  <c r="AB61"/>
  <c r="AC61"/>
  <c r="S62"/>
  <c r="T62" s="1"/>
  <c r="X62" s="1"/>
  <c r="AA62" s="1"/>
  <c r="AC62"/>
  <c r="AB62"/>
  <c r="S48"/>
  <c r="T48" s="1"/>
  <c r="X48" s="1"/>
  <c r="AA48" s="1"/>
  <c r="AC48"/>
  <c r="AB48"/>
  <c r="AB6"/>
  <c r="AC6"/>
  <c r="S7"/>
  <c r="T7" s="1"/>
  <c r="X7" s="1"/>
  <c r="AA7" s="1"/>
  <c r="AB7"/>
  <c r="AC7"/>
  <c r="AB9"/>
  <c r="AC9"/>
  <c r="S15"/>
  <c r="T15" s="1"/>
  <c r="X15" s="1"/>
  <c r="AA15" s="1"/>
  <c r="AB15"/>
  <c r="AC15"/>
  <c r="S16"/>
  <c r="T16" s="1"/>
  <c r="X16" s="1"/>
  <c r="AA16" s="1"/>
  <c r="AC16"/>
  <c r="AB16"/>
  <c r="S17"/>
  <c r="T17" s="1"/>
  <c r="AA17" s="1"/>
  <c r="AB17"/>
  <c r="AC17"/>
  <c r="S18"/>
  <c r="T18" s="1"/>
  <c r="X18" s="1"/>
  <c r="AA18" s="1"/>
  <c r="AC18"/>
  <c r="AB18"/>
  <c r="S19"/>
  <c r="T19" s="1"/>
  <c r="X19" s="1"/>
  <c r="AA19" s="1"/>
  <c r="AC19"/>
  <c r="AB19"/>
  <c r="S20"/>
  <c r="T20" s="1"/>
  <c r="X20" s="1"/>
  <c r="AA20" s="1"/>
  <c r="AB20"/>
  <c r="AC20"/>
  <c r="S21"/>
  <c r="T21" s="1"/>
  <c r="X21" s="1"/>
  <c r="AA21" s="1"/>
  <c r="AC21"/>
  <c r="AB21"/>
  <c r="S22"/>
  <c r="T22" s="1"/>
  <c r="X22" s="1"/>
  <c r="AA22" s="1"/>
  <c r="AB22"/>
  <c r="AC22"/>
  <c r="S23"/>
  <c r="T23" s="1"/>
  <c r="X23" s="1"/>
  <c r="AA23" s="1"/>
  <c r="AC23"/>
  <c r="AB23"/>
  <c r="S24"/>
  <c r="T24" s="1"/>
  <c r="X24" s="1"/>
  <c r="AA24" s="1"/>
  <c r="AB24"/>
  <c r="AC24"/>
  <c r="S25"/>
  <c r="T25" s="1"/>
  <c r="X25" s="1"/>
  <c r="AA25" s="1"/>
  <c r="AC25"/>
  <c r="AB25"/>
  <c r="S26"/>
  <c r="T26" s="1"/>
  <c r="X26" s="1"/>
  <c r="AA26" s="1"/>
  <c r="AB26"/>
  <c r="AC26"/>
  <c r="S27"/>
  <c r="AC27"/>
  <c r="AB27"/>
  <c r="S28"/>
  <c r="T28" s="1"/>
  <c r="X28" s="1"/>
  <c r="AA28" s="1"/>
  <c r="AB28"/>
  <c r="AC28"/>
  <c r="S29"/>
  <c r="T29" s="1"/>
  <c r="X29" s="1"/>
  <c r="AA29" s="1"/>
  <c r="AC29"/>
  <c r="AB29"/>
  <c r="S30"/>
  <c r="T30" s="1"/>
  <c r="X30" s="1"/>
  <c r="AA30" s="1"/>
  <c r="AB30"/>
  <c r="AC30"/>
  <c r="S31"/>
  <c r="T31" s="1"/>
  <c r="X31" s="1"/>
  <c r="AA31" s="1"/>
  <c r="AB31"/>
  <c r="AC31"/>
  <c r="S32"/>
  <c r="T32" s="1"/>
  <c r="X32" s="1"/>
  <c r="AA32" s="1"/>
  <c r="AC32"/>
  <c r="AB32"/>
  <c r="S33"/>
  <c r="T33" s="1"/>
  <c r="X33" s="1"/>
  <c r="AA33" s="1"/>
  <c r="AB33"/>
  <c r="AC33"/>
  <c r="S34"/>
  <c r="T34" s="1"/>
  <c r="X34" s="1"/>
  <c r="AA34" s="1"/>
  <c r="AC34"/>
  <c r="AB34"/>
  <c r="S35"/>
  <c r="T35" s="1"/>
  <c r="X35" s="1"/>
  <c r="AA35" s="1"/>
  <c r="AB35"/>
  <c r="AC35"/>
  <c r="S37"/>
  <c r="T37" s="1"/>
  <c r="X37" s="1"/>
  <c r="AA37" s="1"/>
  <c r="AB37"/>
  <c r="AC37"/>
  <c r="S38"/>
  <c r="T38" s="1"/>
  <c r="X38" s="1"/>
  <c r="AA38" s="1"/>
  <c r="AB38"/>
  <c r="AC38"/>
  <c r="S39"/>
  <c r="T39" s="1"/>
  <c r="X39" s="1"/>
  <c r="AA39" s="1"/>
  <c r="AB39"/>
  <c r="AC39"/>
  <c r="S40"/>
  <c r="T40" s="1"/>
  <c r="X40" s="1"/>
  <c r="AA40" s="1"/>
  <c r="AC40"/>
  <c r="AB40"/>
  <c r="AC41"/>
  <c r="AB41"/>
  <c r="AB42"/>
  <c r="AC42"/>
  <c r="AC43"/>
  <c r="AB43"/>
  <c r="AB44"/>
  <c r="AC44"/>
  <c r="S45"/>
  <c r="T45" s="1"/>
  <c r="X45" s="1"/>
  <c r="AA45" s="1"/>
  <c r="AB45"/>
  <c r="AC45"/>
  <c r="AC46"/>
  <c r="AB46"/>
  <c r="S67"/>
  <c r="T67" s="1"/>
  <c r="X67" s="1"/>
  <c r="AA67" s="1"/>
  <c r="AC67"/>
  <c r="AB67"/>
  <c r="T63"/>
  <c r="X63" s="1"/>
  <c r="AA63" s="1"/>
  <c r="T54"/>
  <c r="S47"/>
  <c r="T47" s="1"/>
  <c r="X47" s="1"/>
  <c r="AA47" s="1"/>
  <c r="S49"/>
  <c r="T49" s="1"/>
  <c r="X49" s="1"/>
  <c r="AA49" s="1"/>
  <c r="S52"/>
  <c r="T52" s="1"/>
  <c r="X52" s="1"/>
  <c r="AA52" s="1"/>
  <c r="S55"/>
  <c r="T55" s="1"/>
  <c r="X55" s="1"/>
  <c r="AA55" s="1"/>
  <c r="T60"/>
  <c r="X60" s="1"/>
  <c r="AA60" s="1"/>
  <c r="S41"/>
  <c r="T41" s="1"/>
  <c r="X41" s="1"/>
  <c r="AA41" s="1"/>
  <c r="S9"/>
  <c r="T9" s="1"/>
  <c r="X9" s="1"/>
  <c r="AA9" s="1"/>
  <c r="S6"/>
  <c r="T6" s="1"/>
  <c r="S42"/>
  <c r="T42" s="1"/>
  <c r="X42" s="1"/>
  <c r="AA42" s="1"/>
  <c r="S43"/>
  <c r="T43" s="1"/>
  <c r="X43" s="1"/>
  <c r="AA43" s="1"/>
  <c r="S44"/>
  <c r="S46"/>
  <c r="T46" s="1"/>
  <c r="X46" s="1"/>
  <c r="AA46" s="1"/>
  <c r="X54" l="1"/>
  <c r="AA54" s="1"/>
  <c r="X44"/>
  <c r="AA44" s="1"/>
  <c r="X27"/>
  <c r="AA27" s="1"/>
  <c r="X53"/>
  <c r="AA53" s="1"/>
  <c r="X6"/>
  <c r="AA6" l="1"/>
</calcChain>
</file>

<file path=xl/comments1.xml><?xml version="1.0" encoding="utf-8"?>
<comments xmlns="http://schemas.openxmlformats.org/spreadsheetml/2006/main">
  <authors>
    <author>Author</author>
    <author>Achala Priyangi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BANDARAWELA
</t>
        </r>
      </text>
    </comment>
    <comment ref="R27" authorId="1">
      <text>
        <r>
          <rPr>
            <b/>
            <sz val="9"/>
            <color indexed="81"/>
            <rFont val="Tahoma"/>
            <family val="2"/>
          </rPr>
          <t>Achala Priyangi:</t>
        </r>
        <r>
          <rPr>
            <sz val="9"/>
            <color indexed="81"/>
            <rFont val="Tahoma"/>
            <family val="2"/>
          </rPr>
          <t xml:space="preserve">
agent worked only 2 days </t>
        </r>
      </text>
    </comment>
    <comment ref="R44" authorId="1">
      <text>
        <r>
          <rPr>
            <b/>
            <sz val="9"/>
            <color indexed="81"/>
            <rFont val="Tahoma"/>
            <family val="2"/>
          </rPr>
          <t>Achala Priyangi:</t>
        </r>
        <r>
          <rPr>
            <sz val="9"/>
            <color indexed="81"/>
            <rFont val="Tahoma"/>
            <family val="2"/>
          </rPr>
          <t xml:space="preserve">
WORKED ONLY 7 DAYS</t>
        </r>
      </text>
    </comment>
    <comment ref="R53" authorId="1">
      <text>
        <r>
          <rPr>
            <b/>
            <sz val="9"/>
            <color indexed="81"/>
            <rFont val="Tahoma"/>
            <family val="2"/>
          </rPr>
          <t>Achala Priyangi:</t>
        </r>
        <r>
          <rPr>
            <sz val="9"/>
            <color indexed="81"/>
            <rFont val="Tahoma"/>
            <family val="2"/>
          </rPr>
          <t xml:space="preserve">
AGENT WORKED ONLY 7 DAYS </t>
        </r>
      </text>
    </comment>
    <comment ref="R65" authorId="1">
      <text>
        <r>
          <rPr>
            <b/>
            <sz val="9"/>
            <color indexed="81"/>
            <rFont val="Tahoma"/>
            <family val="2"/>
          </rPr>
          <t>Achala Priyangi:</t>
        </r>
        <r>
          <rPr>
            <sz val="9"/>
            <color indexed="81"/>
            <rFont val="Tahoma"/>
            <family val="2"/>
          </rPr>
          <t xml:space="preserve">
WORKED ONLY 20 DAYS</t>
        </r>
      </text>
    </comment>
    <comment ref="R69" authorId="1">
      <text>
        <r>
          <rPr>
            <b/>
            <sz val="9"/>
            <color indexed="81"/>
            <rFont val="Tahoma"/>
            <family val="2"/>
          </rPr>
          <t>Achala Priyangi:</t>
        </r>
        <r>
          <rPr>
            <sz val="9"/>
            <color indexed="81"/>
            <rFont val="Tahoma"/>
            <family val="2"/>
          </rPr>
          <t xml:space="preserve">
agent worked only 19
 days </t>
        </r>
      </text>
    </comment>
    <comment ref="R82" authorId="1">
      <text>
        <r>
          <rPr>
            <b/>
            <sz val="9"/>
            <color indexed="81"/>
            <rFont val="Tahoma"/>
            <family val="2"/>
          </rPr>
          <t>Achala Priyangi:</t>
        </r>
        <r>
          <rPr>
            <sz val="9"/>
            <color indexed="81"/>
            <rFont val="Tahoma"/>
            <family val="2"/>
          </rPr>
          <t xml:space="preserve">
WORKED ONLY 3 DAYS</t>
        </r>
      </text>
    </comment>
  </commentList>
</comments>
</file>

<file path=xl/sharedStrings.xml><?xml version="1.0" encoding="utf-8"?>
<sst xmlns="http://schemas.openxmlformats.org/spreadsheetml/2006/main" count="3190" uniqueCount="534">
  <si>
    <t>NAME</t>
  </si>
  <si>
    <t>DESIGNATION</t>
  </si>
  <si>
    <t>ADDRESS LINE 1</t>
  </si>
  <si>
    <t>ADDRESS LINE 2</t>
  </si>
  <si>
    <t>CITY</t>
  </si>
  <si>
    <t>BRA</t>
  </si>
  <si>
    <t>GROSS SALARY</t>
  </si>
  <si>
    <t>NET SALARY</t>
  </si>
  <si>
    <t>TOTAL REMUNERATION</t>
  </si>
  <si>
    <t>Number of Days</t>
  </si>
  <si>
    <t xml:space="preserve">Working days </t>
  </si>
  <si>
    <t>Off Days</t>
  </si>
  <si>
    <t>Absent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</si>
  <si>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</si>
  <si>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</si>
  <si>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</si>
  <si>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</si>
  <si>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</si>
  <si>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</si>
  <si>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</si>
  <si>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</si>
  <si>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</si>
  <si>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</si>
  <si>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</si>
  <si>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</si>
  <si>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</si>
  <si>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</si>
  <si>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</si>
  <si>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</si>
  <si>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</si>
  <si>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</si>
  <si>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</si>
  <si>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</si>
  <si>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</si>
  <si>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</si>
  <si>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</si>
  <si>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</si>
  <si>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</si>
  <si>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</si>
  <si>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</si>
  <si>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</si>
  <si>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S.D.C.J. RATHNAYAKE</t>
  </si>
  <si>
    <t>905840908V</t>
  </si>
  <si>
    <t>CALL CENTER ASSOCIATES- OB -STREAM 01</t>
  </si>
  <si>
    <t>NO 162/10, SETHSIRI PLACE</t>
  </si>
  <si>
    <t>PANNIPITIYA</t>
  </si>
  <si>
    <t>BOC</t>
  </si>
  <si>
    <t>KOTTAWA</t>
  </si>
  <si>
    <t>S.SIVAGNANAM</t>
  </si>
  <si>
    <t>916882068V</t>
  </si>
  <si>
    <t>NO 21,2/6, MAJESTIC APARTMENTS</t>
  </si>
  <si>
    <t>STATION ROAD</t>
  </si>
  <si>
    <t>COLOMBO - 06</t>
  </si>
  <si>
    <t>COM</t>
  </si>
  <si>
    <t>WELLAWATTE</t>
  </si>
  <si>
    <t>S. YOUSUF</t>
  </si>
  <si>
    <t>956083753V</t>
  </si>
  <si>
    <t>NO 2/K 18, NAWAGAMPURA 2ND STAGE</t>
  </si>
  <si>
    <t>NEW KELANI BRIDGE ROAD</t>
  </si>
  <si>
    <t>WELLAMPITIYA</t>
  </si>
  <si>
    <t>GRANDPASS</t>
  </si>
  <si>
    <t>A D. DISSANAYAKA</t>
  </si>
  <si>
    <t>921092342V</t>
  </si>
  <si>
    <t>NO 218,IHALA BOMIRIYA</t>
  </si>
  <si>
    <t>KADUWELA</t>
  </si>
  <si>
    <t>GAMPAHA</t>
  </si>
  <si>
    <t>923660143V</t>
  </si>
  <si>
    <t>HOMAGAMA</t>
  </si>
  <si>
    <t>916872097V</t>
  </si>
  <si>
    <t>SAM</t>
  </si>
  <si>
    <t>F. I. UVAIS</t>
  </si>
  <si>
    <t>935310393V</t>
  </si>
  <si>
    <t>NO 33, MEETHOTAMULLA ROAD</t>
  </si>
  <si>
    <t>KOLONNAWA</t>
  </si>
  <si>
    <t>HNB</t>
  </si>
  <si>
    <t>DEMATAGODA</t>
  </si>
  <si>
    <t>G.LISANTHINI</t>
  </si>
  <si>
    <t>936410189V</t>
  </si>
  <si>
    <t>CALL CENTER ASSOCIATES- OB -STREAM 02</t>
  </si>
  <si>
    <t>NO 41, JALASA ROAD</t>
  </si>
  <si>
    <t>BANDARAWELA</t>
  </si>
  <si>
    <t>MTUTWAL</t>
  </si>
  <si>
    <t>C.C.FERNANDO</t>
  </si>
  <si>
    <t>923120157V</t>
  </si>
  <si>
    <t>NO 419, ARUNODAYA MAWATHA</t>
  </si>
  <si>
    <t>OBESEKARA PURA</t>
  </si>
  <si>
    <t>RAJAGIRIYA</t>
  </si>
  <si>
    <t>KOTTE</t>
  </si>
  <si>
    <t>B.H.S.I.DE SILVA</t>
  </si>
  <si>
    <t>892920605V</t>
  </si>
  <si>
    <t>NO 22, ASIRI PRADESA</t>
  </si>
  <si>
    <t>KORALAWELLA</t>
  </si>
  <si>
    <t>MORATUWA</t>
  </si>
  <si>
    <t>A.E.S.GUNASEKARA</t>
  </si>
  <si>
    <t>896641174V</t>
  </si>
  <si>
    <t>NO 03, SEICO GARDENS</t>
  </si>
  <si>
    <t>NEW GADABUWANA ROAD</t>
  </si>
  <si>
    <t>PILIYANDALA</t>
  </si>
  <si>
    <t>D.P.R.M. DE SILVA</t>
  </si>
  <si>
    <t>937954174V</t>
  </si>
  <si>
    <t>NO 50, FIELD PARADISE, SIRINIKETHARAMA ROAD</t>
  </si>
  <si>
    <t>DIBBEDDA</t>
  </si>
  <si>
    <t>PANADURA</t>
  </si>
  <si>
    <t>K.C.R.F.ADIKARAM</t>
  </si>
  <si>
    <t>893310703V</t>
  </si>
  <si>
    <t>NO 103,ST MARY STREET</t>
  </si>
  <si>
    <t>NEGAMBO</t>
  </si>
  <si>
    <t>NEGOMBO</t>
  </si>
  <si>
    <t>D.A.SHIWANTHI</t>
  </si>
  <si>
    <t>915862993V</t>
  </si>
  <si>
    <t>CALL CENTER ASSOCIATES- OB -STREAM 03</t>
  </si>
  <si>
    <t>NO 21, FARM ROAD</t>
  </si>
  <si>
    <t>AMBEPUSSA</t>
  </si>
  <si>
    <t>NSB</t>
  </si>
  <si>
    <t>MIRIGAMA</t>
  </si>
  <si>
    <t>1-0079-50-0102-1</t>
  </si>
  <si>
    <t>R.M.D.N.WARAGODA</t>
  </si>
  <si>
    <t>926740091V</t>
  </si>
  <si>
    <t>NO 503, KOHALWILA ROAD</t>
  </si>
  <si>
    <t>GONAWALA</t>
  </si>
  <si>
    <t>KELANIYA</t>
  </si>
  <si>
    <t>1-0716-80-0072-7</t>
  </si>
  <si>
    <t>857170350V</t>
  </si>
  <si>
    <t>UNION PLACE</t>
  </si>
  <si>
    <t>M.W.D.K.WIJERATHNE</t>
  </si>
  <si>
    <t>895694029V</t>
  </si>
  <si>
    <t>NO 84/A, MARUKONA</t>
  </si>
  <si>
    <t>UKUWELA</t>
  </si>
  <si>
    <t>PEO</t>
  </si>
  <si>
    <t>201-2-001-0-5362332</t>
  </si>
  <si>
    <t>M.N.F.A.NISHAM</t>
  </si>
  <si>
    <t>946982334V</t>
  </si>
  <si>
    <t>NO 172, KUMARIN MAWATHA</t>
  </si>
  <si>
    <t>GONATHATUWA</t>
  </si>
  <si>
    <t>194-2-001-5-0019111</t>
  </si>
  <si>
    <t>N.DULANGI S.A.</t>
  </si>
  <si>
    <t>935732298V</t>
  </si>
  <si>
    <t xml:space="preserve">NO 421/73, T.B.JAYA MAWATHA </t>
  </si>
  <si>
    <t>COLOMBO - 10</t>
  </si>
  <si>
    <t>MARADANA</t>
  </si>
  <si>
    <t>M.E.R. PIROSHINI</t>
  </si>
  <si>
    <t>916710232V</t>
  </si>
  <si>
    <t>NO 362/47 A, ALUTHMAWATHA ROAD</t>
  </si>
  <si>
    <t>COLOMBO - 15</t>
  </si>
  <si>
    <t>KOTAHENA</t>
  </si>
  <si>
    <t>R.K.S.VINODANI</t>
  </si>
  <si>
    <t>928002454V</t>
  </si>
  <si>
    <t>NO 447/20, KOTTAWA ROAD</t>
  </si>
  <si>
    <t>ATHURUGIRIYA</t>
  </si>
  <si>
    <t>S.M. FORBES</t>
  </si>
  <si>
    <t>925501867V</t>
  </si>
  <si>
    <t>NO 30/ 6, BATAGAMA</t>
  </si>
  <si>
    <t>NORTH JA-ELA</t>
  </si>
  <si>
    <t>JA-ELA</t>
  </si>
  <si>
    <t>1-0036-047234-4</t>
  </si>
  <si>
    <t>D.D. DALUGAMA</t>
  </si>
  <si>
    <t>921481055V</t>
  </si>
  <si>
    <t>NO 38/A, 1ST LANE</t>
  </si>
  <si>
    <t>FONSEKA PLACE</t>
  </si>
  <si>
    <t>KALUTARA NORTH</t>
  </si>
  <si>
    <t>KALUTARA</t>
  </si>
  <si>
    <t>N.T.M. WIMALARATHNE</t>
  </si>
  <si>
    <t>923223983V</t>
  </si>
  <si>
    <t>NEW PUTHTHALAM ROAD</t>
  </si>
  <si>
    <t>POTHANEGAMA</t>
  </si>
  <si>
    <t>ANURADHAPURA</t>
  </si>
  <si>
    <t>923040412V</t>
  </si>
  <si>
    <t>933204529V</t>
  </si>
  <si>
    <t>B.R.C.W.GUNASEKARA</t>
  </si>
  <si>
    <t>903282096V</t>
  </si>
  <si>
    <t>NO 195 /3,SRIMA BANDARANAYAKA MW</t>
  </si>
  <si>
    <t>MAHARA</t>
  </si>
  <si>
    <t>KADAWATHA</t>
  </si>
  <si>
    <t>A. CHATHURANGA</t>
  </si>
  <si>
    <t>931331949V</t>
  </si>
  <si>
    <t>GANEMULLA</t>
  </si>
  <si>
    <t>K. KUMARA</t>
  </si>
  <si>
    <t>912656501V</t>
  </si>
  <si>
    <t>CALL CENTER ASSOCIATES- OB -STREAM 04</t>
  </si>
  <si>
    <t>NO 268/96 ALUTH MAWATHA ROAD</t>
  </si>
  <si>
    <t>KOTEHENA</t>
  </si>
  <si>
    <t>M.B.M.RIZNI</t>
  </si>
  <si>
    <t>932391449V</t>
  </si>
  <si>
    <t>NO 15, RESERVIOR ROAD</t>
  </si>
  <si>
    <t>COLOMO - 09</t>
  </si>
  <si>
    <t>923174281V</t>
  </si>
  <si>
    <t xml:space="preserve">S.H.S.M.DHARMASIRI </t>
  </si>
  <si>
    <t>912040666V</t>
  </si>
  <si>
    <t>NO84/7,POLKOTUWA ROAD</t>
  </si>
  <si>
    <t>KATUBEDDA</t>
  </si>
  <si>
    <t>MOUNT LEVENIA</t>
  </si>
  <si>
    <t xml:space="preserve">L D I M.SAMARASINGHE </t>
  </si>
  <si>
    <t>940833922V</t>
  </si>
  <si>
    <t>NO170/C, NISALA PEDESA,WADURANMULLA</t>
  </si>
  <si>
    <t>KOROTHOTA</t>
  </si>
  <si>
    <t>BORELLA S/G</t>
  </si>
  <si>
    <t>P.SUDARSHANI</t>
  </si>
  <si>
    <t>938000905V</t>
  </si>
  <si>
    <t>NO.20/31, NUGAHAPURA</t>
  </si>
  <si>
    <t>KIRULAPANA</t>
  </si>
  <si>
    <t>COLOMBO 05</t>
  </si>
  <si>
    <t>MAJESTIC CITY</t>
  </si>
  <si>
    <t xml:space="preserve">E.L.ATHAPATHTHU  </t>
  </si>
  <si>
    <t>938340978V</t>
  </si>
  <si>
    <t>211/A,COLOMBO ROAD,</t>
  </si>
  <si>
    <t>RATHTHANAPITIYA</t>
  </si>
  <si>
    <t>BORALESGAMUWA</t>
  </si>
  <si>
    <t>NUGEGODA</t>
  </si>
  <si>
    <t>M.S.MOHAMED SAAJITH</t>
  </si>
  <si>
    <t>932081547V</t>
  </si>
  <si>
    <t>120/P/14,MEGADA KOLONNAWA</t>
  </si>
  <si>
    <t>KOLLUPITIYA</t>
  </si>
  <si>
    <t xml:space="preserve">H.M.E.G.S.M.HERATH   </t>
  </si>
  <si>
    <t>903494115V</t>
  </si>
  <si>
    <t>23 RD.MILE POST</t>
  </si>
  <si>
    <t>WALLIWELA</t>
  </si>
  <si>
    <t>MATALE</t>
  </si>
  <si>
    <t>SEY</t>
  </si>
  <si>
    <t>0380-33490482-101</t>
  </si>
  <si>
    <t>M Y M SIDDIK</t>
  </si>
  <si>
    <t>932382652V</t>
  </si>
  <si>
    <t>912111628V</t>
  </si>
  <si>
    <t>I D WEERASINGHE</t>
  </si>
  <si>
    <t>927860678V</t>
  </si>
  <si>
    <t>NO 244/1</t>
  </si>
  <si>
    <t>MANAKADA ROAD</t>
  </si>
  <si>
    <t>887280894V</t>
  </si>
  <si>
    <t>CALL CENTER ASSOCIATES- OB - STREAM 02</t>
  </si>
  <si>
    <t xml:space="preserve">S P N P SILVA </t>
  </si>
  <si>
    <t>907941043V</t>
  </si>
  <si>
    <t>NO 156/9, 4TH LANE, UYANA ROAD</t>
  </si>
  <si>
    <t>LUNAWA</t>
  </si>
  <si>
    <t xml:space="preserve">MORATUWA </t>
  </si>
  <si>
    <t>K R T MADUSHANI</t>
  </si>
  <si>
    <t>927542170V</t>
  </si>
  <si>
    <t>CALL CENTER ASSOCIATES- OB - STREAM 03</t>
  </si>
  <si>
    <t>NO 194/7, MEWALLA ROAD</t>
  </si>
  <si>
    <t>PETHIYAGODA</t>
  </si>
  <si>
    <t xml:space="preserve">KELANIYA </t>
  </si>
  <si>
    <t>933603075V</t>
  </si>
  <si>
    <t>CALL CENTER ASSOCIATES - OB - STREAM 03</t>
  </si>
  <si>
    <t>D S PRIYADARSHANA</t>
  </si>
  <si>
    <t>931582135V</t>
  </si>
  <si>
    <t>CALL CENTER ASSOCATES- OB - STREAM 03</t>
  </si>
  <si>
    <t>NO 3/8, ARAB PASSAGE</t>
  </si>
  <si>
    <t>DEAN'S ROAD</t>
  </si>
  <si>
    <t>COLOMBO 10</t>
  </si>
  <si>
    <t>SUDUWELLA</t>
  </si>
  <si>
    <t>143-2-002-8-3314472</t>
  </si>
  <si>
    <t>W V K DILSHANI</t>
  </si>
  <si>
    <t>935902312V</t>
  </si>
  <si>
    <t>NO 43/48B, EKAMUTU MW</t>
  </si>
  <si>
    <t>BORUPANA</t>
  </si>
  <si>
    <t xml:space="preserve">RATMALANA </t>
  </si>
  <si>
    <t>080-2-002-9-1133828</t>
  </si>
  <si>
    <t>WATTALA</t>
  </si>
  <si>
    <t>PETTAH</t>
  </si>
  <si>
    <t>H P R K NAYANANANDA</t>
  </si>
  <si>
    <t>925073814V</t>
  </si>
  <si>
    <t>NO 07, PANASGODA</t>
  </si>
  <si>
    <t>YAKKALA</t>
  </si>
  <si>
    <t>CITY OFFICE</t>
  </si>
  <si>
    <t>DEHIWALA</t>
  </si>
  <si>
    <t>E S M PRIYASHAN</t>
  </si>
  <si>
    <t>951810193V</t>
  </si>
  <si>
    <t xml:space="preserve">241/1C/1 </t>
  </si>
  <si>
    <t>KALIYAMMAHARA</t>
  </si>
  <si>
    <t>BOKUNDARA</t>
  </si>
  <si>
    <t>895680036v</t>
  </si>
  <si>
    <t>W.A.C.JAYANGA JAYATHISSA</t>
  </si>
  <si>
    <t>906182556v</t>
  </si>
  <si>
    <t xml:space="preserve">NO : 23 3RD CROSS LANE ALWIS TOWN  </t>
  </si>
  <si>
    <t>HEDALA</t>
  </si>
  <si>
    <t>WATTHALA</t>
  </si>
  <si>
    <t>J R FERNANDO</t>
  </si>
  <si>
    <t>883350324v</t>
  </si>
  <si>
    <t>1-0009-80-5823-7</t>
  </si>
  <si>
    <t>BORELLA</t>
  </si>
  <si>
    <t>G V JAYATHILAKA</t>
  </si>
  <si>
    <t>898123464V</t>
  </si>
  <si>
    <t>M P A PERERA</t>
  </si>
  <si>
    <t>937683960V</t>
  </si>
  <si>
    <t>905502220V</t>
  </si>
  <si>
    <t>KOLPITY</t>
  </si>
  <si>
    <t>H M L M HERATH</t>
  </si>
  <si>
    <t>915892663V</t>
  </si>
  <si>
    <t>078-2-001-0-0017558</t>
  </si>
  <si>
    <t>B C KALPANEE</t>
  </si>
  <si>
    <t>936071422V</t>
  </si>
  <si>
    <t>1-0061-50-4278-0</t>
  </si>
  <si>
    <t>T H M FERNANDO</t>
  </si>
  <si>
    <t>923262407V</t>
  </si>
  <si>
    <t>K M C SHANAKA</t>
  </si>
  <si>
    <t>933030210V</t>
  </si>
  <si>
    <t>NAWAM MW</t>
  </si>
  <si>
    <t>942703902V</t>
  </si>
  <si>
    <t>D M C SANJEEWA</t>
  </si>
  <si>
    <t>891714530V</t>
  </si>
  <si>
    <t xml:space="preserve">WELIWERIYA </t>
  </si>
  <si>
    <t>S A KUMUDIKA</t>
  </si>
  <si>
    <t>926931512V</t>
  </si>
  <si>
    <t>KANDY</t>
  </si>
  <si>
    <t>T M T ISURINI</t>
  </si>
  <si>
    <t>928552125V</t>
  </si>
  <si>
    <t xml:space="preserve">D M PRAVEETHA </t>
  </si>
  <si>
    <t>955453611V</t>
  </si>
  <si>
    <t>NAWALAPITIYA</t>
  </si>
  <si>
    <t xml:space="preserve">BATHTHARAMULLA </t>
  </si>
  <si>
    <t>098-2-001-8-0014691</t>
  </si>
  <si>
    <t>186-2-001-0-0007851</t>
  </si>
  <si>
    <t>HATTON</t>
  </si>
  <si>
    <t>MAIN STREET</t>
  </si>
  <si>
    <t>926551060V</t>
  </si>
  <si>
    <t xml:space="preserve">S KUJAJINI </t>
  </si>
  <si>
    <t>29th</t>
  </si>
  <si>
    <t>30th</t>
  </si>
  <si>
    <t>886902654V</t>
  </si>
  <si>
    <t>JA ELA</t>
  </si>
  <si>
    <t>938393079v</t>
  </si>
  <si>
    <t>923434631V</t>
  </si>
  <si>
    <t>936302491V</t>
  </si>
  <si>
    <t>898483622V</t>
  </si>
  <si>
    <t>927944502V</t>
  </si>
  <si>
    <t>SHIRAZ M R</t>
  </si>
  <si>
    <t>SEWWANDI D D K</t>
  </si>
  <si>
    <t xml:space="preserve">KOSHILA W M G </t>
  </si>
  <si>
    <t>FERNANDO M S K</t>
  </si>
  <si>
    <t>YOGENDRAN S</t>
  </si>
  <si>
    <t>PERERA K S N</t>
  </si>
  <si>
    <t xml:space="preserve">BULATHSINHALA D T </t>
  </si>
  <si>
    <t>MARZOOK A</t>
  </si>
  <si>
    <t>SAMARAWEERA K S J</t>
  </si>
  <si>
    <t>JONATHAN T</t>
  </si>
  <si>
    <t>ALWIS A I D</t>
  </si>
  <si>
    <t>DISSANAYAKE U</t>
  </si>
  <si>
    <t>THARUKA T A S</t>
  </si>
  <si>
    <t>947162004 V</t>
  </si>
  <si>
    <t>928211111 V</t>
  </si>
  <si>
    <t>932690713 V</t>
  </si>
  <si>
    <t>931922386 V</t>
  </si>
  <si>
    <t>920632645 V</t>
  </si>
  <si>
    <t>920743064 V</t>
  </si>
  <si>
    <t>931144316v</t>
  </si>
  <si>
    <t>EMPLOYEE NUMBER</t>
  </si>
  <si>
    <t>NIC</t>
  </si>
  <si>
    <t>BANK</t>
  </si>
  <si>
    <t>BRANCH</t>
  </si>
  <si>
    <t>ACCOUNT</t>
  </si>
  <si>
    <t>BASIC SALARY</t>
  </si>
  <si>
    <t>NO PAY</t>
  </si>
  <si>
    <t>EPF DEDUCTION</t>
  </si>
  <si>
    <t>ATTENDANCE INCENTIVE</t>
  </si>
  <si>
    <t>PBI</t>
  </si>
  <si>
    <t xml:space="preserve">UPSELLING AND EBILLING INCENTIVE                                       </t>
  </si>
  <si>
    <t>HOLD</t>
  </si>
  <si>
    <t>PAYE</t>
  </si>
  <si>
    <t>BANK TRANSFER AMOUNT</t>
  </si>
  <si>
    <t>EPF CONTRIBUTION</t>
  </si>
  <si>
    <t>ETF CONTRIBUTION</t>
  </si>
  <si>
    <t>DAYS WORKED</t>
  </si>
  <si>
    <t>DATE OF JOIN</t>
  </si>
  <si>
    <t>MEMBER STATUS</t>
  </si>
  <si>
    <t>E</t>
  </si>
  <si>
    <t>N</t>
  </si>
  <si>
    <t>928572838V</t>
  </si>
  <si>
    <t>912130800V</t>
  </si>
  <si>
    <t>910220683V</t>
  </si>
  <si>
    <t>903104597V</t>
  </si>
  <si>
    <t>932950529V</t>
  </si>
  <si>
    <t>941380344V</t>
  </si>
  <si>
    <t>871210756V</t>
  </si>
  <si>
    <t>917884404V</t>
  </si>
  <si>
    <t>906741547V</t>
  </si>
  <si>
    <t>877413020V</t>
  </si>
  <si>
    <t>905504266V</t>
  </si>
  <si>
    <t>917610703V</t>
  </si>
  <si>
    <t>905960342V</t>
  </si>
  <si>
    <t>862200543V</t>
  </si>
  <si>
    <t>898434044V</t>
  </si>
  <si>
    <t>935301378V</t>
  </si>
  <si>
    <t>907090159V</t>
  </si>
  <si>
    <t>935121833V</t>
  </si>
  <si>
    <t>917473790V</t>
  </si>
  <si>
    <t>936770754V</t>
  </si>
  <si>
    <t>946202126V</t>
  </si>
  <si>
    <t>896823221V</t>
  </si>
  <si>
    <t>871331766V</t>
  </si>
  <si>
    <t>900163576V</t>
  </si>
  <si>
    <t>913544048V</t>
  </si>
  <si>
    <t>910571931V</t>
  </si>
  <si>
    <t>923532811V</t>
  </si>
  <si>
    <t>902755160V</t>
  </si>
  <si>
    <t>903030607v</t>
  </si>
  <si>
    <t>920782990V</t>
  </si>
  <si>
    <t>953000024V</t>
  </si>
  <si>
    <t>931212834V</t>
  </si>
  <si>
    <t>911401657V</t>
  </si>
  <si>
    <t>933070441V</t>
  </si>
  <si>
    <t>871263949V</t>
  </si>
  <si>
    <t>943521638V</t>
  </si>
  <si>
    <t>903314303V</t>
  </si>
  <si>
    <t>923350632V</t>
  </si>
  <si>
    <t>15/10/2013</t>
  </si>
  <si>
    <t>927511460V</t>
  </si>
  <si>
    <t>932101351V</t>
  </si>
  <si>
    <t>15/11/2013</t>
  </si>
  <si>
    <t>943230420V</t>
  </si>
  <si>
    <t>843251943V</t>
  </si>
  <si>
    <t>952790331V</t>
  </si>
  <si>
    <t>920401490V</t>
  </si>
  <si>
    <t>943290601V</t>
  </si>
  <si>
    <t>908520904V</t>
  </si>
  <si>
    <t>942224338V</t>
  </si>
  <si>
    <t>897472813V</t>
  </si>
  <si>
    <t>921050909V</t>
  </si>
  <si>
    <t>925110400V</t>
  </si>
  <si>
    <t>15/1/2014</t>
  </si>
  <si>
    <t>946010715V</t>
  </si>
  <si>
    <t xml:space="preserve">871120935V </t>
  </si>
  <si>
    <t>16/2/2014</t>
  </si>
  <si>
    <t>940292786V</t>
  </si>
  <si>
    <t>OT NORMAL</t>
  </si>
  <si>
    <t>OT DOUBLE</t>
  </si>
  <si>
    <t>KELANIYA NSB PIYASA</t>
  </si>
  <si>
    <t>KALUTARA S/G</t>
  </si>
  <si>
    <t>KOTIKAWATTE</t>
  </si>
  <si>
    <t>186/B, AWISSAWELLA ROAD</t>
  </si>
  <si>
    <t>NO 33,MUHANDIRAMPITIYA ROAD</t>
  </si>
  <si>
    <t>NO 831/A, ATHURUGIRIYA ROAD</t>
  </si>
  <si>
    <t>NO 34, SRI RATHNAJOTHY MAWATHA,</t>
  </si>
  <si>
    <t>MORATTUWA</t>
  </si>
  <si>
    <t>NO 73/9, ABEYRATHNA MAWATHA</t>
  </si>
  <si>
    <t>NO 36/1, MANTHRIMULLA ROAD</t>
  </si>
  <si>
    <t>ATTIDIYA</t>
  </si>
  <si>
    <t>NO 167/3/F, AMBARALUWA NORTH</t>
  </si>
  <si>
    <t>WELIWERIYA</t>
  </si>
  <si>
    <t>NO 122, DAMBAWALA</t>
  </si>
  <si>
    <t>UDUGAMBULA</t>
  </si>
  <si>
    <t>NO 17/2, SRI DARMAPALA ROAD</t>
  </si>
  <si>
    <t>MOUNT LAVANIYA</t>
  </si>
  <si>
    <t>NO 15, JAYASUNDARA LANE</t>
  </si>
  <si>
    <t>NO 11/11, THISARA GARDEN</t>
  </si>
  <si>
    <t>BATAWALA</t>
  </si>
  <si>
    <t>PADUKKA</t>
  </si>
  <si>
    <t>NO 177, DEANS ROAD</t>
  </si>
  <si>
    <t>COLOMBO-10</t>
  </si>
  <si>
    <t>NO 15, FAIRLINE ROAD</t>
  </si>
  <si>
    <t>NORTH MEDDECOMBRA</t>
  </si>
  <si>
    <t xml:space="preserve">TOP DIVISION </t>
  </si>
  <si>
    <t>WATTAGODA, 22110</t>
  </si>
  <si>
    <t>NO 653/8 HALGAHADENIYA</t>
  </si>
  <si>
    <t>MULLERIYAWA NEW TOWN</t>
  </si>
  <si>
    <t>NO 407/8, MAHARAGEWATHA,</t>
  </si>
  <si>
    <t>NAGAHAWELA ROAD, KALANIMULLA</t>
  </si>
  <si>
    <t>ANGODA</t>
  </si>
  <si>
    <t>NO 70A,</t>
  </si>
  <si>
    <t>HILL STREET</t>
  </si>
  <si>
    <t>COLOMBO 13</t>
  </si>
  <si>
    <t>HUNUPITIYA</t>
  </si>
  <si>
    <t>PARIS PERERA ROAD</t>
  </si>
  <si>
    <t xml:space="preserve">AOG CHURCH, </t>
  </si>
  <si>
    <t>NO.22/2,KATUWALAMULLA</t>
  </si>
  <si>
    <t>"HANSIKA" ATHTHOTUWAGODALLA</t>
  </si>
  <si>
    <t>NIYAGAMA</t>
  </si>
  <si>
    <t>THALGASWALA</t>
  </si>
  <si>
    <t>NO: 141/A, THEKKAWATHTHA</t>
  </si>
  <si>
    <t>PALATHOTA</t>
  </si>
  <si>
    <t>KALUTHARA SOUTH</t>
  </si>
  <si>
    <t xml:space="preserve">NO: 31/A, DHARMARAMA ROAD </t>
  </si>
  <si>
    <t>NO: 140/8, 8TH LANE,</t>
  </si>
  <si>
    <t xml:space="preserve">NO: 78, KOTHMALE ROAD, </t>
  </si>
  <si>
    <t>NO: 155/A, SUMITHRARAMA MAWATHA</t>
  </si>
  <si>
    <t>NO: 126/C, PAHALA KARAGAHAMUNA</t>
  </si>
  <si>
    <t>NO: 43/A, NATIONAL HOUSING SCHEME</t>
  </si>
  <si>
    <t>917092990V</t>
  </si>
  <si>
    <t>VIDYARATHNE A U S</t>
  </si>
  <si>
    <t>NO: 39, PALLEGAMA</t>
  </si>
  <si>
    <t>MEETHENWALA</t>
  </si>
  <si>
    <t xml:space="preserve">MAWATHAGAMA </t>
  </si>
  <si>
    <t>KURUNEGALA</t>
  </si>
  <si>
    <t>THISERA P J R</t>
  </si>
  <si>
    <t>926420232V</t>
  </si>
  <si>
    <t>NO: 331/B, MALANIBULATHSINHALA MAWATHA,</t>
  </si>
  <si>
    <t>BORALASGAMUWA</t>
  </si>
  <si>
    <t>LAWTON S P</t>
  </si>
  <si>
    <t>925542539V</t>
  </si>
  <si>
    <t>NO: 124D, KOTIKAAMBA,</t>
  </si>
  <si>
    <t>HATHARALIYADDA</t>
  </si>
  <si>
    <t>JAYASEKARA N N</t>
  </si>
  <si>
    <t>915621236V</t>
  </si>
  <si>
    <t>KARAGAHAULPATHA,</t>
  </si>
  <si>
    <t>MEDAWELA</t>
  </si>
  <si>
    <t>UDUKINDA</t>
  </si>
  <si>
    <t>SALLAY A G</t>
  </si>
  <si>
    <t>921821735V</t>
  </si>
  <si>
    <t>NO: 108, SENANAYAKA AVENUE,</t>
  </si>
  <si>
    <t xml:space="preserve">NAWALA </t>
  </si>
  <si>
    <t>PERERA G H M C D</t>
  </si>
  <si>
    <t>838552889V</t>
  </si>
  <si>
    <t>NO: 20/9 A, KURUNATHILAKE MAWATHA,</t>
  </si>
  <si>
    <t>HEENTHIKUMBURA</t>
  </si>
  <si>
    <t>THALANGAMA - NORTH</t>
  </si>
  <si>
    <t>UMAHARY B</t>
  </si>
  <si>
    <t>927521423V</t>
  </si>
  <si>
    <t>NO:45/18, BATHIYA MAWATHA</t>
  </si>
  <si>
    <t>KALUBOWILA</t>
  </si>
  <si>
    <t>0680-01389082-101</t>
  </si>
  <si>
    <t>JAYASURIYA J A M M</t>
  </si>
  <si>
    <t>923192360V</t>
  </si>
  <si>
    <t>NO:68, IRATTAKULAMA</t>
  </si>
  <si>
    <t>MADAMPE</t>
  </si>
  <si>
    <t>KUMAR P K</t>
  </si>
  <si>
    <t>932012790V</t>
  </si>
  <si>
    <t>NO:14/17, KEERAPONE ROAD,</t>
  </si>
  <si>
    <t>GAMPOLA</t>
  </si>
  <si>
    <t>WIMALASOORIYA D B R D</t>
  </si>
  <si>
    <t>922613753V</t>
  </si>
  <si>
    <t>NO: 105, MATHALE ROAD,</t>
  </si>
  <si>
    <t>PAHALA BAMBAWA</t>
  </si>
  <si>
    <t>GALEWELA</t>
  </si>
  <si>
    <t>HARESH R</t>
  </si>
  <si>
    <t>941101100V</t>
  </si>
  <si>
    <t xml:space="preserve">NO: 17/1, SCHOOL LANE, </t>
  </si>
  <si>
    <t>COLOMBO - 03</t>
  </si>
  <si>
    <t>SILVA N G D N D</t>
  </si>
  <si>
    <t>882800229V</t>
  </si>
  <si>
    <t>NO: 41/13, PATHALAWATTA ROAD</t>
  </si>
  <si>
    <t>NEDIMALA</t>
  </si>
  <si>
    <t>Final Salary  Sheet of OB -  : Apr.'14</t>
  </si>
  <si>
    <t>P</t>
  </si>
  <si>
    <t>OFF</t>
  </si>
  <si>
    <t>AB</t>
  </si>
  <si>
    <t>COLOMBO  SOUTH</t>
  </si>
  <si>
    <t>928291111 V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</si>
</sst>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u/>
      <sz val="8"/>
      <name val="Verdana"/>
      <family val="2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Times New Roman"/>
      <family val="1"/>
    </font>
    <font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2"/>
    <xf numFmtId="0" fontId="22" fillId="0" borderId="0"/>
    <xf numFmtId="44" fontId="1" fillId="0" borderId="0" applyFont="0" applyFill="0" applyBorder="0" applyAlignment="0" applyProtection="0"/>
  </cellStyleXfs>
  <cellXfs count="33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Fill="1"/>
    <xf numFmtId="0" fontId="4" fillId="0" borderId="0" xfId="0" applyFont="1" applyBorder="1"/>
    <xf numFmtId="0" fontId="4" fillId="0" borderId="0" xfId="0" applyFont="1" applyFill="1" applyBorder="1"/>
    <xf numFmtId="43" fontId="5" fillId="2" borderId="2" xfId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3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horizontal="center"/>
    </xf>
    <xf numFmtId="0" fontId="11" fillId="5" borderId="2" xfId="0" applyFont="1" applyFill="1" applyBorder="1"/>
    <xf numFmtId="0" fontId="11" fillId="5" borderId="2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right"/>
    </xf>
    <xf numFmtId="1" fontId="14" fillId="5" borderId="2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4" fillId="5" borderId="0" xfId="0" applyFont="1" applyFill="1"/>
    <xf numFmtId="1" fontId="11" fillId="5" borderId="2" xfId="0" applyNumberFormat="1" applyFont="1" applyFill="1" applyBorder="1" applyAlignment="1">
      <alignment horizontal="right"/>
    </xf>
    <xf numFmtId="0" fontId="11" fillId="0" borderId="2" xfId="0" applyFont="1" applyFill="1" applyBorder="1" applyAlignment="1">
      <alignment horizontal="center"/>
    </xf>
    <xf numFmtId="0" fontId="11" fillId="6" borderId="2" xfId="0" applyFont="1" applyFill="1" applyBorder="1"/>
    <xf numFmtId="0" fontId="11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left"/>
    </xf>
    <xf numFmtId="1" fontId="11" fillId="6" borderId="2" xfId="0" applyNumberFormat="1" applyFont="1" applyFill="1" applyBorder="1" applyAlignment="1">
      <alignment horizontal="right"/>
    </xf>
    <xf numFmtId="0" fontId="4" fillId="6" borderId="0" xfId="0" applyFont="1" applyFill="1"/>
    <xf numFmtId="0" fontId="11" fillId="6" borderId="2" xfId="0" applyFont="1" applyFill="1" applyBorder="1" applyAlignment="1">
      <alignment horizontal="center" vertical="top"/>
    </xf>
    <xf numFmtId="0" fontId="11" fillId="6" borderId="2" xfId="0" applyFont="1" applyFill="1" applyBorder="1" applyAlignment="1"/>
    <xf numFmtId="0" fontId="11" fillId="6" borderId="2" xfId="2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right"/>
    </xf>
    <xf numFmtId="0" fontId="4" fillId="7" borderId="0" xfId="0" applyFont="1" applyFill="1"/>
    <xf numFmtId="0" fontId="8" fillId="0" borderId="0" xfId="0" applyFont="1" applyFill="1" applyBorder="1"/>
    <xf numFmtId="0" fontId="11" fillId="7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vertical="center"/>
    </xf>
    <xf numFmtId="0" fontId="11" fillId="8" borderId="2" xfId="0" applyFont="1" applyFill="1" applyBorder="1"/>
    <xf numFmtId="0" fontId="11" fillId="8" borderId="2" xfId="0" applyFont="1" applyFill="1" applyBorder="1" applyAlignment="1">
      <alignment horizontal="center"/>
    </xf>
    <xf numFmtId="0" fontId="15" fillId="8" borderId="2" xfId="0" applyFont="1" applyFill="1" applyBorder="1" applyAlignment="1"/>
    <xf numFmtId="0" fontId="4" fillId="8" borderId="0" xfId="0" applyFont="1" applyFill="1"/>
    <xf numFmtId="0" fontId="11" fillId="8" borderId="2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right"/>
    </xf>
    <xf numFmtId="0" fontId="15" fillId="5" borderId="2" xfId="0" applyFont="1" applyFill="1" applyBorder="1" applyAlignment="1">
      <alignment horizontal="center"/>
    </xf>
    <xf numFmtId="0" fontId="15" fillId="5" borderId="2" xfId="0" applyFont="1" applyFill="1" applyBorder="1"/>
    <xf numFmtId="0" fontId="11" fillId="5" borderId="2" xfId="0" applyFont="1" applyFill="1" applyBorder="1" applyAlignment="1">
      <alignment vertical="center"/>
    </xf>
    <xf numFmtId="0" fontId="5" fillId="6" borderId="2" xfId="0" applyFont="1" applyFill="1" applyBorder="1"/>
    <xf numFmtId="1" fontId="11" fillId="8" borderId="2" xfId="0" applyNumberFormat="1" applyFont="1" applyFill="1" applyBorder="1"/>
    <xf numFmtId="0" fontId="4" fillId="8" borderId="0" xfId="0" applyFont="1" applyFill="1" applyBorder="1"/>
    <xf numFmtId="0" fontId="4" fillId="6" borderId="0" xfId="0" applyFont="1" applyFill="1" applyBorder="1"/>
    <xf numFmtId="0" fontId="11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left"/>
    </xf>
    <xf numFmtId="1" fontId="11" fillId="9" borderId="2" xfId="0" applyNumberFormat="1" applyFont="1" applyFill="1" applyBorder="1" applyAlignment="1">
      <alignment horizontal="right"/>
    </xf>
    <xf numFmtId="0" fontId="4" fillId="9" borderId="0" xfId="0" applyFont="1" applyFill="1"/>
    <xf numFmtId="0" fontId="11" fillId="9" borderId="2" xfId="0" applyFont="1" applyFill="1" applyBorder="1" applyAlignment="1">
      <alignment horizontal="right"/>
    </xf>
    <xf numFmtId="0" fontId="15" fillId="5" borderId="2" xfId="0" applyFont="1" applyFill="1" applyBorder="1" applyAlignment="1">
      <alignment horizontal="left"/>
    </xf>
    <xf numFmtId="0" fontId="15" fillId="5" borderId="2" xfId="0" applyFont="1" applyFill="1" applyBorder="1" applyAlignment="1">
      <alignment horizontal="right"/>
    </xf>
    <xf numFmtId="0" fontId="11" fillId="5" borderId="3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left"/>
    </xf>
    <xf numFmtId="0" fontId="15" fillId="5" borderId="9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center" vertical="center"/>
    </xf>
    <xf numFmtId="1" fontId="15" fillId="5" borderId="2" xfId="0" applyNumberFormat="1" applyFont="1" applyFill="1" applyBorder="1" applyAlignment="1">
      <alignment horizontal="right"/>
    </xf>
    <xf numFmtId="0" fontId="4" fillId="5" borderId="2" xfId="0" applyFont="1" applyFill="1" applyBorder="1"/>
    <xf numFmtId="0" fontId="15" fillId="9" borderId="2" xfId="0" applyFont="1" applyFill="1" applyBorder="1" applyAlignment="1">
      <alignment horizontal="left"/>
    </xf>
    <xf numFmtId="0" fontId="15" fillId="9" borderId="2" xfId="0" applyFont="1" applyFill="1" applyBorder="1" applyAlignment="1">
      <alignment horizontal="right"/>
    </xf>
    <xf numFmtId="0" fontId="4" fillId="9" borderId="2" xfId="0" applyFont="1" applyFill="1" applyBorder="1"/>
    <xf numFmtId="0" fontId="15" fillId="6" borderId="2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right"/>
    </xf>
    <xf numFmtId="0" fontId="4" fillId="6" borderId="6" xfId="0" applyFont="1" applyFill="1" applyBorder="1"/>
    <xf numFmtId="0" fontId="4" fillId="6" borderId="2" xfId="0" applyFont="1" applyFill="1" applyBorder="1"/>
    <xf numFmtId="0" fontId="15" fillId="8" borderId="2" xfId="0" applyFont="1" applyFill="1" applyBorder="1" applyAlignment="1">
      <alignment horizontal="left"/>
    </xf>
    <xf numFmtId="0" fontId="15" fillId="8" borderId="2" xfId="0" applyFont="1" applyFill="1" applyBorder="1" applyAlignment="1">
      <alignment horizontal="right"/>
    </xf>
    <xf numFmtId="0" fontId="4" fillId="8" borderId="6" xfId="0" applyFont="1" applyFill="1" applyBorder="1"/>
    <xf numFmtId="0" fontId="4" fillId="8" borderId="2" xfId="0" applyFont="1" applyFill="1" applyBorder="1"/>
    <xf numFmtId="0" fontId="4" fillId="9" borderId="6" xfId="0" applyFont="1" applyFill="1" applyBorder="1"/>
    <xf numFmtId="0" fontId="11" fillId="9" borderId="3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left"/>
    </xf>
    <xf numFmtId="0" fontId="15" fillId="9" borderId="3" xfId="0" applyFont="1" applyFill="1" applyBorder="1" applyAlignment="1">
      <alignment horizontal="right"/>
    </xf>
    <xf numFmtId="0" fontId="4" fillId="9" borderId="9" xfId="0" applyFont="1" applyFill="1" applyBorder="1"/>
    <xf numFmtId="0" fontId="4" fillId="9" borderId="3" xfId="0" applyFont="1" applyFill="1" applyBorder="1"/>
    <xf numFmtId="0" fontId="4" fillId="0" borderId="6" xfId="0" applyFont="1" applyFill="1" applyBorder="1"/>
    <xf numFmtId="0" fontId="11" fillId="8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top"/>
    </xf>
    <xf numFmtId="0" fontId="11" fillId="8" borderId="2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" fillId="5" borderId="0" xfId="0" applyFont="1" applyFill="1" applyBorder="1"/>
    <xf numFmtId="43" fontId="5" fillId="2" borderId="2" xfId="1" applyFont="1" applyFill="1" applyBorder="1" applyAlignment="1">
      <alignment horizontal="right" vertical="center" wrapText="1"/>
    </xf>
    <xf numFmtId="43" fontId="17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0" fontId="20" fillId="0" borderId="2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2" fillId="10" borderId="2" xfId="0" applyFont="1" applyFill="1" applyBorder="1"/>
    <xf numFmtId="0" fontId="12" fillId="11" borderId="2" xfId="0" applyFont="1" applyFill="1" applyBorder="1"/>
    <xf numFmtId="0" fontId="12" fillId="12" borderId="2" xfId="0" applyFont="1" applyFill="1" applyBorder="1"/>
    <xf numFmtId="0" fontId="12" fillId="13" borderId="2" xfId="0" applyFont="1" applyFill="1" applyBorder="1"/>
    <xf numFmtId="0" fontId="12" fillId="14" borderId="2" xfId="0" applyFont="1" applyFill="1" applyBorder="1"/>
    <xf numFmtId="0" fontId="11" fillId="10" borderId="2" xfId="0" applyFont="1" applyFill="1" applyBorder="1"/>
    <xf numFmtId="0" fontId="11" fillId="14" borderId="2" xfId="0" applyFont="1" applyFill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0" fillId="0" borderId="0" xfId="0" applyNumberFormat="1"/>
    <xf numFmtId="14" fontId="11" fillId="5" borderId="2" xfId="0" applyNumberFormat="1" applyFont="1" applyFill="1" applyBorder="1" applyAlignment="1">
      <alignment horizontal="center"/>
    </xf>
    <xf numFmtId="2" fontId="12" fillId="5" borderId="2" xfId="0" applyNumberFormat="1" applyFont="1" applyFill="1" applyBorder="1" applyAlignment="1">
      <alignment horizontal="right"/>
    </xf>
    <xf numFmtId="2" fontId="11" fillId="5" borderId="2" xfId="1" applyNumberFormat="1" applyFont="1" applyFill="1" applyBorder="1" applyAlignment="1">
      <alignment horizontal="right"/>
    </xf>
    <xf numFmtId="2" fontId="13" fillId="5" borderId="2" xfId="1" applyNumberFormat="1" applyFont="1" applyFill="1" applyBorder="1" applyAlignment="1">
      <alignment horizontal="right"/>
    </xf>
    <xf numFmtId="2" fontId="12" fillId="6" borderId="2" xfId="0" applyNumberFormat="1" applyFont="1" applyFill="1" applyBorder="1" applyAlignment="1">
      <alignment horizontal="right"/>
    </xf>
    <xf numFmtId="2" fontId="11" fillId="6" borderId="2" xfId="1" applyNumberFormat="1" applyFont="1" applyFill="1" applyBorder="1" applyAlignment="1">
      <alignment horizontal="right"/>
    </xf>
    <xf numFmtId="2" fontId="13" fillId="6" borderId="2" xfId="1" applyNumberFormat="1" applyFont="1" applyFill="1" applyBorder="1" applyAlignment="1">
      <alignment horizontal="right"/>
    </xf>
    <xf numFmtId="2" fontId="12" fillId="7" borderId="2" xfId="0" applyNumberFormat="1" applyFont="1" applyFill="1" applyBorder="1" applyAlignment="1">
      <alignment horizontal="right"/>
    </xf>
    <xf numFmtId="2" fontId="11" fillId="7" borderId="2" xfId="1" applyNumberFormat="1" applyFont="1" applyFill="1" applyBorder="1" applyAlignment="1">
      <alignment horizontal="right"/>
    </xf>
    <xf numFmtId="2" fontId="13" fillId="7" borderId="2" xfId="1" applyNumberFormat="1" applyFont="1" applyFill="1" applyBorder="1" applyAlignment="1">
      <alignment horizontal="right"/>
    </xf>
    <xf numFmtId="2" fontId="12" fillId="8" borderId="2" xfId="0" applyNumberFormat="1" applyFont="1" applyFill="1" applyBorder="1" applyAlignment="1">
      <alignment horizontal="right"/>
    </xf>
    <xf numFmtId="2" fontId="11" fillId="8" borderId="2" xfId="1" applyNumberFormat="1" applyFont="1" applyFill="1" applyBorder="1" applyAlignment="1">
      <alignment horizontal="right"/>
    </xf>
    <xf numFmtId="2" fontId="13" fillId="8" borderId="2" xfId="1" applyNumberFormat="1" applyFont="1" applyFill="1" applyBorder="1" applyAlignment="1">
      <alignment horizontal="right"/>
    </xf>
    <xf numFmtId="2" fontId="11" fillId="5" borderId="2" xfId="0" applyNumberFormat="1" applyFont="1" applyFill="1" applyBorder="1" applyAlignment="1">
      <alignment horizontal="right"/>
    </xf>
    <xf numFmtId="2" fontId="13" fillId="6" borderId="2" xfId="0" applyNumberFormat="1" applyFont="1" applyFill="1" applyBorder="1" applyAlignment="1">
      <alignment horizontal="right"/>
    </xf>
    <xf numFmtId="2" fontId="12" fillId="9" borderId="2" xfId="0" applyNumberFormat="1" applyFont="1" applyFill="1" applyBorder="1" applyAlignment="1">
      <alignment horizontal="right"/>
    </xf>
    <xf numFmtId="2" fontId="11" fillId="9" borderId="2" xfId="1" applyNumberFormat="1" applyFont="1" applyFill="1" applyBorder="1" applyAlignment="1">
      <alignment horizontal="right"/>
    </xf>
    <xf numFmtId="2" fontId="13" fillId="9" borderId="2" xfId="1" applyNumberFormat="1" applyFont="1" applyFill="1" applyBorder="1" applyAlignment="1">
      <alignment horizontal="right"/>
    </xf>
    <xf numFmtId="2" fontId="12" fillId="5" borderId="3" xfId="1" applyNumberFormat="1" applyFont="1" applyFill="1" applyBorder="1" applyAlignment="1">
      <alignment horizontal="right"/>
    </xf>
    <xf numFmtId="2" fontId="11" fillId="5" borderId="3" xfId="1" applyNumberFormat="1" applyFont="1" applyFill="1" applyBorder="1" applyAlignment="1">
      <alignment horizontal="right"/>
    </xf>
    <xf numFmtId="2" fontId="13" fillId="5" borderId="3" xfId="1" applyNumberFormat="1" applyFont="1" applyFill="1" applyBorder="1" applyAlignment="1">
      <alignment horizontal="right"/>
    </xf>
    <xf numFmtId="2" fontId="13" fillId="5" borderId="3" xfId="0" applyNumberFormat="1" applyFont="1" applyFill="1" applyBorder="1" applyAlignment="1">
      <alignment horizontal="right"/>
    </xf>
    <xf numFmtId="2" fontId="13" fillId="5" borderId="2" xfId="0" applyNumberFormat="1" applyFont="1" applyFill="1" applyBorder="1" applyAlignment="1">
      <alignment horizontal="right"/>
    </xf>
    <xf numFmtId="2" fontId="12" fillId="5" borderId="2" xfId="1" applyNumberFormat="1" applyFont="1" applyFill="1" applyBorder="1" applyAlignment="1">
      <alignment horizontal="right"/>
    </xf>
    <xf numFmtId="2" fontId="12" fillId="9" borderId="2" xfId="1" applyNumberFormat="1" applyFont="1" applyFill="1" applyBorder="1" applyAlignment="1">
      <alignment horizontal="right"/>
    </xf>
    <xf numFmtId="2" fontId="13" fillId="9" borderId="2" xfId="0" applyNumberFormat="1" applyFont="1" applyFill="1" applyBorder="1" applyAlignment="1">
      <alignment horizontal="right"/>
    </xf>
    <xf numFmtId="2" fontId="12" fillId="6" borderId="2" xfId="1" applyNumberFormat="1" applyFont="1" applyFill="1" applyBorder="1" applyAlignment="1">
      <alignment horizontal="right"/>
    </xf>
    <xf numFmtId="2" fontId="12" fillId="3" borderId="2" xfId="1" applyNumberFormat="1" applyFont="1" applyFill="1" applyBorder="1" applyAlignment="1">
      <alignment horizontal="right"/>
    </xf>
    <xf numFmtId="2" fontId="11" fillId="3" borderId="2" xfId="1" applyNumberFormat="1" applyFont="1" applyFill="1" applyBorder="1" applyAlignment="1">
      <alignment horizontal="right"/>
    </xf>
    <xf numFmtId="2" fontId="13" fillId="3" borderId="2" xfId="0" applyNumberFormat="1" applyFont="1" applyFill="1" applyBorder="1" applyAlignment="1">
      <alignment horizontal="right"/>
    </xf>
    <xf numFmtId="2" fontId="13" fillId="3" borderId="2" xfId="1" applyNumberFormat="1" applyFont="1" applyFill="1" applyBorder="1" applyAlignment="1">
      <alignment horizontal="right"/>
    </xf>
    <xf numFmtId="2" fontId="12" fillId="8" borderId="2" xfId="1" applyNumberFormat="1" applyFont="1" applyFill="1" applyBorder="1" applyAlignment="1">
      <alignment horizontal="right"/>
    </xf>
    <xf numFmtId="2" fontId="13" fillId="8" borderId="2" xfId="0" applyNumberFormat="1" applyFont="1" applyFill="1" applyBorder="1" applyAlignment="1">
      <alignment horizontal="right"/>
    </xf>
    <xf numFmtId="2" fontId="12" fillId="9" borderId="3" xfId="1" applyNumberFormat="1" applyFont="1" applyFill="1" applyBorder="1" applyAlignment="1">
      <alignment horizontal="right"/>
    </xf>
    <xf numFmtId="2" fontId="11" fillId="9" borderId="3" xfId="1" applyNumberFormat="1" applyFont="1" applyFill="1" applyBorder="1" applyAlignment="1">
      <alignment horizontal="right"/>
    </xf>
    <xf numFmtId="2" fontId="13" fillId="9" borderId="3" xfId="0" applyNumberFormat="1" applyFont="1" applyFill="1" applyBorder="1" applyAlignment="1">
      <alignment horizontal="right"/>
    </xf>
    <xf numFmtId="2" fontId="11" fillId="7" borderId="3" xfId="1" applyNumberFormat="1" applyFont="1" applyFill="1" applyBorder="1" applyAlignment="1">
      <alignment horizontal="right"/>
    </xf>
    <xf numFmtId="2" fontId="11" fillId="6" borderId="3" xfId="1" applyNumberFormat="1" applyFont="1" applyFill="1" applyBorder="1" applyAlignment="1">
      <alignment horizontal="right"/>
    </xf>
    <xf numFmtId="2" fontId="11" fillId="8" borderId="2" xfId="0" applyNumberFormat="1" applyFont="1" applyFill="1" applyBorder="1" applyAlignment="1">
      <alignment horizontal="right" vertical="center"/>
    </xf>
    <xf numFmtId="2" fontId="11" fillId="8" borderId="4" xfId="0" applyNumberFormat="1" applyFont="1" applyFill="1" applyBorder="1" applyAlignment="1">
      <alignment horizontal="right" vertical="center"/>
    </xf>
    <xf numFmtId="2" fontId="11" fillId="8" borderId="3" xfId="1" applyNumberFormat="1" applyFont="1" applyFill="1" applyBorder="1" applyAlignment="1">
      <alignment horizontal="right"/>
    </xf>
    <xf numFmtId="2" fontId="11" fillId="9" borderId="2" xfId="0" applyNumberFormat="1" applyFont="1" applyFill="1" applyBorder="1" applyAlignment="1">
      <alignment horizontal="right"/>
    </xf>
    <xf numFmtId="0" fontId="11" fillId="17" borderId="2" xfId="0" applyFont="1" applyFill="1" applyBorder="1" applyAlignment="1">
      <alignment horizontal="center"/>
    </xf>
    <xf numFmtId="14" fontId="11" fillId="17" borderId="2" xfId="0" applyNumberFormat="1" applyFont="1" applyFill="1" applyBorder="1" applyAlignment="1">
      <alignment horizontal="center"/>
    </xf>
    <xf numFmtId="0" fontId="11" fillId="17" borderId="2" xfId="0" applyFont="1" applyFill="1" applyBorder="1"/>
    <xf numFmtId="0" fontId="11" fillId="17" borderId="2" xfId="0" applyFont="1" applyFill="1" applyBorder="1" applyAlignment="1">
      <alignment horizontal="right"/>
    </xf>
    <xf numFmtId="0" fontId="4" fillId="17" borderId="0" xfId="0" applyFont="1" applyFill="1"/>
    <xf numFmtId="0" fontId="11" fillId="5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17" borderId="4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5" fillId="8" borderId="6" xfId="0" applyFont="1" applyFill="1" applyBorder="1" applyAlignment="1"/>
    <xf numFmtId="0" fontId="11" fillId="8" borderId="6" xfId="0" applyFont="1" applyFill="1" applyBorder="1" applyAlignment="1">
      <alignment horizontal="left"/>
    </xf>
    <xf numFmtId="0" fontId="15" fillId="5" borderId="6" xfId="0" applyFont="1" applyFill="1" applyBorder="1"/>
    <xf numFmtId="0" fontId="11" fillId="5" borderId="6" xfId="0" applyFont="1" applyFill="1" applyBorder="1"/>
    <xf numFmtId="0" fontId="11" fillId="6" borderId="6" xfId="0" applyFont="1" applyFill="1" applyBorder="1"/>
    <xf numFmtId="0" fontId="11" fillId="8" borderId="6" xfId="0" applyFont="1" applyFill="1" applyBorder="1"/>
    <xf numFmtId="0" fontId="11" fillId="17" borderId="6" xfId="0" applyFont="1" applyFill="1" applyBorder="1"/>
    <xf numFmtId="0" fontId="11" fillId="9" borderId="6" xfId="0" applyFont="1" applyFill="1" applyBorder="1" applyAlignment="1">
      <alignment horizontal="left"/>
    </xf>
    <xf numFmtId="0" fontId="15" fillId="5" borderId="9" xfId="0" applyFont="1" applyFill="1" applyBorder="1" applyAlignment="1">
      <alignment horizontal="left"/>
    </xf>
    <xf numFmtId="0" fontId="15" fillId="5" borderId="6" xfId="0" applyFont="1" applyFill="1" applyBorder="1" applyAlignment="1">
      <alignment horizontal="left"/>
    </xf>
    <xf numFmtId="0" fontId="15" fillId="9" borderId="6" xfId="0" applyFont="1" applyFill="1" applyBorder="1" applyAlignment="1">
      <alignment horizontal="left"/>
    </xf>
    <xf numFmtId="0" fontId="15" fillId="6" borderId="6" xfId="0" applyFont="1" applyFill="1" applyBorder="1" applyAlignment="1">
      <alignment horizontal="left"/>
    </xf>
    <xf numFmtId="0" fontId="15" fillId="8" borderId="6" xfId="0" applyFont="1" applyFill="1" applyBorder="1" applyAlignment="1">
      <alignment horizontal="left"/>
    </xf>
    <xf numFmtId="0" fontId="15" fillId="9" borderId="9" xfId="0" applyFont="1" applyFill="1" applyBorder="1" applyAlignment="1">
      <alignment horizontal="left"/>
    </xf>
    <xf numFmtId="0" fontId="11" fillId="8" borderId="6" xfId="0" applyFont="1" applyFill="1" applyBorder="1" applyAlignment="1">
      <alignment vertical="center"/>
    </xf>
    <xf numFmtId="0" fontId="11" fillId="5" borderId="6" xfId="0" applyFont="1" applyFill="1" applyBorder="1" applyAlignment="1"/>
    <xf numFmtId="0" fontId="11" fillId="9" borderId="6" xfId="0" applyFont="1" applyFill="1" applyBorder="1" applyAlignment="1"/>
    <xf numFmtId="0" fontId="12" fillId="10" borderId="2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8" borderId="2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2" fillId="16" borderId="2" xfId="0" applyFont="1" applyFill="1" applyBorder="1" applyAlignment="1">
      <alignment horizontal="center"/>
    </xf>
    <xf numFmtId="0" fontId="21" fillId="9" borderId="2" xfId="0" applyFont="1" applyFill="1" applyBorder="1" applyAlignment="1">
      <alignment horizontal="center"/>
    </xf>
    <xf numFmtId="2" fontId="11" fillId="9" borderId="3" xfId="0" applyNumberFormat="1" applyFont="1" applyFill="1" applyBorder="1" applyAlignment="1">
      <alignment horizontal="right"/>
    </xf>
    <xf numFmtId="2" fontId="13" fillId="9" borderId="3" xfId="1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11" fillId="3" borderId="2" xfId="0" applyFont="1" applyFill="1" applyBorder="1"/>
    <xf numFmtId="0" fontId="11" fillId="3" borderId="2" xfId="0" applyFont="1" applyFill="1" applyBorder="1" applyAlignment="1">
      <alignment horizontal="center"/>
    </xf>
    <xf numFmtId="14" fontId="11" fillId="3" borderId="2" xfId="0" applyNumberFormat="1" applyFont="1" applyFill="1" applyBorder="1" applyAlignment="1">
      <alignment horizontal="center"/>
    </xf>
    <xf numFmtId="2" fontId="11" fillId="3" borderId="2" xfId="0" applyNumberFormat="1" applyFont="1" applyFill="1" applyBorder="1" applyAlignment="1">
      <alignment horizontal="right"/>
    </xf>
    <xf numFmtId="0" fontId="11" fillId="9" borderId="9" xfId="0" applyFont="1" applyFill="1" applyBorder="1" applyAlignment="1">
      <alignment horizontal="center"/>
    </xf>
    <xf numFmtId="0" fontId="11" fillId="14" borderId="3" xfId="0" applyFont="1" applyFill="1" applyBorder="1"/>
    <xf numFmtId="14" fontId="11" fillId="5" borderId="3" xfId="0" applyNumberFormat="1" applyFont="1" applyFill="1" applyBorder="1" applyAlignment="1">
      <alignment horizontal="center"/>
    </xf>
    <xf numFmtId="0" fontId="12" fillId="16" borderId="3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1" fillId="9" borderId="9" xfId="0" applyFont="1" applyFill="1" applyBorder="1" applyAlignment="1"/>
    <xf numFmtId="0" fontId="11" fillId="9" borderId="3" xfId="0" applyFont="1" applyFill="1" applyBorder="1" applyAlignment="1">
      <alignment horizontal="left"/>
    </xf>
    <xf numFmtId="0" fontId="11" fillId="9" borderId="3" xfId="0" applyFont="1" applyFill="1" applyBorder="1" applyAlignment="1">
      <alignment horizontal="right"/>
    </xf>
    <xf numFmtId="0" fontId="11" fillId="5" borderId="2" xfId="0" applyFont="1" applyFill="1" applyBorder="1" applyAlignment="1"/>
    <xf numFmtId="1" fontId="11" fillId="6" borderId="2" xfId="0" applyNumberFormat="1" applyFont="1" applyFill="1" applyBorder="1" applyAlignment="1"/>
    <xf numFmtId="2" fontId="11" fillId="6" borderId="2" xfId="0" applyNumberFormat="1" applyFont="1" applyFill="1" applyBorder="1" applyAlignment="1">
      <alignment horizontal="right"/>
    </xf>
    <xf numFmtId="0" fontId="11" fillId="9" borderId="2" xfId="0" applyFont="1" applyFill="1" applyBorder="1" applyAlignment="1"/>
    <xf numFmtId="0" fontId="11" fillId="0" borderId="2" xfId="0" applyFont="1" applyFill="1" applyBorder="1"/>
    <xf numFmtId="14" fontId="11" fillId="6" borderId="2" xfId="0" applyNumberFormat="1" applyFont="1" applyFill="1" applyBorder="1" applyAlignment="1">
      <alignment horizontal="center"/>
    </xf>
    <xf numFmtId="14" fontId="11" fillId="9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12" fillId="5" borderId="2" xfId="0" applyFont="1" applyFill="1" applyBorder="1"/>
    <xf numFmtId="0" fontId="12" fillId="5" borderId="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2" fillId="0" borderId="2" xfId="0" applyFont="1" applyFill="1" applyBorder="1"/>
    <xf numFmtId="14" fontId="11" fillId="0" borderId="2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1" fillId="0" borderId="2" xfId="0" applyFont="1" applyFill="1" applyBorder="1" applyAlignment="1"/>
    <xf numFmtId="2" fontId="12" fillId="0" borderId="2" xfId="0" applyNumberFormat="1" applyFont="1" applyFill="1" applyBorder="1" applyAlignment="1">
      <alignment horizontal="right"/>
    </xf>
    <xf numFmtId="2" fontId="11" fillId="0" borderId="2" xfId="1" applyNumberFormat="1" applyFont="1" applyFill="1" applyBorder="1" applyAlignment="1">
      <alignment horizontal="right"/>
    </xf>
    <xf numFmtId="2" fontId="13" fillId="0" borderId="2" xfId="1" applyNumberFormat="1" applyFont="1" applyFill="1" applyBorder="1" applyAlignment="1">
      <alignment horizontal="right"/>
    </xf>
    <xf numFmtId="0" fontId="4" fillId="0" borderId="0" xfId="0" applyFont="1" applyFill="1"/>
    <xf numFmtId="0" fontId="15" fillId="0" borderId="6" xfId="0" applyFont="1" applyFill="1" applyBorder="1" applyAlignment="1"/>
    <xf numFmtId="0" fontId="15" fillId="0" borderId="2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right"/>
    </xf>
    <xf numFmtId="2" fontId="12" fillId="0" borderId="2" xfId="1" applyNumberFormat="1" applyFont="1" applyFill="1" applyBorder="1" applyAlignment="1">
      <alignment horizontal="right"/>
    </xf>
    <xf numFmtId="2" fontId="11" fillId="0" borderId="3" xfId="1" applyNumberFormat="1" applyFont="1" applyFill="1" applyBorder="1" applyAlignment="1">
      <alignment horizontal="right"/>
    </xf>
    <xf numFmtId="2" fontId="13" fillId="0" borderId="2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11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9" borderId="2" xfId="0" applyFont="1" applyFill="1" applyBorder="1"/>
    <xf numFmtId="0" fontId="3" fillId="9" borderId="2" xfId="0" applyFont="1" applyFill="1" applyBorder="1" applyAlignment="1">
      <alignment horizontal="center"/>
    </xf>
    <xf numFmtId="0" fontId="11" fillId="9" borderId="2" xfId="0" applyFont="1" applyFill="1" applyBorder="1"/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 vertical="top"/>
    </xf>
    <xf numFmtId="0" fontId="11" fillId="0" borderId="15" xfId="0" applyFont="1" applyFill="1" applyBorder="1"/>
    <xf numFmtId="0" fontId="11" fillId="0" borderId="6" xfId="0" applyFont="1" applyFill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/>
    </xf>
    <xf numFmtId="0" fontId="11" fillId="2" borderId="6" xfId="0" applyFont="1" applyFill="1" applyBorder="1" applyAlignment="1">
      <alignment horizontal="center" vertical="center"/>
    </xf>
    <xf numFmtId="0" fontId="12" fillId="2" borderId="2" xfId="0" applyFont="1" applyFill="1" applyBorder="1"/>
    <xf numFmtId="14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right"/>
    </xf>
    <xf numFmtId="2" fontId="12" fillId="2" borderId="2" xfId="0" applyNumberFormat="1" applyFont="1" applyFill="1" applyBorder="1" applyAlignment="1">
      <alignment horizontal="right"/>
    </xf>
    <xf numFmtId="2" fontId="11" fillId="2" borderId="2" xfId="1" applyNumberFormat="1" applyFont="1" applyFill="1" applyBorder="1" applyAlignment="1">
      <alignment horizontal="right"/>
    </xf>
    <xf numFmtId="2" fontId="13" fillId="2" borderId="2" xfId="1" applyNumberFormat="1" applyFont="1" applyFill="1" applyBorder="1" applyAlignment="1">
      <alignment horizontal="right"/>
    </xf>
    <xf numFmtId="1" fontId="14" fillId="2" borderId="2" xfId="0" applyNumberFormat="1" applyFont="1" applyFill="1" applyBorder="1" applyAlignment="1">
      <alignment horizontal="center"/>
    </xf>
    <xf numFmtId="1" fontId="14" fillId="2" borderId="4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4" fillId="2" borderId="0" xfId="0" applyFont="1" applyFill="1"/>
    <xf numFmtId="0" fontId="3" fillId="2" borderId="2" xfId="0" applyFont="1" applyFill="1" applyBorder="1" applyAlignment="1">
      <alignment horizontal="center"/>
    </xf>
    <xf numFmtId="0" fontId="11" fillId="2" borderId="2" xfId="0" applyFont="1" applyFill="1" applyBorder="1"/>
    <xf numFmtId="2" fontId="11" fillId="2" borderId="2" xfId="0" applyNumberFormat="1" applyFont="1" applyFill="1" applyBorder="1" applyAlignment="1">
      <alignment horizontal="right"/>
    </xf>
    <xf numFmtId="2" fontId="13" fillId="2" borderId="2" xfId="0" applyNumberFormat="1" applyFont="1" applyFill="1" applyBorder="1" applyAlignment="1">
      <alignment horizontal="right"/>
    </xf>
    <xf numFmtId="0" fontId="11" fillId="2" borderId="2" xfId="0" applyFont="1" applyFill="1" applyBorder="1" applyAlignment="1">
      <alignment horizontal="center" vertical="top"/>
    </xf>
    <xf numFmtId="0" fontId="3" fillId="2" borderId="0" xfId="0" applyFont="1" applyFill="1" applyBorder="1"/>
    <xf numFmtId="0" fontId="3" fillId="2" borderId="0" xfId="0" applyFont="1" applyFill="1"/>
    <xf numFmtId="0" fontId="15" fillId="2" borderId="6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right"/>
    </xf>
    <xf numFmtId="2" fontId="12" fillId="2" borderId="2" xfId="1" applyNumberFormat="1" applyFont="1" applyFill="1" applyBorder="1" applyAlignment="1">
      <alignment horizontal="right"/>
    </xf>
    <xf numFmtId="0" fontId="4" fillId="2" borderId="6" xfId="0" applyFont="1" applyFill="1" applyBorder="1"/>
    <xf numFmtId="0" fontId="4" fillId="2" borderId="2" xfId="0" applyFont="1" applyFill="1" applyBorder="1"/>
    <xf numFmtId="0" fontId="12" fillId="8" borderId="2" xfId="0" applyFont="1" applyFill="1" applyBorder="1"/>
    <xf numFmtId="14" fontId="11" fillId="8" borderId="2" xfId="0" applyNumberFormat="1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" fontId="14" fillId="8" borderId="2" xfId="0" applyNumberFormat="1" applyFont="1" applyFill="1" applyBorder="1" applyAlignment="1">
      <alignment horizontal="center"/>
    </xf>
    <xf numFmtId="1" fontId="14" fillId="8" borderId="4" xfId="0" applyNumberFormat="1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 vertical="center"/>
    </xf>
    <xf numFmtId="0" fontId="11" fillId="2" borderId="0" xfId="0" applyFont="1" applyFill="1" applyBorder="1"/>
    <xf numFmtId="0" fontId="15" fillId="0" borderId="0" xfId="0" applyFont="1" applyFill="1" applyBorder="1"/>
    <xf numFmtId="0" fontId="5" fillId="19" borderId="6" xfId="0" applyFont="1" applyFill="1" applyBorder="1" applyAlignment="1">
      <alignment horizontal="center" vertical="top"/>
    </xf>
    <xf numFmtId="0" fontId="5" fillId="19" borderId="2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5" fillId="21" borderId="2" xfId="0" applyFont="1" applyFill="1" applyBorder="1" applyAlignment="1">
      <alignment horizontal="center" vertical="center"/>
    </xf>
    <xf numFmtId="0" fontId="11" fillId="20" borderId="2" xfId="0" applyFont="1" applyFill="1" applyBorder="1"/>
    <xf numFmtId="0" fontId="5" fillId="20" borderId="6" xfId="0" applyFont="1" applyFill="1" applyBorder="1" applyAlignment="1">
      <alignment horizontal="center" vertical="top"/>
    </xf>
    <xf numFmtId="0" fontId="5" fillId="19" borderId="2" xfId="0" applyFont="1" applyFill="1" applyBorder="1" applyAlignment="1">
      <alignment horizontal="center" vertical="top"/>
    </xf>
    <xf numFmtId="0" fontId="11" fillId="19" borderId="2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11" fillId="8" borderId="0" xfId="0" applyFont="1" applyFill="1" applyBorder="1"/>
    <xf numFmtId="0" fontId="5" fillId="19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6" fillId="0" borderId="0" xfId="0" applyFont="1" applyFill="1" applyBorder="1"/>
    <xf numFmtId="0" fontId="16" fillId="2" borderId="0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/>
    <xf numFmtId="0" fontId="20" fillId="2" borderId="2" xfId="0" applyFont="1" applyFill="1" applyBorder="1" applyAlignment="1">
      <alignment horizontal="center"/>
    </xf>
    <xf numFmtId="0" fontId="11" fillId="2" borderId="6" xfId="0" applyFont="1" applyFill="1" applyBorder="1" applyAlignment="1"/>
    <xf numFmtId="2" fontId="11" fillId="2" borderId="3" xfId="1" applyNumberFormat="1" applyFont="1" applyFill="1" applyBorder="1" applyAlignment="1">
      <alignment horizontal="right"/>
    </xf>
    <xf numFmtId="2" fontId="11" fillId="2" borderId="2" xfId="4" applyNumberFormat="1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3" fontId="5" fillId="2" borderId="3" xfId="1" applyFont="1" applyFill="1" applyBorder="1" applyAlignment="1">
      <alignment horizontal="center" vertical="center" wrapText="1"/>
    </xf>
    <xf numFmtId="43" fontId="5" fillId="2" borderId="11" xfId="1" applyFont="1" applyFill="1" applyBorder="1" applyAlignment="1">
      <alignment horizontal="center" vertical="center" wrapText="1"/>
    </xf>
    <xf numFmtId="43" fontId="6" fillId="2" borderId="3" xfId="1" applyFont="1" applyFill="1" applyBorder="1" applyAlignment="1">
      <alignment horizontal="center" vertical="center" wrapText="1"/>
    </xf>
    <xf numFmtId="43" fontId="6" fillId="2" borderId="1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5">
    <cellStyle name="Comma" xfId="1" builtinId="3"/>
    <cellStyle name="Currency" xfId="4" builtinId="4"/>
    <cellStyle name="Normal" xfId="0" builtinId="0"/>
    <cellStyle name="Normal 2 2" xfId="3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N295"/>
  <sheetViews>
    <sheetView tabSelected="1" workbookViewId="0">
      <pane ySplit="5" topLeftCell="A54" activePane="bottomLeft" state="frozen"/>
      <selection activeCell="A5" sqref="A5"/>
      <selection pane="bottomLeft" activeCell="D64" sqref="C64:D64"/>
    </sheetView>
  </sheetViews>
  <sheetFormatPr defaultRowHeight="15"/>
  <cols>
    <col min="1" max="1" width="10.5703125" style="86" customWidth="1"/>
    <col min="2" max="2" width="17.85546875" style="3" customWidth="1"/>
    <col min="3" max="5" width="10.28515625" style="86" customWidth="1"/>
    <col min="6" max="6" width="47.85546875" style="87" customWidth="1"/>
    <col min="7" max="7" width="50.85546875" style="3" customWidth="1"/>
    <col min="8" max="8" width="31.42578125" style="3" customWidth="1"/>
    <col min="9" max="10" width="21" style="3" customWidth="1"/>
    <col min="11" max="11" width="26.140625" style="3" customWidth="1"/>
    <col min="12" max="12" width="25" style="3" customWidth="1"/>
    <col min="13" max="13" width="10.85546875" style="2" customWidth="1"/>
    <col min="14" max="14" width="12.85546875" style="91" customWidth="1"/>
    <col min="15" max="15" width="12.5703125" style="90" customWidth="1"/>
    <col min="16" max="17" width="12.5703125" style="90" hidden="1" customWidth="1"/>
    <col min="18" max="18" width="9.28515625" style="91" customWidth="1"/>
    <col min="19" max="19" width="7.7109375" style="91" customWidth="1"/>
    <col min="20" max="20" width="9.140625" style="91" customWidth="1"/>
    <col min="21" max="21" width="7.5703125" style="90" customWidth="1"/>
    <col min="22" max="22" width="8.7109375" style="90" customWidth="1"/>
    <col min="23" max="23" width="8.42578125" style="90" customWidth="1"/>
    <col min="24" max="24" width="10.85546875" style="91" customWidth="1"/>
    <col min="25" max="26" width="10.85546875" style="91" hidden="1" customWidth="1"/>
    <col min="27" max="29" width="10.85546875" style="91" customWidth="1"/>
    <col min="30" max="30" width="13.5703125" style="1" customWidth="1"/>
    <col min="31" max="31" width="15" style="1" customWidth="1"/>
    <col min="32" max="32" width="21.42578125" style="2" customWidth="1"/>
    <col min="33" max="33" width="9.140625" style="3" customWidth="1"/>
    <col min="34" max="34" width="5.85546875" style="3" customWidth="1"/>
    <col min="35" max="35" width="6.28515625" style="3" customWidth="1"/>
    <col min="36" max="36" width="6.140625" style="3" customWidth="1"/>
    <col min="37" max="38" width="4.7109375" style="3" customWidth="1"/>
    <col min="39" max="39" width="5.5703125" style="3" customWidth="1"/>
    <col min="40" max="40" width="5.85546875" style="3" customWidth="1"/>
    <col min="41" max="41" width="5.5703125" style="3" customWidth="1"/>
    <col min="42" max="42" width="5.42578125" style="4" customWidth="1"/>
    <col min="43" max="43" width="5.140625" style="4" customWidth="1"/>
    <col min="44" max="44" width="4.42578125" style="4" customWidth="1"/>
    <col min="45" max="45" width="4.140625" style="4" customWidth="1"/>
    <col min="46" max="46" width="4.85546875" style="4" customWidth="1"/>
    <col min="47" max="47" width="4.7109375" style="4" customWidth="1"/>
    <col min="48" max="49" width="4.85546875" style="4" customWidth="1"/>
    <col min="50" max="50" width="5.28515625" style="4" customWidth="1"/>
    <col min="51" max="51" width="4.7109375" style="4" customWidth="1"/>
    <col min="52" max="52" width="4.85546875" style="4" customWidth="1"/>
    <col min="53" max="53" width="5.28515625" style="4" customWidth="1"/>
    <col min="54" max="54" width="5" style="4" customWidth="1"/>
    <col min="55" max="55" width="5.28515625" style="4" customWidth="1"/>
    <col min="56" max="57" width="5.140625" style="4" customWidth="1"/>
    <col min="58" max="58" width="4.28515625" style="4" customWidth="1"/>
    <col min="59" max="59" width="5" style="4" customWidth="1"/>
    <col min="60" max="60" width="5.140625" style="3" customWidth="1"/>
    <col min="61" max="62" width="5.42578125" style="3" customWidth="1"/>
    <col min="63" max="63" width="4.5703125" style="3" customWidth="1"/>
    <col min="64" max="77" width="9.140625" style="3" customWidth="1"/>
    <col min="78" max="16384" width="9.140625" style="3"/>
  </cols>
  <sheetData>
    <row r="1" spans="1:90" ht="15" customHeight="1">
      <c r="A1" s="332" t="s">
        <v>528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112"/>
      <c r="W1" s="112"/>
      <c r="X1" s="112"/>
      <c r="Y1" s="112"/>
      <c r="Z1" s="112"/>
      <c r="AA1" s="112"/>
      <c r="AB1" s="112"/>
      <c r="AC1" s="112"/>
    </row>
    <row r="2" spans="1:90" ht="15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112"/>
      <c r="W2" s="112"/>
      <c r="X2" s="112"/>
      <c r="Y2" s="112"/>
      <c r="Z2" s="112"/>
      <c r="AA2" s="112"/>
      <c r="AB2" s="112"/>
      <c r="AC2" s="112"/>
      <c r="AH2" s="5"/>
      <c r="AI2" s="5"/>
      <c r="AJ2" s="5"/>
      <c r="AK2" s="5"/>
      <c r="AL2" s="5"/>
      <c r="AM2" s="5"/>
      <c r="AN2" s="5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5"/>
      <c r="BI2" s="5"/>
      <c r="BJ2" s="5"/>
      <c r="BK2" s="5"/>
      <c r="BL2" s="5"/>
    </row>
    <row r="3" spans="1:90" ht="15" customHeight="1">
      <c r="A3" s="333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113"/>
      <c r="W3" s="113"/>
      <c r="X3" s="113"/>
      <c r="Y3" s="114"/>
      <c r="Z3" s="114"/>
      <c r="AA3" s="114"/>
      <c r="AB3" s="114"/>
      <c r="AC3" s="114"/>
      <c r="AH3" s="5"/>
      <c r="AI3" s="5"/>
      <c r="AJ3" s="5"/>
      <c r="AK3" s="5"/>
      <c r="AL3" s="5"/>
      <c r="AM3" s="5"/>
      <c r="AN3" s="5"/>
      <c r="AO3" s="5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5"/>
      <c r="BI3" s="5"/>
      <c r="BJ3" s="5"/>
      <c r="BK3" s="5"/>
      <c r="BL3" s="5"/>
    </row>
    <row r="4" spans="1:90" s="8" customFormat="1" ht="33.75">
      <c r="A4" s="325" t="s">
        <v>343</v>
      </c>
      <c r="B4" s="325" t="s">
        <v>0</v>
      </c>
      <c r="C4" s="325" t="s">
        <v>344</v>
      </c>
      <c r="D4" s="325" t="s">
        <v>360</v>
      </c>
      <c r="E4" s="325" t="s">
        <v>361</v>
      </c>
      <c r="F4" s="325" t="s">
        <v>1</v>
      </c>
      <c r="G4" s="325" t="s">
        <v>2</v>
      </c>
      <c r="H4" s="325" t="s">
        <v>3</v>
      </c>
      <c r="I4" s="325" t="s">
        <v>4</v>
      </c>
      <c r="J4" s="325" t="s">
        <v>345</v>
      </c>
      <c r="K4" s="325" t="s">
        <v>346</v>
      </c>
      <c r="L4" s="325" t="s">
        <v>347</v>
      </c>
      <c r="M4" s="325" t="s">
        <v>348</v>
      </c>
      <c r="N4" s="328" t="s">
        <v>5</v>
      </c>
      <c r="O4" s="330" t="s">
        <v>421</v>
      </c>
      <c r="P4" s="330" t="s">
        <v>422</v>
      </c>
      <c r="Q4" s="330" t="s">
        <v>349</v>
      </c>
      <c r="R4" s="7" t="s">
        <v>6</v>
      </c>
      <c r="S4" s="7" t="s">
        <v>350</v>
      </c>
      <c r="T4" s="7" t="s">
        <v>7</v>
      </c>
      <c r="U4" s="330" t="s">
        <v>351</v>
      </c>
      <c r="V4" s="330" t="s">
        <v>352</v>
      </c>
      <c r="W4" s="330" t="s">
        <v>353</v>
      </c>
      <c r="X4" s="328" t="s">
        <v>8</v>
      </c>
      <c r="Y4" s="328" t="s">
        <v>354</v>
      </c>
      <c r="Z4" s="328" t="s">
        <v>355</v>
      </c>
      <c r="AA4" s="328" t="s">
        <v>356</v>
      </c>
      <c r="AB4" s="328" t="s">
        <v>357</v>
      </c>
      <c r="AC4" s="328" t="s">
        <v>358</v>
      </c>
      <c r="AD4" s="322" t="s">
        <v>9</v>
      </c>
      <c r="AE4" s="323"/>
      <c r="AF4" s="324"/>
      <c r="AG4" s="319" t="s">
        <v>359</v>
      </c>
      <c r="AH4" s="321"/>
      <c r="AI4" s="321"/>
      <c r="AJ4" s="321"/>
      <c r="AK4" s="321"/>
      <c r="AL4" s="321"/>
      <c r="AM4" s="321"/>
      <c r="AN4" s="321"/>
      <c r="AO4" s="321"/>
      <c r="AP4" s="321"/>
      <c r="AQ4" s="321"/>
      <c r="AR4" s="321"/>
      <c r="AS4" s="321"/>
      <c r="AT4" s="321"/>
      <c r="AU4" s="321"/>
      <c r="AV4" s="321"/>
      <c r="AW4" s="321"/>
      <c r="AX4" s="321"/>
      <c r="AY4" s="321"/>
      <c r="AZ4" s="321"/>
      <c r="BA4" s="321"/>
      <c r="BB4" s="321"/>
      <c r="BC4" s="321"/>
      <c r="BD4" s="321"/>
      <c r="BE4" s="321"/>
      <c r="BF4" s="321"/>
      <c r="BG4" s="321"/>
      <c r="BH4" s="321"/>
      <c r="BI4" s="321"/>
      <c r="BJ4" s="321"/>
      <c r="BK4" s="321"/>
      <c r="BL4" s="321"/>
    </row>
    <row r="5" spans="1:90" s="8" customFormat="1" ht="20.25" customHeight="1">
      <c r="A5" s="327"/>
      <c r="B5" s="327"/>
      <c r="C5" s="327"/>
      <c r="D5" s="327"/>
      <c r="E5" s="327"/>
      <c r="F5" s="327"/>
      <c r="G5" s="326"/>
      <c r="H5" s="326"/>
      <c r="I5" s="326"/>
      <c r="J5" s="327"/>
      <c r="K5" s="327"/>
      <c r="L5" s="327"/>
      <c r="M5" s="327"/>
      <c r="N5" s="329"/>
      <c r="O5" s="331"/>
      <c r="P5" s="331"/>
      <c r="Q5" s="331"/>
      <c r="R5" s="89"/>
      <c r="S5" s="89"/>
      <c r="T5" s="89"/>
      <c r="U5" s="331"/>
      <c r="V5" s="331"/>
      <c r="W5" s="331"/>
      <c r="X5" s="329"/>
      <c r="Y5" s="329"/>
      <c r="Z5" s="329"/>
      <c r="AA5" s="329"/>
      <c r="AB5" s="329"/>
      <c r="AC5" s="329"/>
      <c r="AD5" s="9" t="s">
        <v>10</v>
      </c>
      <c r="AE5" s="9" t="s">
        <v>11</v>
      </c>
      <c r="AF5" s="9" t="s">
        <v>12</v>
      </c>
      <c r="AG5" s="320"/>
      <c r="AH5" s="93" t="s">
        <v>13</v>
      </c>
      <c r="AI5" s="93" t="s">
        <v>14</v>
      </c>
      <c r="AJ5" s="93" t="s">
        <v>15</v>
      </c>
      <c r="AK5" s="93" t="s">
        <v>16</v>
      </c>
      <c r="AL5" s="93" t="s">
        <v>17</v>
      </c>
      <c r="AM5" s="93" t="s">
        <v>18</v>
      </c>
      <c r="AN5" s="93" t="s">
        <v>19</v>
      </c>
      <c r="AO5" s="93" t="s">
        <v>20</v>
      </c>
      <c r="AP5" s="93" t="s">
        <v>21</v>
      </c>
      <c r="AQ5" s="93" t="s">
        <v>22</v>
      </c>
      <c r="AR5" s="93" t="s">
        <v>23</v>
      </c>
      <c r="AS5" s="93" t="s">
        <v>24</v>
      </c>
      <c r="AT5" s="93" t="s">
        <v>25</v>
      </c>
      <c r="AU5" s="93" t="s">
        <v>26</v>
      </c>
      <c r="AV5" s="93" t="s">
        <v>27</v>
      </c>
      <c r="AW5" s="93" t="s">
        <v>28</v>
      </c>
      <c r="AX5" s="93" t="s">
        <v>29</v>
      </c>
      <c r="AY5" s="93" t="s">
        <v>30</v>
      </c>
      <c r="AZ5" s="93" t="s">
        <v>31</v>
      </c>
      <c r="BA5" s="93" t="s">
        <v>32</v>
      </c>
      <c r="BB5" s="93" t="s">
        <v>33</v>
      </c>
      <c r="BC5" s="93" t="s">
        <v>34</v>
      </c>
      <c r="BD5" s="93" t="s">
        <v>35</v>
      </c>
      <c r="BE5" s="93" t="s">
        <v>36</v>
      </c>
      <c r="BF5" s="93" t="s">
        <v>37</v>
      </c>
      <c r="BG5" s="93" t="s">
        <v>38</v>
      </c>
      <c r="BH5" s="93" t="s">
        <v>39</v>
      </c>
      <c r="BI5" s="93" t="s">
        <v>40</v>
      </c>
      <c r="BJ5" s="93" t="s">
        <v>314</v>
      </c>
      <c r="BK5" s="93" t="s">
        <v>315</v>
      </c>
      <c r="BL5" s="93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</row>
    <row r="6" spans="1:90" s="18" customFormat="1" ht="12">
      <c r="A6" s="94">
        <v>6501</v>
      </c>
      <c r="B6" s="105" t="s">
        <v>41</v>
      </c>
      <c r="C6" s="11" t="s">
        <v>42</v>
      </c>
      <c r="D6" s="116">
        <f ca="1">VLOOKUP(C:C,Sheet2!A:B,2,0)</f>
        <v>41282</v>
      </c>
      <c r="E6" s="11" t="s">
        <v>362</v>
      </c>
      <c r="F6" s="163" t="s">
        <v>43</v>
      </c>
      <c r="G6" s="191" t="s">
        <v>44</v>
      </c>
      <c r="H6" s="191"/>
      <c r="I6" s="191" t="s">
        <v>45</v>
      </c>
      <c r="J6" s="171" t="s">
        <v>46</v>
      </c>
      <c r="K6" s="13" t="s">
        <v>47</v>
      </c>
      <c r="L6" s="14">
        <v>70451135</v>
      </c>
      <c r="M6" s="117">
        <v>11500</v>
      </c>
      <c r="N6" s="118">
        <v>1000</v>
      </c>
      <c r="O6" s="119">
        <v>947.37</v>
      </c>
      <c r="P6" s="119">
        <v>0</v>
      </c>
      <c r="Q6" s="119">
        <v>0</v>
      </c>
      <c r="R6" s="118">
        <f>SUM(M6:O6)</f>
        <v>13447.37</v>
      </c>
      <c r="S6" s="118">
        <f t="shared" ref="S6:S31" si="0">R6*8%</f>
        <v>1075.7896000000001</v>
      </c>
      <c r="T6" s="118">
        <f t="shared" ref="T6:T31" si="1">R6-S6</f>
        <v>12371.580400000001</v>
      </c>
      <c r="U6" s="119">
        <v>954.55</v>
      </c>
      <c r="V6" s="119">
        <v>1425</v>
      </c>
      <c r="W6" s="119">
        <v>0</v>
      </c>
      <c r="X6" s="118">
        <f t="shared" ref="X6:X31" ca="1" si="2">SUM(T6:W6)</f>
        <v>14751.1304</v>
      </c>
      <c r="Y6" s="118">
        <v>0</v>
      </c>
      <c r="Z6" s="118">
        <v>0</v>
      </c>
      <c r="AA6" s="118">
        <f ca="1">X6-Y6-Z6</f>
        <v>14751.1304</v>
      </c>
      <c r="AB6" s="118">
        <f>R6*12%</f>
        <v>1613.6844000000001</v>
      </c>
      <c r="AC6" s="118">
        <f>R6*3%</f>
        <v>403.42110000000002</v>
      </c>
      <c r="AD6" s="15">
        <f t="shared" ref="AD6" si="3">COUNTIF(AH6:BK6,"p")</f>
        <v>21</v>
      </c>
      <c r="AE6" s="15">
        <f t="shared" ref="AE6" si="4">COUNTIF(AH6:BK6,"off")</f>
        <v>9</v>
      </c>
      <c r="AF6" s="15">
        <f t="shared" ref="AF6" si="5">COUNTIF(AH6:BK6,"ab")</f>
        <v>0</v>
      </c>
      <c r="AG6" s="16">
        <f t="shared" ref="AG6" si="6">AD6</f>
        <v>21</v>
      </c>
      <c r="AH6" s="17" t="s">
        <v>529</v>
      </c>
      <c r="AI6" s="17" t="s">
        <v>529</v>
      </c>
      <c r="AJ6" s="17" t="s">
        <v>530</v>
      </c>
      <c r="AK6" s="17" t="s">
        <v>529</v>
      </c>
      <c r="AL6" s="17" t="s">
        <v>529</v>
      </c>
      <c r="AM6" s="17" t="s">
        <v>530</v>
      </c>
      <c r="AN6" s="17" t="s">
        <v>529</v>
      </c>
      <c r="AO6" s="17" t="s">
        <v>529</v>
      </c>
      <c r="AP6" s="17" t="s">
        <v>529</v>
      </c>
      <c r="AQ6" s="17" t="s">
        <v>530</v>
      </c>
      <c r="AR6" s="17" t="s">
        <v>529</v>
      </c>
      <c r="AS6" s="17" t="s">
        <v>530</v>
      </c>
      <c r="AT6" s="17" t="s">
        <v>530</v>
      </c>
      <c r="AU6" s="17" t="s">
        <v>530</v>
      </c>
      <c r="AV6" s="17" t="s">
        <v>530</v>
      </c>
      <c r="AW6" s="17" t="s">
        <v>529</v>
      </c>
      <c r="AX6" s="17" t="s">
        <v>530</v>
      </c>
      <c r="AY6" s="17" t="s">
        <v>529</v>
      </c>
      <c r="AZ6" s="17" t="s">
        <v>529</v>
      </c>
      <c r="BA6" s="17" t="s">
        <v>530</v>
      </c>
      <c r="BB6" s="17" t="s">
        <v>529</v>
      </c>
      <c r="BC6" s="17" t="s">
        <v>529</v>
      </c>
      <c r="BD6" s="17" t="s">
        <v>529</v>
      </c>
      <c r="BE6" s="17" t="s">
        <v>529</v>
      </c>
      <c r="BF6" s="17" t="s">
        <v>529</v>
      </c>
      <c r="BG6" s="17" t="s">
        <v>529</v>
      </c>
      <c r="BH6" s="17" t="s">
        <v>529</v>
      </c>
      <c r="BI6" s="17" t="s">
        <v>529</v>
      </c>
      <c r="BJ6" s="17" t="s">
        <v>529</v>
      </c>
      <c r="BK6" s="17" t="s">
        <v>529</v>
      </c>
      <c r="BL6" s="17"/>
      <c r="BM6" s="83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s="18" customFormat="1" ht="12">
      <c r="A7" s="94">
        <v>6502</v>
      </c>
      <c r="B7" s="105" t="s">
        <v>48</v>
      </c>
      <c r="C7" s="11" t="s">
        <v>49</v>
      </c>
      <c r="D7" s="116">
        <f ca="1">VLOOKUP(C:C,Sheet2!A:B,2,0)</f>
        <v>41282</v>
      </c>
      <c r="E7" s="11" t="s">
        <v>362</v>
      </c>
      <c r="F7" s="163" t="s">
        <v>43</v>
      </c>
      <c r="G7" s="191" t="s">
        <v>50</v>
      </c>
      <c r="H7" s="191" t="s">
        <v>51</v>
      </c>
      <c r="I7" s="191" t="s">
        <v>52</v>
      </c>
      <c r="J7" s="171" t="s">
        <v>53</v>
      </c>
      <c r="K7" s="13" t="s">
        <v>54</v>
      </c>
      <c r="L7" s="14">
        <v>6145345</v>
      </c>
      <c r="M7" s="117">
        <v>11500</v>
      </c>
      <c r="N7" s="118">
        <v>1000</v>
      </c>
      <c r="O7" s="119">
        <v>1000</v>
      </c>
      <c r="P7" s="119">
        <v>0</v>
      </c>
      <c r="Q7" s="119">
        <v>0</v>
      </c>
      <c r="R7" s="118">
        <f>SUM(M7:O7)</f>
        <v>13500</v>
      </c>
      <c r="S7" s="118">
        <f t="shared" si="0"/>
        <v>1080</v>
      </c>
      <c r="T7" s="118">
        <f t="shared" si="1"/>
        <v>12420</v>
      </c>
      <c r="U7" s="119">
        <v>1000</v>
      </c>
      <c r="V7" s="119">
        <v>1350</v>
      </c>
      <c r="W7" s="119">
        <v>40</v>
      </c>
      <c r="X7" s="118">
        <f t="shared" si="2"/>
        <v>14810</v>
      </c>
      <c r="Y7" s="118">
        <v>0</v>
      </c>
      <c r="Z7" s="118">
        <v>0</v>
      </c>
      <c r="AA7" s="118">
        <f t="shared" ref="AA7:AA58" si="7">X7-Y7-Z7</f>
        <v>14810</v>
      </c>
      <c r="AB7" s="118">
        <f t="shared" ref="AB7:AB58" si="8">R7*12%</f>
        <v>1620</v>
      </c>
      <c r="AC7" s="118">
        <f t="shared" ref="AC7:AC58" si="9">R7*3%</f>
        <v>405</v>
      </c>
      <c r="AD7" s="15">
        <f t="shared" ref="AD7:AD68" si="10">COUNTIF(AH7:BK7,"p")</f>
        <v>23</v>
      </c>
      <c r="AE7" s="15">
        <f t="shared" ref="AE7:AE68" si="11">COUNTIF(AH7:BK7,"off")</f>
        <v>7</v>
      </c>
      <c r="AF7" s="15">
        <f t="shared" ref="AF7:AF68" si="12">COUNTIF(AH7:BK7,"ab")</f>
        <v>0</v>
      </c>
      <c r="AG7" s="16">
        <f t="shared" ref="AG7:AG68" si="13">AD7</f>
        <v>23</v>
      </c>
      <c r="AH7" s="17" t="s">
        <v>529</v>
      </c>
      <c r="AI7" s="17" t="s">
        <v>529</v>
      </c>
      <c r="AJ7" s="17" t="s">
        <v>529</v>
      </c>
      <c r="AK7" s="17" t="s">
        <v>529</v>
      </c>
      <c r="AL7" s="17" t="s">
        <v>529</v>
      </c>
      <c r="AM7" s="17" t="s">
        <v>530</v>
      </c>
      <c r="AN7" s="17" t="s">
        <v>529</v>
      </c>
      <c r="AO7" s="17" t="s">
        <v>529</v>
      </c>
      <c r="AP7" s="17" t="s">
        <v>529</v>
      </c>
      <c r="AQ7" s="17" t="s">
        <v>529</v>
      </c>
      <c r="AR7" s="17" t="s">
        <v>529</v>
      </c>
      <c r="AS7" s="17" t="s">
        <v>530</v>
      </c>
      <c r="AT7" s="17" t="s">
        <v>530</v>
      </c>
      <c r="AU7" s="17" t="s">
        <v>530</v>
      </c>
      <c r="AV7" s="17" t="s">
        <v>530</v>
      </c>
      <c r="AW7" s="17" t="s">
        <v>529</v>
      </c>
      <c r="AX7" s="17" t="s">
        <v>529</v>
      </c>
      <c r="AY7" s="17" t="s">
        <v>529</v>
      </c>
      <c r="AZ7" s="17" t="s">
        <v>529</v>
      </c>
      <c r="BA7" s="17" t="s">
        <v>530</v>
      </c>
      <c r="BB7" s="17" t="s">
        <v>529</v>
      </c>
      <c r="BC7" s="17" t="s">
        <v>529</v>
      </c>
      <c r="BD7" s="17" t="s">
        <v>529</v>
      </c>
      <c r="BE7" s="17" t="s">
        <v>529</v>
      </c>
      <c r="BF7" s="17" t="s">
        <v>529</v>
      </c>
      <c r="BG7" s="17" t="s">
        <v>529</v>
      </c>
      <c r="BH7" s="17" t="s">
        <v>530</v>
      </c>
      <c r="BI7" s="17" t="s">
        <v>529</v>
      </c>
      <c r="BJ7" s="17" t="s">
        <v>529</v>
      </c>
      <c r="BK7" s="17" t="s">
        <v>529</v>
      </c>
      <c r="BL7" s="17"/>
      <c r="BM7" s="83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s="18" customFormat="1" ht="12">
      <c r="A8" s="94">
        <v>6503</v>
      </c>
      <c r="B8" s="105" t="s">
        <v>55</v>
      </c>
      <c r="C8" s="11" t="s">
        <v>56</v>
      </c>
      <c r="D8" s="116">
        <f ca="1">VLOOKUP(C:C,Sheet2!A:B,2,0)</f>
        <v>41282</v>
      </c>
      <c r="E8" s="11" t="s">
        <v>362</v>
      </c>
      <c r="F8" s="163" t="s">
        <v>43</v>
      </c>
      <c r="G8" s="191" t="s">
        <v>57</v>
      </c>
      <c r="H8" s="191" t="s">
        <v>58</v>
      </c>
      <c r="I8" s="191" t="s">
        <v>59</v>
      </c>
      <c r="J8" s="171" t="s">
        <v>53</v>
      </c>
      <c r="K8" s="13" t="s">
        <v>60</v>
      </c>
      <c r="L8" s="14">
        <v>8570025862</v>
      </c>
      <c r="M8" s="117">
        <v>11500</v>
      </c>
      <c r="N8" s="118">
        <v>1000</v>
      </c>
      <c r="O8" s="119">
        <v>1000</v>
      </c>
      <c r="P8" s="119">
        <v>0</v>
      </c>
      <c r="Q8" s="119">
        <v>0</v>
      </c>
      <c r="R8" s="118">
        <v>13500</v>
      </c>
      <c r="S8" s="118">
        <f t="shared" si="0"/>
        <v>1080</v>
      </c>
      <c r="T8" s="118">
        <f t="shared" si="1"/>
        <v>12420</v>
      </c>
      <c r="U8" s="119">
        <v>1000</v>
      </c>
      <c r="V8" s="119">
        <v>937.5</v>
      </c>
      <c r="W8" s="119">
        <v>0</v>
      </c>
      <c r="X8" s="118">
        <f t="shared" ca="1" si="2"/>
        <v>14357.5</v>
      </c>
      <c r="Y8" s="118">
        <v>0</v>
      </c>
      <c r="Z8" s="118">
        <v>0</v>
      </c>
      <c r="AA8" s="118">
        <f t="shared" ca="1" si="7"/>
        <v>14357.5</v>
      </c>
      <c r="AB8" s="118">
        <f t="shared" si="8"/>
        <v>1620</v>
      </c>
      <c r="AC8" s="118">
        <f t="shared" si="9"/>
        <v>405</v>
      </c>
      <c r="AD8" s="15">
        <f t="shared" si="10"/>
        <v>23</v>
      </c>
      <c r="AE8" s="15">
        <f t="shared" si="11"/>
        <v>7</v>
      </c>
      <c r="AF8" s="15">
        <f t="shared" si="12"/>
        <v>0</v>
      </c>
      <c r="AG8" s="16">
        <f t="shared" si="13"/>
        <v>23</v>
      </c>
      <c r="AH8" s="17" t="s">
        <v>529</v>
      </c>
      <c r="AI8" s="17" t="s">
        <v>529</v>
      </c>
      <c r="AJ8" s="17" t="s">
        <v>529</v>
      </c>
      <c r="AK8" s="17" t="s">
        <v>529</v>
      </c>
      <c r="AL8" s="17" t="s">
        <v>529</v>
      </c>
      <c r="AM8" s="17" t="s">
        <v>530</v>
      </c>
      <c r="AN8" s="17" t="s">
        <v>529</v>
      </c>
      <c r="AO8" s="17" t="s">
        <v>529</v>
      </c>
      <c r="AP8" s="17" t="s">
        <v>529</v>
      </c>
      <c r="AQ8" s="17" t="s">
        <v>529</v>
      </c>
      <c r="AR8" s="17" t="s">
        <v>529</v>
      </c>
      <c r="AS8" s="17" t="s">
        <v>530</v>
      </c>
      <c r="AT8" s="17" t="s">
        <v>530</v>
      </c>
      <c r="AU8" s="17" t="s">
        <v>530</v>
      </c>
      <c r="AV8" s="17" t="s">
        <v>530</v>
      </c>
      <c r="AW8" s="17" t="s">
        <v>529</v>
      </c>
      <c r="AX8" s="17" t="s">
        <v>529</v>
      </c>
      <c r="AY8" s="17" t="s">
        <v>529</v>
      </c>
      <c r="AZ8" s="17" t="s">
        <v>529</v>
      </c>
      <c r="BA8" s="17" t="s">
        <v>530</v>
      </c>
      <c r="BB8" s="17" t="s">
        <v>529</v>
      </c>
      <c r="BC8" s="17" t="s">
        <v>529</v>
      </c>
      <c r="BD8" s="17" t="s">
        <v>529</v>
      </c>
      <c r="BE8" s="17" t="s">
        <v>529</v>
      </c>
      <c r="BF8" s="17" t="s">
        <v>529</v>
      </c>
      <c r="BG8" s="17" t="s">
        <v>529</v>
      </c>
      <c r="BH8" s="17" t="s">
        <v>530</v>
      </c>
      <c r="BI8" s="17" t="s">
        <v>529</v>
      </c>
      <c r="BJ8" s="17" t="s">
        <v>529</v>
      </c>
      <c r="BK8" s="17" t="s">
        <v>529</v>
      </c>
      <c r="BL8" s="17"/>
      <c r="BM8" s="83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</row>
    <row r="9" spans="1:90" s="18" customFormat="1" ht="12">
      <c r="A9" s="94">
        <v>6511</v>
      </c>
      <c r="B9" s="105" t="s">
        <v>61</v>
      </c>
      <c r="C9" s="11" t="s">
        <v>62</v>
      </c>
      <c r="D9" s="116">
        <f ca="1">VLOOKUP(C:C,Sheet2!A:B,2,0)</f>
        <v>41282</v>
      </c>
      <c r="E9" s="11" t="s">
        <v>362</v>
      </c>
      <c r="F9" s="163" t="s">
        <v>43</v>
      </c>
      <c r="G9" s="191" t="s">
        <v>63</v>
      </c>
      <c r="H9" s="191"/>
      <c r="I9" s="191" t="s">
        <v>64</v>
      </c>
      <c r="J9" s="171" t="s">
        <v>53</v>
      </c>
      <c r="K9" s="13" t="s">
        <v>64</v>
      </c>
      <c r="L9" s="14">
        <v>8420030509</v>
      </c>
      <c r="M9" s="117">
        <v>11500</v>
      </c>
      <c r="N9" s="118">
        <v>1000</v>
      </c>
      <c r="O9" s="119">
        <v>1000</v>
      </c>
      <c r="P9" s="119">
        <v>0</v>
      </c>
      <c r="Q9" s="119">
        <v>0</v>
      </c>
      <c r="R9" s="118">
        <f>SUM(M9:O9)</f>
        <v>13500</v>
      </c>
      <c r="S9" s="118">
        <f t="shared" si="0"/>
        <v>1080</v>
      </c>
      <c r="T9" s="118">
        <f t="shared" si="1"/>
        <v>12420</v>
      </c>
      <c r="U9" s="119">
        <v>1000</v>
      </c>
      <c r="V9" s="119">
        <v>1500</v>
      </c>
      <c r="W9" s="119">
        <v>40</v>
      </c>
      <c r="X9" s="118">
        <f t="shared" si="2"/>
        <v>14960</v>
      </c>
      <c r="Y9" s="118">
        <v>0</v>
      </c>
      <c r="Z9" s="118">
        <v>0</v>
      </c>
      <c r="AA9" s="118">
        <f t="shared" si="7"/>
        <v>14960</v>
      </c>
      <c r="AB9" s="118">
        <f t="shared" si="8"/>
        <v>1620</v>
      </c>
      <c r="AC9" s="118">
        <f t="shared" si="9"/>
        <v>405</v>
      </c>
      <c r="AD9" s="15">
        <f t="shared" si="10"/>
        <v>19</v>
      </c>
      <c r="AE9" s="15">
        <f t="shared" si="11"/>
        <v>11</v>
      </c>
      <c r="AF9" s="15">
        <f t="shared" si="12"/>
        <v>0</v>
      </c>
      <c r="AG9" s="16">
        <f t="shared" si="13"/>
        <v>19</v>
      </c>
      <c r="AH9" s="17" t="s">
        <v>529</v>
      </c>
      <c r="AI9" s="17" t="s">
        <v>529</v>
      </c>
      <c r="AJ9" s="17" t="s">
        <v>529</v>
      </c>
      <c r="AK9" s="17" t="s">
        <v>530</v>
      </c>
      <c r="AL9" s="17" t="s">
        <v>530</v>
      </c>
      <c r="AM9" s="17" t="s">
        <v>529</v>
      </c>
      <c r="AN9" s="17" t="s">
        <v>529</v>
      </c>
      <c r="AO9" s="17" t="s">
        <v>529</v>
      </c>
      <c r="AP9" s="17" t="s">
        <v>529</v>
      </c>
      <c r="AQ9" s="17" t="s">
        <v>529</v>
      </c>
      <c r="AR9" s="17" t="s">
        <v>530</v>
      </c>
      <c r="AS9" s="17" t="s">
        <v>530</v>
      </c>
      <c r="AT9" s="17" t="s">
        <v>530</v>
      </c>
      <c r="AU9" s="17" t="s">
        <v>530</v>
      </c>
      <c r="AV9" s="17" t="s">
        <v>530</v>
      </c>
      <c r="AW9" s="17" t="s">
        <v>529</v>
      </c>
      <c r="AX9" s="17" t="s">
        <v>529</v>
      </c>
      <c r="AY9" s="17" t="s">
        <v>530</v>
      </c>
      <c r="AZ9" s="17" t="s">
        <v>530</v>
      </c>
      <c r="BA9" s="17" t="s">
        <v>529</v>
      </c>
      <c r="BB9" s="17" t="s">
        <v>529</v>
      </c>
      <c r="BC9" s="17" t="s">
        <v>529</v>
      </c>
      <c r="BD9" s="17" t="s">
        <v>529</v>
      </c>
      <c r="BE9" s="17" t="s">
        <v>529</v>
      </c>
      <c r="BF9" s="17" t="s">
        <v>530</v>
      </c>
      <c r="BG9" s="17" t="s">
        <v>530</v>
      </c>
      <c r="BH9" s="17" t="s">
        <v>529</v>
      </c>
      <c r="BI9" s="17" t="s">
        <v>529</v>
      </c>
      <c r="BJ9" s="17" t="s">
        <v>529</v>
      </c>
      <c r="BK9" s="17" t="s">
        <v>529</v>
      </c>
      <c r="BL9" s="17"/>
      <c r="BM9" s="83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</row>
    <row r="10" spans="1:90" s="18" customFormat="1" ht="12.75" thickBot="1">
      <c r="A10" s="94">
        <v>6523</v>
      </c>
      <c r="B10" s="105" t="s">
        <v>70</v>
      </c>
      <c r="C10" s="11" t="s">
        <v>71</v>
      </c>
      <c r="D10" s="116">
        <f ca="1">VLOOKUP(C:C,Sheet2!A:B,2,0)</f>
        <v>41282</v>
      </c>
      <c r="E10" s="11" t="s">
        <v>362</v>
      </c>
      <c r="F10" s="163" t="s">
        <v>43</v>
      </c>
      <c r="G10" s="191" t="s">
        <v>72</v>
      </c>
      <c r="H10" s="191"/>
      <c r="I10" s="191" t="s">
        <v>73</v>
      </c>
      <c r="J10" s="171" t="s">
        <v>74</v>
      </c>
      <c r="K10" s="13" t="s">
        <v>75</v>
      </c>
      <c r="L10" s="19">
        <v>103020014547</v>
      </c>
      <c r="M10" s="117">
        <v>11500</v>
      </c>
      <c r="N10" s="118">
        <v>1000</v>
      </c>
      <c r="O10" s="119">
        <v>1000</v>
      </c>
      <c r="P10" s="119">
        <v>0</v>
      </c>
      <c r="Q10" s="119">
        <v>0</v>
      </c>
      <c r="R10" s="118">
        <f t="shared" ref="R10" si="14">SUM(M10:O10)</f>
        <v>13500</v>
      </c>
      <c r="S10" s="118">
        <f t="shared" si="0"/>
        <v>1080</v>
      </c>
      <c r="T10" s="118">
        <f t="shared" si="1"/>
        <v>12420</v>
      </c>
      <c r="U10" s="119">
        <v>1000</v>
      </c>
      <c r="V10" s="119">
        <v>1312.5</v>
      </c>
      <c r="W10" s="119">
        <v>0</v>
      </c>
      <c r="X10" s="118">
        <f t="shared" ca="1" si="2"/>
        <v>14732.5</v>
      </c>
      <c r="Y10" s="118">
        <v>0</v>
      </c>
      <c r="Z10" s="118">
        <v>0</v>
      </c>
      <c r="AA10" s="118">
        <f t="shared" ca="1" si="7"/>
        <v>14732.5</v>
      </c>
      <c r="AB10" s="118">
        <f t="shared" si="8"/>
        <v>1620</v>
      </c>
      <c r="AC10" s="118">
        <f t="shared" si="9"/>
        <v>405</v>
      </c>
      <c r="AD10" s="15">
        <f t="shared" si="10"/>
        <v>20</v>
      </c>
      <c r="AE10" s="15">
        <f t="shared" si="11"/>
        <v>10</v>
      </c>
      <c r="AF10" s="15">
        <f t="shared" si="12"/>
        <v>0</v>
      </c>
      <c r="AG10" s="16">
        <f t="shared" si="13"/>
        <v>20</v>
      </c>
      <c r="AH10" s="17" t="s">
        <v>529</v>
      </c>
      <c r="AI10" s="17" t="s">
        <v>529</v>
      </c>
      <c r="AJ10" s="17" t="s">
        <v>529</v>
      </c>
      <c r="AK10" s="17" t="s">
        <v>529</v>
      </c>
      <c r="AL10" s="17" t="s">
        <v>529</v>
      </c>
      <c r="AM10" s="17" t="s">
        <v>530</v>
      </c>
      <c r="AN10" s="17" t="s">
        <v>530</v>
      </c>
      <c r="AO10" s="17" t="s">
        <v>529</v>
      </c>
      <c r="AP10" s="17" t="s">
        <v>529</v>
      </c>
      <c r="AQ10" s="17" t="s">
        <v>529</v>
      </c>
      <c r="AR10" s="17" t="s">
        <v>529</v>
      </c>
      <c r="AS10" s="17" t="s">
        <v>530</v>
      </c>
      <c r="AT10" s="17" t="s">
        <v>530</v>
      </c>
      <c r="AU10" s="17" t="s">
        <v>530</v>
      </c>
      <c r="AV10" s="17" t="s">
        <v>530</v>
      </c>
      <c r="AW10" s="17" t="s">
        <v>529</v>
      </c>
      <c r="AX10" s="17" t="s">
        <v>529</v>
      </c>
      <c r="AY10" s="17" t="s">
        <v>529</v>
      </c>
      <c r="AZ10" s="17" t="s">
        <v>529</v>
      </c>
      <c r="BA10" s="17" t="s">
        <v>530</v>
      </c>
      <c r="BB10" s="17" t="s">
        <v>530</v>
      </c>
      <c r="BC10" s="17" t="s">
        <v>529</v>
      </c>
      <c r="BD10" s="17" t="s">
        <v>529</v>
      </c>
      <c r="BE10" s="17" t="s">
        <v>529</v>
      </c>
      <c r="BF10" s="17" t="s">
        <v>529</v>
      </c>
      <c r="BG10" s="17" t="s">
        <v>529</v>
      </c>
      <c r="BH10" s="17" t="s">
        <v>530</v>
      </c>
      <c r="BI10" s="17" t="s">
        <v>530</v>
      </c>
      <c r="BJ10" s="17" t="s">
        <v>529</v>
      </c>
      <c r="BK10" s="17" t="s">
        <v>529</v>
      </c>
      <c r="BL10" s="17"/>
      <c r="BM10" s="83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</row>
    <row r="11" spans="1:90" s="25" customFormat="1" ht="12">
      <c r="A11" s="95">
        <v>6524</v>
      </c>
      <c r="B11" s="106" t="s">
        <v>76</v>
      </c>
      <c r="C11" s="22" t="s">
        <v>77</v>
      </c>
      <c r="D11" s="116">
        <f ca="1">VLOOKUP(C:C,Sheet2!A:B,2,0)</f>
        <v>41282</v>
      </c>
      <c r="E11" s="11" t="s">
        <v>362</v>
      </c>
      <c r="F11" s="164" t="s">
        <v>78</v>
      </c>
      <c r="G11" s="192" t="s">
        <v>79</v>
      </c>
      <c r="H11" s="192"/>
      <c r="I11" s="192" t="s">
        <v>80</v>
      </c>
      <c r="J11" s="172" t="s">
        <v>53</v>
      </c>
      <c r="K11" s="23" t="s">
        <v>81</v>
      </c>
      <c r="L11" s="24">
        <v>8230036196</v>
      </c>
      <c r="M11" s="120">
        <v>12500</v>
      </c>
      <c r="N11" s="121">
        <v>1000</v>
      </c>
      <c r="O11" s="122">
        <v>0</v>
      </c>
      <c r="P11" s="119">
        <v>0</v>
      </c>
      <c r="Q11" s="119">
        <v>0</v>
      </c>
      <c r="R11" s="121">
        <f t="shared" ref="R11:R47" si="15">SUM(M11:O11)</f>
        <v>13500</v>
      </c>
      <c r="S11" s="121">
        <f t="shared" si="0"/>
        <v>1080</v>
      </c>
      <c r="T11" s="121">
        <f t="shared" si="1"/>
        <v>12420</v>
      </c>
      <c r="U11" s="122">
        <v>961.54</v>
      </c>
      <c r="V11" s="122">
        <v>801.4</v>
      </c>
      <c r="W11" s="122">
        <v>328.08620689655169</v>
      </c>
      <c r="X11" s="121">
        <f t="shared" si="2"/>
        <v>14511.026206896553</v>
      </c>
      <c r="Y11" s="118">
        <v>0</v>
      </c>
      <c r="Z11" s="118">
        <v>0</v>
      </c>
      <c r="AA11" s="118">
        <f t="shared" si="7"/>
        <v>14511.026206896553</v>
      </c>
      <c r="AB11" s="118">
        <f t="shared" si="8"/>
        <v>1620</v>
      </c>
      <c r="AC11" s="118">
        <f t="shared" si="9"/>
        <v>405</v>
      </c>
      <c r="AD11" s="15">
        <f t="shared" si="10"/>
        <v>22</v>
      </c>
      <c r="AE11" s="15">
        <f t="shared" si="11"/>
        <v>7</v>
      </c>
      <c r="AF11" s="15">
        <f t="shared" si="12"/>
        <v>1</v>
      </c>
      <c r="AG11" s="16">
        <f t="shared" si="13"/>
        <v>22</v>
      </c>
      <c r="AH11" s="20" t="s">
        <v>529</v>
      </c>
      <c r="AI11" s="20" t="s">
        <v>529</v>
      </c>
      <c r="AJ11" s="249" t="s">
        <v>529</v>
      </c>
      <c r="AK11" s="250" t="s">
        <v>531</v>
      </c>
      <c r="AL11" s="249" t="s">
        <v>530</v>
      </c>
      <c r="AM11" s="249" t="s">
        <v>529</v>
      </c>
      <c r="AN11" s="249" t="s">
        <v>529</v>
      </c>
      <c r="AO11" s="249" t="s">
        <v>529</v>
      </c>
      <c r="AP11" s="249" t="s">
        <v>529</v>
      </c>
      <c r="AQ11" s="249" t="s">
        <v>529</v>
      </c>
      <c r="AR11" s="249" t="s">
        <v>529</v>
      </c>
      <c r="AS11" s="17" t="s">
        <v>530</v>
      </c>
      <c r="AT11" s="17" t="s">
        <v>530</v>
      </c>
      <c r="AU11" s="17" t="s">
        <v>530</v>
      </c>
      <c r="AV11" s="17" t="s">
        <v>530</v>
      </c>
      <c r="AW11" s="249" t="s">
        <v>529</v>
      </c>
      <c r="AX11" s="249" t="s">
        <v>529</v>
      </c>
      <c r="AY11" s="249" t="s">
        <v>529</v>
      </c>
      <c r="AZ11" s="249" t="s">
        <v>530</v>
      </c>
      <c r="BA11" s="249" t="s">
        <v>529</v>
      </c>
      <c r="BB11" s="249" t="s">
        <v>529</v>
      </c>
      <c r="BC11" s="249" t="s">
        <v>529</v>
      </c>
      <c r="BD11" s="249" t="s">
        <v>529</v>
      </c>
      <c r="BE11" s="249" t="s">
        <v>529</v>
      </c>
      <c r="BF11" s="249" t="s">
        <v>529</v>
      </c>
      <c r="BG11" s="249" t="s">
        <v>530</v>
      </c>
      <c r="BH11" s="249" t="s">
        <v>529</v>
      </c>
      <c r="BI11" s="249" t="s">
        <v>529</v>
      </c>
      <c r="BJ11" s="249" t="s">
        <v>529</v>
      </c>
      <c r="BK11" s="251" t="s">
        <v>529</v>
      </c>
      <c r="BL11" s="20"/>
      <c r="BM11" s="83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s="25" customFormat="1" ht="12">
      <c r="A12" s="95">
        <v>6530</v>
      </c>
      <c r="B12" s="106" t="s">
        <v>82</v>
      </c>
      <c r="C12" s="22" t="s">
        <v>83</v>
      </c>
      <c r="D12" s="116">
        <f ca="1">VLOOKUP(C:C,Sheet2!A:B,2,0)</f>
        <v>41282</v>
      </c>
      <c r="E12" s="11" t="s">
        <v>362</v>
      </c>
      <c r="F12" s="164" t="s">
        <v>78</v>
      </c>
      <c r="G12" s="192" t="s">
        <v>84</v>
      </c>
      <c r="H12" s="192" t="s">
        <v>85</v>
      </c>
      <c r="I12" s="192" t="s">
        <v>86</v>
      </c>
      <c r="J12" s="172" t="s">
        <v>74</v>
      </c>
      <c r="K12" s="23" t="s">
        <v>87</v>
      </c>
      <c r="L12" s="24">
        <v>36020328237</v>
      </c>
      <c r="M12" s="120">
        <v>12500</v>
      </c>
      <c r="N12" s="121">
        <v>1000</v>
      </c>
      <c r="O12" s="122">
        <v>0</v>
      </c>
      <c r="P12" s="119">
        <v>0</v>
      </c>
      <c r="Q12" s="119">
        <v>0</v>
      </c>
      <c r="R12" s="121">
        <f t="shared" si="15"/>
        <v>13500</v>
      </c>
      <c r="S12" s="121">
        <f t="shared" si="0"/>
        <v>1080</v>
      </c>
      <c r="T12" s="121">
        <f t="shared" si="1"/>
        <v>12420</v>
      </c>
      <c r="U12" s="122">
        <v>961.54</v>
      </c>
      <c r="V12" s="122">
        <v>873.4</v>
      </c>
      <c r="W12" s="122">
        <v>720</v>
      </c>
      <c r="X12" s="121">
        <f t="shared" si="2"/>
        <v>14974.94</v>
      </c>
      <c r="Y12" s="118">
        <v>0</v>
      </c>
      <c r="Z12" s="118">
        <v>0</v>
      </c>
      <c r="AA12" s="118">
        <f t="shared" si="7"/>
        <v>14974.94</v>
      </c>
      <c r="AB12" s="118">
        <f t="shared" si="8"/>
        <v>1620</v>
      </c>
      <c r="AC12" s="118">
        <f t="shared" si="9"/>
        <v>405</v>
      </c>
      <c r="AD12" s="15">
        <f t="shared" si="10"/>
        <v>22</v>
      </c>
      <c r="AE12" s="15">
        <f t="shared" si="11"/>
        <v>7</v>
      </c>
      <c r="AF12" s="15">
        <f t="shared" si="12"/>
        <v>1</v>
      </c>
      <c r="AG12" s="16">
        <f t="shared" si="13"/>
        <v>22</v>
      </c>
      <c r="AH12" s="20" t="s">
        <v>529</v>
      </c>
      <c r="AI12" s="20" t="s">
        <v>529</v>
      </c>
      <c r="AJ12" s="20" t="s">
        <v>529</v>
      </c>
      <c r="AK12" s="20" t="s">
        <v>529</v>
      </c>
      <c r="AL12" s="20" t="s">
        <v>529</v>
      </c>
      <c r="AM12" s="17" t="s">
        <v>531</v>
      </c>
      <c r="AN12" s="20" t="s">
        <v>529</v>
      </c>
      <c r="AO12" s="20" t="s">
        <v>529</v>
      </c>
      <c r="AP12" s="20" t="s">
        <v>529</v>
      </c>
      <c r="AQ12" s="20" t="s">
        <v>529</v>
      </c>
      <c r="AR12" s="20" t="s">
        <v>529</v>
      </c>
      <c r="AS12" s="17" t="s">
        <v>530</v>
      </c>
      <c r="AT12" s="17" t="s">
        <v>530</v>
      </c>
      <c r="AU12" s="17" t="s">
        <v>530</v>
      </c>
      <c r="AV12" s="17" t="s">
        <v>530</v>
      </c>
      <c r="AW12" s="20" t="s">
        <v>529</v>
      </c>
      <c r="AX12" s="20" t="s">
        <v>529</v>
      </c>
      <c r="AY12" s="20" t="s">
        <v>530</v>
      </c>
      <c r="AZ12" s="20" t="s">
        <v>529</v>
      </c>
      <c r="BA12" s="20" t="s">
        <v>530</v>
      </c>
      <c r="BB12" s="20" t="s">
        <v>529</v>
      </c>
      <c r="BC12" s="20" t="s">
        <v>529</v>
      </c>
      <c r="BD12" s="20" t="s">
        <v>529</v>
      </c>
      <c r="BE12" s="20" t="s">
        <v>529</v>
      </c>
      <c r="BF12" s="20" t="s">
        <v>529</v>
      </c>
      <c r="BG12" s="20" t="s">
        <v>529</v>
      </c>
      <c r="BH12" s="20" t="s">
        <v>530</v>
      </c>
      <c r="BI12" s="20" t="s">
        <v>529</v>
      </c>
      <c r="BJ12" s="20" t="s">
        <v>529</v>
      </c>
      <c r="BK12" s="252" t="s">
        <v>529</v>
      </c>
      <c r="BL12" s="20"/>
      <c r="BM12" s="83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s="25" customFormat="1" ht="12">
      <c r="A13" s="95">
        <v>6532</v>
      </c>
      <c r="B13" s="106" t="s">
        <v>88</v>
      </c>
      <c r="C13" s="26" t="s">
        <v>89</v>
      </c>
      <c r="D13" s="116">
        <f ca="1">VLOOKUP(C:C,Sheet2!A:B,2,0)</f>
        <v>41282</v>
      </c>
      <c r="E13" s="11" t="s">
        <v>362</v>
      </c>
      <c r="F13" s="164" t="s">
        <v>78</v>
      </c>
      <c r="G13" s="192" t="s">
        <v>90</v>
      </c>
      <c r="H13" s="192" t="s">
        <v>91</v>
      </c>
      <c r="I13" s="192" t="s">
        <v>92</v>
      </c>
      <c r="J13" s="172" t="s">
        <v>53</v>
      </c>
      <c r="K13" s="23" t="s">
        <v>92</v>
      </c>
      <c r="L13" s="24">
        <v>8590038758</v>
      </c>
      <c r="M13" s="120">
        <v>12500</v>
      </c>
      <c r="N13" s="121">
        <v>1000</v>
      </c>
      <c r="O13" s="122">
        <v>0</v>
      </c>
      <c r="P13" s="119">
        <v>0</v>
      </c>
      <c r="Q13" s="119">
        <v>0</v>
      </c>
      <c r="R13" s="121">
        <f t="shared" si="15"/>
        <v>13500</v>
      </c>
      <c r="S13" s="121">
        <f t="shared" si="0"/>
        <v>1080</v>
      </c>
      <c r="T13" s="121">
        <f t="shared" si="1"/>
        <v>12420</v>
      </c>
      <c r="U13" s="122">
        <v>884.62</v>
      </c>
      <c r="V13" s="122">
        <v>857.5</v>
      </c>
      <c r="W13" s="122">
        <v>852.31504702194445</v>
      </c>
      <c r="X13" s="121">
        <f t="shared" si="2"/>
        <v>15014.435047021945</v>
      </c>
      <c r="Y13" s="118">
        <v>0</v>
      </c>
      <c r="Z13" s="118">
        <v>0</v>
      </c>
      <c r="AA13" s="118">
        <f t="shared" si="7"/>
        <v>15014.435047021945</v>
      </c>
      <c r="AB13" s="118">
        <f t="shared" si="8"/>
        <v>1620</v>
      </c>
      <c r="AC13" s="118">
        <f t="shared" si="9"/>
        <v>405</v>
      </c>
      <c r="AD13" s="15">
        <f t="shared" si="10"/>
        <v>21</v>
      </c>
      <c r="AE13" s="15">
        <f t="shared" si="11"/>
        <v>6</v>
      </c>
      <c r="AF13" s="15">
        <f t="shared" si="12"/>
        <v>3</v>
      </c>
      <c r="AG13" s="16">
        <f t="shared" si="13"/>
        <v>21</v>
      </c>
      <c r="AH13" s="20" t="s">
        <v>529</v>
      </c>
      <c r="AI13" s="20" t="s">
        <v>529</v>
      </c>
      <c r="AJ13" s="17" t="s">
        <v>531</v>
      </c>
      <c r="AK13" s="20" t="s">
        <v>529</v>
      </c>
      <c r="AL13" s="20" t="s">
        <v>529</v>
      </c>
      <c r="AM13" s="17" t="s">
        <v>531</v>
      </c>
      <c r="AN13" s="20" t="s">
        <v>529</v>
      </c>
      <c r="AO13" s="20" t="s">
        <v>529</v>
      </c>
      <c r="AP13" s="20" t="s">
        <v>529</v>
      </c>
      <c r="AQ13" s="20" t="s">
        <v>529</v>
      </c>
      <c r="AR13" s="20" t="s">
        <v>529</v>
      </c>
      <c r="AS13" s="17" t="s">
        <v>530</v>
      </c>
      <c r="AT13" s="17" t="s">
        <v>530</v>
      </c>
      <c r="AU13" s="17" t="s">
        <v>530</v>
      </c>
      <c r="AV13" s="17" t="s">
        <v>530</v>
      </c>
      <c r="AW13" s="20" t="s">
        <v>529</v>
      </c>
      <c r="AX13" s="17" t="s">
        <v>531</v>
      </c>
      <c r="AY13" s="20" t="s">
        <v>529</v>
      </c>
      <c r="AZ13" s="20" t="s">
        <v>529</v>
      </c>
      <c r="BA13" s="20" t="s">
        <v>530</v>
      </c>
      <c r="BB13" s="20" t="s">
        <v>529</v>
      </c>
      <c r="BC13" s="20" t="s">
        <v>529</v>
      </c>
      <c r="BD13" s="20" t="s">
        <v>529</v>
      </c>
      <c r="BE13" s="20" t="s">
        <v>529</v>
      </c>
      <c r="BF13" s="20" t="s">
        <v>529</v>
      </c>
      <c r="BG13" s="20" t="s">
        <v>529</v>
      </c>
      <c r="BH13" s="20" t="s">
        <v>530</v>
      </c>
      <c r="BI13" s="20" t="s">
        <v>529</v>
      </c>
      <c r="BJ13" s="20" t="s">
        <v>529</v>
      </c>
      <c r="BK13" s="252" t="s">
        <v>529</v>
      </c>
      <c r="BL13" s="20"/>
      <c r="BM13" s="83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s="25" customFormat="1" ht="12">
      <c r="A14" s="95">
        <v>6534</v>
      </c>
      <c r="B14" s="106" t="s">
        <v>93</v>
      </c>
      <c r="C14" s="22" t="s">
        <v>94</v>
      </c>
      <c r="D14" s="116">
        <f ca="1">VLOOKUP(C:C,Sheet2!A:B,2,0)</f>
        <v>41282</v>
      </c>
      <c r="E14" s="11" t="s">
        <v>362</v>
      </c>
      <c r="F14" s="164" t="s">
        <v>78</v>
      </c>
      <c r="G14" s="192" t="s">
        <v>95</v>
      </c>
      <c r="H14" s="192" t="s">
        <v>96</v>
      </c>
      <c r="I14" s="192" t="s">
        <v>97</v>
      </c>
      <c r="J14" s="172" t="s">
        <v>69</v>
      </c>
      <c r="K14" s="23" t="s">
        <v>97</v>
      </c>
      <c r="L14" s="24">
        <v>101953826093</v>
      </c>
      <c r="M14" s="120">
        <v>12500</v>
      </c>
      <c r="N14" s="121">
        <v>1000</v>
      </c>
      <c r="O14" s="122">
        <v>0</v>
      </c>
      <c r="P14" s="119">
        <v>0</v>
      </c>
      <c r="Q14" s="119">
        <v>0</v>
      </c>
      <c r="R14" s="121">
        <f t="shared" si="15"/>
        <v>13500</v>
      </c>
      <c r="S14" s="121">
        <f t="shared" si="0"/>
        <v>1080</v>
      </c>
      <c r="T14" s="121">
        <f t="shared" si="1"/>
        <v>12420</v>
      </c>
      <c r="U14" s="122">
        <v>1000</v>
      </c>
      <c r="V14" s="122">
        <v>905</v>
      </c>
      <c r="W14" s="122">
        <v>939.10815047021947</v>
      </c>
      <c r="X14" s="121">
        <f t="shared" si="2"/>
        <v>15264.10815047022</v>
      </c>
      <c r="Y14" s="118">
        <v>0</v>
      </c>
      <c r="Z14" s="118">
        <v>0</v>
      </c>
      <c r="AA14" s="118">
        <f t="shared" si="7"/>
        <v>15264.10815047022</v>
      </c>
      <c r="AB14" s="118">
        <f t="shared" si="8"/>
        <v>1620</v>
      </c>
      <c r="AC14" s="118">
        <f t="shared" si="9"/>
        <v>405</v>
      </c>
      <c r="AD14" s="15">
        <f t="shared" si="10"/>
        <v>23</v>
      </c>
      <c r="AE14" s="15">
        <f t="shared" si="11"/>
        <v>7</v>
      </c>
      <c r="AF14" s="15">
        <f t="shared" si="12"/>
        <v>0</v>
      </c>
      <c r="AG14" s="16">
        <f t="shared" si="13"/>
        <v>23</v>
      </c>
      <c r="AH14" s="20" t="s">
        <v>529</v>
      </c>
      <c r="AI14" s="20" t="s">
        <v>529</v>
      </c>
      <c r="AJ14" s="20" t="s">
        <v>529</v>
      </c>
      <c r="AK14" s="20" t="s">
        <v>529</v>
      </c>
      <c r="AL14" s="20" t="s">
        <v>529</v>
      </c>
      <c r="AM14" s="20" t="s">
        <v>529</v>
      </c>
      <c r="AN14" s="20" t="s">
        <v>529</v>
      </c>
      <c r="AO14" s="20" t="s">
        <v>529</v>
      </c>
      <c r="AP14" s="20" t="s">
        <v>529</v>
      </c>
      <c r="AQ14" s="20" t="s">
        <v>529</v>
      </c>
      <c r="AR14" s="20" t="s">
        <v>529</v>
      </c>
      <c r="AS14" s="17" t="s">
        <v>530</v>
      </c>
      <c r="AT14" s="17" t="s">
        <v>530</v>
      </c>
      <c r="AU14" s="17" t="s">
        <v>530</v>
      </c>
      <c r="AV14" s="17" t="s">
        <v>530</v>
      </c>
      <c r="AW14" s="20" t="s">
        <v>529</v>
      </c>
      <c r="AX14" s="20" t="s">
        <v>529</v>
      </c>
      <c r="AY14" s="20" t="s">
        <v>530</v>
      </c>
      <c r="AZ14" s="20" t="s">
        <v>529</v>
      </c>
      <c r="BA14" s="20" t="s">
        <v>530</v>
      </c>
      <c r="BB14" s="20" t="s">
        <v>529</v>
      </c>
      <c r="BC14" s="20" t="s">
        <v>529</v>
      </c>
      <c r="BD14" s="20" t="s">
        <v>529</v>
      </c>
      <c r="BE14" s="20" t="s">
        <v>529</v>
      </c>
      <c r="BF14" s="20" t="s">
        <v>529</v>
      </c>
      <c r="BG14" s="20" t="s">
        <v>529</v>
      </c>
      <c r="BH14" s="20" t="s">
        <v>530</v>
      </c>
      <c r="BI14" s="20" t="s">
        <v>529</v>
      </c>
      <c r="BJ14" s="20" t="s">
        <v>529</v>
      </c>
      <c r="BK14" s="252" t="s">
        <v>529</v>
      </c>
      <c r="BL14" s="20"/>
      <c r="BM14" s="83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236" customFormat="1" ht="12">
      <c r="A15" s="225">
        <v>6535</v>
      </c>
      <c r="B15" s="226" t="s">
        <v>98</v>
      </c>
      <c r="C15" s="20" t="s">
        <v>99</v>
      </c>
      <c r="D15" s="227">
        <f ca="1">VLOOKUP(C:C,Sheet2!A:B,2,0)</f>
        <v>41282</v>
      </c>
      <c r="E15" s="20" t="s">
        <v>362</v>
      </c>
      <c r="F15" s="228" t="s">
        <v>78</v>
      </c>
      <c r="G15" s="229" t="s">
        <v>100</v>
      </c>
      <c r="H15" s="229" t="s">
        <v>101</v>
      </c>
      <c r="I15" s="229" t="s">
        <v>102</v>
      </c>
      <c r="J15" s="230" t="s">
        <v>53</v>
      </c>
      <c r="K15" s="231" t="s">
        <v>102</v>
      </c>
      <c r="L15" s="232">
        <v>8410041802</v>
      </c>
      <c r="M15" s="233">
        <v>12500</v>
      </c>
      <c r="N15" s="234">
        <v>1000</v>
      </c>
      <c r="O15" s="235">
        <v>0</v>
      </c>
      <c r="P15" s="235">
        <v>0</v>
      </c>
      <c r="Q15" s="235">
        <v>0</v>
      </c>
      <c r="R15" s="234">
        <f t="shared" si="15"/>
        <v>13500</v>
      </c>
      <c r="S15" s="234">
        <f t="shared" si="0"/>
        <v>1080</v>
      </c>
      <c r="T15" s="234">
        <f t="shared" si="1"/>
        <v>12420</v>
      </c>
      <c r="U15" s="235">
        <v>1000</v>
      </c>
      <c r="V15" s="235">
        <v>932.5</v>
      </c>
      <c r="W15" s="235">
        <v>540</v>
      </c>
      <c r="X15" s="234">
        <f t="shared" si="2"/>
        <v>14892.5</v>
      </c>
      <c r="Y15" s="234">
        <v>0</v>
      </c>
      <c r="Z15" s="234">
        <v>0</v>
      </c>
      <c r="AA15" s="234">
        <f t="shared" si="7"/>
        <v>14892.5</v>
      </c>
      <c r="AB15" s="234">
        <f t="shared" si="8"/>
        <v>1620</v>
      </c>
      <c r="AC15" s="234">
        <f t="shared" si="9"/>
        <v>405</v>
      </c>
      <c r="AD15" s="15">
        <f t="shared" si="10"/>
        <v>22</v>
      </c>
      <c r="AE15" s="15">
        <f t="shared" si="11"/>
        <v>8</v>
      </c>
      <c r="AF15" s="15">
        <f t="shared" si="12"/>
        <v>0</v>
      </c>
      <c r="AG15" s="16">
        <f t="shared" si="13"/>
        <v>22</v>
      </c>
      <c r="AH15" s="20" t="s">
        <v>529</v>
      </c>
      <c r="AI15" s="20" t="s">
        <v>529</v>
      </c>
      <c r="AJ15" s="20" t="s">
        <v>529</v>
      </c>
      <c r="AK15" s="20" t="s">
        <v>529</v>
      </c>
      <c r="AL15" s="20" t="s">
        <v>529</v>
      </c>
      <c r="AM15" s="20" t="s">
        <v>530</v>
      </c>
      <c r="AN15" s="20" t="s">
        <v>529</v>
      </c>
      <c r="AO15" s="20" t="s">
        <v>529</v>
      </c>
      <c r="AP15" s="20" t="s">
        <v>529</v>
      </c>
      <c r="AQ15" s="20" t="s">
        <v>529</v>
      </c>
      <c r="AR15" s="20" t="s">
        <v>529</v>
      </c>
      <c r="AS15" s="17" t="s">
        <v>530</v>
      </c>
      <c r="AT15" s="17" t="s">
        <v>530</v>
      </c>
      <c r="AU15" s="17" t="s">
        <v>530</v>
      </c>
      <c r="AV15" s="17" t="s">
        <v>530</v>
      </c>
      <c r="AW15" s="20" t="s">
        <v>529</v>
      </c>
      <c r="AX15" s="20" t="s">
        <v>529</v>
      </c>
      <c r="AY15" s="20" t="s">
        <v>530</v>
      </c>
      <c r="AZ15" s="20" t="s">
        <v>529</v>
      </c>
      <c r="BA15" s="20" t="s">
        <v>530</v>
      </c>
      <c r="BB15" s="20" t="s">
        <v>529</v>
      </c>
      <c r="BC15" s="20" t="s">
        <v>529</v>
      </c>
      <c r="BD15" s="20" t="s">
        <v>529</v>
      </c>
      <c r="BE15" s="20" t="s">
        <v>529</v>
      </c>
      <c r="BF15" s="20" t="s">
        <v>529</v>
      </c>
      <c r="BG15" s="20" t="s">
        <v>529</v>
      </c>
      <c r="BH15" s="20" t="s">
        <v>530</v>
      </c>
      <c r="BI15" s="20" t="s">
        <v>529</v>
      </c>
      <c r="BJ15" s="20" t="s">
        <v>529</v>
      </c>
      <c r="BK15" s="252" t="s">
        <v>529</v>
      </c>
      <c r="BL15" s="20"/>
      <c r="BM15" s="83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s="25" customFormat="1" ht="12">
      <c r="A16" s="95">
        <v>6538</v>
      </c>
      <c r="B16" s="106" t="s">
        <v>103</v>
      </c>
      <c r="C16" s="28" t="s">
        <v>104</v>
      </c>
      <c r="D16" s="116">
        <f ca="1">VLOOKUP(C:C,Sheet2!A:B,2,0)</f>
        <v>41282</v>
      </c>
      <c r="E16" s="11" t="s">
        <v>362</v>
      </c>
      <c r="F16" s="164" t="s">
        <v>78</v>
      </c>
      <c r="G16" s="192" t="s">
        <v>105</v>
      </c>
      <c r="H16" s="192"/>
      <c r="I16" s="192" t="s">
        <v>106</v>
      </c>
      <c r="J16" s="172" t="s">
        <v>53</v>
      </c>
      <c r="K16" s="23" t="s">
        <v>107</v>
      </c>
      <c r="L16" s="24">
        <v>8130062388</v>
      </c>
      <c r="M16" s="120">
        <v>12500</v>
      </c>
      <c r="N16" s="121">
        <v>1000</v>
      </c>
      <c r="O16" s="122">
        <v>0</v>
      </c>
      <c r="P16" s="119">
        <v>0</v>
      </c>
      <c r="Q16" s="119">
        <v>0</v>
      </c>
      <c r="R16" s="121">
        <f t="shared" si="15"/>
        <v>13500</v>
      </c>
      <c r="S16" s="121">
        <f t="shared" si="0"/>
        <v>1080</v>
      </c>
      <c r="T16" s="121">
        <f t="shared" si="1"/>
        <v>12420</v>
      </c>
      <c r="U16" s="122">
        <v>923.08</v>
      </c>
      <c r="V16" s="122">
        <v>330</v>
      </c>
      <c r="W16" s="122">
        <v>80</v>
      </c>
      <c r="X16" s="121">
        <f t="shared" si="2"/>
        <v>13753.08</v>
      </c>
      <c r="Y16" s="118">
        <v>0</v>
      </c>
      <c r="Z16" s="118">
        <v>0</v>
      </c>
      <c r="AA16" s="118">
        <f t="shared" si="7"/>
        <v>13753.08</v>
      </c>
      <c r="AB16" s="118">
        <f t="shared" si="8"/>
        <v>1620</v>
      </c>
      <c r="AC16" s="118">
        <f t="shared" si="9"/>
        <v>405</v>
      </c>
      <c r="AD16" s="15">
        <f t="shared" si="10"/>
        <v>21</v>
      </c>
      <c r="AE16" s="15">
        <f t="shared" si="11"/>
        <v>7</v>
      </c>
      <c r="AF16" s="15">
        <f t="shared" si="12"/>
        <v>2</v>
      </c>
      <c r="AG16" s="16">
        <f t="shared" si="13"/>
        <v>21</v>
      </c>
      <c r="AH16" s="17" t="s">
        <v>531</v>
      </c>
      <c r="AI16" s="20" t="s">
        <v>529</v>
      </c>
      <c r="AJ16" s="20" t="s">
        <v>529</v>
      </c>
      <c r="AK16" s="20" t="s">
        <v>529</v>
      </c>
      <c r="AL16" s="20" t="s">
        <v>529</v>
      </c>
      <c r="AM16" s="17" t="s">
        <v>531</v>
      </c>
      <c r="AN16" s="20" t="s">
        <v>529</v>
      </c>
      <c r="AO16" s="20" t="s">
        <v>529</v>
      </c>
      <c r="AP16" s="20" t="s">
        <v>529</v>
      </c>
      <c r="AQ16" s="20" t="s">
        <v>529</v>
      </c>
      <c r="AR16" s="20" t="s">
        <v>529</v>
      </c>
      <c r="AS16" s="17" t="s">
        <v>530</v>
      </c>
      <c r="AT16" s="17" t="s">
        <v>530</v>
      </c>
      <c r="AU16" s="17" t="s">
        <v>530</v>
      </c>
      <c r="AV16" s="17" t="s">
        <v>530</v>
      </c>
      <c r="AW16" s="20" t="s">
        <v>529</v>
      </c>
      <c r="AX16" s="20" t="s">
        <v>529</v>
      </c>
      <c r="AY16" s="20" t="s">
        <v>530</v>
      </c>
      <c r="AZ16" s="20" t="s">
        <v>529</v>
      </c>
      <c r="BA16" s="20" t="s">
        <v>530</v>
      </c>
      <c r="BB16" s="20" t="s">
        <v>529</v>
      </c>
      <c r="BC16" s="20" t="s">
        <v>529</v>
      </c>
      <c r="BD16" s="20" t="s">
        <v>529</v>
      </c>
      <c r="BE16" s="20" t="s">
        <v>529</v>
      </c>
      <c r="BF16" s="20" t="s">
        <v>529</v>
      </c>
      <c r="BG16" s="20" t="s">
        <v>529</v>
      </c>
      <c r="BH16" s="20" t="s">
        <v>530</v>
      </c>
      <c r="BI16" s="20" t="s">
        <v>529</v>
      </c>
      <c r="BJ16" s="20" t="s">
        <v>529</v>
      </c>
      <c r="BK16" s="252" t="s">
        <v>529</v>
      </c>
      <c r="BL16" s="20"/>
      <c r="BM16" s="83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s="32" customFormat="1" ht="12">
      <c r="A17" s="96">
        <v>6539</v>
      </c>
      <c r="B17" s="107" t="s">
        <v>108</v>
      </c>
      <c r="C17" s="29" t="s">
        <v>109</v>
      </c>
      <c r="D17" s="116">
        <f ca="1">VLOOKUP(C:C,Sheet2!A:B,2,0)</f>
        <v>41282</v>
      </c>
      <c r="E17" s="11" t="s">
        <v>362</v>
      </c>
      <c r="F17" s="165" t="s">
        <v>110</v>
      </c>
      <c r="G17" s="193" t="s">
        <v>111</v>
      </c>
      <c r="H17" s="193"/>
      <c r="I17" s="193" t="s">
        <v>112</v>
      </c>
      <c r="J17" s="173" t="s">
        <v>113</v>
      </c>
      <c r="K17" s="30" t="s">
        <v>114</v>
      </c>
      <c r="L17" s="31" t="s">
        <v>115</v>
      </c>
      <c r="M17" s="123">
        <v>12500</v>
      </c>
      <c r="N17" s="124">
        <v>1000</v>
      </c>
      <c r="O17" s="122">
        <v>0</v>
      </c>
      <c r="P17" s="119">
        <v>0</v>
      </c>
      <c r="Q17" s="119">
        <v>0</v>
      </c>
      <c r="R17" s="124">
        <f t="shared" si="15"/>
        <v>13500</v>
      </c>
      <c r="S17" s="124">
        <f t="shared" si="0"/>
        <v>1080</v>
      </c>
      <c r="T17" s="124">
        <f t="shared" si="1"/>
        <v>12420</v>
      </c>
      <c r="U17" s="125">
        <v>884.62</v>
      </c>
      <c r="V17" s="125">
        <v>0</v>
      </c>
      <c r="W17" s="125">
        <v>0</v>
      </c>
      <c r="X17" s="124">
        <f ca="1">SUM(T17:W17)</f>
        <v>13304.62</v>
      </c>
      <c r="Y17" s="118">
        <v>0</v>
      </c>
      <c r="Z17" s="118">
        <v>0</v>
      </c>
      <c r="AA17" s="118">
        <f t="shared" ca="1" si="7"/>
        <v>13304.62</v>
      </c>
      <c r="AB17" s="118">
        <f t="shared" si="8"/>
        <v>1620</v>
      </c>
      <c r="AC17" s="118">
        <f t="shared" si="9"/>
        <v>405</v>
      </c>
      <c r="AD17" s="15">
        <f t="shared" si="10"/>
        <v>21</v>
      </c>
      <c r="AE17" s="15">
        <f t="shared" si="11"/>
        <v>7</v>
      </c>
      <c r="AF17" s="15">
        <f t="shared" si="12"/>
        <v>2</v>
      </c>
      <c r="AG17" s="16">
        <f t="shared" si="13"/>
        <v>21</v>
      </c>
      <c r="AH17" s="20" t="s">
        <v>529</v>
      </c>
      <c r="AI17" s="20" t="s">
        <v>529</v>
      </c>
      <c r="AJ17" s="20" t="s">
        <v>529</v>
      </c>
      <c r="AK17" s="17" t="s">
        <v>531</v>
      </c>
      <c r="AL17" s="20" t="s">
        <v>530</v>
      </c>
      <c r="AM17" s="20" t="s">
        <v>529</v>
      </c>
      <c r="AN17" s="20" t="s">
        <v>529</v>
      </c>
      <c r="AO17" s="20" t="s">
        <v>529</v>
      </c>
      <c r="AP17" s="20" t="s">
        <v>529</v>
      </c>
      <c r="AQ17" s="20" t="s">
        <v>529</v>
      </c>
      <c r="AR17" s="20" t="s">
        <v>529</v>
      </c>
      <c r="AS17" s="17" t="s">
        <v>530</v>
      </c>
      <c r="AT17" s="17" t="s">
        <v>530</v>
      </c>
      <c r="AU17" s="17" t="s">
        <v>530</v>
      </c>
      <c r="AV17" s="17" t="s">
        <v>530</v>
      </c>
      <c r="AW17" s="20" t="s">
        <v>529</v>
      </c>
      <c r="AX17" s="20" t="s">
        <v>529</v>
      </c>
      <c r="AY17" s="20" t="s">
        <v>529</v>
      </c>
      <c r="AZ17" s="20" t="s">
        <v>530</v>
      </c>
      <c r="BA17" s="20" t="s">
        <v>529</v>
      </c>
      <c r="BB17" s="17" t="s">
        <v>531</v>
      </c>
      <c r="BC17" s="20" t="s">
        <v>529</v>
      </c>
      <c r="BD17" s="20" t="s">
        <v>529</v>
      </c>
      <c r="BE17" s="20" t="s">
        <v>529</v>
      </c>
      <c r="BF17" s="20" t="s">
        <v>529</v>
      </c>
      <c r="BG17" s="20" t="s">
        <v>530</v>
      </c>
      <c r="BH17" s="20" t="s">
        <v>529</v>
      </c>
      <c r="BI17" s="20" t="s">
        <v>529</v>
      </c>
      <c r="BJ17" s="20" t="s">
        <v>529</v>
      </c>
      <c r="BK17" s="219" t="s">
        <v>529</v>
      </c>
      <c r="BL17" s="81"/>
      <c r="BM17" s="83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s="32" customFormat="1" ht="12">
      <c r="A18" s="96">
        <v>6540</v>
      </c>
      <c r="B18" s="107" t="s">
        <v>116</v>
      </c>
      <c r="C18" s="29" t="s">
        <v>117</v>
      </c>
      <c r="D18" s="116">
        <f ca="1">VLOOKUP(C:C,Sheet2!A:B,2,0)</f>
        <v>41282</v>
      </c>
      <c r="E18" s="11" t="s">
        <v>362</v>
      </c>
      <c r="F18" s="165" t="s">
        <v>110</v>
      </c>
      <c r="G18" s="193" t="s">
        <v>118</v>
      </c>
      <c r="H18" s="193" t="s">
        <v>119</v>
      </c>
      <c r="I18" s="193" t="s">
        <v>120</v>
      </c>
      <c r="J18" s="173" t="s">
        <v>113</v>
      </c>
      <c r="K18" s="30" t="s">
        <v>423</v>
      </c>
      <c r="L18" s="31" t="s">
        <v>121</v>
      </c>
      <c r="M18" s="123">
        <v>12500</v>
      </c>
      <c r="N18" s="124">
        <v>1000</v>
      </c>
      <c r="O18" s="122">
        <v>0</v>
      </c>
      <c r="P18" s="119">
        <v>0</v>
      </c>
      <c r="Q18" s="119">
        <v>0</v>
      </c>
      <c r="R18" s="124">
        <f t="shared" si="15"/>
        <v>13500</v>
      </c>
      <c r="S18" s="124">
        <f t="shared" si="0"/>
        <v>1080</v>
      </c>
      <c r="T18" s="124">
        <f t="shared" si="1"/>
        <v>12420</v>
      </c>
      <c r="U18" s="125">
        <v>961.54</v>
      </c>
      <c r="V18" s="125">
        <v>0</v>
      </c>
      <c r="W18" s="125">
        <v>0</v>
      </c>
      <c r="X18" s="124">
        <f t="shared" ca="1" si="2"/>
        <v>13381.54</v>
      </c>
      <c r="Y18" s="118">
        <v>0</v>
      </c>
      <c r="Z18" s="118">
        <v>0</v>
      </c>
      <c r="AA18" s="118">
        <f t="shared" ca="1" si="7"/>
        <v>13381.54</v>
      </c>
      <c r="AB18" s="118">
        <f t="shared" si="8"/>
        <v>1620</v>
      </c>
      <c r="AC18" s="118">
        <f t="shared" si="9"/>
        <v>405</v>
      </c>
      <c r="AD18" s="15">
        <f t="shared" si="10"/>
        <v>22</v>
      </c>
      <c r="AE18" s="15">
        <f t="shared" si="11"/>
        <v>7</v>
      </c>
      <c r="AF18" s="15">
        <f t="shared" si="12"/>
        <v>1</v>
      </c>
      <c r="AG18" s="16">
        <f t="shared" si="13"/>
        <v>22</v>
      </c>
      <c r="AH18" s="20" t="s">
        <v>529</v>
      </c>
      <c r="AI18" s="20" t="s">
        <v>529</v>
      </c>
      <c r="AJ18" s="20" t="s">
        <v>529</v>
      </c>
      <c r="AK18" s="20" t="s">
        <v>529</v>
      </c>
      <c r="AL18" s="20" t="s">
        <v>530</v>
      </c>
      <c r="AM18" s="17" t="s">
        <v>531</v>
      </c>
      <c r="AN18" s="20" t="s">
        <v>529</v>
      </c>
      <c r="AO18" s="20" t="s">
        <v>529</v>
      </c>
      <c r="AP18" s="20" t="s">
        <v>529</v>
      </c>
      <c r="AQ18" s="20" t="s">
        <v>529</v>
      </c>
      <c r="AR18" s="20" t="s">
        <v>529</v>
      </c>
      <c r="AS18" s="17" t="s">
        <v>530</v>
      </c>
      <c r="AT18" s="17" t="s">
        <v>530</v>
      </c>
      <c r="AU18" s="17" t="s">
        <v>530</v>
      </c>
      <c r="AV18" s="17" t="s">
        <v>530</v>
      </c>
      <c r="AW18" s="20" t="s">
        <v>529</v>
      </c>
      <c r="AX18" s="20" t="s">
        <v>529</v>
      </c>
      <c r="AY18" s="20" t="s">
        <v>529</v>
      </c>
      <c r="AZ18" s="20" t="s">
        <v>530</v>
      </c>
      <c r="BA18" s="20" t="s">
        <v>529</v>
      </c>
      <c r="BB18" s="20" t="s">
        <v>529</v>
      </c>
      <c r="BC18" s="20" t="s">
        <v>529</v>
      </c>
      <c r="BD18" s="20" t="s">
        <v>529</v>
      </c>
      <c r="BE18" s="20" t="s">
        <v>529</v>
      </c>
      <c r="BF18" s="20" t="s">
        <v>529</v>
      </c>
      <c r="BG18" s="20" t="s">
        <v>530</v>
      </c>
      <c r="BH18" s="20" t="s">
        <v>529</v>
      </c>
      <c r="BI18" s="20" t="s">
        <v>529</v>
      </c>
      <c r="BJ18" s="20" t="s">
        <v>529</v>
      </c>
      <c r="BK18" s="219" t="s">
        <v>529</v>
      </c>
      <c r="BL18" s="81"/>
      <c r="BM18" s="83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s="32" customFormat="1" ht="12">
      <c r="A19" s="96">
        <v>6542</v>
      </c>
      <c r="B19" s="107" t="s">
        <v>124</v>
      </c>
      <c r="C19" s="29" t="s">
        <v>125</v>
      </c>
      <c r="D19" s="116">
        <f ca="1">VLOOKUP(C:C,Sheet2!A:B,2,0)</f>
        <v>41282</v>
      </c>
      <c r="E19" s="29" t="s">
        <v>362</v>
      </c>
      <c r="F19" s="165" t="s">
        <v>110</v>
      </c>
      <c r="G19" s="193" t="s">
        <v>126</v>
      </c>
      <c r="H19" s="193"/>
      <c r="I19" s="193" t="s">
        <v>127</v>
      </c>
      <c r="J19" s="173" t="s">
        <v>128</v>
      </c>
      <c r="K19" s="30" t="s">
        <v>127</v>
      </c>
      <c r="L19" s="31" t="s">
        <v>129</v>
      </c>
      <c r="M19" s="123">
        <v>12500</v>
      </c>
      <c r="N19" s="124">
        <v>1000</v>
      </c>
      <c r="O19" s="122">
        <v>0</v>
      </c>
      <c r="P19" s="119">
        <v>0</v>
      </c>
      <c r="Q19" s="119">
        <v>0</v>
      </c>
      <c r="R19" s="124">
        <f t="shared" si="15"/>
        <v>13500</v>
      </c>
      <c r="S19" s="124">
        <f t="shared" si="0"/>
        <v>1080</v>
      </c>
      <c r="T19" s="124">
        <f t="shared" si="1"/>
        <v>12420</v>
      </c>
      <c r="U19" s="125">
        <v>923.08</v>
      </c>
      <c r="V19" s="125">
        <v>0</v>
      </c>
      <c r="W19" s="125">
        <v>0</v>
      </c>
      <c r="X19" s="124">
        <f t="shared" ca="1" si="2"/>
        <v>13343.08</v>
      </c>
      <c r="Y19" s="118">
        <v>0</v>
      </c>
      <c r="Z19" s="118">
        <v>0</v>
      </c>
      <c r="AA19" s="118">
        <f t="shared" ca="1" si="7"/>
        <v>13343.08</v>
      </c>
      <c r="AB19" s="118">
        <f t="shared" si="8"/>
        <v>1620</v>
      </c>
      <c r="AC19" s="118">
        <f t="shared" si="9"/>
        <v>405</v>
      </c>
      <c r="AD19" s="15">
        <f t="shared" si="10"/>
        <v>21</v>
      </c>
      <c r="AE19" s="15">
        <f t="shared" si="11"/>
        <v>7</v>
      </c>
      <c r="AF19" s="15">
        <f t="shared" si="12"/>
        <v>2</v>
      </c>
      <c r="AG19" s="16">
        <f t="shared" si="13"/>
        <v>21</v>
      </c>
      <c r="AH19" s="20" t="s">
        <v>529</v>
      </c>
      <c r="AI19" s="20" t="s">
        <v>529</v>
      </c>
      <c r="AJ19" s="20" t="s">
        <v>529</v>
      </c>
      <c r="AK19" s="20" t="s">
        <v>529</v>
      </c>
      <c r="AL19" s="20" t="s">
        <v>529</v>
      </c>
      <c r="AM19" s="20" t="s">
        <v>530</v>
      </c>
      <c r="AN19" s="20" t="s">
        <v>529</v>
      </c>
      <c r="AO19" s="20" t="s">
        <v>529</v>
      </c>
      <c r="AP19" s="20" t="s">
        <v>529</v>
      </c>
      <c r="AQ19" s="20" t="s">
        <v>529</v>
      </c>
      <c r="AR19" s="20" t="s">
        <v>529</v>
      </c>
      <c r="AS19" s="17" t="s">
        <v>530</v>
      </c>
      <c r="AT19" s="17" t="s">
        <v>530</v>
      </c>
      <c r="AU19" s="17" t="s">
        <v>530</v>
      </c>
      <c r="AV19" s="17" t="s">
        <v>530</v>
      </c>
      <c r="AW19" s="17" t="s">
        <v>531</v>
      </c>
      <c r="AX19" s="17" t="s">
        <v>531</v>
      </c>
      <c r="AY19" s="20" t="s">
        <v>529</v>
      </c>
      <c r="AZ19" s="20" t="s">
        <v>529</v>
      </c>
      <c r="BA19" s="20" t="s">
        <v>530</v>
      </c>
      <c r="BB19" s="20" t="s">
        <v>529</v>
      </c>
      <c r="BC19" s="20" t="s">
        <v>529</v>
      </c>
      <c r="BD19" s="20" t="s">
        <v>529</v>
      </c>
      <c r="BE19" s="20" t="s">
        <v>529</v>
      </c>
      <c r="BF19" s="20" t="s">
        <v>529</v>
      </c>
      <c r="BG19" s="20" t="s">
        <v>529</v>
      </c>
      <c r="BH19" s="20" t="s">
        <v>530</v>
      </c>
      <c r="BI19" s="20" t="s">
        <v>529</v>
      </c>
      <c r="BJ19" s="20" t="s">
        <v>529</v>
      </c>
      <c r="BK19" s="219" t="s">
        <v>529</v>
      </c>
      <c r="BL19" s="81"/>
      <c r="BM19" s="83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s="32" customFormat="1" ht="12.75" thickBot="1">
      <c r="A20" s="94">
        <v>6544</v>
      </c>
      <c r="B20" s="223" t="s">
        <v>130</v>
      </c>
      <c r="C20" s="11" t="s">
        <v>131</v>
      </c>
      <c r="D20" s="116">
        <f ca="1">VLOOKUP(C:C,Sheet2!A:B,2,0)</f>
        <v>41282</v>
      </c>
      <c r="E20" s="11" t="s">
        <v>362</v>
      </c>
      <c r="F20" s="163" t="s">
        <v>110</v>
      </c>
      <c r="G20" s="224" t="s">
        <v>132</v>
      </c>
      <c r="H20" s="224"/>
      <c r="I20" s="224" t="s">
        <v>133</v>
      </c>
      <c r="J20" s="171" t="s">
        <v>128</v>
      </c>
      <c r="K20" s="13" t="s">
        <v>73</v>
      </c>
      <c r="L20" s="14" t="s">
        <v>134</v>
      </c>
      <c r="M20" s="117">
        <v>11500</v>
      </c>
      <c r="N20" s="118">
        <v>1000</v>
      </c>
      <c r="O20" s="119">
        <v>1000</v>
      </c>
      <c r="P20" s="119">
        <v>0</v>
      </c>
      <c r="Q20" s="119">
        <v>0</v>
      </c>
      <c r="R20" s="118">
        <f t="shared" si="15"/>
        <v>13500</v>
      </c>
      <c r="S20" s="118">
        <f t="shared" si="0"/>
        <v>1080</v>
      </c>
      <c r="T20" s="118">
        <f t="shared" si="1"/>
        <v>12420</v>
      </c>
      <c r="U20" s="119">
        <v>1000</v>
      </c>
      <c r="V20" s="119">
        <v>1275</v>
      </c>
      <c r="W20" s="125">
        <v>0</v>
      </c>
      <c r="X20" s="118">
        <f t="shared" ca="1" si="2"/>
        <v>14695</v>
      </c>
      <c r="Y20" s="118">
        <v>0</v>
      </c>
      <c r="Z20" s="118">
        <v>0</v>
      </c>
      <c r="AA20" s="118">
        <f t="shared" ca="1" si="7"/>
        <v>14695</v>
      </c>
      <c r="AB20" s="118">
        <f t="shared" si="8"/>
        <v>1620</v>
      </c>
      <c r="AC20" s="118">
        <f t="shared" si="9"/>
        <v>405</v>
      </c>
      <c r="AD20" s="15">
        <f t="shared" si="10"/>
        <v>23</v>
      </c>
      <c r="AE20" s="15">
        <f t="shared" si="11"/>
        <v>7</v>
      </c>
      <c r="AF20" s="15">
        <f t="shared" si="12"/>
        <v>0</v>
      </c>
      <c r="AG20" s="16">
        <f t="shared" si="13"/>
        <v>23</v>
      </c>
      <c r="AH20" s="20" t="s">
        <v>529</v>
      </c>
      <c r="AI20" s="20" t="s">
        <v>529</v>
      </c>
      <c r="AJ20" s="253" t="s">
        <v>529</v>
      </c>
      <c r="AK20" s="253" t="s">
        <v>529</v>
      </c>
      <c r="AL20" s="17" t="s">
        <v>530</v>
      </c>
      <c r="AM20" s="253" t="s">
        <v>529</v>
      </c>
      <c r="AN20" s="253" t="s">
        <v>529</v>
      </c>
      <c r="AO20" s="253" t="s">
        <v>529</v>
      </c>
      <c r="AP20" s="253" t="s">
        <v>529</v>
      </c>
      <c r="AQ20" s="253" t="s">
        <v>529</v>
      </c>
      <c r="AR20" s="253" t="s">
        <v>529</v>
      </c>
      <c r="AS20" s="17" t="s">
        <v>530</v>
      </c>
      <c r="AT20" s="17" t="s">
        <v>530</v>
      </c>
      <c r="AU20" s="17" t="s">
        <v>530</v>
      </c>
      <c r="AV20" s="17" t="s">
        <v>530</v>
      </c>
      <c r="AW20" s="253" t="s">
        <v>529</v>
      </c>
      <c r="AX20" s="254" t="s">
        <v>529</v>
      </c>
      <c r="AY20" s="254" t="s">
        <v>529</v>
      </c>
      <c r="AZ20" s="17" t="s">
        <v>530</v>
      </c>
      <c r="BA20" s="254" t="s">
        <v>529</v>
      </c>
      <c r="BB20" s="254" t="s">
        <v>529</v>
      </c>
      <c r="BC20" s="255" t="s">
        <v>529</v>
      </c>
      <c r="BD20" s="255" t="s">
        <v>529</v>
      </c>
      <c r="BE20" s="255" t="s">
        <v>529</v>
      </c>
      <c r="BF20" s="255" t="s">
        <v>529</v>
      </c>
      <c r="BG20" s="17" t="s">
        <v>530</v>
      </c>
      <c r="BH20" s="255" t="s">
        <v>529</v>
      </c>
      <c r="BI20" s="255" t="s">
        <v>529</v>
      </c>
      <c r="BJ20" s="255" t="s">
        <v>529</v>
      </c>
      <c r="BK20" s="255" t="s">
        <v>529</v>
      </c>
      <c r="BL20" s="81"/>
      <c r="BM20" s="83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s="32" customFormat="1" ht="12">
      <c r="A21" s="96">
        <v>6546</v>
      </c>
      <c r="B21" s="107" t="s">
        <v>135</v>
      </c>
      <c r="C21" s="29" t="s">
        <v>136</v>
      </c>
      <c r="D21" s="116">
        <f ca="1">VLOOKUP(C:C,Sheet2!A:B,2,0)</f>
        <v>41282</v>
      </c>
      <c r="E21" s="29" t="s">
        <v>362</v>
      </c>
      <c r="F21" s="165" t="s">
        <v>110</v>
      </c>
      <c r="G21" s="193" t="s">
        <v>137</v>
      </c>
      <c r="H21" s="193"/>
      <c r="I21" s="193" t="s">
        <v>138</v>
      </c>
      <c r="J21" s="173" t="s">
        <v>53</v>
      </c>
      <c r="K21" s="30" t="s">
        <v>139</v>
      </c>
      <c r="L21" s="31">
        <v>8320029274</v>
      </c>
      <c r="M21" s="123">
        <v>12500</v>
      </c>
      <c r="N21" s="124">
        <v>1000</v>
      </c>
      <c r="O21" s="122">
        <v>0</v>
      </c>
      <c r="P21" s="119">
        <v>0</v>
      </c>
      <c r="Q21" s="119">
        <v>0</v>
      </c>
      <c r="R21" s="124">
        <f t="shared" si="15"/>
        <v>13500</v>
      </c>
      <c r="S21" s="124">
        <f t="shared" si="0"/>
        <v>1080</v>
      </c>
      <c r="T21" s="124">
        <f t="shared" si="1"/>
        <v>12420</v>
      </c>
      <c r="U21" s="125">
        <v>961.54</v>
      </c>
      <c r="V21" s="125">
        <v>0</v>
      </c>
      <c r="W21" s="125">
        <v>0</v>
      </c>
      <c r="X21" s="124">
        <f t="shared" ca="1" si="2"/>
        <v>13381.54</v>
      </c>
      <c r="Y21" s="118">
        <v>0</v>
      </c>
      <c r="Z21" s="118">
        <v>0</v>
      </c>
      <c r="AA21" s="118">
        <f t="shared" ca="1" si="7"/>
        <v>13381.54</v>
      </c>
      <c r="AB21" s="118">
        <f t="shared" si="8"/>
        <v>1620</v>
      </c>
      <c r="AC21" s="118">
        <f t="shared" si="9"/>
        <v>405</v>
      </c>
      <c r="AD21" s="15">
        <f t="shared" si="10"/>
        <v>22</v>
      </c>
      <c r="AE21" s="15">
        <f t="shared" si="11"/>
        <v>7</v>
      </c>
      <c r="AF21" s="15">
        <f t="shared" si="12"/>
        <v>1</v>
      </c>
      <c r="AG21" s="16">
        <f t="shared" si="13"/>
        <v>22</v>
      </c>
      <c r="AH21" s="20" t="s">
        <v>529</v>
      </c>
      <c r="AI21" s="20" t="s">
        <v>529</v>
      </c>
      <c r="AJ21" s="20" t="s">
        <v>529</v>
      </c>
      <c r="AK21" s="20" t="s">
        <v>529</v>
      </c>
      <c r="AL21" s="20" t="s">
        <v>530</v>
      </c>
      <c r="AM21" s="20" t="s">
        <v>529</v>
      </c>
      <c r="AN21" s="20" t="s">
        <v>529</v>
      </c>
      <c r="AO21" s="20" t="s">
        <v>529</v>
      </c>
      <c r="AP21" s="20" t="s">
        <v>529</v>
      </c>
      <c r="AQ21" s="20" t="s">
        <v>529</v>
      </c>
      <c r="AR21" s="20" t="s">
        <v>529</v>
      </c>
      <c r="AS21" s="17" t="s">
        <v>530</v>
      </c>
      <c r="AT21" s="17" t="s">
        <v>530</v>
      </c>
      <c r="AU21" s="17" t="s">
        <v>530</v>
      </c>
      <c r="AV21" s="17" t="s">
        <v>530</v>
      </c>
      <c r="AW21" s="20" t="s">
        <v>529</v>
      </c>
      <c r="AX21" s="17" t="s">
        <v>531</v>
      </c>
      <c r="AY21" s="20" t="s">
        <v>529</v>
      </c>
      <c r="AZ21" s="20" t="s">
        <v>530</v>
      </c>
      <c r="BA21" s="20" t="s">
        <v>529</v>
      </c>
      <c r="BB21" s="20" t="s">
        <v>529</v>
      </c>
      <c r="BC21" s="20" t="s">
        <v>529</v>
      </c>
      <c r="BD21" s="20" t="s">
        <v>529</v>
      </c>
      <c r="BE21" s="20" t="s">
        <v>529</v>
      </c>
      <c r="BF21" s="20" t="s">
        <v>529</v>
      </c>
      <c r="BG21" s="20" t="s">
        <v>530</v>
      </c>
      <c r="BH21" s="20" t="s">
        <v>529</v>
      </c>
      <c r="BI21" s="219" t="s">
        <v>529</v>
      </c>
      <c r="BJ21" s="20" t="s">
        <v>529</v>
      </c>
      <c r="BK21" s="219" t="s">
        <v>529</v>
      </c>
      <c r="BL21" s="20"/>
      <c r="BM21" s="83"/>
      <c r="BN21" s="33"/>
      <c r="BO21" s="33"/>
      <c r="BP21" s="33"/>
      <c r="BQ21" s="33"/>
      <c r="BR21" s="33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s="32" customFormat="1" ht="12">
      <c r="A22" s="96">
        <v>6549</v>
      </c>
      <c r="B22" s="107" t="s">
        <v>140</v>
      </c>
      <c r="C22" s="29" t="s">
        <v>141</v>
      </c>
      <c r="D22" s="116">
        <f ca="1">VLOOKUP(C:C,Sheet2!A:B,2,0)</f>
        <v>41282</v>
      </c>
      <c r="E22" s="29" t="s">
        <v>362</v>
      </c>
      <c r="F22" s="165" t="s">
        <v>110</v>
      </c>
      <c r="G22" s="193" t="s">
        <v>142</v>
      </c>
      <c r="H22" s="193"/>
      <c r="I22" s="193" t="s">
        <v>143</v>
      </c>
      <c r="J22" s="173" t="s">
        <v>53</v>
      </c>
      <c r="K22" s="30" t="s">
        <v>144</v>
      </c>
      <c r="L22" s="31">
        <v>8120045624</v>
      </c>
      <c r="M22" s="123">
        <v>12500</v>
      </c>
      <c r="N22" s="124">
        <v>1000</v>
      </c>
      <c r="O22" s="122">
        <v>0</v>
      </c>
      <c r="P22" s="119">
        <v>0</v>
      </c>
      <c r="Q22" s="119">
        <v>0</v>
      </c>
      <c r="R22" s="124">
        <f t="shared" si="15"/>
        <v>13500</v>
      </c>
      <c r="S22" s="124">
        <f t="shared" si="0"/>
        <v>1080</v>
      </c>
      <c r="T22" s="124">
        <f t="shared" si="1"/>
        <v>12420</v>
      </c>
      <c r="U22" s="125">
        <v>961.54</v>
      </c>
      <c r="V22" s="125">
        <v>0</v>
      </c>
      <c r="W22" s="125">
        <v>0</v>
      </c>
      <c r="X22" s="124">
        <f t="shared" ca="1" si="2"/>
        <v>13381.54</v>
      </c>
      <c r="Y22" s="118">
        <v>0</v>
      </c>
      <c r="Z22" s="118">
        <v>0</v>
      </c>
      <c r="AA22" s="118">
        <f t="shared" ca="1" si="7"/>
        <v>13381.54</v>
      </c>
      <c r="AB22" s="118">
        <f t="shared" si="8"/>
        <v>1620</v>
      </c>
      <c r="AC22" s="118">
        <f t="shared" si="9"/>
        <v>405</v>
      </c>
      <c r="AD22" s="15">
        <f t="shared" si="10"/>
        <v>22</v>
      </c>
      <c r="AE22" s="15">
        <f t="shared" si="11"/>
        <v>7</v>
      </c>
      <c r="AF22" s="15">
        <f t="shared" si="12"/>
        <v>1</v>
      </c>
      <c r="AG22" s="16">
        <f t="shared" si="13"/>
        <v>22</v>
      </c>
      <c r="AH22" s="17" t="s">
        <v>531</v>
      </c>
      <c r="AI22" s="20" t="s">
        <v>529</v>
      </c>
      <c r="AJ22" s="20" t="s">
        <v>529</v>
      </c>
      <c r="AK22" s="20" t="s">
        <v>529</v>
      </c>
      <c r="AL22" s="20" t="s">
        <v>529</v>
      </c>
      <c r="AM22" s="20" t="s">
        <v>530</v>
      </c>
      <c r="AN22" s="20" t="s">
        <v>529</v>
      </c>
      <c r="AO22" s="20" t="s">
        <v>529</v>
      </c>
      <c r="AP22" s="20" t="s">
        <v>529</v>
      </c>
      <c r="AQ22" s="20" t="s">
        <v>529</v>
      </c>
      <c r="AR22" s="20" t="s">
        <v>529</v>
      </c>
      <c r="AS22" s="17" t="s">
        <v>530</v>
      </c>
      <c r="AT22" s="17" t="s">
        <v>530</v>
      </c>
      <c r="AU22" s="17" t="s">
        <v>530</v>
      </c>
      <c r="AV22" s="17" t="s">
        <v>530</v>
      </c>
      <c r="AW22" s="20" t="s">
        <v>529</v>
      </c>
      <c r="AX22" s="20" t="s">
        <v>529</v>
      </c>
      <c r="AY22" s="20" t="s">
        <v>529</v>
      </c>
      <c r="AZ22" s="20" t="s">
        <v>529</v>
      </c>
      <c r="BA22" s="20" t="s">
        <v>530</v>
      </c>
      <c r="BB22" s="20" t="s">
        <v>529</v>
      </c>
      <c r="BC22" s="20" t="s">
        <v>529</v>
      </c>
      <c r="BD22" s="20" t="s">
        <v>529</v>
      </c>
      <c r="BE22" s="20" t="s">
        <v>529</v>
      </c>
      <c r="BF22" s="20" t="s">
        <v>529</v>
      </c>
      <c r="BG22" s="20" t="s">
        <v>529</v>
      </c>
      <c r="BH22" s="20" t="s">
        <v>530</v>
      </c>
      <c r="BI22" s="20" t="s">
        <v>529</v>
      </c>
      <c r="BJ22" s="20" t="s">
        <v>529</v>
      </c>
      <c r="BK22" s="219" t="s">
        <v>529</v>
      </c>
      <c r="BL22" s="81"/>
      <c r="BM22" s="83"/>
      <c r="BN22" s="6"/>
      <c r="BO22" s="33"/>
      <c r="BP22" s="33"/>
      <c r="BQ22" s="33"/>
      <c r="BR22" s="33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s="32" customFormat="1" ht="12">
      <c r="A23" s="96">
        <v>6551</v>
      </c>
      <c r="B23" s="107" t="s">
        <v>145</v>
      </c>
      <c r="C23" s="29" t="s">
        <v>146</v>
      </c>
      <c r="D23" s="116">
        <f ca="1">VLOOKUP(C:C,Sheet2!A:B,2,0)</f>
        <v>41282</v>
      </c>
      <c r="E23" s="29" t="s">
        <v>362</v>
      </c>
      <c r="F23" s="165" t="s">
        <v>110</v>
      </c>
      <c r="G23" s="193" t="s">
        <v>147</v>
      </c>
      <c r="H23" s="193"/>
      <c r="I23" s="193" t="s">
        <v>148</v>
      </c>
      <c r="J23" s="173" t="s">
        <v>53</v>
      </c>
      <c r="K23" s="30" t="s">
        <v>148</v>
      </c>
      <c r="L23" s="31">
        <v>8130912359</v>
      </c>
      <c r="M23" s="123">
        <v>12500</v>
      </c>
      <c r="N23" s="124">
        <v>1000</v>
      </c>
      <c r="O23" s="122">
        <v>0</v>
      </c>
      <c r="P23" s="119">
        <v>0</v>
      </c>
      <c r="Q23" s="119">
        <v>0</v>
      </c>
      <c r="R23" s="124">
        <f t="shared" si="15"/>
        <v>13500</v>
      </c>
      <c r="S23" s="124">
        <f t="shared" si="0"/>
        <v>1080</v>
      </c>
      <c r="T23" s="124">
        <f t="shared" si="1"/>
        <v>12420</v>
      </c>
      <c r="U23" s="125">
        <v>961.54</v>
      </c>
      <c r="V23" s="125">
        <v>0</v>
      </c>
      <c r="W23" s="125">
        <v>0</v>
      </c>
      <c r="X23" s="124">
        <f t="shared" ca="1" si="2"/>
        <v>13381.54</v>
      </c>
      <c r="Y23" s="118">
        <v>0</v>
      </c>
      <c r="Z23" s="118">
        <v>0</v>
      </c>
      <c r="AA23" s="118">
        <f t="shared" ca="1" si="7"/>
        <v>13381.54</v>
      </c>
      <c r="AB23" s="118">
        <f t="shared" si="8"/>
        <v>1620</v>
      </c>
      <c r="AC23" s="118">
        <f t="shared" si="9"/>
        <v>405</v>
      </c>
      <c r="AD23" s="15">
        <f t="shared" si="10"/>
        <v>23</v>
      </c>
      <c r="AE23" s="15">
        <f t="shared" si="11"/>
        <v>7</v>
      </c>
      <c r="AF23" s="15">
        <f t="shared" si="12"/>
        <v>0</v>
      </c>
      <c r="AG23" s="16">
        <f t="shared" si="13"/>
        <v>23</v>
      </c>
      <c r="AH23" s="20" t="s">
        <v>529</v>
      </c>
      <c r="AI23" s="20" t="s">
        <v>529</v>
      </c>
      <c r="AJ23" s="20" t="s">
        <v>529</v>
      </c>
      <c r="AK23" s="20" t="s">
        <v>529</v>
      </c>
      <c r="AL23" s="20" t="s">
        <v>529</v>
      </c>
      <c r="AM23" s="20" t="s">
        <v>530</v>
      </c>
      <c r="AN23" s="20" t="s">
        <v>529</v>
      </c>
      <c r="AO23" s="20" t="s">
        <v>529</v>
      </c>
      <c r="AP23" s="20" t="s">
        <v>529</v>
      </c>
      <c r="AQ23" s="20" t="s">
        <v>529</v>
      </c>
      <c r="AR23" s="20" t="s">
        <v>529</v>
      </c>
      <c r="AS23" s="17" t="s">
        <v>530</v>
      </c>
      <c r="AT23" s="17" t="s">
        <v>530</v>
      </c>
      <c r="AU23" s="17" t="s">
        <v>530</v>
      </c>
      <c r="AV23" s="17" t="s">
        <v>530</v>
      </c>
      <c r="AW23" s="20" t="s">
        <v>529</v>
      </c>
      <c r="AX23" s="20" t="s">
        <v>529</v>
      </c>
      <c r="AY23" s="20" t="s">
        <v>529</v>
      </c>
      <c r="AZ23" s="20" t="s">
        <v>529</v>
      </c>
      <c r="BA23" s="20" t="s">
        <v>530</v>
      </c>
      <c r="BB23" s="20" t="s">
        <v>529</v>
      </c>
      <c r="BC23" s="20" t="s">
        <v>529</v>
      </c>
      <c r="BD23" s="20" t="s">
        <v>529</v>
      </c>
      <c r="BE23" s="20" t="s">
        <v>529</v>
      </c>
      <c r="BF23" s="20" t="s">
        <v>529</v>
      </c>
      <c r="BG23" s="20" t="s">
        <v>529</v>
      </c>
      <c r="BH23" s="20" t="s">
        <v>530</v>
      </c>
      <c r="BI23" s="20" t="s">
        <v>529</v>
      </c>
      <c r="BJ23" s="20" t="s">
        <v>529</v>
      </c>
      <c r="BK23" s="219" t="s">
        <v>529</v>
      </c>
      <c r="BL23" s="81"/>
      <c r="BM23" s="83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s="32" customFormat="1" ht="12">
      <c r="A24" s="96">
        <v>6553</v>
      </c>
      <c r="B24" s="107" t="s">
        <v>149</v>
      </c>
      <c r="C24" s="29" t="s">
        <v>150</v>
      </c>
      <c r="D24" s="116">
        <f ca="1">VLOOKUP(C:C,Sheet2!A:B,2,0)</f>
        <v>41282</v>
      </c>
      <c r="E24" s="29" t="s">
        <v>362</v>
      </c>
      <c r="F24" s="165" t="s">
        <v>110</v>
      </c>
      <c r="G24" s="193" t="s">
        <v>151</v>
      </c>
      <c r="H24" s="193"/>
      <c r="I24" s="193" t="s">
        <v>152</v>
      </c>
      <c r="J24" s="173" t="s">
        <v>113</v>
      </c>
      <c r="K24" s="30" t="s">
        <v>153</v>
      </c>
      <c r="L24" s="31" t="s">
        <v>154</v>
      </c>
      <c r="M24" s="123">
        <v>12500</v>
      </c>
      <c r="N24" s="124">
        <v>1000</v>
      </c>
      <c r="O24" s="122">
        <v>0</v>
      </c>
      <c r="P24" s="119">
        <v>0</v>
      </c>
      <c r="Q24" s="119">
        <v>0</v>
      </c>
      <c r="R24" s="124">
        <f t="shared" si="15"/>
        <v>13500</v>
      </c>
      <c r="S24" s="124">
        <f t="shared" si="0"/>
        <v>1080</v>
      </c>
      <c r="T24" s="124">
        <f t="shared" si="1"/>
        <v>12420</v>
      </c>
      <c r="U24" s="125">
        <v>1000</v>
      </c>
      <c r="V24" s="125">
        <v>0</v>
      </c>
      <c r="W24" s="125">
        <v>0</v>
      </c>
      <c r="X24" s="124">
        <f ca="1">SUM(T24:W24)</f>
        <v>13420</v>
      </c>
      <c r="Y24" s="118">
        <v>0</v>
      </c>
      <c r="Z24" s="118">
        <v>0</v>
      </c>
      <c r="AA24" s="118">
        <f t="shared" ca="1" si="7"/>
        <v>13420</v>
      </c>
      <c r="AB24" s="118">
        <f t="shared" si="8"/>
        <v>1620</v>
      </c>
      <c r="AC24" s="118">
        <f t="shared" si="9"/>
        <v>405</v>
      </c>
      <c r="AD24" s="15">
        <f t="shared" si="10"/>
        <v>22</v>
      </c>
      <c r="AE24" s="15">
        <f t="shared" si="11"/>
        <v>7</v>
      </c>
      <c r="AF24" s="15">
        <f t="shared" si="12"/>
        <v>1</v>
      </c>
      <c r="AG24" s="16">
        <f t="shared" si="13"/>
        <v>22</v>
      </c>
      <c r="AH24" s="20" t="s">
        <v>529</v>
      </c>
      <c r="AI24" s="20" t="s">
        <v>529</v>
      </c>
      <c r="AJ24" s="17" t="s">
        <v>531</v>
      </c>
      <c r="AK24" s="20" t="s">
        <v>529</v>
      </c>
      <c r="AL24" s="20" t="s">
        <v>529</v>
      </c>
      <c r="AM24" s="20" t="s">
        <v>530</v>
      </c>
      <c r="AN24" s="20" t="s">
        <v>529</v>
      </c>
      <c r="AO24" s="20" t="s">
        <v>529</v>
      </c>
      <c r="AP24" s="20" t="s">
        <v>529</v>
      </c>
      <c r="AQ24" s="20" t="s">
        <v>529</v>
      </c>
      <c r="AR24" s="20" t="s">
        <v>529</v>
      </c>
      <c r="AS24" s="17" t="s">
        <v>530</v>
      </c>
      <c r="AT24" s="17" t="s">
        <v>530</v>
      </c>
      <c r="AU24" s="17" t="s">
        <v>530</v>
      </c>
      <c r="AV24" s="17" t="s">
        <v>530</v>
      </c>
      <c r="AW24" s="20" t="s">
        <v>529</v>
      </c>
      <c r="AX24" s="20" t="s">
        <v>529</v>
      </c>
      <c r="AY24" s="20" t="s">
        <v>529</v>
      </c>
      <c r="AZ24" s="20" t="s">
        <v>529</v>
      </c>
      <c r="BA24" s="20" t="s">
        <v>530</v>
      </c>
      <c r="BB24" s="20" t="s">
        <v>529</v>
      </c>
      <c r="BC24" s="20" t="s">
        <v>529</v>
      </c>
      <c r="BD24" s="20" t="s">
        <v>529</v>
      </c>
      <c r="BE24" s="20" t="s">
        <v>529</v>
      </c>
      <c r="BF24" s="20" t="s">
        <v>529</v>
      </c>
      <c r="BG24" s="20" t="s">
        <v>529</v>
      </c>
      <c r="BH24" s="20" t="s">
        <v>530</v>
      </c>
      <c r="BI24" s="20" t="s">
        <v>529</v>
      </c>
      <c r="BJ24" s="20" t="s">
        <v>529</v>
      </c>
      <c r="BK24" s="219" t="s">
        <v>529</v>
      </c>
      <c r="BL24" s="81"/>
      <c r="BM24" s="83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s="32" customFormat="1" ht="12">
      <c r="A25" s="96">
        <v>6555</v>
      </c>
      <c r="B25" s="107" t="s">
        <v>155</v>
      </c>
      <c r="C25" s="29" t="s">
        <v>156</v>
      </c>
      <c r="D25" s="116">
        <f ca="1">VLOOKUP(C:C,Sheet2!A:B,2,0)</f>
        <v>41282</v>
      </c>
      <c r="E25" s="29" t="s">
        <v>362</v>
      </c>
      <c r="F25" s="165" t="s">
        <v>110</v>
      </c>
      <c r="G25" s="193" t="s">
        <v>157</v>
      </c>
      <c r="H25" s="193" t="s">
        <v>158</v>
      </c>
      <c r="I25" s="193" t="s">
        <v>159</v>
      </c>
      <c r="J25" s="173" t="s">
        <v>46</v>
      </c>
      <c r="K25" s="30" t="s">
        <v>424</v>
      </c>
      <c r="L25" s="31">
        <v>74679214</v>
      </c>
      <c r="M25" s="123">
        <v>12500</v>
      </c>
      <c r="N25" s="124">
        <v>1000</v>
      </c>
      <c r="O25" s="122">
        <v>0</v>
      </c>
      <c r="P25" s="119">
        <v>0</v>
      </c>
      <c r="Q25" s="119">
        <v>0</v>
      </c>
      <c r="R25" s="124">
        <f t="shared" si="15"/>
        <v>13500</v>
      </c>
      <c r="S25" s="124">
        <f t="shared" si="0"/>
        <v>1080</v>
      </c>
      <c r="T25" s="124">
        <f t="shared" si="1"/>
        <v>12420</v>
      </c>
      <c r="U25" s="125">
        <v>1000</v>
      </c>
      <c r="V25" s="125">
        <v>0</v>
      </c>
      <c r="W25" s="125">
        <v>0</v>
      </c>
      <c r="X25" s="124">
        <f t="shared" ca="1" si="2"/>
        <v>13420</v>
      </c>
      <c r="Y25" s="118">
        <v>0</v>
      </c>
      <c r="Z25" s="118">
        <v>0</v>
      </c>
      <c r="AA25" s="118">
        <f t="shared" ca="1" si="7"/>
        <v>13420</v>
      </c>
      <c r="AB25" s="118">
        <f t="shared" si="8"/>
        <v>1620</v>
      </c>
      <c r="AC25" s="118">
        <f t="shared" si="9"/>
        <v>405</v>
      </c>
      <c r="AD25" s="15">
        <f t="shared" si="10"/>
        <v>23</v>
      </c>
      <c r="AE25" s="15">
        <f t="shared" si="11"/>
        <v>7</v>
      </c>
      <c r="AF25" s="15">
        <f t="shared" si="12"/>
        <v>0</v>
      </c>
      <c r="AG25" s="16">
        <f t="shared" si="13"/>
        <v>23</v>
      </c>
      <c r="AH25" s="20" t="s">
        <v>529</v>
      </c>
      <c r="AI25" s="20" t="s">
        <v>529</v>
      </c>
      <c r="AJ25" s="20" t="s">
        <v>529</v>
      </c>
      <c r="AK25" s="20" t="s">
        <v>529</v>
      </c>
      <c r="AL25" s="20" t="s">
        <v>529</v>
      </c>
      <c r="AM25" s="20" t="s">
        <v>530</v>
      </c>
      <c r="AN25" s="20" t="s">
        <v>529</v>
      </c>
      <c r="AO25" s="20" t="s">
        <v>529</v>
      </c>
      <c r="AP25" s="20" t="s">
        <v>529</v>
      </c>
      <c r="AQ25" s="20" t="s">
        <v>529</v>
      </c>
      <c r="AR25" s="20" t="s">
        <v>529</v>
      </c>
      <c r="AS25" s="17" t="s">
        <v>530</v>
      </c>
      <c r="AT25" s="17" t="s">
        <v>530</v>
      </c>
      <c r="AU25" s="17" t="s">
        <v>530</v>
      </c>
      <c r="AV25" s="17" t="s">
        <v>530</v>
      </c>
      <c r="AW25" s="20" t="s">
        <v>529</v>
      </c>
      <c r="AX25" s="20" t="s">
        <v>529</v>
      </c>
      <c r="AY25" s="20" t="s">
        <v>529</v>
      </c>
      <c r="AZ25" s="20" t="s">
        <v>529</v>
      </c>
      <c r="BA25" s="20" t="s">
        <v>530</v>
      </c>
      <c r="BB25" s="20" t="s">
        <v>529</v>
      </c>
      <c r="BC25" s="20" t="s">
        <v>529</v>
      </c>
      <c r="BD25" s="20" t="s">
        <v>529</v>
      </c>
      <c r="BE25" s="20" t="s">
        <v>529</v>
      </c>
      <c r="BF25" s="20" t="s">
        <v>529</v>
      </c>
      <c r="BG25" s="20" t="s">
        <v>529</v>
      </c>
      <c r="BH25" s="20" t="s">
        <v>530</v>
      </c>
      <c r="BI25" s="20" t="s">
        <v>529</v>
      </c>
      <c r="BJ25" s="20" t="s">
        <v>529</v>
      </c>
      <c r="BK25" s="219" t="s">
        <v>529</v>
      </c>
      <c r="BL25" s="81"/>
      <c r="BM25" s="83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s="32" customFormat="1" ht="12">
      <c r="A26" s="96">
        <v>6558</v>
      </c>
      <c r="B26" s="107" t="s">
        <v>161</v>
      </c>
      <c r="C26" s="29" t="s">
        <v>162</v>
      </c>
      <c r="D26" s="116">
        <f ca="1">VLOOKUP(C:C,Sheet2!A:B,2,0)</f>
        <v>41282</v>
      </c>
      <c r="E26" s="29" t="s">
        <v>362</v>
      </c>
      <c r="F26" s="165" t="s">
        <v>110</v>
      </c>
      <c r="G26" s="193" t="s">
        <v>163</v>
      </c>
      <c r="H26" s="193" t="s">
        <v>164</v>
      </c>
      <c r="I26" s="193" t="s">
        <v>165</v>
      </c>
      <c r="J26" s="173" t="s">
        <v>53</v>
      </c>
      <c r="K26" s="30" t="s">
        <v>65</v>
      </c>
      <c r="L26" s="31">
        <v>8440041036</v>
      </c>
      <c r="M26" s="123">
        <v>12500</v>
      </c>
      <c r="N26" s="124">
        <v>1000</v>
      </c>
      <c r="O26" s="122">
        <v>0</v>
      </c>
      <c r="P26" s="119">
        <v>0</v>
      </c>
      <c r="Q26" s="119">
        <v>0</v>
      </c>
      <c r="R26" s="124">
        <f t="shared" si="15"/>
        <v>13500</v>
      </c>
      <c r="S26" s="124">
        <f t="shared" si="0"/>
        <v>1080</v>
      </c>
      <c r="T26" s="124">
        <f t="shared" si="1"/>
        <v>12420</v>
      </c>
      <c r="U26" s="125">
        <v>923.08</v>
      </c>
      <c r="V26" s="125">
        <v>0</v>
      </c>
      <c r="W26" s="125">
        <v>0</v>
      </c>
      <c r="X26" s="124">
        <f t="shared" ca="1" si="2"/>
        <v>13343.08</v>
      </c>
      <c r="Y26" s="118">
        <v>0</v>
      </c>
      <c r="Z26" s="118">
        <v>0</v>
      </c>
      <c r="AA26" s="118">
        <f t="shared" ca="1" si="7"/>
        <v>13343.08</v>
      </c>
      <c r="AB26" s="118">
        <f t="shared" si="8"/>
        <v>1620</v>
      </c>
      <c r="AC26" s="118">
        <f t="shared" si="9"/>
        <v>405</v>
      </c>
      <c r="AD26" s="15">
        <f t="shared" si="10"/>
        <v>21</v>
      </c>
      <c r="AE26" s="15">
        <f t="shared" si="11"/>
        <v>7</v>
      </c>
      <c r="AF26" s="15">
        <f t="shared" si="12"/>
        <v>2</v>
      </c>
      <c r="AG26" s="16">
        <f t="shared" si="13"/>
        <v>21</v>
      </c>
      <c r="AH26" s="20" t="s">
        <v>529</v>
      </c>
      <c r="AI26" s="20" t="s">
        <v>529</v>
      </c>
      <c r="AJ26" s="20" t="s">
        <v>529</v>
      </c>
      <c r="AK26" s="20" t="s">
        <v>529</v>
      </c>
      <c r="AL26" s="20" t="s">
        <v>529</v>
      </c>
      <c r="AM26" s="20" t="s">
        <v>530</v>
      </c>
      <c r="AN26" s="20" t="s">
        <v>529</v>
      </c>
      <c r="AO26" s="20" t="s">
        <v>529</v>
      </c>
      <c r="AP26" s="20" t="s">
        <v>529</v>
      </c>
      <c r="AQ26" s="20" t="s">
        <v>529</v>
      </c>
      <c r="AR26" s="20" t="s">
        <v>529</v>
      </c>
      <c r="AS26" s="17" t="s">
        <v>530</v>
      </c>
      <c r="AT26" s="17" t="s">
        <v>530</v>
      </c>
      <c r="AU26" s="17" t="s">
        <v>530</v>
      </c>
      <c r="AV26" s="17" t="s">
        <v>530</v>
      </c>
      <c r="AW26" s="17" t="s">
        <v>531</v>
      </c>
      <c r="AX26" s="17" t="s">
        <v>531</v>
      </c>
      <c r="AY26" s="20" t="s">
        <v>529</v>
      </c>
      <c r="AZ26" s="20" t="s">
        <v>529</v>
      </c>
      <c r="BA26" s="20" t="s">
        <v>530</v>
      </c>
      <c r="BB26" s="20" t="s">
        <v>529</v>
      </c>
      <c r="BC26" s="20" t="s">
        <v>529</v>
      </c>
      <c r="BD26" s="20" t="s">
        <v>529</v>
      </c>
      <c r="BE26" s="20" t="s">
        <v>529</v>
      </c>
      <c r="BF26" s="20" t="s">
        <v>529</v>
      </c>
      <c r="BG26" s="20" t="s">
        <v>529</v>
      </c>
      <c r="BH26" s="20" t="s">
        <v>530</v>
      </c>
      <c r="BI26" s="20" t="s">
        <v>529</v>
      </c>
      <c r="BJ26" s="20" t="s">
        <v>529</v>
      </c>
      <c r="BK26" s="219" t="s">
        <v>529</v>
      </c>
      <c r="BL26" s="81"/>
      <c r="BM26" s="83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s="274" customFormat="1" ht="12">
      <c r="A27" s="258">
        <v>6562</v>
      </c>
      <c r="B27" s="259" t="s">
        <v>168</v>
      </c>
      <c r="C27" s="261" t="s">
        <v>169</v>
      </c>
      <c r="D27" s="260">
        <f ca="1">VLOOKUP(C:C,Sheet2!A:B,2,0)</f>
        <v>41282</v>
      </c>
      <c r="E27" s="261" t="s">
        <v>362</v>
      </c>
      <c r="F27" s="262" t="s">
        <v>110</v>
      </c>
      <c r="G27" s="263" t="s">
        <v>170</v>
      </c>
      <c r="H27" s="263" t="s">
        <v>171</v>
      </c>
      <c r="I27" s="263" t="s">
        <v>172</v>
      </c>
      <c r="J27" s="264" t="s">
        <v>53</v>
      </c>
      <c r="K27" s="265" t="s">
        <v>123</v>
      </c>
      <c r="L27" s="266">
        <v>8480050518</v>
      </c>
      <c r="M27" s="267">
        <v>12500</v>
      </c>
      <c r="N27" s="268">
        <v>1000</v>
      </c>
      <c r="O27" s="269">
        <v>0</v>
      </c>
      <c r="P27" s="269">
        <v>0</v>
      </c>
      <c r="Q27" s="269">
        <v>0</v>
      </c>
      <c r="R27" s="317">
        <f>SUM(M27:O27)/30*2</f>
        <v>900</v>
      </c>
      <c r="S27" s="268">
        <f t="shared" si="0"/>
        <v>72</v>
      </c>
      <c r="T27" s="268">
        <f>(R27-S27)</f>
        <v>828</v>
      </c>
      <c r="U27" s="269">
        <v>76.92</v>
      </c>
      <c r="V27" s="125">
        <v>0</v>
      </c>
      <c r="W27" s="125">
        <v>0</v>
      </c>
      <c r="X27" s="268">
        <f t="shared" ca="1" si="2"/>
        <v>904.92</v>
      </c>
      <c r="Y27" s="268">
        <v>0</v>
      </c>
      <c r="Z27" s="268">
        <v>0</v>
      </c>
      <c r="AA27" s="268">
        <f t="shared" ca="1" si="7"/>
        <v>904.92</v>
      </c>
      <c r="AB27" s="268">
        <f t="shared" si="8"/>
        <v>108</v>
      </c>
      <c r="AC27" s="268">
        <f t="shared" si="9"/>
        <v>27</v>
      </c>
      <c r="AD27" s="270">
        <f t="shared" si="10"/>
        <v>2</v>
      </c>
      <c r="AE27" s="270">
        <f t="shared" si="11"/>
        <v>1</v>
      </c>
      <c r="AF27" s="270">
        <f t="shared" si="12"/>
        <v>27</v>
      </c>
      <c r="AG27" s="271">
        <f t="shared" si="13"/>
        <v>2</v>
      </c>
      <c r="AH27" s="261" t="s">
        <v>529</v>
      </c>
      <c r="AI27" s="261" t="s">
        <v>529</v>
      </c>
      <c r="AJ27" s="272" t="s">
        <v>531</v>
      </c>
      <c r="AK27" s="272" t="s">
        <v>531</v>
      </c>
      <c r="AL27" s="272" t="s">
        <v>531</v>
      </c>
      <c r="AM27" s="261" t="s">
        <v>530</v>
      </c>
      <c r="AN27" s="272" t="s">
        <v>531</v>
      </c>
      <c r="AO27" s="272" t="s">
        <v>531</v>
      </c>
      <c r="AP27" s="272" t="s">
        <v>531</v>
      </c>
      <c r="AQ27" s="272" t="s">
        <v>531</v>
      </c>
      <c r="AR27" s="272" t="s">
        <v>531</v>
      </c>
      <c r="AS27" s="272" t="s">
        <v>531</v>
      </c>
      <c r="AT27" s="272" t="s">
        <v>531</v>
      </c>
      <c r="AU27" s="272" t="s">
        <v>531</v>
      </c>
      <c r="AV27" s="272" t="s">
        <v>531</v>
      </c>
      <c r="AW27" s="272" t="s">
        <v>531</v>
      </c>
      <c r="AX27" s="272" t="s">
        <v>531</v>
      </c>
      <c r="AY27" s="272" t="s">
        <v>531</v>
      </c>
      <c r="AZ27" s="272" t="s">
        <v>531</v>
      </c>
      <c r="BA27" s="272" t="s">
        <v>531</v>
      </c>
      <c r="BB27" s="272" t="s">
        <v>531</v>
      </c>
      <c r="BC27" s="272" t="s">
        <v>531</v>
      </c>
      <c r="BD27" s="272" t="s">
        <v>531</v>
      </c>
      <c r="BE27" s="272" t="s">
        <v>531</v>
      </c>
      <c r="BF27" s="272" t="s">
        <v>531</v>
      </c>
      <c r="BG27" s="272" t="s">
        <v>531</v>
      </c>
      <c r="BH27" s="272" t="s">
        <v>531</v>
      </c>
      <c r="BI27" s="272" t="s">
        <v>531</v>
      </c>
      <c r="BJ27" s="272" t="s">
        <v>531</v>
      </c>
      <c r="BK27" s="272" t="s">
        <v>531</v>
      </c>
      <c r="BL27" s="314"/>
      <c r="BM27" s="294"/>
      <c r="BN27" s="273"/>
      <c r="BO27" s="273"/>
      <c r="BP27" s="273"/>
      <c r="BQ27" s="273"/>
      <c r="BR27" s="273"/>
      <c r="BS27" s="273"/>
      <c r="BT27" s="273"/>
      <c r="BU27" s="273"/>
      <c r="BV27" s="273"/>
      <c r="BW27" s="273"/>
      <c r="BX27" s="273"/>
      <c r="BY27" s="273"/>
      <c r="BZ27" s="273"/>
      <c r="CA27" s="273"/>
      <c r="CB27" s="273"/>
      <c r="CC27" s="273"/>
      <c r="CD27" s="273"/>
      <c r="CE27" s="273"/>
      <c r="CF27" s="273"/>
      <c r="CG27" s="273"/>
      <c r="CH27" s="273"/>
      <c r="CI27" s="273"/>
      <c r="CJ27" s="273"/>
      <c r="CK27" s="273"/>
      <c r="CL27" s="273"/>
    </row>
    <row r="28" spans="1:90" s="32" customFormat="1" ht="12">
      <c r="A28" s="96">
        <v>6564</v>
      </c>
      <c r="B28" s="107" t="s">
        <v>173</v>
      </c>
      <c r="C28" s="29" t="s">
        <v>174</v>
      </c>
      <c r="D28" s="116">
        <f ca="1">VLOOKUP(C:C,Sheet2!A:B,2,0)</f>
        <v>41282</v>
      </c>
      <c r="E28" s="29" t="s">
        <v>362</v>
      </c>
      <c r="F28" s="165" t="s">
        <v>110</v>
      </c>
      <c r="G28" s="193" t="s">
        <v>461</v>
      </c>
      <c r="H28" s="193"/>
      <c r="I28" s="193" t="s">
        <v>175</v>
      </c>
      <c r="J28" s="173" t="s">
        <v>53</v>
      </c>
      <c r="K28" s="34" t="s">
        <v>175</v>
      </c>
      <c r="L28" s="35">
        <v>8177003334</v>
      </c>
      <c r="M28" s="123">
        <v>12500</v>
      </c>
      <c r="N28" s="124">
        <v>1000</v>
      </c>
      <c r="O28" s="122">
        <v>0</v>
      </c>
      <c r="P28" s="119">
        <v>0</v>
      </c>
      <c r="Q28" s="119">
        <v>0</v>
      </c>
      <c r="R28" s="124">
        <f t="shared" si="15"/>
        <v>13500</v>
      </c>
      <c r="S28" s="124">
        <f t="shared" si="0"/>
        <v>1080</v>
      </c>
      <c r="T28" s="124">
        <f t="shared" si="1"/>
        <v>12420</v>
      </c>
      <c r="U28" s="125">
        <v>1000</v>
      </c>
      <c r="V28" s="125">
        <v>0</v>
      </c>
      <c r="W28" s="125">
        <v>0</v>
      </c>
      <c r="X28" s="124">
        <f t="shared" ca="1" si="2"/>
        <v>13420</v>
      </c>
      <c r="Y28" s="118">
        <v>0</v>
      </c>
      <c r="Z28" s="118">
        <v>0</v>
      </c>
      <c r="AA28" s="118">
        <f t="shared" ca="1" si="7"/>
        <v>13420</v>
      </c>
      <c r="AB28" s="118">
        <f t="shared" si="8"/>
        <v>1620</v>
      </c>
      <c r="AC28" s="118">
        <f t="shared" si="9"/>
        <v>405</v>
      </c>
      <c r="AD28" s="15">
        <f t="shared" si="10"/>
        <v>23</v>
      </c>
      <c r="AE28" s="15">
        <f t="shared" si="11"/>
        <v>7</v>
      </c>
      <c r="AF28" s="15">
        <f t="shared" si="12"/>
        <v>0</v>
      </c>
      <c r="AG28" s="16">
        <f t="shared" si="13"/>
        <v>23</v>
      </c>
      <c r="AH28" s="20" t="s">
        <v>529</v>
      </c>
      <c r="AI28" s="20" t="s">
        <v>529</v>
      </c>
      <c r="AJ28" s="20" t="s">
        <v>529</v>
      </c>
      <c r="AK28" s="20" t="s">
        <v>529</v>
      </c>
      <c r="AL28" s="20" t="s">
        <v>530</v>
      </c>
      <c r="AM28" s="20" t="s">
        <v>529</v>
      </c>
      <c r="AN28" s="20" t="s">
        <v>529</v>
      </c>
      <c r="AO28" s="20" t="s">
        <v>529</v>
      </c>
      <c r="AP28" s="20" t="s">
        <v>529</v>
      </c>
      <c r="AQ28" s="20" t="s">
        <v>529</v>
      </c>
      <c r="AR28" s="20" t="s">
        <v>529</v>
      </c>
      <c r="AS28" s="17" t="s">
        <v>530</v>
      </c>
      <c r="AT28" s="17" t="s">
        <v>530</v>
      </c>
      <c r="AU28" s="17" t="s">
        <v>530</v>
      </c>
      <c r="AV28" s="17" t="s">
        <v>530</v>
      </c>
      <c r="AW28" s="20" t="s">
        <v>529</v>
      </c>
      <c r="AX28" s="20" t="s">
        <v>529</v>
      </c>
      <c r="AY28" s="20" t="s">
        <v>529</v>
      </c>
      <c r="AZ28" s="20" t="s">
        <v>530</v>
      </c>
      <c r="BA28" s="20" t="s">
        <v>529</v>
      </c>
      <c r="BB28" s="20" t="s">
        <v>529</v>
      </c>
      <c r="BC28" s="20" t="s">
        <v>529</v>
      </c>
      <c r="BD28" s="20" t="s">
        <v>529</v>
      </c>
      <c r="BE28" s="20" t="s">
        <v>529</v>
      </c>
      <c r="BF28" s="20" t="s">
        <v>529</v>
      </c>
      <c r="BG28" s="20" t="s">
        <v>530</v>
      </c>
      <c r="BH28" s="20" t="s">
        <v>529</v>
      </c>
      <c r="BI28" s="20" t="s">
        <v>529</v>
      </c>
      <c r="BJ28" s="20" t="s">
        <v>529</v>
      </c>
      <c r="BK28" s="219" t="s">
        <v>529</v>
      </c>
      <c r="BL28" s="81"/>
      <c r="BM28" s="83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s="39" customFormat="1" ht="12">
      <c r="A29" s="97">
        <v>6565</v>
      </c>
      <c r="B29" s="108" t="s">
        <v>176</v>
      </c>
      <c r="C29" s="37" t="s">
        <v>177</v>
      </c>
      <c r="D29" s="116">
        <f ca="1">VLOOKUP(C:C,Sheet2!A:B,2,0)</f>
        <v>41282</v>
      </c>
      <c r="E29" s="29" t="s">
        <v>362</v>
      </c>
      <c r="F29" s="166" t="s">
        <v>178</v>
      </c>
      <c r="G29" s="194" t="s">
        <v>179</v>
      </c>
      <c r="H29" s="194"/>
      <c r="I29" s="194" t="s">
        <v>143</v>
      </c>
      <c r="J29" s="174" t="s">
        <v>53</v>
      </c>
      <c r="K29" s="38" t="s">
        <v>180</v>
      </c>
      <c r="L29" s="38">
        <v>8120048862</v>
      </c>
      <c r="M29" s="126">
        <v>9000</v>
      </c>
      <c r="N29" s="127">
        <v>1000</v>
      </c>
      <c r="O29" s="122">
        <v>0</v>
      </c>
      <c r="P29" s="119">
        <v>0</v>
      </c>
      <c r="Q29" s="119">
        <v>0</v>
      </c>
      <c r="R29" s="127">
        <f t="shared" si="15"/>
        <v>10000</v>
      </c>
      <c r="S29" s="127">
        <f t="shared" si="0"/>
        <v>800</v>
      </c>
      <c r="T29" s="127">
        <f t="shared" si="1"/>
        <v>9200</v>
      </c>
      <c r="U29" s="128">
        <v>961.54</v>
      </c>
      <c r="V29" s="125">
        <v>0</v>
      </c>
      <c r="W29" s="125">
        <v>0</v>
      </c>
      <c r="X29" s="127">
        <f t="shared" ca="1" si="2"/>
        <v>10161.540000000001</v>
      </c>
      <c r="Y29" s="118">
        <v>0</v>
      </c>
      <c r="Z29" s="118">
        <v>0</v>
      </c>
      <c r="AA29" s="118">
        <f t="shared" ca="1" si="7"/>
        <v>10161.540000000001</v>
      </c>
      <c r="AB29" s="118">
        <f t="shared" si="8"/>
        <v>1200</v>
      </c>
      <c r="AC29" s="118">
        <f t="shared" si="9"/>
        <v>300</v>
      </c>
      <c r="AD29" s="15">
        <f t="shared" si="10"/>
        <v>20</v>
      </c>
      <c r="AE29" s="15">
        <f t="shared" si="11"/>
        <v>8</v>
      </c>
      <c r="AF29" s="15">
        <f t="shared" si="12"/>
        <v>1</v>
      </c>
      <c r="AG29" s="16">
        <f t="shared" si="13"/>
        <v>20</v>
      </c>
      <c r="AH29" s="81" t="s">
        <v>529</v>
      </c>
      <c r="AI29" s="81" t="s">
        <v>529</v>
      </c>
      <c r="AJ29" s="256" t="s">
        <v>529</v>
      </c>
      <c r="AK29" s="20" t="s">
        <v>530</v>
      </c>
      <c r="AL29" s="20" t="s">
        <v>529</v>
      </c>
      <c r="AM29" s="17" t="s">
        <v>531</v>
      </c>
      <c r="AN29" s="81" t="s">
        <v>529</v>
      </c>
      <c r="AO29" s="20" t="s">
        <v>529</v>
      </c>
      <c r="AP29" s="20" t="s">
        <v>529</v>
      </c>
      <c r="AQ29" s="20" t="s">
        <v>529</v>
      </c>
      <c r="AR29" s="20" t="s">
        <v>530</v>
      </c>
      <c r="AS29" s="17" t="s">
        <v>530</v>
      </c>
      <c r="AT29" s="17" t="s">
        <v>530</v>
      </c>
      <c r="AU29" s="17" t="s">
        <v>530</v>
      </c>
      <c r="AV29" s="17" t="s">
        <v>530</v>
      </c>
      <c r="AW29" s="20" t="s">
        <v>529</v>
      </c>
      <c r="AX29" s="256" t="s">
        <v>529</v>
      </c>
      <c r="AY29" s="20" t="s">
        <v>530</v>
      </c>
      <c r="AZ29" s="20" t="s">
        <v>529</v>
      </c>
      <c r="BA29" s="20"/>
      <c r="BB29" s="20" t="s">
        <v>529</v>
      </c>
      <c r="BC29" s="256" t="s">
        <v>529</v>
      </c>
      <c r="BD29" s="81" t="s">
        <v>529</v>
      </c>
      <c r="BE29" s="256" t="s">
        <v>529</v>
      </c>
      <c r="BF29" s="20" t="s">
        <v>530</v>
      </c>
      <c r="BG29" s="20" t="s">
        <v>529</v>
      </c>
      <c r="BH29" s="20" t="s">
        <v>529</v>
      </c>
      <c r="BI29" s="228" t="s">
        <v>529</v>
      </c>
      <c r="BJ29" s="81" t="s">
        <v>529</v>
      </c>
      <c r="BK29" s="81" t="s">
        <v>529</v>
      </c>
      <c r="BL29" s="81"/>
      <c r="BM29" s="83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s="39" customFormat="1" ht="12">
      <c r="A30" s="97">
        <v>6566</v>
      </c>
      <c r="B30" s="108" t="s">
        <v>181</v>
      </c>
      <c r="C30" s="37" t="s">
        <v>182</v>
      </c>
      <c r="D30" s="116">
        <f ca="1">VLOOKUP(C:C,Sheet2!A:B,2,0)</f>
        <v>41282</v>
      </c>
      <c r="E30" s="29" t="s">
        <v>362</v>
      </c>
      <c r="F30" s="166" t="s">
        <v>178</v>
      </c>
      <c r="G30" s="194" t="s">
        <v>183</v>
      </c>
      <c r="H30" s="194" t="s">
        <v>75</v>
      </c>
      <c r="I30" s="194" t="s">
        <v>184</v>
      </c>
      <c r="J30" s="175" t="s">
        <v>53</v>
      </c>
      <c r="K30" s="40" t="s">
        <v>139</v>
      </c>
      <c r="L30" s="41">
        <v>8320027362</v>
      </c>
      <c r="M30" s="126">
        <v>9000</v>
      </c>
      <c r="N30" s="127">
        <v>1000</v>
      </c>
      <c r="O30" s="122">
        <v>0</v>
      </c>
      <c r="P30" s="119">
        <v>0</v>
      </c>
      <c r="Q30" s="119">
        <v>0</v>
      </c>
      <c r="R30" s="127">
        <f t="shared" si="15"/>
        <v>10000</v>
      </c>
      <c r="S30" s="127">
        <f t="shared" si="0"/>
        <v>800</v>
      </c>
      <c r="T30" s="127">
        <f t="shared" si="1"/>
        <v>9200</v>
      </c>
      <c r="U30" s="128">
        <v>961.54</v>
      </c>
      <c r="V30" s="125">
        <v>0</v>
      </c>
      <c r="W30" s="125">
        <v>0</v>
      </c>
      <c r="X30" s="127">
        <f t="shared" ca="1" si="2"/>
        <v>10161.540000000001</v>
      </c>
      <c r="Y30" s="118">
        <v>0</v>
      </c>
      <c r="Z30" s="118">
        <v>0</v>
      </c>
      <c r="AA30" s="118">
        <f t="shared" ca="1" si="7"/>
        <v>10161.540000000001</v>
      </c>
      <c r="AB30" s="118">
        <f t="shared" si="8"/>
        <v>1200</v>
      </c>
      <c r="AC30" s="118">
        <f t="shared" si="9"/>
        <v>300</v>
      </c>
      <c r="AD30" s="15">
        <f t="shared" si="10"/>
        <v>21</v>
      </c>
      <c r="AE30" s="15">
        <f t="shared" si="11"/>
        <v>7</v>
      </c>
      <c r="AF30" s="15">
        <f t="shared" si="12"/>
        <v>1</v>
      </c>
      <c r="AG30" s="16">
        <f t="shared" si="13"/>
        <v>21</v>
      </c>
      <c r="AH30" s="81" t="s">
        <v>529</v>
      </c>
      <c r="AI30" s="81" t="s">
        <v>529</v>
      </c>
      <c r="AJ30" s="256" t="s">
        <v>529</v>
      </c>
      <c r="AK30" s="256" t="s">
        <v>529</v>
      </c>
      <c r="AL30" s="20" t="s">
        <v>530</v>
      </c>
      <c r="AM30" s="256" t="s">
        <v>529</v>
      </c>
      <c r="AN30" s="256" t="s">
        <v>529</v>
      </c>
      <c r="AO30" s="20" t="s">
        <v>529</v>
      </c>
      <c r="AP30" s="20" t="s">
        <v>529</v>
      </c>
      <c r="AQ30" s="17" t="s">
        <v>531</v>
      </c>
      <c r="AR30" s="256" t="s">
        <v>529</v>
      </c>
      <c r="AS30" s="17" t="s">
        <v>530</v>
      </c>
      <c r="AT30" s="17" t="s">
        <v>530</v>
      </c>
      <c r="AU30" s="17" t="s">
        <v>530</v>
      </c>
      <c r="AV30" s="17" t="s">
        <v>530</v>
      </c>
      <c r="AW30" s="20" t="s">
        <v>529</v>
      </c>
      <c r="AX30" s="256" t="s">
        <v>529</v>
      </c>
      <c r="AY30" s="256" t="s">
        <v>529</v>
      </c>
      <c r="AZ30" s="20" t="s">
        <v>530</v>
      </c>
      <c r="BA30" s="256"/>
      <c r="BB30" s="256" t="s">
        <v>529</v>
      </c>
      <c r="BC30" s="20" t="s">
        <v>529</v>
      </c>
      <c r="BD30" s="81" t="s">
        <v>529</v>
      </c>
      <c r="BE30" s="256" t="s">
        <v>529</v>
      </c>
      <c r="BF30" s="256" t="s">
        <v>529</v>
      </c>
      <c r="BG30" s="20" t="s">
        <v>530</v>
      </c>
      <c r="BH30" s="256" t="s">
        <v>529</v>
      </c>
      <c r="BI30" s="257" t="s">
        <v>529</v>
      </c>
      <c r="BJ30" s="228" t="s">
        <v>529</v>
      </c>
      <c r="BK30" s="81" t="s">
        <v>529</v>
      </c>
      <c r="BL30" s="81"/>
      <c r="BM30" s="83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s="18" customFormat="1" ht="12">
      <c r="A31" s="98">
        <v>6578</v>
      </c>
      <c r="B31" s="105" t="s">
        <v>186</v>
      </c>
      <c r="C31" s="42" t="s">
        <v>187</v>
      </c>
      <c r="D31" s="116">
        <f ca="1">VLOOKUP(C:C,Sheet2!A:B,2,0)</f>
        <v>41282</v>
      </c>
      <c r="E31" s="29" t="s">
        <v>362</v>
      </c>
      <c r="F31" s="163" t="s">
        <v>43</v>
      </c>
      <c r="G31" s="191" t="s">
        <v>188</v>
      </c>
      <c r="H31" s="191" t="s">
        <v>189</v>
      </c>
      <c r="I31" s="191" t="s">
        <v>92</v>
      </c>
      <c r="J31" s="176" t="s">
        <v>53</v>
      </c>
      <c r="K31" s="43" t="s">
        <v>190</v>
      </c>
      <c r="L31" s="43">
        <v>8930018351</v>
      </c>
      <c r="M31" s="129">
        <v>11500</v>
      </c>
      <c r="N31" s="118">
        <v>1000</v>
      </c>
      <c r="O31" s="119">
        <v>1000</v>
      </c>
      <c r="P31" s="119">
        <v>0</v>
      </c>
      <c r="Q31" s="119">
        <v>0</v>
      </c>
      <c r="R31" s="118">
        <f t="shared" si="15"/>
        <v>13500</v>
      </c>
      <c r="S31" s="118">
        <f t="shared" si="0"/>
        <v>1080</v>
      </c>
      <c r="T31" s="118">
        <f t="shared" si="1"/>
        <v>12420</v>
      </c>
      <c r="U31" s="119">
        <v>1000</v>
      </c>
      <c r="V31" s="119">
        <v>1050</v>
      </c>
      <c r="W31" s="119">
        <v>40</v>
      </c>
      <c r="X31" s="118">
        <f t="shared" si="2"/>
        <v>14510</v>
      </c>
      <c r="Y31" s="118">
        <v>0</v>
      </c>
      <c r="Z31" s="118">
        <v>0</v>
      </c>
      <c r="AA31" s="118">
        <f t="shared" si="7"/>
        <v>14510</v>
      </c>
      <c r="AB31" s="118">
        <f t="shared" si="8"/>
        <v>1620</v>
      </c>
      <c r="AC31" s="118">
        <f t="shared" si="9"/>
        <v>405</v>
      </c>
      <c r="AD31" s="15">
        <f t="shared" si="10"/>
        <v>19</v>
      </c>
      <c r="AE31" s="15">
        <f t="shared" si="11"/>
        <v>11</v>
      </c>
      <c r="AF31" s="15">
        <f t="shared" si="12"/>
        <v>0</v>
      </c>
      <c r="AG31" s="16">
        <f t="shared" si="13"/>
        <v>19</v>
      </c>
      <c r="AH31" s="17" t="s">
        <v>529</v>
      </c>
      <c r="AI31" s="17" t="s">
        <v>529</v>
      </c>
      <c r="AJ31" s="17" t="s">
        <v>529</v>
      </c>
      <c r="AK31" s="17" t="s">
        <v>530</v>
      </c>
      <c r="AL31" s="17" t="s">
        <v>530</v>
      </c>
      <c r="AM31" s="17" t="s">
        <v>529</v>
      </c>
      <c r="AN31" s="17" t="s">
        <v>529</v>
      </c>
      <c r="AO31" s="17" t="s">
        <v>529</v>
      </c>
      <c r="AP31" s="17" t="s">
        <v>529</v>
      </c>
      <c r="AQ31" s="17" t="s">
        <v>529</v>
      </c>
      <c r="AR31" s="17" t="s">
        <v>530</v>
      </c>
      <c r="AS31" s="17" t="s">
        <v>530</v>
      </c>
      <c r="AT31" s="17" t="s">
        <v>530</v>
      </c>
      <c r="AU31" s="17" t="s">
        <v>530</v>
      </c>
      <c r="AV31" s="17" t="s">
        <v>530</v>
      </c>
      <c r="AW31" s="17" t="s">
        <v>529</v>
      </c>
      <c r="AX31" s="17" t="s">
        <v>529</v>
      </c>
      <c r="AY31" s="17" t="s">
        <v>530</v>
      </c>
      <c r="AZ31" s="17" t="s">
        <v>530</v>
      </c>
      <c r="BA31" s="17" t="s">
        <v>529</v>
      </c>
      <c r="BB31" s="17" t="s">
        <v>529</v>
      </c>
      <c r="BC31" s="17" t="s">
        <v>529</v>
      </c>
      <c r="BD31" s="17" t="s">
        <v>529</v>
      </c>
      <c r="BE31" s="17" t="s">
        <v>529</v>
      </c>
      <c r="BF31" s="17" t="s">
        <v>530</v>
      </c>
      <c r="BG31" s="17" t="s">
        <v>530</v>
      </c>
      <c r="BH31" s="17" t="s">
        <v>529</v>
      </c>
      <c r="BI31" s="17" t="s">
        <v>529</v>
      </c>
      <c r="BJ31" s="17" t="s">
        <v>529</v>
      </c>
      <c r="BK31" s="17" t="s">
        <v>529</v>
      </c>
      <c r="BL31" s="92"/>
      <c r="BM31" s="83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s="18" customFormat="1" ht="12">
      <c r="A32" s="94">
        <v>6579</v>
      </c>
      <c r="B32" s="105" t="s">
        <v>191</v>
      </c>
      <c r="C32" s="11" t="s">
        <v>192</v>
      </c>
      <c r="D32" s="116">
        <f ca="1">VLOOKUP(C:C,Sheet2!A:B,2,0)</f>
        <v>41283</v>
      </c>
      <c r="E32" s="29" t="s">
        <v>362</v>
      </c>
      <c r="F32" s="163" t="s">
        <v>43</v>
      </c>
      <c r="G32" s="191" t="s">
        <v>193</v>
      </c>
      <c r="H32" s="191" t="s">
        <v>194</v>
      </c>
      <c r="I32" s="191" t="s">
        <v>64</v>
      </c>
      <c r="J32" s="177" t="s">
        <v>46</v>
      </c>
      <c r="K32" s="44" t="s">
        <v>195</v>
      </c>
      <c r="L32" s="12">
        <v>7969637</v>
      </c>
      <c r="M32" s="129">
        <v>11500</v>
      </c>
      <c r="N32" s="118">
        <v>1000</v>
      </c>
      <c r="O32" s="119">
        <v>1000</v>
      </c>
      <c r="P32" s="119">
        <v>0</v>
      </c>
      <c r="Q32" s="119">
        <v>0</v>
      </c>
      <c r="R32" s="118">
        <f t="shared" si="15"/>
        <v>13500</v>
      </c>
      <c r="S32" s="118">
        <f t="shared" ref="S32:S56" si="16">R32*8%</f>
        <v>1080</v>
      </c>
      <c r="T32" s="118">
        <f t="shared" ref="T32:T56" si="17">R32-S32</f>
        <v>12420</v>
      </c>
      <c r="U32" s="119">
        <v>1000</v>
      </c>
      <c r="V32" s="119">
        <v>1500</v>
      </c>
      <c r="W32" s="119">
        <v>0</v>
      </c>
      <c r="X32" s="118">
        <f t="shared" ref="X32:X56" ca="1" si="18">SUM(T32:W32)</f>
        <v>14920</v>
      </c>
      <c r="Y32" s="118">
        <v>0</v>
      </c>
      <c r="Z32" s="118">
        <v>0</v>
      </c>
      <c r="AA32" s="118">
        <f t="shared" ca="1" si="7"/>
        <v>14920</v>
      </c>
      <c r="AB32" s="118">
        <f t="shared" si="8"/>
        <v>1620</v>
      </c>
      <c r="AC32" s="118">
        <f t="shared" si="9"/>
        <v>405</v>
      </c>
      <c r="AD32" s="15">
        <f t="shared" si="10"/>
        <v>23</v>
      </c>
      <c r="AE32" s="15">
        <f t="shared" si="11"/>
        <v>7</v>
      </c>
      <c r="AF32" s="15">
        <f t="shared" si="12"/>
        <v>0</v>
      </c>
      <c r="AG32" s="16">
        <f t="shared" si="13"/>
        <v>23</v>
      </c>
      <c r="AH32" s="17" t="s">
        <v>529</v>
      </c>
      <c r="AI32" s="17" t="s">
        <v>529</v>
      </c>
      <c r="AJ32" s="17" t="s">
        <v>529</v>
      </c>
      <c r="AK32" s="20" t="s">
        <v>529</v>
      </c>
      <c r="AL32" s="17" t="s">
        <v>529</v>
      </c>
      <c r="AM32" s="17" t="s">
        <v>530</v>
      </c>
      <c r="AN32" s="17" t="s">
        <v>529</v>
      </c>
      <c r="AO32" s="17" t="s">
        <v>529</v>
      </c>
      <c r="AP32" s="17" t="s">
        <v>529</v>
      </c>
      <c r="AQ32" s="17" t="s">
        <v>529</v>
      </c>
      <c r="AR32" s="17" t="s">
        <v>529</v>
      </c>
      <c r="AS32" s="17" t="s">
        <v>530</v>
      </c>
      <c r="AT32" s="17" t="s">
        <v>530</v>
      </c>
      <c r="AU32" s="17" t="s">
        <v>530</v>
      </c>
      <c r="AV32" s="17" t="s">
        <v>530</v>
      </c>
      <c r="AW32" s="17" t="s">
        <v>529</v>
      </c>
      <c r="AX32" s="17" t="s">
        <v>529</v>
      </c>
      <c r="AY32" s="17" t="s">
        <v>529</v>
      </c>
      <c r="AZ32" s="17" t="s">
        <v>529</v>
      </c>
      <c r="BA32" s="17" t="s">
        <v>530</v>
      </c>
      <c r="BB32" s="20" t="s">
        <v>529</v>
      </c>
      <c r="BC32" s="17" t="s">
        <v>529</v>
      </c>
      <c r="BD32" s="17" t="s">
        <v>529</v>
      </c>
      <c r="BE32" s="17" t="s">
        <v>529</v>
      </c>
      <c r="BF32" s="17" t="s">
        <v>529</v>
      </c>
      <c r="BG32" s="17" t="s">
        <v>529</v>
      </c>
      <c r="BH32" s="17" t="s">
        <v>530</v>
      </c>
      <c r="BI32" s="20" t="s">
        <v>529</v>
      </c>
      <c r="BJ32" s="17" t="s">
        <v>529</v>
      </c>
      <c r="BK32" s="17" t="s">
        <v>529</v>
      </c>
      <c r="BL32" s="92"/>
      <c r="BM32" s="83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2" s="25" customFormat="1" ht="12">
      <c r="A33" s="95">
        <v>6580</v>
      </c>
      <c r="B33" s="106" t="s">
        <v>196</v>
      </c>
      <c r="C33" s="22" t="s">
        <v>197</v>
      </c>
      <c r="D33" s="116">
        <f ca="1">VLOOKUP(C:C,Sheet2!A:B,2,0)</f>
        <v>41283</v>
      </c>
      <c r="E33" s="29" t="s">
        <v>362</v>
      </c>
      <c r="F33" s="164" t="s">
        <v>78</v>
      </c>
      <c r="G33" s="192" t="s">
        <v>198</v>
      </c>
      <c r="H33" s="192" t="s">
        <v>199</v>
      </c>
      <c r="I33" s="192" t="s">
        <v>200</v>
      </c>
      <c r="J33" s="178" t="s">
        <v>53</v>
      </c>
      <c r="K33" s="45" t="s">
        <v>201</v>
      </c>
      <c r="L33" s="45">
        <v>8258004048</v>
      </c>
      <c r="M33" s="120">
        <v>12500</v>
      </c>
      <c r="N33" s="121">
        <v>1000</v>
      </c>
      <c r="O33" s="122">
        <v>0</v>
      </c>
      <c r="P33" s="119">
        <v>0</v>
      </c>
      <c r="Q33" s="119">
        <v>0</v>
      </c>
      <c r="R33" s="121">
        <f t="shared" si="15"/>
        <v>13500</v>
      </c>
      <c r="S33" s="121">
        <f t="shared" si="16"/>
        <v>1080</v>
      </c>
      <c r="T33" s="121">
        <f t="shared" si="17"/>
        <v>12420</v>
      </c>
      <c r="U33" s="122">
        <v>1000</v>
      </c>
      <c r="V33" s="130">
        <v>862.5</v>
      </c>
      <c r="W33" s="130">
        <v>0</v>
      </c>
      <c r="X33" s="121">
        <f t="shared" ca="1" si="18"/>
        <v>14282.5</v>
      </c>
      <c r="Y33" s="118">
        <v>0</v>
      </c>
      <c r="Z33" s="118">
        <v>0</v>
      </c>
      <c r="AA33" s="118">
        <f t="shared" ca="1" si="7"/>
        <v>14282.5</v>
      </c>
      <c r="AB33" s="118">
        <f t="shared" si="8"/>
        <v>1620</v>
      </c>
      <c r="AC33" s="118">
        <f t="shared" si="9"/>
        <v>405</v>
      </c>
      <c r="AD33" s="15">
        <f t="shared" si="10"/>
        <v>24</v>
      </c>
      <c r="AE33" s="15">
        <f t="shared" si="11"/>
        <v>6</v>
      </c>
      <c r="AF33" s="15">
        <f t="shared" si="12"/>
        <v>0</v>
      </c>
      <c r="AG33" s="16">
        <f t="shared" si="13"/>
        <v>24</v>
      </c>
      <c r="AH33" s="20" t="s">
        <v>529</v>
      </c>
      <c r="AI33" s="20" t="s">
        <v>529</v>
      </c>
      <c r="AJ33" s="20" t="s">
        <v>529</v>
      </c>
      <c r="AK33" s="20" t="s">
        <v>529</v>
      </c>
      <c r="AL33" s="20" t="s">
        <v>529</v>
      </c>
      <c r="AM33" s="20" t="s">
        <v>529</v>
      </c>
      <c r="AN33" s="20" t="s">
        <v>529</v>
      </c>
      <c r="AO33" s="20" t="s">
        <v>529</v>
      </c>
      <c r="AP33" s="20" t="s">
        <v>529</v>
      </c>
      <c r="AQ33" s="20" t="s">
        <v>529</v>
      </c>
      <c r="AR33" s="20" t="s">
        <v>529</v>
      </c>
      <c r="AS33" s="17" t="s">
        <v>530</v>
      </c>
      <c r="AT33" s="17" t="s">
        <v>530</v>
      </c>
      <c r="AU33" s="17" t="s">
        <v>530</v>
      </c>
      <c r="AV33" s="17" t="s">
        <v>530</v>
      </c>
      <c r="AW33" s="20" t="s">
        <v>529</v>
      </c>
      <c r="AX33" s="20" t="s">
        <v>529</v>
      </c>
      <c r="AY33" s="20" t="s">
        <v>529</v>
      </c>
      <c r="AZ33" s="20" t="s">
        <v>529</v>
      </c>
      <c r="BA33" s="20" t="s">
        <v>530</v>
      </c>
      <c r="BB33" s="20" t="s">
        <v>529</v>
      </c>
      <c r="BC33" s="20" t="s">
        <v>529</v>
      </c>
      <c r="BD33" s="20" t="s">
        <v>529</v>
      </c>
      <c r="BE33" s="20" t="s">
        <v>529</v>
      </c>
      <c r="BF33" s="20" t="s">
        <v>529</v>
      </c>
      <c r="BG33" s="20" t="s">
        <v>529</v>
      </c>
      <c r="BH33" s="20" t="s">
        <v>530</v>
      </c>
      <c r="BI33" s="20" t="s">
        <v>529</v>
      </c>
      <c r="BJ33" s="20" t="s">
        <v>529</v>
      </c>
      <c r="BK33" s="252" t="s">
        <v>529</v>
      </c>
      <c r="BL33" s="20"/>
      <c r="BM33" s="295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2" s="25" customFormat="1" ht="12">
      <c r="A34" s="95">
        <v>6582</v>
      </c>
      <c r="B34" s="106" t="s">
        <v>202</v>
      </c>
      <c r="C34" s="22" t="s">
        <v>203</v>
      </c>
      <c r="D34" s="116">
        <f ca="1">VLOOKUP(C:C,Sheet2!A:B,2,0)</f>
        <v>41283</v>
      </c>
      <c r="E34" s="29" t="s">
        <v>362</v>
      </c>
      <c r="F34" s="164" t="s">
        <v>78</v>
      </c>
      <c r="G34" s="192" t="s">
        <v>204</v>
      </c>
      <c r="H34" s="192" t="s">
        <v>205</v>
      </c>
      <c r="I34" s="192" t="s">
        <v>206</v>
      </c>
      <c r="J34" s="178" t="s">
        <v>53</v>
      </c>
      <c r="K34" s="45" t="s">
        <v>207</v>
      </c>
      <c r="L34" s="21">
        <v>8200049543</v>
      </c>
      <c r="M34" s="120">
        <v>12500</v>
      </c>
      <c r="N34" s="121">
        <v>1000</v>
      </c>
      <c r="O34" s="122">
        <v>0</v>
      </c>
      <c r="P34" s="119">
        <v>0</v>
      </c>
      <c r="Q34" s="119">
        <v>0</v>
      </c>
      <c r="R34" s="121">
        <f t="shared" si="15"/>
        <v>13500</v>
      </c>
      <c r="S34" s="121">
        <f t="shared" si="16"/>
        <v>1080</v>
      </c>
      <c r="T34" s="121">
        <f t="shared" si="17"/>
        <v>12420</v>
      </c>
      <c r="U34" s="122">
        <v>1000</v>
      </c>
      <c r="V34" s="122">
        <v>915.25</v>
      </c>
      <c r="W34" s="122">
        <v>1460</v>
      </c>
      <c r="X34" s="121">
        <f t="shared" si="18"/>
        <v>15795.25</v>
      </c>
      <c r="Y34" s="118">
        <v>0</v>
      </c>
      <c r="Z34" s="118">
        <v>0</v>
      </c>
      <c r="AA34" s="118">
        <f t="shared" si="7"/>
        <v>15795.25</v>
      </c>
      <c r="AB34" s="118">
        <f t="shared" si="8"/>
        <v>1620</v>
      </c>
      <c r="AC34" s="118">
        <f t="shared" si="9"/>
        <v>405</v>
      </c>
      <c r="AD34" s="15">
        <f t="shared" si="10"/>
        <v>24</v>
      </c>
      <c r="AE34" s="15">
        <f t="shared" si="11"/>
        <v>6</v>
      </c>
      <c r="AF34" s="15">
        <f t="shared" si="12"/>
        <v>0</v>
      </c>
      <c r="AG34" s="16">
        <f t="shared" si="13"/>
        <v>24</v>
      </c>
      <c r="AH34" s="20" t="s">
        <v>529</v>
      </c>
      <c r="AI34" s="20" t="s">
        <v>529</v>
      </c>
      <c r="AJ34" s="20" t="s">
        <v>529</v>
      </c>
      <c r="AK34" s="20" t="s">
        <v>529</v>
      </c>
      <c r="AL34" s="20" t="s">
        <v>529</v>
      </c>
      <c r="AM34" s="20" t="s">
        <v>529</v>
      </c>
      <c r="AN34" s="20" t="s">
        <v>529</v>
      </c>
      <c r="AO34" s="20" t="s">
        <v>529</v>
      </c>
      <c r="AP34" s="20" t="s">
        <v>529</v>
      </c>
      <c r="AQ34" s="20" t="s">
        <v>529</v>
      </c>
      <c r="AR34" s="20" t="s">
        <v>529</v>
      </c>
      <c r="AS34" s="17" t="s">
        <v>530</v>
      </c>
      <c r="AT34" s="17" t="s">
        <v>530</v>
      </c>
      <c r="AU34" s="17" t="s">
        <v>530</v>
      </c>
      <c r="AV34" s="17" t="s">
        <v>530</v>
      </c>
      <c r="AW34" s="20" t="s">
        <v>529</v>
      </c>
      <c r="AX34" s="20" t="s">
        <v>529</v>
      </c>
      <c r="AY34" s="20" t="s">
        <v>529</v>
      </c>
      <c r="AZ34" s="20" t="s">
        <v>529</v>
      </c>
      <c r="BA34" s="20" t="s">
        <v>530</v>
      </c>
      <c r="BB34" s="20" t="s">
        <v>529</v>
      </c>
      <c r="BC34" s="20" t="s">
        <v>529</v>
      </c>
      <c r="BD34" s="20" t="s">
        <v>529</v>
      </c>
      <c r="BE34" s="20" t="s">
        <v>529</v>
      </c>
      <c r="BF34" s="20" t="s">
        <v>529</v>
      </c>
      <c r="BG34" s="20" t="s">
        <v>529</v>
      </c>
      <c r="BH34" s="20" t="s">
        <v>530</v>
      </c>
      <c r="BI34" s="20" t="s">
        <v>529</v>
      </c>
      <c r="BJ34" s="20" t="s">
        <v>529</v>
      </c>
      <c r="BK34" s="252" t="s">
        <v>529</v>
      </c>
      <c r="BL34" s="20"/>
      <c r="BM34" s="83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2" s="39" customFormat="1" ht="12">
      <c r="A35" s="97">
        <v>6584</v>
      </c>
      <c r="B35" s="108" t="s">
        <v>208</v>
      </c>
      <c r="C35" s="37" t="s">
        <v>209</v>
      </c>
      <c r="D35" s="116">
        <f ca="1">VLOOKUP(C:C,Sheet2!A:B,2,0)</f>
        <v>41283</v>
      </c>
      <c r="E35" s="29" t="s">
        <v>362</v>
      </c>
      <c r="F35" s="166" t="s">
        <v>178</v>
      </c>
      <c r="G35" s="194" t="s">
        <v>210</v>
      </c>
      <c r="H35" s="194"/>
      <c r="I35" s="194" t="s">
        <v>59</v>
      </c>
      <c r="J35" s="179" t="s">
        <v>53</v>
      </c>
      <c r="K35" s="36" t="s">
        <v>211</v>
      </c>
      <c r="L35" s="36">
        <v>8110033842</v>
      </c>
      <c r="M35" s="126">
        <v>9000</v>
      </c>
      <c r="N35" s="127">
        <v>1000</v>
      </c>
      <c r="O35" s="122">
        <v>0</v>
      </c>
      <c r="P35" s="119">
        <v>0</v>
      </c>
      <c r="Q35" s="119">
        <v>0</v>
      </c>
      <c r="R35" s="127">
        <f t="shared" si="15"/>
        <v>10000</v>
      </c>
      <c r="S35" s="127">
        <f t="shared" si="16"/>
        <v>800</v>
      </c>
      <c r="T35" s="127">
        <f t="shared" si="17"/>
        <v>9200</v>
      </c>
      <c r="U35" s="128">
        <v>961.54</v>
      </c>
      <c r="V35" s="128">
        <v>0</v>
      </c>
      <c r="W35" s="128">
        <v>0</v>
      </c>
      <c r="X35" s="127">
        <f t="shared" ca="1" si="18"/>
        <v>10161.540000000001</v>
      </c>
      <c r="Y35" s="118">
        <v>0</v>
      </c>
      <c r="Z35" s="118">
        <v>0</v>
      </c>
      <c r="AA35" s="118">
        <f t="shared" ca="1" si="7"/>
        <v>10161.540000000001</v>
      </c>
      <c r="AB35" s="118">
        <f t="shared" si="8"/>
        <v>1200</v>
      </c>
      <c r="AC35" s="118">
        <f t="shared" si="9"/>
        <v>300</v>
      </c>
      <c r="AD35" s="15">
        <f t="shared" si="10"/>
        <v>22</v>
      </c>
      <c r="AE35" s="15">
        <f t="shared" si="11"/>
        <v>7</v>
      </c>
      <c r="AF35" s="15">
        <f t="shared" si="12"/>
        <v>1</v>
      </c>
      <c r="AG35" s="16">
        <f t="shared" si="13"/>
        <v>22</v>
      </c>
      <c r="AH35" s="81" t="s">
        <v>529</v>
      </c>
      <c r="AI35" s="20" t="s">
        <v>529</v>
      </c>
      <c r="AJ35" s="256" t="s">
        <v>529</v>
      </c>
      <c r="AK35" s="256" t="s">
        <v>529</v>
      </c>
      <c r="AL35" s="256" t="s">
        <v>529</v>
      </c>
      <c r="AM35" s="20" t="s">
        <v>530</v>
      </c>
      <c r="AN35" s="256" t="s">
        <v>529</v>
      </c>
      <c r="AO35" s="256" t="s">
        <v>529</v>
      </c>
      <c r="AP35" s="20" t="s">
        <v>529</v>
      </c>
      <c r="AQ35" s="256" t="s">
        <v>529</v>
      </c>
      <c r="AR35" s="256" t="s">
        <v>529</v>
      </c>
      <c r="AS35" s="17" t="s">
        <v>530</v>
      </c>
      <c r="AT35" s="17" t="s">
        <v>530</v>
      </c>
      <c r="AU35" s="17" t="s">
        <v>530</v>
      </c>
      <c r="AV35" s="17" t="s">
        <v>530</v>
      </c>
      <c r="AW35" s="17" t="s">
        <v>531</v>
      </c>
      <c r="AX35" s="256" t="s">
        <v>529</v>
      </c>
      <c r="AY35" s="256" t="s">
        <v>529</v>
      </c>
      <c r="AZ35" s="256" t="s">
        <v>529</v>
      </c>
      <c r="BA35" s="20" t="s">
        <v>530</v>
      </c>
      <c r="BB35" s="256" t="s">
        <v>529</v>
      </c>
      <c r="BC35" s="20" t="s">
        <v>529</v>
      </c>
      <c r="BD35" s="20" t="s">
        <v>529</v>
      </c>
      <c r="BE35" s="256" t="s">
        <v>529</v>
      </c>
      <c r="BF35" s="256" t="s">
        <v>529</v>
      </c>
      <c r="BG35" s="256" t="s">
        <v>529</v>
      </c>
      <c r="BH35" s="20" t="s">
        <v>530</v>
      </c>
      <c r="BI35" s="257" t="s">
        <v>529</v>
      </c>
      <c r="BJ35" s="81" t="s">
        <v>529</v>
      </c>
      <c r="BK35" s="81" t="s">
        <v>529</v>
      </c>
      <c r="BL35" s="81"/>
      <c r="BM35" s="295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2" s="162" customFormat="1" ht="12">
      <c r="A36" s="99">
        <v>6587</v>
      </c>
      <c r="B36" s="246" t="s">
        <v>212</v>
      </c>
      <c r="C36" s="158" t="s">
        <v>213</v>
      </c>
      <c r="D36" s="159">
        <f ca="1">VLOOKUP(C:C,Sheet2!A:B,2,0)</f>
        <v>41283</v>
      </c>
      <c r="E36" s="158" t="s">
        <v>362</v>
      </c>
      <c r="F36" s="167" t="s">
        <v>110</v>
      </c>
      <c r="G36" s="195" t="s">
        <v>214</v>
      </c>
      <c r="H36" s="195" t="s">
        <v>215</v>
      </c>
      <c r="I36" s="195" t="s">
        <v>216</v>
      </c>
      <c r="J36" s="180" t="s">
        <v>217</v>
      </c>
      <c r="K36" s="160" t="s">
        <v>216</v>
      </c>
      <c r="L36" s="161" t="s">
        <v>218</v>
      </c>
      <c r="M36" s="131">
        <v>9000</v>
      </c>
      <c r="N36" s="132">
        <v>1000</v>
      </c>
      <c r="O36" s="133">
        <v>0</v>
      </c>
      <c r="P36" s="133">
        <v>0</v>
      </c>
      <c r="Q36" s="133">
        <v>0</v>
      </c>
      <c r="R36" s="132">
        <v>13500</v>
      </c>
      <c r="S36" s="132">
        <f t="shared" si="16"/>
        <v>1080</v>
      </c>
      <c r="T36" s="132">
        <f t="shared" si="17"/>
        <v>12420</v>
      </c>
      <c r="U36" s="133">
        <v>1000</v>
      </c>
      <c r="V36" s="133">
        <v>0</v>
      </c>
      <c r="W36" s="133">
        <v>0</v>
      </c>
      <c r="X36" s="132">
        <f t="shared" ca="1" si="18"/>
        <v>13420</v>
      </c>
      <c r="Y36" s="132">
        <v>0</v>
      </c>
      <c r="Z36" s="132">
        <v>0</v>
      </c>
      <c r="AA36" s="132">
        <f t="shared" ca="1" si="7"/>
        <v>13420</v>
      </c>
      <c r="AB36" s="132">
        <f t="shared" si="8"/>
        <v>1620</v>
      </c>
      <c r="AC36" s="132">
        <f t="shared" si="9"/>
        <v>405</v>
      </c>
      <c r="AD36" s="15">
        <f t="shared" si="10"/>
        <v>21</v>
      </c>
      <c r="AE36" s="15">
        <f t="shared" si="11"/>
        <v>7</v>
      </c>
      <c r="AF36" s="15">
        <f t="shared" si="12"/>
        <v>2</v>
      </c>
      <c r="AG36" s="16">
        <f t="shared" si="13"/>
        <v>21</v>
      </c>
      <c r="AH36" s="20" t="s">
        <v>529</v>
      </c>
      <c r="AI36" s="20" t="s">
        <v>529</v>
      </c>
      <c r="AJ36" s="20" t="s">
        <v>529</v>
      </c>
      <c r="AK36" s="20" t="s">
        <v>529</v>
      </c>
      <c r="AL36" s="20" t="s">
        <v>529</v>
      </c>
      <c r="AM36" s="20" t="s">
        <v>529</v>
      </c>
      <c r="AN36" s="244" t="s">
        <v>530</v>
      </c>
      <c r="AO36" s="20" t="s">
        <v>529</v>
      </c>
      <c r="AP36" s="20" t="s">
        <v>529</v>
      </c>
      <c r="AQ36" s="20" t="s">
        <v>529</v>
      </c>
      <c r="AR36" s="20" t="s">
        <v>529</v>
      </c>
      <c r="AS36" s="17" t="s">
        <v>530</v>
      </c>
      <c r="AT36" s="17" t="s">
        <v>530</v>
      </c>
      <c r="AU36" s="17" t="s">
        <v>530</v>
      </c>
      <c r="AV36" s="17" t="s">
        <v>530</v>
      </c>
      <c r="AW36" s="17" t="s">
        <v>531</v>
      </c>
      <c r="AX36" s="17" t="s">
        <v>531</v>
      </c>
      <c r="AY36" s="20" t="s">
        <v>529</v>
      </c>
      <c r="AZ36" s="20" t="s">
        <v>529</v>
      </c>
      <c r="BA36" s="20" t="s">
        <v>529</v>
      </c>
      <c r="BB36" s="20" t="s">
        <v>530</v>
      </c>
      <c r="BC36" s="20" t="s">
        <v>529</v>
      </c>
      <c r="BD36" s="20" t="s">
        <v>529</v>
      </c>
      <c r="BE36" s="20" t="s">
        <v>529</v>
      </c>
      <c r="BF36" s="20" t="s">
        <v>529</v>
      </c>
      <c r="BG36" s="20" t="s">
        <v>529</v>
      </c>
      <c r="BH36" s="20" t="s">
        <v>529</v>
      </c>
      <c r="BI36" s="20" t="s">
        <v>530</v>
      </c>
      <c r="BJ36" s="20" t="s">
        <v>529</v>
      </c>
      <c r="BK36" s="20" t="s">
        <v>529</v>
      </c>
      <c r="BL36" s="92"/>
      <c r="BM36" s="295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236"/>
      <c r="CN36" s="236"/>
    </row>
    <row r="37" spans="1:92" s="47" customFormat="1" ht="12">
      <c r="A37" s="100">
        <v>6593</v>
      </c>
      <c r="B37" s="108" t="s">
        <v>219</v>
      </c>
      <c r="C37" s="37" t="s">
        <v>220</v>
      </c>
      <c r="D37" s="116" t="str">
        <f ca="1">VLOOKUP(C:C,Sheet2!A:B,2,0)</f>
        <v>15/10/2013</v>
      </c>
      <c r="E37" s="29" t="s">
        <v>362</v>
      </c>
      <c r="F37" s="166" t="s">
        <v>178</v>
      </c>
      <c r="G37" s="194" t="s">
        <v>426</v>
      </c>
      <c r="H37" s="194"/>
      <c r="I37" s="194" t="s">
        <v>59</v>
      </c>
      <c r="J37" s="179" t="s">
        <v>69</v>
      </c>
      <c r="K37" s="36" t="s">
        <v>59</v>
      </c>
      <c r="L37" s="46">
        <v>104554207062</v>
      </c>
      <c r="M37" s="126">
        <v>9000</v>
      </c>
      <c r="N37" s="127">
        <v>1000</v>
      </c>
      <c r="O37" s="122">
        <v>0</v>
      </c>
      <c r="P37" s="119">
        <v>0</v>
      </c>
      <c r="Q37" s="119">
        <v>0</v>
      </c>
      <c r="R37" s="127">
        <f t="shared" si="15"/>
        <v>10000</v>
      </c>
      <c r="S37" s="127">
        <f t="shared" si="16"/>
        <v>800</v>
      </c>
      <c r="T37" s="127">
        <f t="shared" si="17"/>
        <v>9200</v>
      </c>
      <c r="U37" s="128">
        <v>730.77</v>
      </c>
      <c r="V37" s="128">
        <v>0</v>
      </c>
      <c r="W37" s="128"/>
      <c r="X37" s="127">
        <f t="shared" ca="1" si="18"/>
        <v>9930.77</v>
      </c>
      <c r="Y37" s="118">
        <v>0</v>
      </c>
      <c r="Z37" s="118">
        <v>0</v>
      </c>
      <c r="AA37" s="118">
        <f t="shared" ca="1" si="7"/>
        <v>9930.77</v>
      </c>
      <c r="AB37" s="118">
        <f t="shared" si="8"/>
        <v>1200</v>
      </c>
      <c r="AC37" s="118">
        <f t="shared" si="9"/>
        <v>300</v>
      </c>
      <c r="AD37" s="15">
        <f t="shared" si="10"/>
        <v>17</v>
      </c>
      <c r="AE37" s="15">
        <f t="shared" si="11"/>
        <v>7</v>
      </c>
      <c r="AF37" s="15">
        <f t="shared" si="12"/>
        <v>6</v>
      </c>
      <c r="AG37" s="16">
        <f t="shared" si="13"/>
        <v>17</v>
      </c>
      <c r="AH37" s="81" t="s">
        <v>529</v>
      </c>
      <c r="AI37" s="81" t="s">
        <v>529</v>
      </c>
      <c r="AJ37" s="256" t="s">
        <v>529</v>
      </c>
      <c r="AK37" s="256" t="s">
        <v>529</v>
      </c>
      <c r="AL37" s="20" t="s">
        <v>530</v>
      </c>
      <c r="AM37" s="17" t="s">
        <v>531</v>
      </c>
      <c r="AN37" s="256" t="s">
        <v>529</v>
      </c>
      <c r="AO37" s="20" t="s">
        <v>529</v>
      </c>
      <c r="AP37" s="20" t="s">
        <v>529</v>
      </c>
      <c r="AQ37" s="256" t="s">
        <v>529</v>
      </c>
      <c r="AR37" s="17" t="s">
        <v>531</v>
      </c>
      <c r="AS37" s="17" t="s">
        <v>530</v>
      </c>
      <c r="AT37" s="17" t="s">
        <v>530</v>
      </c>
      <c r="AU37" s="17" t="s">
        <v>530</v>
      </c>
      <c r="AV37" s="17" t="s">
        <v>530</v>
      </c>
      <c r="AW37" s="17" t="s">
        <v>531</v>
      </c>
      <c r="AX37" s="17" t="s">
        <v>531</v>
      </c>
      <c r="AY37" s="17" t="s">
        <v>531</v>
      </c>
      <c r="AZ37" s="20" t="s">
        <v>530</v>
      </c>
      <c r="BA37" s="17" t="s">
        <v>531</v>
      </c>
      <c r="BB37" s="256" t="s">
        <v>529</v>
      </c>
      <c r="BC37" s="20" t="s">
        <v>529</v>
      </c>
      <c r="BD37" s="81" t="s">
        <v>529</v>
      </c>
      <c r="BE37" s="256" t="s">
        <v>529</v>
      </c>
      <c r="BF37" s="256" t="s">
        <v>529</v>
      </c>
      <c r="BG37" s="20" t="s">
        <v>530</v>
      </c>
      <c r="BH37" s="256" t="s">
        <v>529</v>
      </c>
      <c r="BI37" s="257" t="s">
        <v>529</v>
      </c>
      <c r="BJ37" s="228" t="s">
        <v>529</v>
      </c>
      <c r="BK37" s="81" t="s">
        <v>529</v>
      </c>
      <c r="BL37" s="81"/>
      <c r="BM37" s="83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</row>
    <row r="38" spans="1:92" s="48" customFormat="1" ht="12">
      <c r="A38" s="101">
        <v>6599</v>
      </c>
      <c r="B38" s="106" t="s">
        <v>222</v>
      </c>
      <c r="C38" s="22" t="s">
        <v>223</v>
      </c>
      <c r="D38" s="116" t="str">
        <f ca="1">VLOOKUP(C:C,Sheet2!A:B,2,0)</f>
        <v>15/11/2013</v>
      </c>
      <c r="E38" s="29" t="s">
        <v>362</v>
      </c>
      <c r="F38" s="164" t="s">
        <v>78</v>
      </c>
      <c r="G38" s="192" t="s">
        <v>224</v>
      </c>
      <c r="H38" s="192" t="s">
        <v>225</v>
      </c>
      <c r="I38" s="192" t="s">
        <v>172</v>
      </c>
      <c r="J38" s="178" t="s">
        <v>74</v>
      </c>
      <c r="K38" s="21" t="s">
        <v>172</v>
      </c>
      <c r="L38" s="21">
        <v>84020003071</v>
      </c>
      <c r="M38" s="120">
        <v>12500</v>
      </c>
      <c r="N38" s="121">
        <v>1000</v>
      </c>
      <c r="O38" s="122">
        <v>0</v>
      </c>
      <c r="P38" s="119">
        <v>0</v>
      </c>
      <c r="Q38" s="119">
        <v>0</v>
      </c>
      <c r="R38" s="121">
        <f t="shared" si="15"/>
        <v>13500</v>
      </c>
      <c r="S38" s="121">
        <f t="shared" si="16"/>
        <v>1080</v>
      </c>
      <c r="T38" s="121">
        <f t="shared" si="17"/>
        <v>12420</v>
      </c>
      <c r="U38" s="122">
        <v>961.54</v>
      </c>
      <c r="V38" s="122">
        <v>842.5</v>
      </c>
      <c r="W38" s="122">
        <v>160</v>
      </c>
      <c r="X38" s="121">
        <f t="shared" si="18"/>
        <v>14384.04</v>
      </c>
      <c r="Y38" s="118">
        <v>0</v>
      </c>
      <c r="Z38" s="118">
        <v>0</v>
      </c>
      <c r="AA38" s="118">
        <f t="shared" si="7"/>
        <v>14384.04</v>
      </c>
      <c r="AB38" s="118">
        <f t="shared" si="8"/>
        <v>1620</v>
      </c>
      <c r="AC38" s="118">
        <f t="shared" si="9"/>
        <v>405</v>
      </c>
      <c r="AD38" s="15">
        <f t="shared" si="10"/>
        <v>22</v>
      </c>
      <c r="AE38" s="15">
        <f t="shared" si="11"/>
        <v>7</v>
      </c>
      <c r="AF38" s="15">
        <f t="shared" si="12"/>
        <v>1</v>
      </c>
      <c r="AG38" s="16">
        <f t="shared" si="13"/>
        <v>22</v>
      </c>
      <c r="AH38" s="20" t="s">
        <v>529</v>
      </c>
      <c r="AI38" s="20" t="s">
        <v>529</v>
      </c>
      <c r="AJ38" s="20" t="s">
        <v>529</v>
      </c>
      <c r="AK38" s="20" t="s">
        <v>529</v>
      </c>
      <c r="AL38" s="20" t="s">
        <v>530</v>
      </c>
      <c r="AM38" s="20" t="s">
        <v>529</v>
      </c>
      <c r="AN38" s="20" t="s">
        <v>529</v>
      </c>
      <c r="AO38" s="20" t="s">
        <v>529</v>
      </c>
      <c r="AP38" s="17" t="s">
        <v>531</v>
      </c>
      <c r="AQ38" s="20" t="s">
        <v>529</v>
      </c>
      <c r="AR38" s="20" t="s">
        <v>529</v>
      </c>
      <c r="AS38" s="17" t="s">
        <v>530</v>
      </c>
      <c r="AT38" s="17" t="s">
        <v>530</v>
      </c>
      <c r="AU38" s="17" t="s">
        <v>530</v>
      </c>
      <c r="AV38" s="17" t="s">
        <v>530</v>
      </c>
      <c r="AW38" s="20" t="s">
        <v>529</v>
      </c>
      <c r="AX38" s="20" t="s">
        <v>529</v>
      </c>
      <c r="AY38" s="20" t="s">
        <v>529</v>
      </c>
      <c r="AZ38" s="20" t="s">
        <v>529</v>
      </c>
      <c r="BA38" s="20" t="s">
        <v>530</v>
      </c>
      <c r="BB38" s="20" t="s">
        <v>529</v>
      </c>
      <c r="BC38" s="20" t="s">
        <v>529</v>
      </c>
      <c r="BD38" s="20" t="s">
        <v>529</v>
      </c>
      <c r="BE38" s="20" t="s">
        <v>529</v>
      </c>
      <c r="BF38" s="20" t="s">
        <v>529</v>
      </c>
      <c r="BG38" s="20" t="s">
        <v>529</v>
      </c>
      <c r="BH38" s="20" t="s">
        <v>530</v>
      </c>
      <c r="BI38" s="20" t="s">
        <v>529</v>
      </c>
      <c r="BJ38" s="20" t="s">
        <v>529</v>
      </c>
      <c r="BK38" s="252" t="s">
        <v>529</v>
      </c>
      <c r="BL38" s="92"/>
      <c r="BM38" s="83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</row>
    <row r="39" spans="1:92" s="48" customFormat="1" ht="12">
      <c r="A39" s="101">
        <v>6601</v>
      </c>
      <c r="B39" s="106" t="s">
        <v>228</v>
      </c>
      <c r="C39" s="22" t="s">
        <v>229</v>
      </c>
      <c r="D39" s="116" t="str">
        <f ca="1">VLOOKUP(C:C,Sheet2!A:B,2,0)</f>
        <v>15/11/2013</v>
      </c>
      <c r="E39" s="22" t="s">
        <v>362</v>
      </c>
      <c r="F39" s="164" t="s">
        <v>227</v>
      </c>
      <c r="G39" s="192" t="s">
        <v>230</v>
      </c>
      <c r="H39" s="192" t="s">
        <v>231</v>
      </c>
      <c r="I39" s="192" t="s">
        <v>232</v>
      </c>
      <c r="J39" s="178" t="s">
        <v>53</v>
      </c>
      <c r="K39" s="21" t="s">
        <v>92</v>
      </c>
      <c r="L39" s="21">
        <v>8590039855</v>
      </c>
      <c r="M39" s="120">
        <v>12500</v>
      </c>
      <c r="N39" s="121">
        <v>1000</v>
      </c>
      <c r="O39" s="122">
        <v>0</v>
      </c>
      <c r="P39" s="119">
        <v>0</v>
      </c>
      <c r="Q39" s="119">
        <v>0</v>
      </c>
      <c r="R39" s="121">
        <f t="shared" si="15"/>
        <v>13500</v>
      </c>
      <c r="S39" s="121">
        <f t="shared" si="16"/>
        <v>1080</v>
      </c>
      <c r="T39" s="121">
        <f t="shared" si="17"/>
        <v>12420</v>
      </c>
      <c r="U39" s="122">
        <v>923.08</v>
      </c>
      <c r="V39" s="122">
        <v>717.5</v>
      </c>
      <c r="W39" s="122">
        <v>60</v>
      </c>
      <c r="X39" s="121">
        <f t="shared" si="18"/>
        <v>14120.58</v>
      </c>
      <c r="Y39" s="118">
        <v>0</v>
      </c>
      <c r="Z39" s="118">
        <v>0</v>
      </c>
      <c r="AA39" s="118">
        <f t="shared" si="7"/>
        <v>14120.58</v>
      </c>
      <c r="AB39" s="118">
        <f t="shared" si="8"/>
        <v>1620</v>
      </c>
      <c r="AC39" s="118">
        <f t="shared" si="9"/>
        <v>405</v>
      </c>
      <c r="AD39" s="15">
        <f t="shared" si="10"/>
        <v>22</v>
      </c>
      <c r="AE39" s="15">
        <f t="shared" si="11"/>
        <v>6</v>
      </c>
      <c r="AF39" s="15">
        <f t="shared" si="12"/>
        <v>2</v>
      </c>
      <c r="AG39" s="16">
        <f t="shared" si="13"/>
        <v>22</v>
      </c>
      <c r="AH39" s="20" t="s">
        <v>529</v>
      </c>
      <c r="AI39" s="17" t="s">
        <v>531</v>
      </c>
      <c r="AJ39" s="20" t="s">
        <v>529</v>
      </c>
      <c r="AK39" s="20" t="s">
        <v>529</v>
      </c>
      <c r="AL39" s="20" t="s">
        <v>529</v>
      </c>
      <c r="AM39" s="20" t="s">
        <v>529</v>
      </c>
      <c r="AN39" s="20" t="s">
        <v>529</v>
      </c>
      <c r="AO39" s="20" t="s">
        <v>529</v>
      </c>
      <c r="AP39" s="20" t="s">
        <v>529</v>
      </c>
      <c r="AQ39" s="20" t="s">
        <v>529</v>
      </c>
      <c r="AR39" s="20" t="s">
        <v>529</v>
      </c>
      <c r="AS39" s="17" t="s">
        <v>530</v>
      </c>
      <c r="AT39" s="17" t="s">
        <v>530</v>
      </c>
      <c r="AU39" s="17" t="s">
        <v>530</v>
      </c>
      <c r="AV39" s="17" t="s">
        <v>530</v>
      </c>
      <c r="AW39" s="20" t="s">
        <v>529</v>
      </c>
      <c r="AX39" s="20" t="s">
        <v>529</v>
      </c>
      <c r="AY39" s="20" t="s">
        <v>529</v>
      </c>
      <c r="AZ39" s="17" t="s">
        <v>531</v>
      </c>
      <c r="BA39" s="20" t="s">
        <v>530</v>
      </c>
      <c r="BB39" s="20" t="s">
        <v>529</v>
      </c>
      <c r="BC39" s="20" t="s">
        <v>529</v>
      </c>
      <c r="BD39" s="20" t="s">
        <v>529</v>
      </c>
      <c r="BE39" s="20" t="s">
        <v>529</v>
      </c>
      <c r="BF39" s="20" t="s">
        <v>529</v>
      </c>
      <c r="BG39" s="20" t="s">
        <v>529</v>
      </c>
      <c r="BH39" s="20" t="s">
        <v>530</v>
      </c>
      <c r="BI39" s="20" t="s">
        <v>529</v>
      </c>
      <c r="BJ39" s="20" t="s">
        <v>529</v>
      </c>
      <c r="BK39" s="252" t="s">
        <v>529</v>
      </c>
      <c r="BL39" s="20"/>
      <c r="BM39" s="83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</row>
    <row r="40" spans="1:92" s="52" customFormat="1" ht="12">
      <c r="A40" s="102">
        <v>6603</v>
      </c>
      <c r="B40" s="109" t="s">
        <v>233</v>
      </c>
      <c r="C40" s="49" t="s">
        <v>234</v>
      </c>
      <c r="D40" s="116" t="str">
        <f ca="1">VLOOKUP(C:C,Sheet2!A:B,2,0)</f>
        <v>15/11/2013</v>
      </c>
      <c r="E40" s="22" t="s">
        <v>362</v>
      </c>
      <c r="F40" s="168" t="s">
        <v>235</v>
      </c>
      <c r="G40" s="196" t="s">
        <v>236</v>
      </c>
      <c r="H40" s="196" t="s">
        <v>237</v>
      </c>
      <c r="I40" s="196" t="s">
        <v>238</v>
      </c>
      <c r="J40" s="181" t="s">
        <v>74</v>
      </c>
      <c r="K40" s="50" t="s">
        <v>120</v>
      </c>
      <c r="L40" s="51">
        <v>138020058180</v>
      </c>
      <c r="M40" s="131">
        <v>12500</v>
      </c>
      <c r="N40" s="132">
        <v>1000</v>
      </c>
      <c r="O40" s="122">
        <v>0</v>
      </c>
      <c r="P40" s="119">
        <v>0</v>
      </c>
      <c r="Q40" s="119">
        <v>0</v>
      </c>
      <c r="R40" s="132">
        <f t="shared" si="15"/>
        <v>13500</v>
      </c>
      <c r="S40" s="132">
        <f t="shared" si="16"/>
        <v>1080</v>
      </c>
      <c r="T40" s="132">
        <f t="shared" si="17"/>
        <v>12420</v>
      </c>
      <c r="U40" s="133">
        <v>1000</v>
      </c>
      <c r="V40" s="133">
        <v>0</v>
      </c>
      <c r="W40" s="133">
        <v>0</v>
      </c>
      <c r="X40" s="132">
        <f t="shared" ca="1" si="18"/>
        <v>13420</v>
      </c>
      <c r="Y40" s="118">
        <v>0</v>
      </c>
      <c r="Z40" s="118">
        <v>0</v>
      </c>
      <c r="AA40" s="118">
        <f t="shared" ca="1" si="7"/>
        <v>13420</v>
      </c>
      <c r="AB40" s="118">
        <f t="shared" si="8"/>
        <v>1620</v>
      </c>
      <c r="AC40" s="118">
        <f t="shared" si="9"/>
        <v>405</v>
      </c>
      <c r="AD40" s="15">
        <f t="shared" si="10"/>
        <v>22</v>
      </c>
      <c r="AE40" s="15">
        <f t="shared" si="11"/>
        <v>8</v>
      </c>
      <c r="AF40" s="15">
        <f t="shared" si="12"/>
        <v>0</v>
      </c>
      <c r="AG40" s="16">
        <f t="shared" si="13"/>
        <v>22</v>
      </c>
      <c r="AH40" s="20" t="s">
        <v>529</v>
      </c>
      <c r="AI40" s="20" t="s">
        <v>529</v>
      </c>
      <c r="AJ40" s="20" t="s">
        <v>530</v>
      </c>
      <c r="AK40" s="20" t="s">
        <v>529</v>
      </c>
      <c r="AL40" s="20" t="s">
        <v>529</v>
      </c>
      <c r="AM40" s="20" t="s">
        <v>529</v>
      </c>
      <c r="AN40" s="20" t="s">
        <v>529</v>
      </c>
      <c r="AO40" s="20" t="s">
        <v>529</v>
      </c>
      <c r="AP40" s="20" t="s">
        <v>529</v>
      </c>
      <c r="AQ40" s="20" t="s">
        <v>530</v>
      </c>
      <c r="AR40" s="20" t="s">
        <v>529</v>
      </c>
      <c r="AS40" s="17" t="s">
        <v>530</v>
      </c>
      <c r="AT40" s="17" t="s">
        <v>530</v>
      </c>
      <c r="AU40" s="17" t="s">
        <v>530</v>
      </c>
      <c r="AV40" s="17" t="s">
        <v>530</v>
      </c>
      <c r="AW40" s="20" t="s">
        <v>529</v>
      </c>
      <c r="AX40" s="20" t="s">
        <v>530</v>
      </c>
      <c r="AY40" s="20" t="s">
        <v>529</v>
      </c>
      <c r="AZ40" s="20" t="s">
        <v>529</v>
      </c>
      <c r="BA40" s="20" t="s">
        <v>529</v>
      </c>
      <c r="BB40" s="20" t="s">
        <v>529</v>
      </c>
      <c r="BC40" s="20" t="s">
        <v>529</v>
      </c>
      <c r="BD40" s="20" t="s">
        <v>529</v>
      </c>
      <c r="BE40" s="20" t="s">
        <v>530</v>
      </c>
      <c r="BF40" s="20" t="s">
        <v>529</v>
      </c>
      <c r="BG40" s="20" t="s">
        <v>529</v>
      </c>
      <c r="BH40" s="20" t="s">
        <v>529</v>
      </c>
      <c r="BI40" s="20" t="s">
        <v>529</v>
      </c>
      <c r="BJ40" s="20" t="s">
        <v>529</v>
      </c>
      <c r="BK40" s="20" t="s">
        <v>529</v>
      </c>
      <c r="BL40" s="81"/>
      <c r="BM40" s="83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236"/>
      <c r="CN40" s="236"/>
    </row>
    <row r="41" spans="1:92" s="52" customFormat="1" ht="12">
      <c r="A41" s="102">
        <v>6605</v>
      </c>
      <c r="B41" s="109" t="s">
        <v>241</v>
      </c>
      <c r="C41" s="49" t="s">
        <v>242</v>
      </c>
      <c r="D41" s="116" t="str">
        <f ca="1">VLOOKUP(C:C,Sheet2!A:B,2,0)</f>
        <v>15/11/2013</v>
      </c>
      <c r="E41" s="22" t="s">
        <v>362</v>
      </c>
      <c r="F41" s="168" t="s">
        <v>243</v>
      </c>
      <c r="G41" s="196" t="s">
        <v>244</v>
      </c>
      <c r="H41" s="196" t="s">
        <v>245</v>
      </c>
      <c r="I41" s="196" t="s">
        <v>246</v>
      </c>
      <c r="J41" s="181" t="s">
        <v>128</v>
      </c>
      <c r="K41" s="50" t="s">
        <v>247</v>
      </c>
      <c r="L41" s="53" t="s">
        <v>248</v>
      </c>
      <c r="M41" s="131">
        <v>12500</v>
      </c>
      <c r="N41" s="132">
        <v>1000</v>
      </c>
      <c r="O41" s="122">
        <v>0</v>
      </c>
      <c r="P41" s="119">
        <v>0</v>
      </c>
      <c r="Q41" s="119">
        <v>0</v>
      </c>
      <c r="R41" s="132">
        <f t="shared" si="15"/>
        <v>13500</v>
      </c>
      <c r="S41" s="132">
        <f t="shared" si="16"/>
        <v>1080</v>
      </c>
      <c r="T41" s="132">
        <f t="shared" si="17"/>
        <v>12420</v>
      </c>
      <c r="U41" s="133">
        <v>884.62</v>
      </c>
      <c r="V41" s="133">
        <v>0</v>
      </c>
      <c r="W41" s="133">
        <v>0</v>
      </c>
      <c r="X41" s="132">
        <f t="shared" ca="1" si="18"/>
        <v>13304.62</v>
      </c>
      <c r="Y41" s="118">
        <v>0</v>
      </c>
      <c r="Z41" s="118">
        <v>0</v>
      </c>
      <c r="AA41" s="118">
        <f t="shared" ca="1" si="7"/>
        <v>13304.62</v>
      </c>
      <c r="AB41" s="118">
        <f t="shared" si="8"/>
        <v>1620</v>
      </c>
      <c r="AC41" s="118">
        <f t="shared" si="9"/>
        <v>405</v>
      </c>
      <c r="AD41" s="15">
        <f t="shared" si="10"/>
        <v>20</v>
      </c>
      <c r="AE41" s="15">
        <f t="shared" si="11"/>
        <v>7</v>
      </c>
      <c r="AF41" s="15">
        <f t="shared" si="12"/>
        <v>3</v>
      </c>
      <c r="AG41" s="16">
        <f t="shared" si="13"/>
        <v>20</v>
      </c>
      <c r="AH41" s="20" t="s">
        <v>529</v>
      </c>
      <c r="AI41" s="17" t="s">
        <v>531</v>
      </c>
      <c r="AJ41" s="20" t="s">
        <v>529</v>
      </c>
      <c r="AK41" s="20" t="s">
        <v>529</v>
      </c>
      <c r="AL41" s="20" t="s">
        <v>530</v>
      </c>
      <c r="AM41" s="20" t="s">
        <v>529</v>
      </c>
      <c r="AN41" s="20" t="s">
        <v>529</v>
      </c>
      <c r="AO41" s="20" t="s">
        <v>529</v>
      </c>
      <c r="AP41" s="20" t="s">
        <v>529</v>
      </c>
      <c r="AQ41" s="20" t="s">
        <v>529</v>
      </c>
      <c r="AR41" s="20" t="s">
        <v>529</v>
      </c>
      <c r="AS41" s="17" t="s">
        <v>530</v>
      </c>
      <c r="AT41" s="17" t="s">
        <v>530</v>
      </c>
      <c r="AU41" s="17" t="s">
        <v>530</v>
      </c>
      <c r="AV41" s="17" t="s">
        <v>530</v>
      </c>
      <c r="AW41" s="20" t="s">
        <v>529</v>
      </c>
      <c r="AX41" s="17" t="s">
        <v>531</v>
      </c>
      <c r="AY41" s="20" t="s">
        <v>529</v>
      </c>
      <c r="AZ41" s="20" t="s">
        <v>530</v>
      </c>
      <c r="BA41" s="17" t="s">
        <v>531</v>
      </c>
      <c r="BB41" s="20" t="s">
        <v>529</v>
      </c>
      <c r="BC41" s="20" t="s">
        <v>529</v>
      </c>
      <c r="BD41" s="20" t="s">
        <v>529</v>
      </c>
      <c r="BE41" s="20" t="s">
        <v>529</v>
      </c>
      <c r="BF41" s="20" t="s">
        <v>529</v>
      </c>
      <c r="BG41" s="20" t="s">
        <v>530</v>
      </c>
      <c r="BH41" s="20" t="s">
        <v>529</v>
      </c>
      <c r="BI41" s="20" t="s">
        <v>529</v>
      </c>
      <c r="BJ41" s="20" t="s">
        <v>529</v>
      </c>
      <c r="BK41" s="219" t="s">
        <v>529</v>
      </c>
      <c r="BL41" s="81"/>
      <c r="BM41" s="83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236"/>
      <c r="CN41" s="236"/>
    </row>
    <row r="42" spans="1:92" s="52" customFormat="1" ht="12">
      <c r="A42" s="102">
        <v>6606</v>
      </c>
      <c r="B42" s="109" t="s">
        <v>249</v>
      </c>
      <c r="C42" s="49" t="s">
        <v>250</v>
      </c>
      <c r="D42" s="116" t="str">
        <f ca="1">VLOOKUP(C:C,Sheet2!A:B,2,0)</f>
        <v>15/11/2013</v>
      </c>
      <c r="E42" s="22" t="s">
        <v>362</v>
      </c>
      <c r="F42" s="168" t="s">
        <v>240</v>
      </c>
      <c r="G42" s="196" t="s">
        <v>251</v>
      </c>
      <c r="H42" s="196" t="s">
        <v>252</v>
      </c>
      <c r="I42" s="196" t="s">
        <v>253</v>
      </c>
      <c r="J42" s="181" t="s">
        <v>128</v>
      </c>
      <c r="K42" s="50" t="s">
        <v>253</v>
      </c>
      <c r="L42" s="53" t="s">
        <v>254</v>
      </c>
      <c r="M42" s="131">
        <v>12500</v>
      </c>
      <c r="N42" s="132">
        <v>1000</v>
      </c>
      <c r="O42" s="122">
        <v>0</v>
      </c>
      <c r="P42" s="119">
        <v>0</v>
      </c>
      <c r="Q42" s="119">
        <v>0</v>
      </c>
      <c r="R42" s="132">
        <f t="shared" si="15"/>
        <v>13500</v>
      </c>
      <c r="S42" s="132">
        <f t="shared" si="16"/>
        <v>1080</v>
      </c>
      <c r="T42" s="132">
        <f t="shared" si="17"/>
        <v>12420</v>
      </c>
      <c r="U42" s="133">
        <v>961.54</v>
      </c>
      <c r="V42" s="133">
        <v>0</v>
      </c>
      <c r="W42" s="133">
        <v>0</v>
      </c>
      <c r="X42" s="132">
        <f t="shared" ca="1" si="18"/>
        <v>13381.54</v>
      </c>
      <c r="Y42" s="118">
        <v>0</v>
      </c>
      <c r="Z42" s="118">
        <v>0</v>
      </c>
      <c r="AA42" s="118">
        <f t="shared" ca="1" si="7"/>
        <v>13381.54</v>
      </c>
      <c r="AB42" s="118">
        <f t="shared" si="8"/>
        <v>1620</v>
      </c>
      <c r="AC42" s="118">
        <f t="shared" si="9"/>
        <v>405</v>
      </c>
      <c r="AD42" s="15">
        <f t="shared" si="10"/>
        <v>23</v>
      </c>
      <c r="AE42" s="15">
        <f t="shared" si="11"/>
        <v>7</v>
      </c>
      <c r="AF42" s="15">
        <f t="shared" si="12"/>
        <v>0</v>
      </c>
      <c r="AG42" s="16">
        <f t="shared" si="13"/>
        <v>23</v>
      </c>
      <c r="AH42" s="20" t="s">
        <v>529</v>
      </c>
      <c r="AI42" s="20" t="s">
        <v>529</v>
      </c>
      <c r="AJ42" s="20" t="s">
        <v>529</v>
      </c>
      <c r="AK42" s="20" t="s">
        <v>529</v>
      </c>
      <c r="AL42" s="20" t="s">
        <v>529</v>
      </c>
      <c r="AM42" s="20" t="s">
        <v>530</v>
      </c>
      <c r="AN42" s="20" t="s">
        <v>529</v>
      </c>
      <c r="AO42" s="20" t="s">
        <v>529</v>
      </c>
      <c r="AP42" s="20" t="s">
        <v>529</v>
      </c>
      <c r="AQ42" s="20" t="s">
        <v>529</v>
      </c>
      <c r="AR42" s="20" t="s">
        <v>529</v>
      </c>
      <c r="AS42" s="17" t="s">
        <v>530</v>
      </c>
      <c r="AT42" s="17" t="s">
        <v>530</v>
      </c>
      <c r="AU42" s="17" t="s">
        <v>530</v>
      </c>
      <c r="AV42" s="17" t="s">
        <v>530</v>
      </c>
      <c r="AW42" s="20" t="s">
        <v>529</v>
      </c>
      <c r="AX42" s="20" t="s">
        <v>529</v>
      </c>
      <c r="AY42" s="20" t="s">
        <v>529</v>
      </c>
      <c r="AZ42" s="20" t="s">
        <v>529</v>
      </c>
      <c r="BA42" s="20" t="s">
        <v>530</v>
      </c>
      <c r="BB42" s="20" t="s">
        <v>529</v>
      </c>
      <c r="BC42" s="20" t="s">
        <v>529</v>
      </c>
      <c r="BD42" s="20" t="s">
        <v>529</v>
      </c>
      <c r="BE42" s="20" t="s">
        <v>529</v>
      </c>
      <c r="BF42" s="20" t="s">
        <v>529</v>
      </c>
      <c r="BG42" s="20" t="s">
        <v>529</v>
      </c>
      <c r="BH42" s="20" t="s">
        <v>530</v>
      </c>
      <c r="BI42" s="20" t="s">
        <v>529</v>
      </c>
      <c r="BJ42" s="20" t="s">
        <v>529</v>
      </c>
      <c r="BK42" s="219" t="s">
        <v>529</v>
      </c>
      <c r="BL42" s="81"/>
      <c r="BM42" s="83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236"/>
      <c r="CN42" s="236"/>
    </row>
    <row r="43" spans="1:92" s="18" customFormat="1" ht="12">
      <c r="A43" s="98">
        <v>7524</v>
      </c>
      <c r="B43" s="105" t="s">
        <v>257</v>
      </c>
      <c r="C43" s="11" t="s">
        <v>258</v>
      </c>
      <c r="D43" s="116">
        <f ca="1">VLOOKUP(C:C,Sheet2!A:B,2,0)</f>
        <v>41286</v>
      </c>
      <c r="E43" s="22" t="s">
        <v>362</v>
      </c>
      <c r="F43" s="163" t="s">
        <v>43</v>
      </c>
      <c r="G43" s="191" t="s">
        <v>259</v>
      </c>
      <c r="H43" s="191"/>
      <c r="I43" s="191" t="s">
        <v>260</v>
      </c>
      <c r="J43" s="171" t="s">
        <v>53</v>
      </c>
      <c r="K43" s="12" t="s">
        <v>261</v>
      </c>
      <c r="L43" s="12">
        <v>8020036332</v>
      </c>
      <c r="M43" s="129">
        <v>11500</v>
      </c>
      <c r="N43" s="118">
        <v>1000</v>
      </c>
      <c r="O43" s="119">
        <v>973.68</v>
      </c>
      <c r="P43" s="119">
        <v>0</v>
      </c>
      <c r="Q43" s="119">
        <v>0</v>
      </c>
      <c r="R43" s="118">
        <f t="shared" si="15"/>
        <v>13473.68</v>
      </c>
      <c r="S43" s="118">
        <f t="shared" si="16"/>
        <v>1077.8944000000001</v>
      </c>
      <c r="T43" s="118">
        <f t="shared" si="17"/>
        <v>12395.785599999999</v>
      </c>
      <c r="U43" s="119">
        <v>909</v>
      </c>
      <c r="V43" s="119">
        <v>862.5</v>
      </c>
      <c r="W43" s="133">
        <v>0</v>
      </c>
      <c r="X43" s="118">
        <f t="shared" ca="1" si="18"/>
        <v>14167.285599999999</v>
      </c>
      <c r="Y43" s="118">
        <v>0</v>
      </c>
      <c r="Z43" s="118">
        <v>0</v>
      </c>
      <c r="AA43" s="118">
        <f t="shared" ca="1" si="7"/>
        <v>14167.285599999999</v>
      </c>
      <c r="AB43" s="118">
        <f t="shared" si="8"/>
        <v>1616.8416</v>
      </c>
      <c r="AC43" s="118">
        <f t="shared" si="9"/>
        <v>404.21039999999999</v>
      </c>
      <c r="AD43" s="15">
        <f t="shared" si="10"/>
        <v>21</v>
      </c>
      <c r="AE43" s="15">
        <f t="shared" si="11"/>
        <v>7</v>
      </c>
      <c r="AF43" s="15">
        <f t="shared" si="12"/>
        <v>2</v>
      </c>
      <c r="AG43" s="16">
        <f t="shared" si="13"/>
        <v>21</v>
      </c>
      <c r="AH43" s="17" t="s">
        <v>529</v>
      </c>
      <c r="AI43" s="17" t="s">
        <v>529</v>
      </c>
      <c r="AJ43" s="17" t="s">
        <v>529</v>
      </c>
      <c r="AK43" s="17" t="s">
        <v>529</v>
      </c>
      <c r="AL43" s="17" t="s">
        <v>530</v>
      </c>
      <c r="AM43" s="17" t="s">
        <v>531</v>
      </c>
      <c r="AN43" s="17" t="s">
        <v>529</v>
      </c>
      <c r="AO43" s="17" t="s">
        <v>529</v>
      </c>
      <c r="AP43" s="17" t="s">
        <v>529</v>
      </c>
      <c r="AQ43" s="17" t="s">
        <v>529</v>
      </c>
      <c r="AR43" s="17" t="s">
        <v>529</v>
      </c>
      <c r="AS43" s="17" t="s">
        <v>530</v>
      </c>
      <c r="AT43" s="17" t="s">
        <v>530</v>
      </c>
      <c r="AU43" s="17" t="s">
        <v>530</v>
      </c>
      <c r="AV43" s="17" t="s">
        <v>530</v>
      </c>
      <c r="AW43" s="17" t="s">
        <v>531</v>
      </c>
      <c r="AX43" s="17" t="s">
        <v>529</v>
      </c>
      <c r="AY43" s="17" t="s">
        <v>529</v>
      </c>
      <c r="AZ43" s="17" t="s">
        <v>530</v>
      </c>
      <c r="BA43" s="17" t="s">
        <v>529</v>
      </c>
      <c r="BB43" s="17" t="s">
        <v>529</v>
      </c>
      <c r="BC43" s="17" t="s">
        <v>529</v>
      </c>
      <c r="BD43" s="17" t="s">
        <v>529</v>
      </c>
      <c r="BE43" s="17" t="s">
        <v>529</v>
      </c>
      <c r="BF43" s="17" t="s">
        <v>529</v>
      </c>
      <c r="BG43" s="17" t="s">
        <v>530</v>
      </c>
      <c r="BH43" s="17" t="s">
        <v>529</v>
      </c>
      <c r="BI43" s="17" t="s">
        <v>529</v>
      </c>
      <c r="BJ43" s="17" t="s">
        <v>529</v>
      </c>
      <c r="BK43" s="17" t="s">
        <v>529</v>
      </c>
      <c r="BL43" s="17"/>
      <c r="BM43" s="83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236"/>
      <c r="CN43" s="236"/>
    </row>
    <row r="44" spans="1:92" s="274" customFormat="1" ht="12">
      <c r="A44" s="312">
        <v>7529</v>
      </c>
      <c r="B44" s="259" t="s">
        <v>263</v>
      </c>
      <c r="C44" s="261" t="s">
        <v>264</v>
      </c>
      <c r="D44" s="260">
        <f ca="1">VLOOKUP(C:C,Sheet2!A:B,2,0)</f>
        <v>41286</v>
      </c>
      <c r="E44" s="261" t="s">
        <v>362</v>
      </c>
      <c r="F44" s="262" t="s">
        <v>43</v>
      </c>
      <c r="G44" s="263" t="s">
        <v>265</v>
      </c>
      <c r="H44" s="263" t="s">
        <v>266</v>
      </c>
      <c r="I44" s="263" t="s">
        <v>267</v>
      </c>
      <c r="J44" s="313" t="s">
        <v>53</v>
      </c>
      <c r="K44" s="276" t="s">
        <v>267</v>
      </c>
      <c r="L44" s="276">
        <v>8226004827</v>
      </c>
      <c r="M44" s="277">
        <v>11500</v>
      </c>
      <c r="N44" s="268">
        <v>1000</v>
      </c>
      <c r="O44" s="269">
        <v>0</v>
      </c>
      <c r="P44" s="269">
        <v>0</v>
      </c>
      <c r="Q44" s="269">
        <v>0</v>
      </c>
      <c r="R44" s="268">
        <f>SUM(M44:O44)/30*7</f>
        <v>2916.666666666667</v>
      </c>
      <c r="S44" s="268">
        <f t="shared" si="16"/>
        <v>233.33333333333337</v>
      </c>
      <c r="T44" s="268">
        <f>(R44-S44)</f>
        <v>2683.3333333333335</v>
      </c>
      <c r="U44" s="269">
        <v>318.18</v>
      </c>
      <c r="V44" s="269">
        <v>318.75</v>
      </c>
      <c r="W44" s="133">
        <v>0</v>
      </c>
      <c r="X44" s="268">
        <f t="shared" ca="1" si="18"/>
        <v>3320.2633333333333</v>
      </c>
      <c r="Y44" s="268">
        <v>0</v>
      </c>
      <c r="Z44" s="268">
        <v>0</v>
      </c>
      <c r="AA44" s="268">
        <f t="shared" ca="1" si="7"/>
        <v>3320.2633333333333</v>
      </c>
      <c r="AB44" s="268">
        <f t="shared" si="8"/>
        <v>350</v>
      </c>
      <c r="AC44" s="268">
        <f t="shared" si="9"/>
        <v>87.5</v>
      </c>
      <c r="AD44" s="270">
        <f t="shared" si="10"/>
        <v>7</v>
      </c>
      <c r="AE44" s="270">
        <f t="shared" si="11"/>
        <v>6</v>
      </c>
      <c r="AF44" s="270">
        <f t="shared" si="12"/>
        <v>17</v>
      </c>
      <c r="AG44" s="271">
        <f t="shared" si="13"/>
        <v>7</v>
      </c>
      <c r="AH44" s="272" t="s">
        <v>529</v>
      </c>
      <c r="AI44" s="272" t="s">
        <v>529</v>
      </c>
      <c r="AJ44" s="272" t="s">
        <v>530</v>
      </c>
      <c r="AK44" s="272" t="s">
        <v>529</v>
      </c>
      <c r="AL44" s="272" t="s">
        <v>530</v>
      </c>
      <c r="AM44" s="272" t="s">
        <v>529</v>
      </c>
      <c r="AN44" s="272" t="s">
        <v>531</v>
      </c>
      <c r="AO44" s="272" t="s">
        <v>529</v>
      </c>
      <c r="AP44" s="272" t="s">
        <v>531</v>
      </c>
      <c r="AQ44" s="272" t="s">
        <v>531</v>
      </c>
      <c r="AR44" s="272" t="s">
        <v>529</v>
      </c>
      <c r="AS44" s="272" t="s">
        <v>530</v>
      </c>
      <c r="AT44" s="272" t="s">
        <v>530</v>
      </c>
      <c r="AU44" s="272" t="s">
        <v>530</v>
      </c>
      <c r="AV44" s="272" t="s">
        <v>530</v>
      </c>
      <c r="AW44" s="272" t="s">
        <v>529</v>
      </c>
      <c r="AX44" s="272" t="s">
        <v>531</v>
      </c>
      <c r="AY44" s="272" t="s">
        <v>531</v>
      </c>
      <c r="AZ44" s="272" t="s">
        <v>531</v>
      </c>
      <c r="BA44" s="272" t="s">
        <v>531</v>
      </c>
      <c r="BB44" s="272" t="s">
        <v>531</v>
      </c>
      <c r="BC44" s="272" t="s">
        <v>531</v>
      </c>
      <c r="BD44" s="272" t="s">
        <v>531</v>
      </c>
      <c r="BE44" s="272" t="s">
        <v>531</v>
      </c>
      <c r="BF44" s="272" t="s">
        <v>531</v>
      </c>
      <c r="BG44" s="272" t="s">
        <v>531</v>
      </c>
      <c r="BH44" s="272" t="s">
        <v>531</v>
      </c>
      <c r="BI44" s="272" t="s">
        <v>531</v>
      </c>
      <c r="BJ44" s="272" t="s">
        <v>531</v>
      </c>
      <c r="BK44" s="272" t="s">
        <v>531</v>
      </c>
      <c r="BL44" s="272"/>
      <c r="BM44" s="294"/>
      <c r="BN44" s="273"/>
      <c r="BO44" s="273"/>
      <c r="BP44" s="273"/>
      <c r="BQ44" s="273"/>
      <c r="BR44" s="273"/>
      <c r="BS44" s="273"/>
      <c r="BT44" s="273"/>
      <c r="BU44" s="273"/>
      <c r="BV44" s="273"/>
      <c r="BW44" s="273"/>
      <c r="BX44" s="273"/>
      <c r="BY44" s="273"/>
      <c r="BZ44" s="273"/>
      <c r="CA44" s="273"/>
      <c r="CB44" s="273"/>
      <c r="CC44" s="273"/>
      <c r="CD44" s="273"/>
      <c r="CE44" s="273"/>
      <c r="CF44" s="273"/>
      <c r="CG44" s="273"/>
      <c r="CH44" s="273"/>
      <c r="CI44" s="273"/>
      <c r="CJ44" s="273"/>
      <c r="CK44" s="273"/>
      <c r="CL44" s="273"/>
    </row>
    <row r="45" spans="1:92" s="18" customFormat="1" ht="12">
      <c r="A45" s="103">
        <v>6030</v>
      </c>
      <c r="B45" s="105" t="s">
        <v>269</v>
      </c>
      <c r="C45" s="56" t="s">
        <v>270</v>
      </c>
      <c r="D45" s="116">
        <f ca="1">VLOOKUP(C:C,Sheet2!A:B,2,0)</f>
        <v>41282</v>
      </c>
      <c r="E45" s="56" t="s">
        <v>362</v>
      </c>
      <c r="F45" s="169" t="s">
        <v>43</v>
      </c>
      <c r="G45" s="191" t="s">
        <v>271</v>
      </c>
      <c r="H45" s="191" t="s">
        <v>272</v>
      </c>
      <c r="I45" s="191" t="s">
        <v>273</v>
      </c>
      <c r="J45" s="182" t="s">
        <v>46</v>
      </c>
      <c r="K45" s="57" t="s">
        <v>256</v>
      </c>
      <c r="L45" s="58">
        <v>1312003</v>
      </c>
      <c r="M45" s="134">
        <v>11500</v>
      </c>
      <c r="N45" s="135">
        <v>1000</v>
      </c>
      <c r="O45" s="136">
        <v>1000</v>
      </c>
      <c r="P45" s="119">
        <v>0</v>
      </c>
      <c r="Q45" s="136">
        <v>0</v>
      </c>
      <c r="R45" s="135">
        <f t="shared" si="15"/>
        <v>13500</v>
      </c>
      <c r="S45" s="135">
        <f t="shared" si="16"/>
        <v>1080</v>
      </c>
      <c r="T45" s="135">
        <f t="shared" si="17"/>
        <v>12420</v>
      </c>
      <c r="U45" s="137">
        <v>1000</v>
      </c>
      <c r="V45" s="136">
        <v>1181.25</v>
      </c>
      <c r="W45" s="133">
        <v>0</v>
      </c>
      <c r="X45" s="118">
        <f t="shared" ca="1" si="18"/>
        <v>14601.25</v>
      </c>
      <c r="Y45" s="118">
        <v>0</v>
      </c>
      <c r="Z45" s="118">
        <v>0</v>
      </c>
      <c r="AA45" s="118">
        <f t="shared" ca="1" si="7"/>
        <v>14601.25</v>
      </c>
      <c r="AB45" s="118">
        <f t="shared" si="8"/>
        <v>1620</v>
      </c>
      <c r="AC45" s="118">
        <f t="shared" si="9"/>
        <v>405</v>
      </c>
      <c r="AD45" s="15">
        <f t="shared" si="10"/>
        <v>15</v>
      </c>
      <c r="AE45" s="15">
        <f t="shared" si="11"/>
        <v>12</v>
      </c>
      <c r="AF45" s="15">
        <f t="shared" si="12"/>
        <v>0</v>
      </c>
      <c r="AG45" s="16">
        <f t="shared" si="13"/>
        <v>15</v>
      </c>
      <c r="AH45" s="17" t="s">
        <v>529</v>
      </c>
      <c r="AI45" s="17" t="s">
        <v>530</v>
      </c>
      <c r="AJ45" s="17" t="s">
        <v>529</v>
      </c>
      <c r="AK45" s="17" t="s">
        <v>529</v>
      </c>
      <c r="AL45" s="17" t="s">
        <v>529</v>
      </c>
      <c r="AM45" s="17" t="s">
        <v>530</v>
      </c>
      <c r="AN45" s="17" t="s">
        <v>529</v>
      </c>
      <c r="AO45" s="17" t="s">
        <v>529</v>
      </c>
      <c r="AP45" s="17" t="s">
        <v>530</v>
      </c>
      <c r="AQ45" s="17" t="s">
        <v>529</v>
      </c>
      <c r="AR45" s="17" t="s">
        <v>529</v>
      </c>
      <c r="AS45" s="17" t="s">
        <v>530</v>
      </c>
      <c r="AT45" s="17" t="s">
        <v>530</v>
      </c>
      <c r="AU45" s="17" t="s">
        <v>530</v>
      </c>
      <c r="AV45" s="17" t="s">
        <v>530</v>
      </c>
      <c r="AW45" s="17" t="s">
        <v>530</v>
      </c>
      <c r="AX45" s="17"/>
      <c r="AY45" s="17"/>
      <c r="AZ45" s="17"/>
      <c r="BA45" s="17" t="s">
        <v>530</v>
      </c>
      <c r="BB45" s="17" t="s">
        <v>529</v>
      </c>
      <c r="BC45" s="17" t="s">
        <v>529</v>
      </c>
      <c r="BD45" s="17" t="s">
        <v>530</v>
      </c>
      <c r="BE45" s="17" t="s">
        <v>529</v>
      </c>
      <c r="BF45" s="17" t="s">
        <v>529</v>
      </c>
      <c r="BG45" s="17" t="s">
        <v>529</v>
      </c>
      <c r="BH45" s="17" t="s">
        <v>530</v>
      </c>
      <c r="BI45" s="17" t="s">
        <v>529</v>
      </c>
      <c r="BJ45" s="17" t="s">
        <v>529</v>
      </c>
      <c r="BK45" s="17" t="s">
        <v>530</v>
      </c>
      <c r="BL45" s="17"/>
      <c r="BM45" s="83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236"/>
      <c r="CN45" s="236"/>
    </row>
    <row r="46" spans="1:92" s="61" customFormat="1" ht="12">
      <c r="A46" s="94">
        <v>7558</v>
      </c>
      <c r="B46" s="105" t="s">
        <v>274</v>
      </c>
      <c r="C46" s="11" t="s">
        <v>275</v>
      </c>
      <c r="D46" s="116">
        <f ca="1">VLOOKUP(C:C,Sheet2!A:B,2,0)</f>
        <v>41640</v>
      </c>
      <c r="E46" s="56" t="s">
        <v>362</v>
      </c>
      <c r="F46" s="163" t="s">
        <v>43</v>
      </c>
      <c r="G46" s="191" t="s">
        <v>427</v>
      </c>
      <c r="H46" s="191"/>
      <c r="I46" s="191" t="s">
        <v>107</v>
      </c>
      <c r="J46" s="183" t="s">
        <v>113</v>
      </c>
      <c r="K46" s="54" t="s">
        <v>107</v>
      </c>
      <c r="L46" s="60" t="s">
        <v>276</v>
      </c>
      <c r="M46" s="139">
        <v>11500</v>
      </c>
      <c r="N46" s="118">
        <v>1000</v>
      </c>
      <c r="O46" s="119">
        <v>1000</v>
      </c>
      <c r="P46" s="119">
        <v>0</v>
      </c>
      <c r="Q46" s="136">
        <v>0</v>
      </c>
      <c r="R46" s="118">
        <f t="shared" si="15"/>
        <v>13500</v>
      </c>
      <c r="S46" s="118">
        <f t="shared" si="16"/>
        <v>1080</v>
      </c>
      <c r="T46" s="118">
        <f t="shared" si="17"/>
        <v>12420</v>
      </c>
      <c r="U46" s="138">
        <v>1000</v>
      </c>
      <c r="V46" s="119">
        <v>1500</v>
      </c>
      <c r="W46" s="133">
        <v>0</v>
      </c>
      <c r="X46" s="118">
        <f t="shared" ca="1" si="18"/>
        <v>14920</v>
      </c>
      <c r="Y46" s="118">
        <v>0</v>
      </c>
      <c r="Z46" s="118">
        <v>0</v>
      </c>
      <c r="AA46" s="118">
        <f t="shared" ca="1" si="7"/>
        <v>14920</v>
      </c>
      <c r="AB46" s="118">
        <f t="shared" si="8"/>
        <v>1620</v>
      </c>
      <c r="AC46" s="118">
        <f t="shared" si="9"/>
        <v>405</v>
      </c>
      <c r="AD46" s="15">
        <f t="shared" si="10"/>
        <v>23</v>
      </c>
      <c r="AE46" s="15">
        <f t="shared" si="11"/>
        <v>7</v>
      </c>
      <c r="AF46" s="15">
        <f t="shared" si="12"/>
        <v>0</v>
      </c>
      <c r="AG46" s="16">
        <f t="shared" si="13"/>
        <v>23</v>
      </c>
      <c r="AH46" s="17" t="s">
        <v>529</v>
      </c>
      <c r="AI46" s="17" t="s">
        <v>529</v>
      </c>
      <c r="AJ46" s="17" t="s">
        <v>529</v>
      </c>
      <c r="AK46" s="20" t="s">
        <v>529</v>
      </c>
      <c r="AL46" s="17" t="s">
        <v>529</v>
      </c>
      <c r="AM46" s="17" t="s">
        <v>530</v>
      </c>
      <c r="AN46" s="17" t="s">
        <v>529</v>
      </c>
      <c r="AO46" s="17" t="s">
        <v>529</v>
      </c>
      <c r="AP46" s="17" t="s">
        <v>529</v>
      </c>
      <c r="AQ46" s="17" t="s">
        <v>529</v>
      </c>
      <c r="AR46" s="17" t="s">
        <v>529</v>
      </c>
      <c r="AS46" s="17" t="s">
        <v>530</v>
      </c>
      <c r="AT46" s="17" t="s">
        <v>530</v>
      </c>
      <c r="AU46" s="17" t="s">
        <v>530</v>
      </c>
      <c r="AV46" s="17" t="s">
        <v>530</v>
      </c>
      <c r="AW46" s="17" t="s">
        <v>529</v>
      </c>
      <c r="AX46" s="17" t="s">
        <v>529</v>
      </c>
      <c r="AY46" s="17" t="s">
        <v>529</v>
      </c>
      <c r="AZ46" s="17" t="s">
        <v>529</v>
      </c>
      <c r="BA46" s="17" t="s">
        <v>530</v>
      </c>
      <c r="BB46" s="17" t="s">
        <v>529</v>
      </c>
      <c r="BC46" s="17" t="s">
        <v>529</v>
      </c>
      <c r="BD46" s="17" t="s">
        <v>529</v>
      </c>
      <c r="BE46" s="17" t="s">
        <v>529</v>
      </c>
      <c r="BF46" s="20" t="s">
        <v>529</v>
      </c>
      <c r="BG46" s="59" t="s">
        <v>529</v>
      </c>
      <c r="BH46" s="245" t="s">
        <v>530</v>
      </c>
      <c r="BI46" s="245" t="s">
        <v>529</v>
      </c>
      <c r="BJ46" s="245" t="s">
        <v>529</v>
      </c>
      <c r="BK46" s="245" t="s">
        <v>529</v>
      </c>
      <c r="BL46" s="92"/>
      <c r="BM46" s="83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243"/>
      <c r="CN46" s="243"/>
    </row>
    <row r="47" spans="1:92" s="61" customFormat="1" ht="12">
      <c r="A47" s="99">
        <v>7560</v>
      </c>
      <c r="B47" s="109" t="s">
        <v>278</v>
      </c>
      <c r="C47" s="49" t="s">
        <v>279</v>
      </c>
      <c r="D47" s="116">
        <f ca="1">VLOOKUP(C:C,Sheet2!A:B,2,0)</f>
        <v>41640</v>
      </c>
      <c r="E47" s="56" t="s">
        <v>362</v>
      </c>
      <c r="F47" s="168" t="s">
        <v>43</v>
      </c>
      <c r="G47" s="196" t="s">
        <v>428</v>
      </c>
      <c r="H47" s="196"/>
      <c r="I47" s="196" t="s">
        <v>67</v>
      </c>
      <c r="J47" s="184" t="s">
        <v>53</v>
      </c>
      <c r="K47" s="62" t="s">
        <v>67</v>
      </c>
      <c r="L47" s="63">
        <v>8750036297</v>
      </c>
      <c r="M47" s="140">
        <v>12500</v>
      </c>
      <c r="N47" s="132">
        <v>1000</v>
      </c>
      <c r="O47" s="133">
        <v>0</v>
      </c>
      <c r="P47" s="119">
        <v>0</v>
      </c>
      <c r="Q47" s="136">
        <v>0</v>
      </c>
      <c r="R47" s="118">
        <f t="shared" si="15"/>
        <v>13500</v>
      </c>
      <c r="S47" s="132">
        <f t="shared" si="16"/>
        <v>1080</v>
      </c>
      <c r="T47" s="132">
        <f t="shared" si="17"/>
        <v>12420</v>
      </c>
      <c r="U47" s="141">
        <v>923.08</v>
      </c>
      <c r="V47" s="133">
        <v>0</v>
      </c>
      <c r="W47" s="133">
        <v>0</v>
      </c>
      <c r="X47" s="132">
        <f t="shared" ca="1" si="18"/>
        <v>13343.08</v>
      </c>
      <c r="Y47" s="118">
        <v>0</v>
      </c>
      <c r="Z47" s="118">
        <v>0</v>
      </c>
      <c r="AA47" s="118">
        <f t="shared" ca="1" si="7"/>
        <v>13343.08</v>
      </c>
      <c r="AB47" s="118">
        <f t="shared" si="8"/>
        <v>1620</v>
      </c>
      <c r="AC47" s="118">
        <f t="shared" si="9"/>
        <v>405</v>
      </c>
      <c r="AD47" s="15">
        <f t="shared" si="10"/>
        <v>22</v>
      </c>
      <c r="AE47" s="15">
        <f t="shared" si="11"/>
        <v>7</v>
      </c>
      <c r="AF47" s="15">
        <f t="shared" si="12"/>
        <v>1</v>
      </c>
      <c r="AG47" s="16">
        <f t="shared" si="13"/>
        <v>22</v>
      </c>
      <c r="AH47" s="20" t="s">
        <v>529</v>
      </c>
      <c r="AI47" s="20" t="s">
        <v>529</v>
      </c>
      <c r="AJ47" s="20" t="s">
        <v>529</v>
      </c>
      <c r="AK47" s="20" t="s">
        <v>529</v>
      </c>
      <c r="AL47" s="20" t="s">
        <v>529</v>
      </c>
      <c r="AM47" s="20" t="s">
        <v>530</v>
      </c>
      <c r="AN47" s="20" t="s">
        <v>529</v>
      </c>
      <c r="AO47" s="20" t="s">
        <v>529</v>
      </c>
      <c r="AP47" s="20" t="s">
        <v>529</v>
      </c>
      <c r="AQ47" s="20" t="s">
        <v>529</v>
      </c>
      <c r="AR47" s="20" t="s">
        <v>529</v>
      </c>
      <c r="AS47" s="17" t="s">
        <v>530</v>
      </c>
      <c r="AT47" s="17" t="s">
        <v>530</v>
      </c>
      <c r="AU47" s="17" t="s">
        <v>530</v>
      </c>
      <c r="AV47" s="17" t="s">
        <v>530</v>
      </c>
      <c r="AW47" s="20" t="s">
        <v>529</v>
      </c>
      <c r="AX47" s="20" t="s">
        <v>529</v>
      </c>
      <c r="AY47" s="20" t="s">
        <v>529</v>
      </c>
      <c r="AZ47" s="20" t="s">
        <v>529</v>
      </c>
      <c r="BA47" s="20" t="s">
        <v>530</v>
      </c>
      <c r="BB47" s="17" t="s">
        <v>531</v>
      </c>
      <c r="BC47" s="20" t="s">
        <v>529</v>
      </c>
      <c r="BD47" s="20" t="s">
        <v>529</v>
      </c>
      <c r="BE47" s="20" t="s">
        <v>529</v>
      </c>
      <c r="BF47" s="20" t="s">
        <v>529</v>
      </c>
      <c r="BG47" s="20" t="s">
        <v>529</v>
      </c>
      <c r="BH47" s="20" t="s">
        <v>530</v>
      </c>
      <c r="BI47" s="219" t="s">
        <v>529</v>
      </c>
      <c r="BJ47" s="20" t="s">
        <v>529</v>
      </c>
      <c r="BK47" s="219" t="s">
        <v>529</v>
      </c>
      <c r="BL47" s="20"/>
      <c r="BM47" s="83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243"/>
      <c r="CN47" s="243"/>
    </row>
    <row r="48" spans="1:92" s="64" customFormat="1" ht="12">
      <c r="A48" s="99">
        <v>7561</v>
      </c>
      <c r="B48" s="109" t="s">
        <v>280</v>
      </c>
      <c r="C48" s="49" t="s">
        <v>281</v>
      </c>
      <c r="D48" s="116">
        <f ca="1">VLOOKUP(C:C,Sheet2!A:B,2,0)</f>
        <v>41640</v>
      </c>
      <c r="E48" s="56" t="s">
        <v>362</v>
      </c>
      <c r="F48" s="168" t="s">
        <v>43</v>
      </c>
      <c r="G48" s="196" t="s">
        <v>429</v>
      </c>
      <c r="H48" s="196" t="s">
        <v>189</v>
      </c>
      <c r="I48" s="196" t="s">
        <v>430</v>
      </c>
      <c r="J48" s="184" t="s">
        <v>53</v>
      </c>
      <c r="K48" s="62" t="s">
        <v>189</v>
      </c>
      <c r="L48" s="63">
        <v>8167002888</v>
      </c>
      <c r="M48" s="140">
        <v>12500</v>
      </c>
      <c r="N48" s="132">
        <v>1000</v>
      </c>
      <c r="O48" s="133">
        <v>0</v>
      </c>
      <c r="P48" s="119">
        <v>0</v>
      </c>
      <c r="Q48" s="136">
        <v>0</v>
      </c>
      <c r="R48" s="132">
        <f t="shared" ref="R48:R49" si="19">SUM(M48:O48)</f>
        <v>13500</v>
      </c>
      <c r="S48" s="132">
        <f t="shared" si="16"/>
        <v>1080</v>
      </c>
      <c r="T48" s="132">
        <f t="shared" si="17"/>
        <v>12420</v>
      </c>
      <c r="U48" s="141">
        <v>1000</v>
      </c>
      <c r="V48" s="133">
        <v>0</v>
      </c>
      <c r="W48" s="133">
        <v>0</v>
      </c>
      <c r="X48" s="132">
        <f t="shared" ca="1" si="18"/>
        <v>13420</v>
      </c>
      <c r="Y48" s="118">
        <v>0</v>
      </c>
      <c r="Z48" s="118">
        <v>0</v>
      </c>
      <c r="AA48" s="118">
        <f t="shared" ca="1" si="7"/>
        <v>13420</v>
      </c>
      <c r="AB48" s="118">
        <f t="shared" si="8"/>
        <v>1620</v>
      </c>
      <c r="AC48" s="118">
        <f t="shared" si="9"/>
        <v>405</v>
      </c>
      <c r="AD48" s="15">
        <f t="shared" si="10"/>
        <v>23</v>
      </c>
      <c r="AE48" s="15">
        <f t="shared" si="11"/>
        <v>7</v>
      </c>
      <c r="AF48" s="15">
        <f t="shared" si="12"/>
        <v>0</v>
      </c>
      <c r="AG48" s="16">
        <f t="shared" si="13"/>
        <v>23</v>
      </c>
      <c r="AH48" s="20" t="s">
        <v>529</v>
      </c>
      <c r="AI48" s="20" t="s">
        <v>529</v>
      </c>
      <c r="AJ48" s="20" t="s">
        <v>529</v>
      </c>
      <c r="AK48" s="20" t="s">
        <v>529</v>
      </c>
      <c r="AL48" s="20" t="s">
        <v>529</v>
      </c>
      <c r="AM48" s="20" t="s">
        <v>530</v>
      </c>
      <c r="AN48" s="20" t="s">
        <v>529</v>
      </c>
      <c r="AO48" s="20" t="s">
        <v>529</v>
      </c>
      <c r="AP48" s="20" t="s">
        <v>529</v>
      </c>
      <c r="AQ48" s="20" t="s">
        <v>529</v>
      </c>
      <c r="AR48" s="20" t="s">
        <v>529</v>
      </c>
      <c r="AS48" s="17" t="s">
        <v>530</v>
      </c>
      <c r="AT48" s="17" t="s">
        <v>530</v>
      </c>
      <c r="AU48" s="17" t="s">
        <v>530</v>
      </c>
      <c r="AV48" s="17" t="s">
        <v>530</v>
      </c>
      <c r="AW48" s="20" t="s">
        <v>529</v>
      </c>
      <c r="AX48" s="20" t="s">
        <v>529</v>
      </c>
      <c r="AY48" s="20" t="s">
        <v>529</v>
      </c>
      <c r="AZ48" s="20" t="s">
        <v>529</v>
      </c>
      <c r="BA48" s="20" t="s">
        <v>530</v>
      </c>
      <c r="BB48" s="20" t="s">
        <v>529</v>
      </c>
      <c r="BC48" s="20" t="s">
        <v>529</v>
      </c>
      <c r="BD48" s="20" t="s">
        <v>529</v>
      </c>
      <c r="BE48" s="20" t="s">
        <v>529</v>
      </c>
      <c r="BF48" s="20" t="s">
        <v>529</v>
      </c>
      <c r="BG48" s="20" t="s">
        <v>529</v>
      </c>
      <c r="BH48" s="20" t="s">
        <v>530</v>
      </c>
      <c r="BI48" s="219" t="s">
        <v>529</v>
      </c>
      <c r="BJ48" s="20" t="s">
        <v>529</v>
      </c>
      <c r="BK48" s="219" t="s">
        <v>529</v>
      </c>
      <c r="BL48" s="20"/>
      <c r="BM48" s="83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243"/>
      <c r="CN48" s="243"/>
    </row>
    <row r="49" spans="1:92" s="61" customFormat="1" ht="12">
      <c r="A49" s="94">
        <v>7563</v>
      </c>
      <c r="B49" s="105" t="s">
        <v>284</v>
      </c>
      <c r="C49" s="11" t="s">
        <v>285</v>
      </c>
      <c r="D49" s="116">
        <f ca="1">VLOOKUP(C:C,Sheet2!A:B,2,0)</f>
        <v>41640</v>
      </c>
      <c r="E49" s="11" t="s">
        <v>362</v>
      </c>
      <c r="F49" s="163" t="s">
        <v>43</v>
      </c>
      <c r="G49" s="191" t="s">
        <v>431</v>
      </c>
      <c r="H49" s="191"/>
      <c r="I49" s="191" t="s">
        <v>206</v>
      </c>
      <c r="J49" s="183" t="s">
        <v>128</v>
      </c>
      <c r="K49" s="54" t="s">
        <v>277</v>
      </c>
      <c r="L49" s="55" t="s">
        <v>286</v>
      </c>
      <c r="M49" s="139">
        <v>11500</v>
      </c>
      <c r="N49" s="118">
        <v>1000</v>
      </c>
      <c r="O49" s="119">
        <v>934.21</v>
      </c>
      <c r="P49" s="119">
        <v>0</v>
      </c>
      <c r="Q49" s="119">
        <v>0</v>
      </c>
      <c r="R49" s="118">
        <f t="shared" si="19"/>
        <v>13434.21</v>
      </c>
      <c r="S49" s="118">
        <f t="shared" si="16"/>
        <v>1074.7367999999999</v>
      </c>
      <c r="T49" s="118">
        <f t="shared" si="17"/>
        <v>12359.473199999999</v>
      </c>
      <c r="U49" s="138">
        <v>772.73</v>
      </c>
      <c r="V49" s="119">
        <v>1237.5</v>
      </c>
      <c r="W49" s="133">
        <v>0</v>
      </c>
      <c r="X49" s="118">
        <f t="shared" ca="1" si="18"/>
        <v>14369.703199999998</v>
      </c>
      <c r="Y49" s="118">
        <v>0</v>
      </c>
      <c r="Z49" s="118">
        <v>0</v>
      </c>
      <c r="AA49" s="118">
        <f t="shared" ca="1" si="7"/>
        <v>14369.703199999998</v>
      </c>
      <c r="AB49" s="118">
        <f t="shared" si="8"/>
        <v>1612.1051999999997</v>
      </c>
      <c r="AC49" s="118">
        <f t="shared" si="9"/>
        <v>403.02629999999994</v>
      </c>
      <c r="AD49" s="15">
        <f t="shared" si="10"/>
        <v>21</v>
      </c>
      <c r="AE49" s="15">
        <f t="shared" si="11"/>
        <v>7</v>
      </c>
      <c r="AF49" s="15">
        <f t="shared" si="12"/>
        <v>2</v>
      </c>
      <c r="AG49" s="16">
        <f t="shared" si="13"/>
        <v>21</v>
      </c>
      <c r="AH49" s="17" t="s">
        <v>529</v>
      </c>
      <c r="AI49" s="17" t="s">
        <v>529</v>
      </c>
      <c r="AJ49" s="17" t="s">
        <v>529</v>
      </c>
      <c r="AK49" s="17" t="s">
        <v>529</v>
      </c>
      <c r="AL49" s="17" t="s">
        <v>529</v>
      </c>
      <c r="AM49" s="17" t="s">
        <v>530</v>
      </c>
      <c r="AN49" s="17" t="s">
        <v>529</v>
      </c>
      <c r="AO49" s="17" t="s">
        <v>529</v>
      </c>
      <c r="AP49" s="17" t="s">
        <v>529</v>
      </c>
      <c r="AQ49" s="17" t="s">
        <v>529</v>
      </c>
      <c r="AR49" s="17" t="s">
        <v>529</v>
      </c>
      <c r="AS49" s="17" t="s">
        <v>530</v>
      </c>
      <c r="AT49" s="17" t="s">
        <v>530</v>
      </c>
      <c r="AU49" s="17" t="s">
        <v>530</v>
      </c>
      <c r="AV49" s="17" t="s">
        <v>530</v>
      </c>
      <c r="AW49" s="17" t="s">
        <v>529</v>
      </c>
      <c r="AX49" s="17" t="s">
        <v>531</v>
      </c>
      <c r="AY49" s="17" t="s">
        <v>531</v>
      </c>
      <c r="AZ49" s="17" t="s">
        <v>529</v>
      </c>
      <c r="BA49" s="17" t="s">
        <v>530</v>
      </c>
      <c r="BB49" s="17" t="s">
        <v>529</v>
      </c>
      <c r="BC49" s="17" t="s">
        <v>529</v>
      </c>
      <c r="BD49" s="17" t="s">
        <v>529</v>
      </c>
      <c r="BE49" s="17" t="s">
        <v>529</v>
      </c>
      <c r="BF49" s="17" t="s">
        <v>529</v>
      </c>
      <c r="BG49" s="17" t="s">
        <v>529</v>
      </c>
      <c r="BH49" s="17" t="s">
        <v>530</v>
      </c>
      <c r="BI49" s="17" t="s">
        <v>529</v>
      </c>
      <c r="BJ49" s="17" t="s">
        <v>529</v>
      </c>
      <c r="BK49" s="17" t="s">
        <v>529</v>
      </c>
      <c r="BL49" s="17"/>
      <c r="BM49" s="83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79"/>
    </row>
    <row r="50" spans="1:92" s="68" customFormat="1" ht="12">
      <c r="A50" s="95">
        <v>7564</v>
      </c>
      <c r="B50" s="106" t="s">
        <v>287</v>
      </c>
      <c r="C50" s="22" t="s">
        <v>288</v>
      </c>
      <c r="D50" s="116" t="str">
        <f ca="1">VLOOKUP(C:C,Sheet2!A:B,2,0)</f>
        <v>15/1/2014</v>
      </c>
      <c r="E50" s="11" t="s">
        <v>362</v>
      </c>
      <c r="F50" s="164" t="s">
        <v>78</v>
      </c>
      <c r="G50" s="192" t="s">
        <v>462</v>
      </c>
      <c r="H50" s="192" t="s">
        <v>463</v>
      </c>
      <c r="I50" s="192" t="s">
        <v>464</v>
      </c>
      <c r="J50" s="185" t="s">
        <v>113</v>
      </c>
      <c r="K50" s="65" t="s">
        <v>277</v>
      </c>
      <c r="L50" s="66" t="s">
        <v>289</v>
      </c>
      <c r="M50" s="142">
        <v>12500</v>
      </c>
      <c r="N50" s="121">
        <v>1000</v>
      </c>
      <c r="O50" s="122">
        <v>0</v>
      </c>
      <c r="P50" s="119">
        <v>0</v>
      </c>
      <c r="Q50" s="119">
        <v>0</v>
      </c>
      <c r="R50" s="121">
        <f>SUM(M50:O50)</f>
        <v>13500</v>
      </c>
      <c r="S50" s="121">
        <f t="shared" si="16"/>
        <v>1080</v>
      </c>
      <c r="T50" s="121">
        <f t="shared" si="17"/>
        <v>12420</v>
      </c>
      <c r="U50" s="130">
        <v>961.54</v>
      </c>
      <c r="V50" s="122">
        <v>702.28</v>
      </c>
      <c r="W50" s="133">
        <v>0</v>
      </c>
      <c r="X50" s="121">
        <f t="shared" ca="1" si="18"/>
        <v>14083.820000000002</v>
      </c>
      <c r="Y50" s="118">
        <v>0</v>
      </c>
      <c r="Z50" s="118">
        <v>0</v>
      </c>
      <c r="AA50" s="118">
        <f t="shared" ca="1" si="7"/>
        <v>14083.820000000002</v>
      </c>
      <c r="AB50" s="118">
        <f t="shared" si="8"/>
        <v>1620</v>
      </c>
      <c r="AC50" s="118">
        <f t="shared" si="9"/>
        <v>405</v>
      </c>
      <c r="AD50" s="15">
        <f t="shared" si="10"/>
        <v>22</v>
      </c>
      <c r="AE50" s="15">
        <f t="shared" si="11"/>
        <v>7</v>
      </c>
      <c r="AF50" s="15">
        <f t="shared" si="12"/>
        <v>1</v>
      </c>
      <c r="AG50" s="16">
        <f t="shared" si="13"/>
        <v>22</v>
      </c>
      <c r="AH50" s="20" t="s">
        <v>529</v>
      </c>
      <c r="AI50" s="20" t="s">
        <v>529</v>
      </c>
      <c r="AJ50" s="20" t="s">
        <v>529</v>
      </c>
      <c r="AK50" s="20" t="s">
        <v>529</v>
      </c>
      <c r="AL50" s="20" t="s">
        <v>530</v>
      </c>
      <c r="AM50" s="20" t="s">
        <v>529</v>
      </c>
      <c r="AN50" s="20" t="s">
        <v>529</v>
      </c>
      <c r="AO50" s="20" t="s">
        <v>529</v>
      </c>
      <c r="AP50" s="20" t="s">
        <v>529</v>
      </c>
      <c r="AQ50" s="20" t="s">
        <v>529</v>
      </c>
      <c r="AR50" s="20" t="s">
        <v>529</v>
      </c>
      <c r="AS50" s="17" t="s">
        <v>530</v>
      </c>
      <c r="AT50" s="17" t="s">
        <v>530</v>
      </c>
      <c r="AU50" s="17" t="s">
        <v>530</v>
      </c>
      <c r="AV50" s="17" t="s">
        <v>530</v>
      </c>
      <c r="AW50" s="20" t="s">
        <v>529</v>
      </c>
      <c r="AX50" s="20" t="s">
        <v>529</v>
      </c>
      <c r="AY50" s="20" t="s">
        <v>529</v>
      </c>
      <c r="AZ50" s="20" t="s">
        <v>530</v>
      </c>
      <c r="BA50" s="17" t="s">
        <v>531</v>
      </c>
      <c r="BB50" s="20" t="s">
        <v>529</v>
      </c>
      <c r="BC50" s="20" t="s">
        <v>529</v>
      </c>
      <c r="BD50" s="20" t="s">
        <v>529</v>
      </c>
      <c r="BE50" s="20" t="s">
        <v>529</v>
      </c>
      <c r="BF50" s="20" t="s">
        <v>529</v>
      </c>
      <c r="BG50" s="20" t="s">
        <v>530</v>
      </c>
      <c r="BH50" s="20" t="s">
        <v>529</v>
      </c>
      <c r="BI50" s="20" t="s">
        <v>529</v>
      </c>
      <c r="BJ50" s="20" t="s">
        <v>529</v>
      </c>
      <c r="BK50" s="252" t="s">
        <v>529</v>
      </c>
      <c r="BL50" s="20"/>
      <c r="BM50" s="83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79"/>
    </row>
    <row r="51" spans="1:92" s="72" customFormat="1" ht="12">
      <c r="A51" s="97">
        <v>7565</v>
      </c>
      <c r="B51" s="108" t="s">
        <v>290</v>
      </c>
      <c r="C51" s="37" t="s">
        <v>291</v>
      </c>
      <c r="D51" s="116" t="str">
        <f ca="1">VLOOKUP(C:C,Sheet2!A:B,2,0)</f>
        <v>15/1/2014</v>
      </c>
      <c r="E51" s="11" t="s">
        <v>362</v>
      </c>
      <c r="F51" s="166" t="s">
        <v>178</v>
      </c>
      <c r="G51" s="194" t="s">
        <v>465</v>
      </c>
      <c r="H51" s="194" t="s">
        <v>466</v>
      </c>
      <c r="I51" s="194" t="s">
        <v>467</v>
      </c>
      <c r="J51" s="186" t="s">
        <v>53</v>
      </c>
      <c r="K51" s="69" t="s">
        <v>160</v>
      </c>
      <c r="L51" s="70">
        <v>8360037725</v>
      </c>
      <c r="M51" s="143">
        <v>9000</v>
      </c>
      <c r="N51" s="144">
        <v>1000</v>
      </c>
      <c r="O51" s="122">
        <v>0</v>
      </c>
      <c r="P51" s="119">
        <v>0</v>
      </c>
      <c r="Q51" s="119">
        <v>0</v>
      </c>
      <c r="R51" s="144">
        <f t="shared" ref="R51:R81" si="20">SUM(M51:O51)</f>
        <v>10000</v>
      </c>
      <c r="S51" s="144">
        <f t="shared" si="16"/>
        <v>800</v>
      </c>
      <c r="T51" s="144">
        <f t="shared" si="17"/>
        <v>9200</v>
      </c>
      <c r="U51" s="145">
        <v>923.08</v>
      </c>
      <c r="V51" s="146">
        <v>0</v>
      </c>
      <c r="W51" s="133">
        <v>0</v>
      </c>
      <c r="X51" s="144">
        <f t="shared" ca="1" si="18"/>
        <v>10123.08</v>
      </c>
      <c r="Y51" s="118">
        <v>0</v>
      </c>
      <c r="Z51" s="118">
        <v>0</v>
      </c>
      <c r="AA51" s="118">
        <f t="shared" ca="1" si="7"/>
        <v>10123.08</v>
      </c>
      <c r="AB51" s="118">
        <f t="shared" si="8"/>
        <v>1200</v>
      </c>
      <c r="AC51" s="118">
        <f t="shared" si="9"/>
        <v>300</v>
      </c>
      <c r="AD51" s="15">
        <f t="shared" si="10"/>
        <v>21</v>
      </c>
      <c r="AE51" s="15">
        <f t="shared" si="11"/>
        <v>7</v>
      </c>
      <c r="AF51" s="15">
        <f t="shared" si="12"/>
        <v>1</v>
      </c>
      <c r="AG51" s="16">
        <f t="shared" si="13"/>
        <v>21</v>
      </c>
      <c r="AH51" s="81" t="s">
        <v>529</v>
      </c>
      <c r="AI51" s="81" t="s">
        <v>529</v>
      </c>
      <c r="AJ51" s="256" t="s">
        <v>529</v>
      </c>
      <c r="AK51" s="256" t="s">
        <v>529</v>
      </c>
      <c r="AL51" s="20" t="s">
        <v>530</v>
      </c>
      <c r="AM51" s="20" t="s">
        <v>529</v>
      </c>
      <c r="AN51" s="256" t="s">
        <v>529</v>
      </c>
      <c r="AO51" s="20" t="s">
        <v>529</v>
      </c>
      <c r="AP51" s="20" t="s">
        <v>529</v>
      </c>
      <c r="AQ51" s="256" t="s">
        <v>529</v>
      </c>
      <c r="AR51" s="256" t="s">
        <v>529</v>
      </c>
      <c r="AS51" s="17" t="s">
        <v>530</v>
      </c>
      <c r="AT51" s="17" t="s">
        <v>530</v>
      </c>
      <c r="AU51" s="17" t="s">
        <v>530</v>
      </c>
      <c r="AV51" s="17" t="s">
        <v>530</v>
      </c>
      <c r="AW51" s="20" t="s">
        <v>529</v>
      </c>
      <c r="AX51" s="256" t="s">
        <v>529</v>
      </c>
      <c r="AY51" s="17" t="s">
        <v>531</v>
      </c>
      <c r="AZ51" s="20" t="s">
        <v>530</v>
      </c>
      <c r="BA51" s="20"/>
      <c r="BB51" s="256" t="s">
        <v>529</v>
      </c>
      <c r="BC51" s="20" t="s">
        <v>529</v>
      </c>
      <c r="BD51" s="81" t="s">
        <v>529</v>
      </c>
      <c r="BE51" s="256" t="s">
        <v>529</v>
      </c>
      <c r="BF51" s="256" t="s">
        <v>529</v>
      </c>
      <c r="BG51" s="20" t="s">
        <v>530</v>
      </c>
      <c r="BH51" s="20" t="s">
        <v>529</v>
      </c>
      <c r="BI51" s="257" t="s">
        <v>529</v>
      </c>
      <c r="BJ51" s="81" t="s">
        <v>529</v>
      </c>
      <c r="BK51" s="81" t="s">
        <v>529</v>
      </c>
      <c r="BL51" s="81"/>
      <c r="BM51" s="83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71"/>
    </row>
    <row r="52" spans="1:92" s="72" customFormat="1" ht="12">
      <c r="A52" s="97">
        <v>7567</v>
      </c>
      <c r="B52" s="288" t="s">
        <v>292</v>
      </c>
      <c r="C52" s="37" t="s">
        <v>293</v>
      </c>
      <c r="D52" s="289" t="str">
        <f ca="1">VLOOKUP(C:C,Sheet2!A:B,2,0)</f>
        <v>15/1/2014</v>
      </c>
      <c r="E52" s="37" t="s">
        <v>362</v>
      </c>
      <c r="F52" s="166" t="s">
        <v>178</v>
      </c>
      <c r="G52" s="290" t="s">
        <v>432</v>
      </c>
      <c r="H52" s="290" t="s">
        <v>433</v>
      </c>
      <c r="I52" s="290" t="s">
        <v>262</v>
      </c>
      <c r="J52" s="186" t="s">
        <v>53</v>
      </c>
      <c r="K52" s="69" t="s">
        <v>294</v>
      </c>
      <c r="L52" s="70">
        <v>8259002767</v>
      </c>
      <c r="M52" s="147">
        <v>9000</v>
      </c>
      <c r="N52" s="127">
        <v>1000</v>
      </c>
      <c r="O52" s="128">
        <v>0</v>
      </c>
      <c r="P52" s="128">
        <v>0</v>
      </c>
      <c r="Q52" s="128">
        <v>0</v>
      </c>
      <c r="R52" s="127">
        <v>10000</v>
      </c>
      <c r="S52" s="127">
        <f t="shared" si="16"/>
        <v>800</v>
      </c>
      <c r="T52" s="127">
        <f t="shared" si="17"/>
        <v>9200</v>
      </c>
      <c r="U52" s="148">
        <v>576.91999999999996</v>
      </c>
      <c r="V52" s="128">
        <v>0</v>
      </c>
      <c r="W52" s="133">
        <v>0</v>
      </c>
      <c r="X52" s="127">
        <f t="shared" ca="1" si="18"/>
        <v>9776.92</v>
      </c>
      <c r="Y52" s="127">
        <v>0</v>
      </c>
      <c r="Z52" s="127">
        <v>0</v>
      </c>
      <c r="AA52" s="127">
        <f t="shared" ca="1" si="7"/>
        <v>9776.92</v>
      </c>
      <c r="AB52" s="127">
        <f t="shared" si="8"/>
        <v>1200</v>
      </c>
      <c r="AC52" s="127">
        <f t="shared" si="9"/>
        <v>300</v>
      </c>
      <c r="AD52" s="291">
        <f t="shared" si="10"/>
        <v>11</v>
      </c>
      <c r="AE52" s="291">
        <f t="shared" si="11"/>
        <v>8</v>
      </c>
      <c r="AF52" s="291">
        <f t="shared" si="12"/>
        <v>11</v>
      </c>
      <c r="AG52" s="292">
        <f t="shared" si="13"/>
        <v>11</v>
      </c>
      <c r="AH52" s="296" t="s">
        <v>529</v>
      </c>
      <c r="AI52" s="297" t="s">
        <v>529</v>
      </c>
      <c r="AJ52" s="296" t="s">
        <v>529</v>
      </c>
      <c r="AK52" s="298" t="s">
        <v>530</v>
      </c>
      <c r="AL52" s="299" t="s">
        <v>531</v>
      </c>
      <c r="AM52" s="299" t="s">
        <v>531</v>
      </c>
      <c r="AN52" s="299" t="s">
        <v>531</v>
      </c>
      <c r="AO52" s="299" t="s">
        <v>531</v>
      </c>
      <c r="AP52" s="299" t="s">
        <v>531</v>
      </c>
      <c r="AQ52" s="299" t="s">
        <v>531</v>
      </c>
      <c r="AR52" s="298" t="s">
        <v>530</v>
      </c>
      <c r="AS52" s="300" t="s">
        <v>530</v>
      </c>
      <c r="AT52" s="300" t="s">
        <v>530</v>
      </c>
      <c r="AU52" s="298" t="s">
        <v>530</v>
      </c>
      <c r="AV52" s="301" t="s">
        <v>530</v>
      </c>
      <c r="AW52" s="299" t="s">
        <v>531</v>
      </c>
      <c r="AX52" s="299" t="s">
        <v>531</v>
      </c>
      <c r="AY52" s="298" t="s">
        <v>530</v>
      </c>
      <c r="AZ52" s="299" t="s">
        <v>531</v>
      </c>
      <c r="BA52" s="299" t="s">
        <v>531</v>
      </c>
      <c r="BB52" s="299" t="s">
        <v>531</v>
      </c>
      <c r="BC52" s="302" t="s">
        <v>529</v>
      </c>
      <c r="BD52" s="302" t="s">
        <v>529</v>
      </c>
      <c r="BE52" s="296" t="s">
        <v>529</v>
      </c>
      <c r="BF52" s="298" t="s">
        <v>530</v>
      </c>
      <c r="BG52" s="303" t="s">
        <v>529</v>
      </c>
      <c r="BH52" s="303" t="s">
        <v>529</v>
      </c>
      <c r="BI52" s="304" t="s">
        <v>529</v>
      </c>
      <c r="BJ52" s="302" t="s">
        <v>529</v>
      </c>
      <c r="BK52" s="302" t="s">
        <v>529</v>
      </c>
      <c r="BL52" s="293"/>
      <c r="BM52" s="305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71"/>
    </row>
    <row r="53" spans="1:92" s="287" customFormat="1" ht="12">
      <c r="A53" s="258">
        <v>7569</v>
      </c>
      <c r="B53" s="259" t="s">
        <v>296</v>
      </c>
      <c r="C53" s="261" t="s">
        <v>297</v>
      </c>
      <c r="D53" s="260" t="str">
        <f ca="1">VLOOKUP(C:C,Sheet2!A:B,2,0)</f>
        <v>15/1/2014</v>
      </c>
      <c r="E53" s="261" t="s">
        <v>362</v>
      </c>
      <c r="F53" s="262" t="s">
        <v>178</v>
      </c>
      <c r="G53" s="263" t="s">
        <v>434</v>
      </c>
      <c r="H53" s="263"/>
      <c r="I53" s="263" t="s">
        <v>435</v>
      </c>
      <c r="J53" s="282" t="s">
        <v>53</v>
      </c>
      <c r="K53" s="283" t="s">
        <v>298</v>
      </c>
      <c r="L53" s="284">
        <v>8228003004</v>
      </c>
      <c r="M53" s="285">
        <v>11500</v>
      </c>
      <c r="N53" s="268">
        <v>1000</v>
      </c>
      <c r="O53" s="269">
        <v>0</v>
      </c>
      <c r="P53" s="269">
        <v>0</v>
      </c>
      <c r="Q53" s="269">
        <v>0</v>
      </c>
      <c r="R53" s="268">
        <f>SUM(M53:O53)/30*7</f>
        <v>2916.666666666667</v>
      </c>
      <c r="S53" s="268">
        <f t="shared" si="16"/>
        <v>233.33333333333337</v>
      </c>
      <c r="T53" s="268">
        <f>(R53-S53)</f>
        <v>2683.3333333333335</v>
      </c>
      <c r="U53" s="278">
        <v>318.18</v>
      </c>
      <c r="V53" s="269">
        <v>712.5</v>
      </c>
      <c r="W53" s="133">
        <v>0</v>
      </c>
      <c r="X53" s="268">
        <f t="shared" ca="1" si="18"/>
        <v>3714.0133333333333</v>
      </c>
      <c r="Y53" s="268">
        <v>0</v>
      </c>
      <c r="Z53" s="268">
        <v>0</v>
      </c>
      <c r="AA53" s="268">
        <f t="shared" ca="1" si="7"/>
        <v>3714.0133333333333</v>
      </c>
      <c r="AB53" s="268">
        <f t="shared" si="8"/>
        <v>350</v>
      </c>
      <c r="AC53" s="268">
        <f t="shared" si="9"/>
        <v>87.5</v>
      </c>
      <c r="AD53" s="270">
        <f t="shared" si="10"/>
        <v>7</v>
      </c>
      <c r="AE53" s="270">
        <f t="shared" si="11"/>
        <v>8</v>
      </c>
      <c r="AF53" s="270">
        <f t="shared" si="12"/>
        <v>15</v>
      </c>
      <c r="AG53" s="271">
        <f t="shared" si="13"/>
        <v>7</v>
      </c>
      <c r="AH53" s="306" t="s">
        <v>529</v>
      </c>
      <c r="AI53" s="311" t="s">
        <v>530</v>
      </c>
      <c r="AJ53" s="311" t="s">
        <v>530</v>
      </c>
      <c r="AK53" s="311" t="s">
        <v>529</v>
      </c>
      <c r="AL53" s="311" t="s">
        <v>529</v>
      </c>
      <c r="AM53" s="311" t="s">
        <v>529</v>
      </c>
      <c r="AN53" s="311" t="s">
        <v>529</v>
      </c>
      <c r="AO53" s="311" t="s">
        <v>529</v>
      </c>
      <c r="AP53" s="311" t="s">
        <v>530</v>
      </c>
      <c r="AQ53" s="311" t="s">
        <v>530</v>
      </c>
      <c r="AR53" s="311" t="s">
        <v>529</v>
      </c>
      <c r="AS53" s="311" t="s">
        <v>530</v>
      </c>
      <c r="AT53" s="311" t="s">
        <v>530</v>
      </c>
      <c r="AU53" s="311" t="s">
        <v>530</v>
      </c>
      <c r="AV53" s="311" t="s">
        <v>530</v>
      </c>
      <c r="AW53" s="307" t="s">
        <v>531</v>
      </c>
      <c r="AX53" s="272" t="s">
        <v>531</v>
      </c>
      <c r="AY53" s="307" t="s">
        <v>531</v>
      </c>
      <c r="AZ53" s="272" t="s">
        <v>531</v>
      </c>
      <c r="BA53" s="307" t="s">
        <v>531</v>
      </c>
      <c r="BB53" s="272" t="s">
        <v>531</v>
      </c>
      <c r="BC53" s="307" t="s">
        <v>531</v>
      </c>
      <c r="BD53" s="272" t="s">
        <v>531</v>
      </c>
      <c r="BE53" s="307" t="s">
        <v>531</v>
      </c>
      <c r="BF53" s="272" t="s">
        <v>531</v>
      </c>
      <c r="BG53" s="307" t="s">
        <v>531</v>
      </c>
      <c r="BH53" s="272" t="s">
        <v>531</v>
      </c>
      <c r="BI53" s="307" t="s">
        <v>531</v>
      </c>
      <c r="BJ53" s="272" t="s">
        <v>531</v>
      </c>
      <c r="BK53" s="307" t="s">
        <v>531</v>
      </c>
      <c r="BL53" s="279"/>
      <c r="BM53" s="294"/>
      <c r="BN53" s="273"/>
      <c r="BO53" s="273"/>
      <c r="BP53" s="273"/>
      <c r="BQ53" s="273"/>
      <c r="BR53" s="273"/>
      <c r="BS53" s="273"/>
      <c r="BT53" s="273"/>
      <c r="BU53" s="273"/>
      <c r="BV53" s="273"/>
      <c r="BW53" s="273"/>
      <c r="BX53" s="273"/>
      <c r="BY53" s="273"/>
      <c r="BZ53" s="273"/>
      <c r="CA53" s="273"/>
      <c r="CB53" s="273"/>
      <c r="CC53" s="273"/>
      <c r="CD53" s="273"/>
      <c r="CE53" s="273"/>
      <c r="CF53" s="273"/>
      <c r="CG53" s="273"/>
      <c r="CH53" s="273"/>
      <c r="CI53" s="273"/>
      <c r="CJ53" s="273"/>
      <c r="CK53" s="273"/>
      <c r="CL53" s="273"/>
      <c r="CM53" s="273"/>
      <c r="CN53" s="286"/>
    </row>
    <row r="54" spans="1:92" s="68" customFormat="1" ht="12">
      <c r="A54" s="95">
        <v>7570</v>
      </c>
      <c r="B54" s="106" t="s">
        <v>299</v>
      </c>
      <c r="C54" s="22" t="s">
        <v>300</v>
      </c>
      <c r="D54" s="116" t="str">
        <f ca="1">VLOOKUP(C:C,Sheet2!A:B,2,0)</f>
        <v>15/1/2014</v>
      </c>
      <c r="E54" s="11" t="s">
        <v>362</v>
      </c>
      <c r="F54" s="164" t="s">
        <v>78</v>
      </c>
      <c r="G54" s="192" t="s">
        <v>436</v>
      </c>
      <c r="H54" s="192" t="s">
        <v>437</v>
      </c>
      <c r="I54" s="192" t="s">
        <v>65</v>
      </c>
      <c r="J54" s="185" t="s">
        <v>46</v>
      </c>
      <c r="K54" s="65" t="s">
        <v>301</v>
      </c>
      <c r="L54" s="66">
        <v>9886284</v>
      </c>
      <c r="M54" s="142">
        <v>12500</v>
      </c>
      <c r="N54" s="121">
        <v>1000</v>
      </c>
      <c r="O54" s="128">
        <v>0</v>
      </c>
      <c r="P54" s="119">
        <v>0</v>
      </c>
      <c r="Q54" s="119">
        <v>0</v>
      </c>
      <c r="R54" s="121">
        <f t="shared" si="20"/>
        <v>13500</v>
      </c>
      <c r="S54" s="121">
        <f t="shared" si="16"/>
        <v>1080</v>
      </c>
      <c r="T54" s="121">
        <f t="shared" si="17"/>
        <v>12420</v>
      </c>
      <c r="U54" s="130">
        <v>961.54</v>
      </c>
      <c r="V54" s="122">
        <v>718.03</v>
      </c>
      <c r="W54" s="122">
        <v>45.025078369905948</v>
      </c>
      <c r="X54" s="121">
        <f>SUM(T54:W54)</f>
        <v>14144.595078369908</v>
      </c>
      <c r="Y54" s="118">
        <v>0</v>
      </c>
      <c r="Z54" s="118">
        <v>0</v>
      </c>
      <c r="AA54" s="118">
        <f t="shared" si="7"/>
        <v>14144.595078369908</v>
      </c>
      <c r="AB54" s="118">
        <f t="shared" si="8"/>
        <v>1620</v>
      </c>
      <c r="AC54" s="118">
        <f t="shared" si="9"/>
        <v>405</v>
      </c>
      <c r="AD54" s="15">
        <f t="shared" si="10"/>
        <v>22</v>
      </c>
      <c r="AE54" s="15">
        <f t="shared" si="11"/>
        <v>7</v>
      </c>
      <c r="AF54" s="15">
        <f t="shared" si="12"/>
        <v>1</v>
      </c>
      <c r="AG54" s="16">
        <f t="shared" si="13"/>
        <v>22</v>
      </c>
      <c r="AH54" s="20" t="s">
        <v>529</v>
      </c>
      <c r="AI54" s="20" t="s">
        <v>529</v>
      </c>
      <c r="AJ54" s="20" t="s">
        <v>529</v>
      </c>
      <c r="AK54" s="20" t="s">
        <v>529</v>
      </c>
      <c r="AL54" s="20" t="s">
        <v>530</v>
      </c>
      <c r="AM54" s="20" t="s">
        <v>529</v>
      </c>
      <c r="AN54" s="20" t="s">
        <v>529</v>
      </c>
      <c r="AO54" s="20" t="s">
        <v>529</v>
      </c>
      <c r="AP54" s="20" t="s">
        <v>529</v>
      </c>
      <c r="AQ54" s="20" t="s">
        <v>529</v>
      </c>
      <c r="AR54" s="20" t="s">
        <v>529</v>
      </c>
      <c r="AS54" s="17" t="s">
        <v>530</v>
      </c>
      <c r="AT54" s="17" t="s">
        <v>530</v>
      </c>
      <c r="AU54" s="17" t="s">
        <v>530</v>
      </c>
      <c r="AV54" s="17" t="s">
        <v>530</v>
      </c>
      <c r="AW54" s="20" t="s">
        <v>529</v>
      </c>
      <c r="AX54" s="20" t="s">
        <v>529</v>
      </c>
      <c r="AY54" s="20" t="s">
        <v>529</v>
      </c>
      <c r="AZ54" s="20" t="s">
        <v>530</v>
      </c>
      <c r="BA54" s="17" t="s">
        <v>531</v>
      </c>
      <c r="BB54" s="20" t="s">
        <v>529</v>
      </c>
      <c r="BC54" s="20" t="s">
        <v>529</v>
      </c>
      <c r="BD54" s="20" t="s">
        <v>529</v>
      </c>
      <c r="BE54" s="20" t="s">
        <v>529</v>
      </c>
      <c r="BF54" s="20" t="s">
        <v>529</v>
      </c>
      <c r="BG54" s="20" t="s">
        <v>530</v>
      </c>
      <c r="BH54" s="20" t="s">
        <v>529</v>
      </c>
      <c r="BI54" s="20" t="s">
        <v>529</v>
      </c>
      <c r="BJ54" s="20" t="s">
        <v>529</v>
      </c>
      <c r="BK54" s="252" t="s">
        <v>529</v>
      </c>
      <c r="BL54" s="20"/>
      <c r="BM54" s="83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7"/>
    </row>
    <row r="55" spans="1:92" s="64" customFormat="1" ht="12">
      <c r="A55" s="99">
        <v>7571</v>
      </c>
      <c r="B55" s="109" t="s">
        <v>302</v>
      </c>
      <c r="C55" s="49" t="s">
        <v>303</v>
      </c>
      <c r="D55" s="116" t="str">
        <f ca="1">VLOOKUP(C:C,Sheet2!A:B,2,0)</f>
        <v>15/1/2014</v>
      </c>
      <c r="E55" s="11" t="s">
        <v>362</v>
      </c>
      <c r="F55" s="168" t="s">
        <v>110</v>
      </c>
      <c r="G55" s="196" t="s">
        <v>438</v>
      </c>
      <c r="H55" s="196"/>
      <c r="I55" s="196" t="s">
        <v>439</v>
      </c>
      <c r="J55" s="184" t="s">
        <v>53</v>
      </c>
      <c r="K55" s="62" t="s">
        <v>294</v>
      </c>
      <c r="L55" s="63">
        <v>8259002768</v>
      </c>
      <c r="M55" s="140">
        <v>12500</v>
      </c>
      <c r="N55" s="132">
        <v>1000</v>
      </c>
      <c r="O55" s="128">
        <v>0</v>
      </c>
      <c r="P55" s="119">
        <v>0</v>
      </c>
      <c r="Q55" s="119">
        <v>0</v>
      </c>
      <c r="R55" s="132">
        <f t="shared" si="20"/>
        <v>13500</v>
      </c>
      <c r="S55" s="132">
        <f t="shared" si="16"/>
        <v>1080</v>
      </c>
      <c r="T55" s="132">
        <f t="shared" si="17"/>
        <v>12420</v>
      </c>
      <c r="U55" s="141">
        <v>923.08</v>
      </c>
      <c r="V55" s="133">
        <v>0</v>
      </c>
      <c r="W55" s="138">
        <v>0</v>
      </c>
      <c r="X55" s="124">
        <f t="shared" ca="1" si="18"/>
        <v>13343.08</v>
      </c>
      <c r="Y55" s="118">
        <v>0</v>
      </c>
      <c r="Z55" s="118">
        <v>0</v>
      </c>
      <c r="AA55" s="118">
        <f t="shared" ca="1" si="7"/>
        <v>13343.08</v>
      </c>
      <c r="AB55" s="118">
        <f t="shared" si="8"/>
        <v>1620</v>
      </c>
      <c r="AC55" s="118">
        <f t="shared" si="9"/>
        <v>405</v>
      </c>
      <c r="AD55" s="15">
        <f t="shared" si="10"/>
        <v>21</v>
      </c>
      <c r="AE55" s="15">
        <f t="shared" si="11"/>
        <v>7</v>
      </c>
      <c r="AF55" s="15">
        <f t="shared" si="12"/>
        <v>2</v>
      </c>
      <c r="AG55" s="16">
        <f t="shared" si="13"/>
        <v>21</v>
      </c>
      <c r="AH55" s="20" t="s">
        <v>529</v>
      </c>
      <c r="AI55" s="20" t="s">
        <v>529</v>
      </c>
      <c r="AJ55" s="20" t="s">
        <v>529</v>
      </c>
      <c r="AK55" s="20" t="s">
        <v>529</v>
      </c>
      <c r="AL55" s="20" t="s">
        <v>529</v>
      </c>
      <c r="AM55" s="20" t="s">
        <v>530</v>
      </c>
      <c r="AN55" s="20" t="s">
        <v>529</v>
      </c>
      <c r="AO55" s="20" t="s">
        <v>529</v>
      </c>
      <c r="AP55" s="20" t="s">
        <v>529</v>
      </c>
      <c r="AQ55" s="20" t="s">
        <v>529</v>
      </c>
      <c r="AR55" s="20" t="s">
        <v>529</v>
      </c>
      <c r="AS55" s="17" t="s">
        <v>530</v>
      </c>
      <c r="AT55" s="17" t="s">
        <v>530</v>
      </c>
      <c r="AU55" s="17" t="s">
        <v>530</v>
      </c>
      <c r="AV55" s="17" t="s">
        <v>530</v>
      </c>
      <c r="AW55" s="17" t="s">
        <v>531</v>
      </c>
      <c r="AX55" s="17" t="s">
        <v>531</v>
      </c>
      <c r="AY55" s="20" t="s">
        <v>529</v>
      </c>
      <c r="AZ55" s="20" t="s">
        <v>529</v>
      </c>
      <c r="BA55" s="20" t="s">
        <v>530</v>
      </c>
      <c r="BB55" s="20" t="s">
        <v>529</v>
      </c>
      <c r="BC55" s="20" t="s">
        <v>529</v>
      </c>
      <c r="BD55" s="20" t="s">
        <v>529</v>
      </c>
      <c r="BE55" s="20" t="s">
        <v>529</v>
      </c>
      <c r="BF55" s="20" t="s">
        <v>529</v>
      </c>
      <c r="BG55" s="20" t="s">
        <v>529</v>
      </c>
      <c r="BH55" s="20" t="s">
        <v>530</v>
      </c>
      <c r="BI55" s="219" t="s">
        <v>529</v>
      </c>
      <c r="BJ55" s="20" t="s">
        <v>529</v>
      </c>
      <c r="BK55" s="219" t="s">
        <v>529</v>
      </c>
      <c r="BL55" s="20"/>
      <c r="BM55" s="83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73"/>
    </row>
    <row r="56" spans="1:92" s="78" customFormat="1" ht="13.5" customHeight="1">
      <c r="A56" s="104">
        <v>7572</v>
      </c>
      <c r="B56" s="109" t="s">
        <v>304</v>
      </c>
      <c r="C56" s="74" t="s">
        <v>305</v>
      </c>
      <c r="D56" s="116" t="str">
        <f ca="1">VLOOKUP(C:C,Sheet2!A:B,2,0)</f>
        <v>15/1/2014</v>
      </c>
      <c r="E56" s="11" t="s">
        <v>362</v>
      </c>
      <c r="F56" s="170" t="s">
        <v>110</v>
      </c>
      <c r="G56" s="196"/>
      <c r="H56" s="196"/>
      <c r="I56" s="196"/>
      <c r="J56" s="187" t="s">
        <v>53</v>
      </c>
      <c r="K56" s="75" t="s">
        <v>255</v>
      </c>
      <c r="L56" s="76">
        <v>8260902568</v>
      </c>
      <c r="M56" s="149">
        <v>12500</v>
      </c>
      <c r="N56" s="150">
        <v>1000</v>
      </c>
      <c r="O56" s="128">
        <v>0</v>
      </c>
      <c r="P56" s="119">
        <v>0</v>
      </c>
      <c r="Q56" s="119">
        <v>0</v>
      </c>
      <c r="R56" s="132">
        <f t="shared" si="20"/>
        <v>13500</v>
      </c>
      <c r="S56" s="150">
        <f t="shared" si="16"/>
        <v>1080</v>
      </c>
      <c r="T56" s="150">
        <f t="shared" si="17"/>
        <v>12420</v>
      </c>
      <c r="U56" s="151">
        <v>961.54</v>
      </c>
      <c r="V56" s="133">
        <v>0</v>
      </c>
      <c r="W56" s="138">
        <v>0</v>
      </c>
      <c r="X56" s="152">
        <f t="shared" ca="1" si="18"/>
        <v>13381.54</v>
      </c>
      <c r="Y56" s="118">
        <v>0</v>
      </c>
      <c r="Z56" s="118">
        <v>0</v>
      </c>
      <c r="AA56" s="118">
        <f t="shared" ca="1" si="7"/>
        <v>13381.54</v>
      </c>
      <c r="AB56" s="118">
        <f t="shared" si="8"/>
        <v>1620</v>
      </c>
      <c r="AC56" s="118">
        <f t="shared" si="9"/>
        <v>405</v>
      </c>
      <c r="AD56" s="15">
        <f t="shared" si="10"/>
        <v>22</v>
      </c>
      <c r="AE56" s="15">
        <f t="shared" si="11"/>
        <v>7</v>
      </c>
      <c r="AF56" s="15">
        <f t="shared" si="12"/>
        <v>1</v>
      </c>
      <c r="AG56" s="16">
        <f t="shared" si="13"/>
        <v>22</v>
      </c>
      <c r="AH56" s="20" t="s">
        <v>529</v>
      </c>
      <c r="AI56" s="20" t="s">
        <v>529</v>
      </c>
      <c r="AJ56" s="20" t="s">
        <v>529</v>
      </c>
      <c r="AK56" s="20" t="s">
        <v>529</v>
      </c>
      <c r="AL56" s="20" t="s">
        <v>529</v>
      </c>
      <c r="AM56" s="20" t="s">
        <v>530</v>
      </c>
      <c r="AN56" s="20" t="s">
        <v>529</v>
      </c>
      <c r="AO56" s="20" t="s">
        <v>529</v>
      </c>
      <c r="AP56" s="20" t="s">
        <v>529</v>
      </c>
      <c r="AQ56" s="20" t="s">
        <v>529</v>
      </c>
      <c r="AR56" s="20" t="s">
        <v>529</v>
      </c>
      <c r="AS56" s="17" t="s">
        <v>530</v>
      </c>
      <c r="AT56" s="17" t="s">
        <v>530</v>
      </c>
      <c r="AU56" s="17" t="s">
        <v>530</v>
      </c>
      <c r="AV56" s="17" t="s">
        <v>530</v>
      </c>
      <c r="AW56" s="20" t="s">
        <v>529</v>
      </c>
      <c r="AX56" s="20" t="s">
        <v>529</v>
      </c>
      <c r="AY56" s="20" t="s">
        <v>529</v>
      </c>
      <c r="AZ56" s="20" t="s">
        <v>529</v>
      </c>
      <c r="BA56" s="20" t="s">
        <v>530</v>
      </c>
      <c r="BB56" s="17" t="s">
        <v>531</v>
      </c>
      <c r="BC56" s="20" t="s">
        <v>529</v>
      </c>
      <c r="BD56" s="20" t="s">
        <v>529</v>
      </c>
      <c r="BE56" s="20" t="s">
        <v>529</v>
      </c>
      <c r="BF56" s="20" t="s">
        <v>529</v>
      </c>
      <c r="BG56" s="20" t="s">
        <v>529</v>
      </c>
      <c r="BH56" s="20" t="s">
        <v>530</v>
      </c>
      <c r="BI56" s="219" t="s">
        <v>529</v>
      </c>
      <c r="BJ56" s="20" t="s">
        <v>529</v>
      </c>
      <c r="BK56" s="219" t="s">
        <v>529</v>
      </c>
      <c r="BL56" s="20"/>
      <c r="BM56" s="83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77"/>
    </row>
    <row r="57" spans="1:92" s="72" customFormat="1" ht="12">
      <c r="A57" s="94">
        <v>7622</v>
      </c>
      <c r="B57" s="105" t="s">
        <v>323</v>
      </c>
      <c r="C57" s="11" t="s">
        <v>420</v>
      </c>
      <c r="D57" s="116">
        <f ca="1">VLOOKUP(C:C,Sheet2!A:B,2,0)</f>
        <v>41641</v>
      </c>
      <c r="E57" s="11" t="s">
        <v>362</v>
      </c>
      <c r="F57" s="163" t="s">
        <v>178</v>
      </c>
      <c r="G57" s="191" t="s">
        <v>440</v>
      </c>
      <c r="H57" s="191"/>
      <c r="I57" s="191" t="s">
        <v>306</v>
      </c>
      <c r="J57" s="183" t="s">
        <v>53</v>
      </c>
      <c r="K57" s="54" t="s">
        <v>306</v>
      </c>
      <c r="L57" s="55">
        <v>8890000414</v>
      </c>
      <c r="M57" s="139">
        <v>11500</v>
      </c>
      <c r="N57" s="118">
        <v>1000</v>
      </c>
      <c r="O57" s="119">
        <v>1000</v>
      </c>
      <c r="P57" s="119">
        <v>0</v>
      </c>
      <c r="Q57" s="119">
        <v>0</v>
      </c>
      <c r="R57" s="118">
        <f t="shared" si="20"/>
        <v>13500</v>
      </c>
      <c r="S57" s="135">
        <f t="shared" ref="S57:S61" si="21">R57*8%</f>
        <v>1080</v>
      </c>
      <c r="T57" s="135">
        <f t="shared" ref="T57:T60" si="22">R57-S57</f>
        <v>12420</v>
      </c>
      <c r="U57" s="138">
        <v>1000</v>
      </c>
      <c r="V57" s="119">
        <v>1275</v>
      </c>
      <c r="W57" s="138">
        <v>0</v>
      </c>
      <c r="X57" s="135">
        <f t="shared" ref="X57:X61" ca="1" si="23">SUM(T57:W57)</f>
        <v>14695</v>
      </c>
      <c r="Y57" s="118">
        <v>0</v>
      </c>
      <c r="Z57" s="118">
        <v>0</v>
      </c>
      <c r="AA57" s="118">
        <f t="shared" ca="1" si="7"/>
        <v>14695</v>
      </c>
      <c r="AB57" s="118">
        <f t="shared" si="8"/>
        <v>1620</v>
      </c>
      <c r="AC57" s="118">
        <f t="shared" si="9"/>
        <v>405</v>
      </c>
      <c r="AD57" s="15">
        <f t="shared" si="10"/>
        <v>20</v>
      </c>
      <c r="AE57" s="15">
        <f t="shared" si="11"/>
        <v>7</v>
      </c>
      <c r="AF57" s="15">
        <f t="shared" si="12"/>
        <v>0</v>
      </c>
      <c r="AG57" s="16">
        <f t="shared" si="13"/>
        <v>20</v>
      </c>
      <c r="AH57" s="17" t="s">
        <v>529</v>
      </c>
      <c r="AI57" s="17" t="s">
        <v>529</v>
      </c>
      <c r="AJ57" s="17" t="s">
        <v>529</v>
      </c>
      <c r="AK57" s="17" t="s">
        <v>529</v>
      </c>
      <c r="AL57" s="17" t="s">
        <v>530</v>
      </c>
      <c r="AM57" s="17" t="s">
        <v>529</v>
      </c>
      <c r="AN57" s="17" t="s">
        <v>529</v>
      </c>
      <c r="AO57" s="17" t="s">
        <v>529</v>
      </c>
      <c r="AP57" s="17" t="s">
        <v>529</v>
      </c>
      <c r="AQ57" s="17" t="s">
        <v>529</v>
      </c>
      <c r="AR57" s="17" t="s">
        <v>529</v>
      </c>
      <c r="AS57" s="17" t="s">
        <v>530</v>
      </c>
      <c r="AT57" s="17" t="s">
        <v>530</v>
      </c>
      <c r="AU57" s="17" t="s">
        <v>530</v>
      </c>
      <c r="AV57" s="17" t="s">
        <v>530</v>
      </c>
      <c r="AW57" s="17" t="s">
        <v>529</v>
      </c>
      <c r="AX57" s="17"/>
      <c r="AY57" s="17"/>
      <c r="AZ57" s="17" t="s">
        <v>530</v>
      </c>
      <c r="BA57" s="17"/>
      <c r="BB57" s="17" t="s">
        <v>529</v>
      </c>
      <c r="BC57" s="17" t="s">
        <v>529</v>
      </c>
      <c r="BD57" s="17" t="s">
        <v>529</v>
      </c>
      <c r="BE57" s="17" t="s">
        <v>529</v>
      </c>
      <c r="BF57" s="17" t="s">
        <v>529</v>
      </c>
      <c r="BG57" s="17" t="s">
        <v>530</v>
      </c>
      <c r="BH57" s="17" t="s">
        <v>529</v>
      </c>
      <c r="BI57" s="17" t="s">
        <v>529</v>
      </c>
      <c r="BJ57" s="17" t="s">
        <v>529</v>
      </c>
      <c r="BK57" s="17" t="s">
        <v>529</v>
      </c>
      <c r="BL57" s="17"/>
      <c r="BM57" s="83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71"/>
    </row>
    <row r="58" spans="1:92" s="64" customFormat="1" ht="12">
      <c r="A58" s="99">
        <v>7623</v>
      </c>
      <c r="B58" s="109" t="s">
        <v>324</v>
      </c>
      <c r="C58" s="49" t="s">
        <v>336</v>
      </c>
      <c r="D58" s="116">
        <f ca="1">VLOOKUP(C:C,Sheet2!A:B,2,0)</f>
        <v>41641</v>
      </c>
      <c r="E58" s="11" t="s">
        <v>362</v>
      </c>
      <c r="F58" s="170" t="s">
        <v>110</v>
      </c>
      <c r="G58" s="196" t="s">
        <v>441</v>
      </c>
      <c r="H58" s="196" t="s">
        <v>442</v>
      </c>
      <c r="I58" s="196" t="s">
        <v>443</v>
      </c>
      <c r="J58" s="184" t="s">
        <v>53</v>
      </c>
      <c r="K58" s="62" t="s">
        <v>307</v>
      </c>
      <c r="L58" s="63">
        <v>8290036260</v>
      </c>
      <c r="M58" s="140">
        <v>12500</v>
      </c>
      <c r="N58" s="132">
        <v>1000</v>
      </c>
      <c r="O58" s="133">
        <v>0</v>
      </c>
      <c r="P58" s="119">
        <v>0</v>
      </c>
      <c r="Q58" s="119">
        <v>0</v>
      </c>
      <c r="R58" s="132">
        <f t="shared" si="20"/>
        <v>13500</v>
      </c>
      <c r="S58" s="150">
        <f t="shared" si="21"/>
        <v>1080</v>
      </c>
      <c r="T58" s="150">
        <f t="shared" si="22"/>
        <v>12420</v>
      </c>
      <c r="U58" s="141">
        <v>923.08</v>
      </c>
      <c r="V58" s="133">
        <v>0</v>
      </c>
      <c r="W58" s="138">
        <v>0</v>
      </c>
      <c r="X58" s="150">
        <f t="shared" ca="1" si="23"/>
        <v>13343.08</v>
      </c>
      <c r="Y58" s="118">
        <v>0</v>
      </c>
      <c r="Z58" s="118">
        <v>0</v>
      </c>
      <c r="AA58" s="118">
        <f t="shared" ca="1" si="7"/>
        <v>13343.08</v>
      </c>
      <c r="AB58" s="118">
        <f t="shared" si="8"/>
        <v>1620</v>
      </c>
      <c r="AC58" s="118">
        <f t="shared" si="9"/>
        <v>405</v>
      </c>
      <c r="AD58" s="15">
        <f t="shared" si="10"/>
        <v>20</v>
      </c>
      <c r="AE58" s="15">
        <f t="shared" si="11"/>
        <v>8</v>
      </c>
      <c r="AF58" s="15">
        <f t="shared" si="12"/>
        <v>2</v>
      </c>
      <c r="AG58" s="16">
        <f t="shared" si="13"/>
        <v>20</v>
      </c>
      <c r="AH58" s="17" t="s">
        <v>531</v>
      </c>
      <c r="AI58" s="20" t="s">
        <v>529</v>
      </c>
      <c r="AJ58" s="20" t="s">
        <v>530</v>
      </c>
      <c r="AK58" s="20" t="s">
        <v>529</v>
      </c>
      <c r="AL58" s="20" t="s">
        <v>529</v>
      </c>
      <c r="AM58" s="20" t="s">
        <v>529</v>
      </c>
      <c r="AN58" s="20" t="s">
        <v>529</v>
      </c>
      <c r="AO58" s="20" t="s">
        <v>529</v>
      </c>
      <c r="AP58" s="20" t="s">
        <v>529</v>
      </c>
      <c r="AQ58" s="20" t="s">
        <v>530</v>
      </c>
      <c r="AR58" s="20" t="s">
        <v>529</v>
      </c>
      <c r="AS58" s="17" t="s">
        <v>530</v>
      </c>
      <c r="AT58" s="17" t="s">
        <v>530</v>
      </c>
      <c r="AU58" s="17" t="s">
        <v>530</v>
      </c>
      <c r="AV58" s="17" t="s">
        <v>530</v>
      </c>
      <c r="AW58" s="20" t="s">
        <v>529</v>
      </c>
      <c r="AX58" s="20" t="s">
        <v>530</v>
      </c>
      <c r="AY58" s="20" t="s">
        <v>529</v>
      </c>
      <c r="AZ58" s="17" t="s">
        <v>531</v>
      </c>
      <c r="BA58" s="20" t="s">
        <v>529</v>
      </c>
      <c r="BB58" s="20" t="s">
        <v>529</v>
      </c>
      <c r="BC58" s="20" t="s">
        <v>529</v>
      </c>
      <c r="BD58" s="20" t="s">
        <v>529</v>
      </c>
      <c r="BE58" s="20" t="s">
        <v>530</v>
      </c>
      <c r="BF58" s="20" t="s">
        <v>529</v>
      </c>
      <c r="BG58" s="20" t="s">
        <v>529</v>
      </c>
      <c r="BH58" s="20" t="s">
        <v>529</v>
      </c>
      <c r="BI58" s="219" t="s">
        <v>529</v>
      </c>
      <c r="BJ58" s="20" t="s">
        <v>529</v>
      </c>
      <c r="BK58" s="219" t="s">
        <v>529</v>
      </c>
      <c r="BL58" s="20"/>
      <c r="BM58" s="83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79"/>
    </row>
    <row r="59" spans="1:92" s="64" customFormat="1" ht="12">
      <c r="A59" s="99">
        <v>7624</v>
      </c>
      <c r="B59" s="109" t="s">
        <v>325</v>
      </c>
      <c r="C59" s="49" t="s">
        <v>533</v>
      </c>
      <c r="D59" s="116">
        <f ca="1">VLOOKUP(C:C,Sheet2!A:B,2,0)</f>
        <v>41641</v>
      </c>
      <c r="E59" s="11" t="s">
        <v>362</v>
      </c>
      <c r="F59" s="170" t="s">
        <v>110</v>
      </c>
      <c r="G59" s="196" t="s">
        <v>444</v>
      </c>
      <c r="H59" s="196"/>
      <c r="I59" s="196" t="s">
        <v>445</v>
      </c>
      <c r="J59" s="184" t="s">
        <v>53</v>
      </c>
      <c r="K59" s="62" t="s">
        <v>123</v>
      </c>
      <c r="L59" s="63">
        <v>8211001812</v>
      </c>
      <c r="M59" s="140">
        <v>12500</v>
      </c>
      <c r="N59" s="132">
        <v>1000</v>
      </c>
      <c r="O59" s="133">
        <v>0</v>
      </c>
      <c r="P59" s="119">
        <v>0</v>
      </c>
      <c r="Q59" s="119">
        <v>0</v>
      </c>
      <c r="R59" s="132">
        <f t="shared" si="20"/>
        <v>13500</v>
      </c>
      <c r="S59" s="150">
        <f t="shared" si="21"/>
        <v>1080</v>
      </c>
      <c r="T59" s="150">
        <f t="shared" si="22"/>
        <v>12420</v>
      </c>
      <c r="U59" s="141">
        <v>769.23</v>
      </c>
      <c r="V59" s="133">
        <v>0</v>
      </c>
      <c r="W59" s="138">
        <v>0</v>
      </c>
      <c r="X59" s="150">
        <f t="shared" ca="1" si="23"/>
        <v>13189.23</v>
      </c>
      <c r="Y59" s="118">
        <v>0</v>
      </c>
      <c r="Z59" s="118">
        <v>0</v>
      </c>
      <c r="AA59" s="118">
        <f t="shared" ref="AA59:AA82" ca="1" si="24">X59-Y59-Z59</f>
        <v>13189.23</v>
      </c>
      <c r="AB59" s="118">
        <f t="shared" ref="AB59:AB82" si="25">R59*12%</f>
        <v>1620</v>
      </c>
      <c r="AC59" s="118">
        <f t="shared" ref="AC59:AC82" si="26">R59*3%</f>
        <v>405</v>
      </c>
      <c r="AD59" s="15">
        <f t="shared" si="10"/>
        <v>16</v>
      </c>
      <c r="AE59" s="15">
        <f t="shared" si="11"/>
        <v>8</v>
      </c>
      <c r="AF59" s="15">
        <f t="shared" si="12"/>
        <v>6</v>
      </c>
      <c r="AG59" s="16">
        <f t="shared" si="13"/>
        <v>16</v>
      </c>
      <c r="AH59" s="17" t="s">
        <v>531</v>
      </c>
      <c r="AI59" s="17" t="s">
        <v>531</v>
      </c>
      <c r="AJ59" s="20" t="s">
        <v>530</v>
      </c>
      <c r="AK59" s="17" t="s">
        <v>531</v>
      </c>
      <c r="AL59" s="17" t="s">
        <v>531</v>
      </c>
      <c r="AM59" s="17" t="s">
        <v>531</v>
      </c>
      <c r="AN59" s="17" t="s">
        <v>531</v>
      </c>
      <c r="AO59" s="20" t="s">
        <v>529</v>
      </c>
      <c r="AP59" s="20" t="s">
        <v>529</v>
      </c>
      <c r="AQ59" s="20" t="s">
        <v>530</v>
      </c>
      <c r="AR59" s="20" t="s">
        <v>529</v>
      </c>
      <c r="AS59" s="17" t="s">
        <v>530</v>
      </c>
      <c r="AT59" s="17" t="s">
        <v>530</v>
      </c>
      <c r="AU59" s="17" t="s">
        <v>530</v>
      </c>
      <c r="AV59" s="17" t="s">
        <v>530</v>
      </c>
      <c r="AW59" s="20" t="s">
        <v>529</v>
      </c>
      <c r="AX59" s="20" t="s">
        <v>530</v>
      </c>
      <c r="AY59" s="20" t="s">
        <v>529</v>
      </c>
      <c r="AZ59" s="20" t="s">
        <v>529</v>
      </c>
      <c r="BA59" s="20" t="s">
        <v>529</v>
      </c>
      <c r="BB59" s="20" t="s">
        <v>529</v>
      </c>
      <c r="BC59" s="20" t="s">
        <v>529</v>
      </c>
      <c r="BD59" s="20" t="s">
        <v>529</v>
      </c>
      <c r="BE59" s="20" t="s">
        <v>530</v>
      </c>
      <c r="BF59" s="20" t="s">
        <v>529</v>
      </c>
      <c r="BG59" s="20" t="s">
        <v>529</v>
      </c>
      <c r="BH59" s="20" t="s">
        <v>529</v>
      </c>
      <c r="BI59" s="219" t="s">
        <v>529</v>
      </c>
      <c r="BJ59" s="20" t="s">
        <v>529</v>
      </c>
      <c r="BK59" s="219" t="s">
        <v>529</v>
      </c>
      <c r="BL59" s="20"/>
      <c r="BM59" s="83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79"/>
    </row>
    <row r="60" spans="1:92" s="68" customFormat="1" ht="12">
      <c r="A60" s="95">
        <v>7627</v>
      </c>
      <c r="B60" s="106" t="s">
        <v>326</v>
      </c>
      <c r="C60" s="22" t="s">
        <v>340</v>
      </c>
      <c r="D60" s="116">
        <f ca="1">VLOOKUP(C:C,Sheet2!A:B,2,0)</f>
        <v>41641</v>
      </c>
      <c r="E60" s="11" t="s">
        <v>362</v>
      </c>
      <c r="F60" s="164" t="s">
        <v>78</v>
      </c>
      <c r="G60" s="192" t="s">
        <v>446</v>
      </c>
      <c r="H60" s="192"/>
      <c r="I60" s="192" t="s">
        <v>262</v>
      </c>
      <c r="J60" s="185" t="s">
        <v>74</v>
      </c>
      <c r="K60" s="65" t="s">
        <v>262</v>
      </c>
      <c r="L60" s="66">
        <v>93020131935</v>
      </c>
      <c r="M60" s="142">
        <v>12500</v>
      </c>
      <c r="N60" s="121">
        <v>1000</v>
      </c>
      <c r="O60" s="133">
        <v>0</v>
      </c>
      <c r="P60" s="119">
        <v>0</v>
      </c>
      <c r="Q60" s="119">
        <v>0</v>
      </c>
      <c r="R60" s="121">
        <f t="shared" si="20"/>
        <v>13500</v>
      </c>
      <c r="S60" s="153">
        <f t="shared" si="21"/>
        <v>1080</v>
      </c>
      <c r="T60" s="153">
        <f t="shared" si="22"/>
        <v>12420</v>
      </c>
      <c r="U60" s="130">
        <v>1000</v>
      </c>
      <c r="V60" s="122">
        <v>875</v>
      </c>
      <c r="W60" s="138">
        <v>0</v>
      </c>
      <c r="X60" s="153">
        <f t="shared" ca="1" si="23"/>
        <v>14295</v>
      </c>
      <c r="Y60" s="118">
        <v>0</v>
      </c>
      <c r="Z60" s="118">
        <v>0</v>
      </c>
      <c r="AA60" s="118">
        <f t="shared" ca="1" si="24"/>
        <v>14295</v>
      </c>
      <c r="AB60" s="118">
        <f t="shared" si="25"/>
        <v>1620</v>
      </c>
      <c r="AC60" s="118">
        <f t="shared" si="26"/>
        <v>405</v>
      </c>
      <c r="AD60" s="15">
        <f t="shared" si="10"/>
        <v>23</v>
      </c>
      <c r="AE60" s="15">
        <f t="shared" si="11"/>
        <v>7</v>
      </c>
      <c r="AF60" s="15">
        <f t="shared" si="12"/>
        <v>0</v>
      </c>
      <c r="AG60" s="16">
        <f t="shared" si="13"/>
        <v>23</v>
      </c>
      <c r="AH60" s="20" t="s">
        <v>529</v>
      </c>
      <c r="AI60" s="20" t="s">
        <v>529</v>
      </c>
      <c r="AJ60" s="20" t="s">
        <v>529</v>
      </c>
      <c r="AK60" s="20" t="s">
        <v>529</v>
      </c>
      <c r="AL60" s="20" t="s">
        <v>530</v>
      </c>
      <c r="AM60" s="20" t="s">
        <v>529</v>
      </c>
      <c r="AN60" s="20" t="s">
        <v>529</v>
      </c>
      <c r="AO60" s="20" t="s">
        <v>529</v>
      </c>
      <c r="AP60" s="20" t="s">
        <v>529</v>
      </c>
      <c r="AQ60" s="20" t="s">
        <v>529</v>
      </c>
      <c r="AR60" s="20" t="s">
        <v>529</v>
      </c>
      <c r="AS60" s="17" t="s">
        <v>530</v>
      </c>
      <c r="AT60" s="17" t="s">
        <v>530</v>
      </c>
      <c r="AU60" s="17" t="s">
        <v>530</v>
      </c>
      <c r="AV60" s="17" t="s">
        <v>530</v>
      </c>
      <c r="AW60" s="20" t="s">
        <v>529</v>
      </c>
      <c r="AX60" s="20" t="s">
        <v>529</v>
      </c>
      <c r="AY60" s="20" t="s">
        <v>529</v>
      </c>
      <c r="AZ60" s="20" t="s">
        <v>530</v>
      </c>
      <c r="BA60" s="20" t="s">
        <v>529</v>
      </c>
      <c r="BB60" s="20" t="s">
        <v>529</v>
      </c>
      <c r="BC60" s="20" t="s">
        <v>529</v>
      </c>
      <c r="BD60" s="20" t="s">
        <v>529</v>
      </c>
      <c r="BE60" s="20" t="s">
        <v>529</v>
      </c>
      <c r="BF60" s="20" t="s">
        <v>529</v>
      </c>
      <c r="BG60" s="20" t="s">
        <v>530</v>
      </c>
      <c r="BH60" s="20" t="s">
        <v>529</v>
      </c>
      <c r="BI60" s="20" t="s">
        <v>529</v>
      </c>
      <c r="BJ60" s="20" t="s">
        <v>529</v>
      </c>
      <c r="BK60" s="252" t="s">
        <v>529</v>
      </c>
      <c r="BL60" s="20"/>
      <c r="BM60" s="83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7"/>
    </row>
    <row r="61" spans="1:92" s="243" customFormat="1" ht="12">
      <c r="A61" s="225">
        <v>7628</v>
      </c>
      <c r="B61" s="226" t="s">
        <v>327</v>
      </c>
      <c r="C61" s="20" t="s">
        <v>341</v>
      </c>
      <c r="D61" s="227">
        <f ca="1">VLOOKUP(C:C,Sheet2!A:B,2,0)</f>
        <v>41641</v>
      </c>
      <c r="E61" s="20" t="s">
        <v>362</v>
      </c>
      <c r="F61" s="228" t="s">
        <v>78</v>
      </c>
      <c r="G61" s="229" t="s">
        <v>447</v>
      </c>
      <c r="H61" s="229" t="s">
        <v>448</v>
      </c>
      <c r="I61" s="229" t="s">
        <v>449</v>
      </c>
      <c r="J61" s="237" t="s">
        <v>53</v>
      </c>
      <c r="K61" s="238" t="s">
        <v>256</v>
      </c>
      <c r="L61" s="239">
        <v>8720020621</v>
      </c>
      <c r="M61" s="240">
        <v>12500</v>
      </c>
      <c r="N61" s="234">
        <v>1000</v>
      </c>
      <c r="O61" s="235">
        <v>0</v>
      </c>
      <c r="P61" s="235">
        <v>0</v>
      </c>
      <c r="Q61" s="235">
        <v>0</v>
      </c>
      <c r="R61" s="234">
        <f t="shared" si="20"/>
        <v>13500</v>
      </c>
      <c r="S61" s="241">
        <f t="shared" si="21"/>
        <v>1080</v>
      </c>
      <c r="T61" s="241">
        <f t="shared" ref="T61:T81" si="27">R61-S61</f>
        <v>12420</v>
      </c>
      <c r="U61" s="242">
        <v>1000</v>
      </c>
      <c r="V61" s="235">
        <v>720</v>
      </c>
      <c r="W61" s="138">
        <v>0</v>
      </c>
      <c r="X61" s="241">
        <f t="shared" ca="1" si="23"/>
        <v>14140</v>
      </c>
      <c r="Y61" s="234">
        <v>0</v>
      </c>
      <c r="Z61" s="234">
        <v>0</v>
      </c>
      <c r="AA61" s="234">
        <f t="shared" ca="1" si="24"/>
        <v>14140</v>
      </c>
      <c r="AB61" s="234">
        <f t="shared" si="25"/>
        <v>1620</v>
      </c>
      <c r="AC61" s="234">
        <f t="shared" si="26"/>
        <v>405</v>
      </c>
      <c r="AD61" s="15">
        <f t="shared" si="10"/>
        <v>23</v>
      </c>
      <c r="AE61" s="15">
        <f t="shared" si="11"/>
        <v>7</v>
      </c>
      <c r="AF61" s="15">
        <f t="shared" si="12"/>
        <v>0</v>
      </c>
      <c r="AG61" s="16">
        <f t="shared" si="13"/>
        <v>23</v>
      </c>
      <c r="AH61" s="20" t="s">
        <v>529</v>
      </c>
      <c r="AI61" s="20" t="s">
        <v>529</v>
      </c>
      <c r="AJ61" s="20" t="s">
        <v>529</v>
      </c>
      <c r="AK61" s="20" t="s">
        <v>529</v>
      </c>
      <c r="AL61" s="20" t="s">
        <v>530</v>
      </c>
      <c r="AM61" s="20" t="s">
        <v>529</v>
      </c>
      <c r="AN61" s="20" t="s">
        <v>529</v>
      </c>
      <c r="AO61" s="20" t="s">
        <v>529</v>
      </c>
      <c r="AP61" s="20" t="s">
        <v>529</v>
      </c>
      <c r="AQ61" s="20" t="s">
        <v>529</v>
      </c>
      <c r="AR61" s="20" t="s">
        <v>529</v>
      </c>
      <c r="AS61" s="17" t="s">
        <v>530</v>
      </c>
      <c r="AT61" s="17" t="s">
        <v>530</v>
      </c>
      <c r="AU61" s="17" t="s">
        <v>530</v>
      </c>
      <c r="AV61" s="17" t="s">
        <v>530</v>
      </c>
      <c r="AW61" s="20" t="s">
        <v>529</v>
      </c>
      <c r="AX61" s="20" t="s">
        <v>529</v>
      </c>
      <c r="AY61" s="20" t="s">
        <v>529</v>
      </c>
      <c r="AZ61" s="20" t="s">
        <v>530</v>
      </c>
      <c r="BA61" s="20" t="s">
        <v>529</v>
      </c>
      <c r="BB61" s="20" t="s">
        <v>529</v>
      </c>
      <c r="BC61" s="20" t="s">
        <v>529</v>
      </c>
      <c r="BD61" s="20" t="s">
        <v>529</v>
      </c>
      <c r="BE61" s="20" t="s">
        <v>529</v>
      </c>
      <c r="BF61" s="20" t="s">
        <v>529</v>
      </c>
      <c r="BG61" s="20" t="s">
        <v>530</v>
      </c>
      <c r="BH61" s="20" t="s">
        <v>529</v>
      </c>
      <c r="BI61" s="20" t="s">
        <v>529</v>
      </c>
      <c r="BJ61" s="20" t="s">
        <v>529</v>
      </c>
      <c r="BK61" s="252" t="s">
        <v>529</v>
      </c>
      <c r="BL61" s="20"/>
      <c r="BM61" s="83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79"/>
    </row>
    <row r="62" spans="1:92" s="72" customFormat="1" ht="12">
      <c r="A62" s="97">
        <v>7625</v>
      </c>
      <c r="B62" s="108" t="s">
        <v>328</v>
      </c>
      <c r="C62" s="80" t="s">
        <v>338</v>
      </c>
      <c r="D62" s="116" t="str">
        <f ca="1">VLOOKUP(C:C,Sheet2!A:B,2,0)</f>
        <v>16/2/2014</v>
      </c>
      <c r="E62" s="11" t="s">
        <v>362</v>
      </c>
      <c r="F62" s="166" t="s">
        <v>178</v>
      </c>
      <c r="G62" s="194" t="s">
        <v>450</v>
      </c>
      <c r="H62" s="194" t="s">
        <v>451</v>
      </c>
      <c r="I62" s="194"/>
      <c r="J62" s="188" t="s">
        <v>46</v>
      </c>
      <c r="K62" s="80" t="s">
        <v>86</v>
      </c>
      <c r="L62" s="80">
        <v>75680125</v>
      </c>
      <c r="M62" s="154">
        <v>9000</v>
      </c>
      <c r="N62" s="155">
        <v>1000</v>
      </c>
      <c r="O62" s="133">
        <v>0</v>
      </c>
      <c r="P62" s="119">
        <v>0</v>
      </c>
      <c r="Q62" s="119">
        <v>0</v>
      </c>
      <c r="R62" s="127">
        <f t="shared" si="20"/>
        <v>10000</v>
      </c>
      <c r="S62" s="156">
        <f t="shared" ref="S62:S82" si="28">R62*8%</f>
        <v>800</v>
      </c>
      <c r="T62" s="156">
        <f t="shared" si="27"/>
        <v>9200</v>
      </c>
      <c r="U62" s="148">
        <v>961.54</v>
      </c>
      <c r="V62" s="128">
        <v>0</v>
      </c>
      <c r="W62" s="138">
        <v>0</v>
      </c>
      <c r="X62" s="156">
        <f t="shared" ref="X62:X69" ca="1" si="29">SUM(T62:W62)</f>
        <v>10161.540000000001</v>
      </c>
      <c r="Y62" s="118">
        <v>0</v>
      </c>
      <c r="Z62" s="118">
        <v>0</v>
      </c>
      <c r="AA62" s="118">
        <f t="shared" ca="1" si="24"/>
        <v>10161.540000000001</v>
      </c>
      <c r="AB62" s="118">
        <f t="shared" si="25"/>
        <v>1200</v>
      </c>
      <c r="AC62" s="118">
        <f t="shared" si="26"/>
        <v>300</v>
      </c>
      <c r="AD62" s="15">
        <f t="shared" si="10"/>
        <v>21</v>
      </c>
      <c r="AE62" s="15">
        <f t="shared" si="11"/>
        <v>7</v>
      </c>
      <c r="AF62" s="15">
        <f t="shared" si="12"/>
        <v>1</v>
      </c>
      <c r="AG62" s="16">
        <f t="shared" si="13"/>
        <v>21</v>
      </c>
      <c r="AH62" s="81" t="s">
        <v>529</v>
      </c>
      <c r="AI62" s="17" t="s">
        <v>531</v>
      </c>
      <c r="AJ62" s="256" t="s">
        <v>529</v>
      </c>
      <c r="AK62" s="256" t="s">
        <v>529</v>
      </c>
      <c r="AL62" s="20" t="s">
        <v>530</v>
      </c>
      <c r="AM62" s="20" t="s">
        <v>529</v>
      </c>
      <c r="AN62" s="256" t="s">
        <v>529</v>
      </c>
      <c r="AO62" s="20" t="s">
        <v>529</v>
      </c>
      <c r="AP62" s="20" t="s">
        <v>529</v>
      </c>
      <c r="AQ62" s="20" t="s">
        <v>529</v>
      </c>
      <c r="AR62" s="256" t="s">
        <v>529</v>
      </c>
      <c r="AS62" s="17" t="s">
        <v>530</v>
      </c>
      <c r="AT62" s="17" t="s">
        <v>530</v>
      </c>
      <c r="AU62" s="17" t="s">
        <v>530</v>
      </c>
      <c r="AV62" s="17" t="s">
        <v>530</v>
      </c>
      <c r="AW62" s="20" t="s">
        <v>529</v>
      </c>
      <c r="AX62" s="256" t="s">
        <v>529</v>
      </c>
      <c r="AY62" s="256" t="s">
        <v>529</v>
      </c>
      <c r="AZ62" s="20" t="s">
        <v>530</v>
      </c>
      <c r="BA62" s="20"/>
      <c r="BB62" s="256" t="s">
        <v>529</v>
      </c>
      <c r="BC62" s="20" t="s">
        <v>529</v>
      </c>
      <c r="BD62" s="81" t="s">
        <v>529</v>
      </c>
      <c r="BE62" s="256" t="s">
        <v>529</v>
      </c>
      <c r="BF62" s="256" t="s">
        <v>529</v>
      </c>
      <c r="BG62" s="20" t="s">
        <v>530</v>
      </c>
      <c r="BH62" s="20" t="s">
        <v>529</v>
      </c>
      <c r="BI62" s="257" t="s">
        <v>529</v>
      </c>
      <c r="BJ62" s="20" t="s">
        <v>529</v>
      </c>
      <c r="BK62" s="81" t="s">
        <v>529</v>
      </c>
      <c r="BL62" s="81"/>
      <c r="BM62" s="83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71"/>
    </row>
    <row r="63" spans="1:92" s="83" customFormat="1" ht="12">
      <c r="A63" s="97">
        <v>7626</v>
      </c>
      <c r="B63" s="108" t="s">
        <v>329</v>
      </c>
      <c r="C63" s="80" t="s">
        <v>339</v>
      </c>
      <c r="D63" s="116">
        <f ca="1">VLOOKUP(C:C,Sheet2!A:B,2,0)</f>
        <v>41641</v>
      </c>
      <c r="E63" s="11" t="s">
        <v>362</v>
      </c>
      <c r="F63" s="166" t="s">
        <v>178</v>
      </c>
      <c r="G63" s="194" t="s">
        <v>452</v>
      </c>
      <c r="H63" s="194" t="s">
        <v>453</v>
      </c>
      <c r="I63" s="194" t="s">
        <v>454</v>
      </c>
      <c r="J63" s="188" t="s">
        <v>128</v>
      </c>
      <c r="K63" s="80" t="s">
        <v>425</v>
      </c>
      <c r="L63" s="82" t="s">
        <v>308</v>
      </c>
      <c r="M63" s="154">
        <v>9000</v>
      </c>
      <c r="N63" s="155">
        <v>1000</v>
      </c>
      <c r="O63" s="133">
        <v>0</v>
      </c>
      <c r="P63" s="119">
        <v>0</v>
      </c>
      <c r="Q63" s="119">
        <v>0</v>
      </c>
      <c r="R63" s="127">
        <f t="shared" si="20"/>
        <v>10000</v>
      </c>
      <c r="S63" s="156">
        <f t="shared" si="28"/>
        <v>800</v>
      </c>
      <c r="T63" s="156">
        <f t="shared" si="27"/>
        <v>9200</v>
      </c>
      <c r="U63" s="148">
        <v>923.08</v>
      </c>
      <c r="V63" s="128">
        <v>0</v>
      </c>
      <c r="W63" s="138">
        <v>0</v>
      </c>
      <c r="X63" s="156">
        <f t="shared" ca="1" si="29"/>
        <v>10123.08</v>
      </c>
      <c r="Y63" s="118">
        <v>0</v>
      </c>
      <c r="Z63" s="118">
        <v>0</v>
      </c>
      <c r="AA63" s="118">
        <f t="shared" ca="1" si="24"/>
        <v>10123.08</v>
      </c>
      <c r="AB63" s="118">
        <f t="shared" si="25"/>
        <v>1200</v>
      </c>
      <c r="AC63" s="118">
        <f t="shared" si="26"/>
        <v>300</v>
      </c>
      <c r="AD63" s="15">
        <f t="shared" si="10"/>
        <v>20</v>
      </c>
      <c r="AE63" s="15">
        <f t="shared" si="11"/>
        <v>8</v>
      </c>
      <c r="AF63" s="15">
        <f t="shared" si="12"/>
        <v>1</v>
      </c>
      <c r="AG63" s="16">
        <f t="shared" si="13"/>
        <v>20</v>
      </c>
      <c r="AH63" s="81" t="s">
        <v>529</v>
      </c>
      <c r="AI63" s="17" t="s">
        <v>531</v>
      </c>
      <c r="AJ63" s="20" t="s">
        <v>530</v>
      </c>
      <c r="AK63" s="256" t="s">
        <v>529</v>
      </c>
      <c r="AL63" s="256" t="s">
        <v>529</v>
      </c>
      <c r="AM63" s="20" t="s">
        <v>529</v>
      </c>
      <c r="AN63" s="256" t="s">
        <v>529</v>
      </c>
      <c r="AO63" s="256" t="s">
        <v>529</v>
      </c>
      <c r="AP63" s="20" t="s">
        <v>529</v>
      </c>
      <c r="AQ63" s="20" t="s">
        <v>530</v>
      </c>
      <c r="AR63" s="256" t="s">
        <v>529</v>
      </c>
      <c r="AS63" s="17" t="s">
        <v>530</v>
      </c>
      <c r="AT63" s="17" t="s">
        <v>530</v>
      </c>
      <c r="AU63" s="17" t="s">
        <v>530</v>
      </c>
      <c r="AV63" s="17" t="s">
        <v>530</v>
      </c>
      <c r="AW63" s="20" t="s">
        <v>529</v>
      </c>
      <c r="AX63" s="20" t="s">
        <v>530</v>
      </c>
      <c r="AY63" s="256" t="s">
        <v>529</v>
      </c>
      <c r="AZ63" s="256" t="s">
        <v>529</v>
      </c>
      <c r="BA63" s="20"/>
      <c r="BB63" s="256" t="s">
        <v>529</v>
      </c>
      <c r="BC63" s="256" t="s">
        <v>529</v>
      </c>
      <c r="BD63" s="81" t="s">
        <v>529</v>
      </c>
      <c r="BE63" s="20" t="s">
        <v>530</v>
      </c>
      <c r="BF63" s="256" t="s">
        <v>529</v>
      </c>
      <c r="BG63" s="256" t="s">
        <v>529</v>
      </c>
      <c r="BH63" s="20" t="s">
        <v>529</v>
      </c>
      <c r="BI63" s="257" t="s">
        <v>529</v>
      </c>
      <c r="BJ63" s="81" t="s">
        <v>529</v>
      </c>
      <c r="BK63" s="81" t="s">
        <v>529</v>
      </c>
      <c r="BL63" s="81"/>
    </row>
    <row r="64" spans="1:92" s="88" customFormat="1" ht="12">
      <c r="A64" s="98">
        <v>6598</v>
      </c>
      <c r="B64" s="105" t="s">
        <v>313</v>
      </c>
      <c r="C64" s="11" t="s">
        <v>312</v>
      </c>
      <c r="D64" s="116" t="str">
        <f ca="1">VLOOKUP(C:C,Sheet2!A:B,2,0)</f>
        <v>15/11/2013</v>
      </c>
      <c r="E64" s="11" t="s">
        <v>362</v>
      </c>
      <c r="F64" s="163" t="s">
        <v>43</v>
      </c>
      <c r="G64" s="191" t="s">
        <v>455</v>
      </c>
      <c r="H64" s="191" t="s">
        <v>311</v>
      </c>
      <c r="I64" s="191" t="s">
        <v>310</v>
      </c>
      <c r="J64" s="189" t="s">
        <v>128</v>
      </c>
      <c r="K64" s="13" t="s">
        <v>310</v>
      </c>
      <c r="L64" s="14" t="s">
        <v>309</v>
      </c>
      <c r="M64" s="117">
        <v>11500</v>
      </c>
      <c r="N64" s="118">
        <v>1000</v>
      </c>
      <c r="O64" s="119">
        <v>986.84</v>
      </c>
      <c r="P64" s="119">
        <v>0</v>
      </c>
      <c r="Q64" s="119">
        <v>0</v>
      </c>
      <c r="R64" s="118">
        <f t="shared" si="20"/>
        <v>13486.84</v>
      </c>
      <c r="S64" s="135">
        <f t="shared" si="28"/>
        <v>1078.9472000000001</v>
      </c>
      <c r="T64" s="135">
        <f t="shared" si="27"/>
        <v>12407.8928</v>
      </c>
      <c r="U64" s="119">
        <v>954.55</v>
      </c>
      <c r="V64" s="119">
        <v>1125</v>
      </c>
      <c r="W64" s="138">
        <v>0</v>
      </c>
      <c r="X64" s="135">
        <f t="shared" ca="1" si="29"/>
        <v>14487.442799999999</v>
      </c>
      <c r="Y64" s="118">
        <v>0</v>
      </c>
      <c r="Z64" s="118">
        <v>0</v>
      </c>
      <c r="AA64" s="118">
        <f t="shared" ca="1" si="24"/>
        <v>14487.442799999999</v>
      </c>
      <c r="AB64" s="118">
        <f t="shared" si="25"/>
        <v>1618.4207999999999</v>
      </c>
      <c r="AC64" s="118">
        <f t="shared" si="26"/>
        <v>404.60519999999997</v>
      </c>
      <c r="AD64" s="15">
        <f t="shared" si="10"/>
        <v>22</v>
      </c>
      <c r="AE64" s="15">
        <f t="shared" si="11"/>
        <v>8</v>
      </c>
      <c r="AF64" s="15">
        <f t="shared" si="12"/>
        <v>0</v>
      </c>
      <c r="AG64" s="16">
        <f t="shared" si="13"/>
        <v>22</v>
      </c>
      <c r="AH64" s="17" t="s">
        <v>529</v>
      </c>
      <c r="AI64" s="17" t="s">
        <v>529</v>
      </c>
      <c r="AJ64" s="17" t="s">
        <v>530</v>
      </c>
      <c r="AK64" s="17" t="s">
        <v>529</v>
      </c>
      <c r="AL64" s="17" t="s">
        <v>529</v>
      </c>
      <c r="AM64" s="17" t="s">
        <v>529</v>
      </c>
      <c r="AN64" s="17" t="s">
        <v>529</v>
      </c>
      <c r="AO64" s="17" t="s">
        <v>529</v>
      </c>
      <c r="AP64" s="17" t="s">
        <v>529</v>
      </c>
      <c r="AQ64" s="17" t="s">
        <v>530</v>
      </c>
      <c r="AR64" s="17" t="s">
        <v>529</v>
      </c>
      <c r="AS64" s="17" t="s">
        <v>530</v>
      </c>
      <c r="AT64" s="17" t="s">
        <v>530</v>
      </c>
      <c r="AU64" s="17" t="s">
        <v>530</v>
      </c>
      <c r="AV64" s="17" t="s">
        <v>530</v>
      </c>
      <c r="AW64" s="17" t="s">
        <v>529</v>
      </c>
      <c r="AX64" s="17" t="s">
        <v>530</v>
      </c>
      <c r="AY64" s="17" t="s">
        <v>529</v>
      </c>
      <c r="AZ64" s="17" t="s">
        <v>529</v>
      </c>
      <c r="BA64" s="17" t="s">
        <v>529</v>
      </c>
      <c r="BB64" s="17" t="s">
        <v>529</v>
      </c>
      <c r="BC64" s="17" t="s">
        <v>529</v>
      </c>
      <c r="BD64" s="17" t="s">
        <v>529</v>
      </c>
      <c r="BE64" s="17" t="s">
        <v>530</v>
      </c>
      <c r="BF64" s="17" t="s">
        <v>529</v>
      </c>
      <c r="BG64" s="17" t="s">
        <v>529</v>
      </c>
      <c r="BH64" s="17" t="s">
        <v>529</v>
      </c>
      <c r="BI64" s="17" t="s">
        <v>529</v>
      </c>
      <c r="BJ64" s="17" t="s">
        <v>529</v>
      </c>
      <c r="BK64" s="17" t="s">
        <v>529</v>
      </c>
      <c r="BL64" s="17"/>
      <c r="BM64" s="308"/>
    </row>
    <row r="65" spans="1:91" s="273" customFormat="1" ht="12">
      <c r="A65" s="312">
        <v>7676</v>
      </c>
      <c r="B65" s="276" t="s">
        <v>330</v>
      </c>
      <c r="C65" s="261" t="s">
        <v>319</v>
      </c>
      <c r="D65" s="260">
        <f ca="1">VLOOKUP(C:C,Sheet2!A:B,2,0)</f>
        <v>41642</v>
      </c>
      <c r="E65" s="261" t="s">
        <v>362</v>
      </c>
      <c r="F65" s="262" t="s">
        <v>43</v>
      </c>
      <c r="G65" s="263" t="s">
        <v>468</v>
      </c>
      <c r="H65" s="263" t="s">
        <v>456</v>
      </c>
      <c r="I65" s="263" t="s">
        <v>262</v>
      </c>
      <c r="J65" s="315" t="s">
        <v>53</v>
      </c>
      <c r="K65" s="265" t="s">
        <v>262</v>
      </c>
      <c r="L65" s="266">
        <v>8580032289</v>
      </c>
      <c r="M65" s="267">
        <v>11500</v>
      </c>
      <c r="N65" s="268">
        <v>1000</v>
      </c>
      <c r="O65" s="269">
        <v>894.74</v>
      </c>
      <c r="P65" s="269">
        <v>0</v>
      </c>
      <c r="Q65" s="269">
        <v>0</v>
      </c>
      <c r="R65" s="268">
        <f>SUM(M65:O65)/30*20</f>
        <v>8929.8266666666659</v>
      </c>
      <c r="S65" s="316">
        <f t="shared" si="28"/>
        <v>714.38613333333331</v>
      </c>
      <c r="T65" s="316">
        <f>(R65-S65)</f>
        <v>8215.4405333333325</v>
      </c>
      <c r="U65" s="269">
        <v>909.09</v>
      </c>
      <c r="V65" s="269">
        <v>637.5</v>
      </c>
      <c r="W65" s="138">
        <v>0</v>
      </c>
      <c r="X65" s="316">
        <f t="shared" ca="1" si="29"/>
        <v>9762.0305333333326</v>
      </c>
      <c r="Y65" s="268">
        <v>0</v>
      </c>
      <c r="Z65" s="268">
        <v>0</v>
      </c>
      <c r="AA65" s="268">
        <f t="shared" ca="1" si="24"/>
        <v>9762.0305333333326</v>
      </c>
      <c r="AB65" s="268">
        <f t="shared" si="25"/>
        <v>1071.5791999999999</v>
      </c>
      <c r="AC65" s="268">
        <f t="shared" si="26"/>
        <v>267.89479999999998</v>
      </c>
      <c r="AD65" s="270">
        <f t="shared" si="10"/>
        <v>20</v>
      </c>
      <c r="AE65" s="270">
        <f t="shared" si="11"/>
        <v>7</v>
      </c>
      <c r="AF65" s="270">
        <f t="shared" si="12"/>
        <v>3</v>
      </c>
      <c r="AG65" s="271">
        <f t="shared" si="13"/>
        <v>20</v>
      </c>
      <c r="AH65" s="272" t="s">
        <v>529</v>
      </c>
      <c r="AI65" s="272" t="s">
        <v>529</v>
      </c>
      <c r="AJ65" s="272" t="s">
        <v>529</v>
      </c>
      <c r="AK65" s="272" t="s">
        <v>529</v>
      </c>
      <c r="AL65" s="272" t="s">
        <v>529</v>
      </c>
      <c r="AM65" s="272" t="s">
        <v>530</v>
      </c>
      <c r="AN65" s="272" t="s">
        <v>529</v>
      </c>
      <c r="AO65" s="272" t="s">
        <v>529</v>
      </c>
      <c r="AP65" s="272" t="s">
        <v>529</v>
      </c>
      <c r="AQ65" s="272" t="s">
        <v>529</v>
      </c>
      <c r="AR65" s="272" t="s">
        <v>529</v>
      </c>
      <c r="AS65" s="272" t="s">
        <v>530</v>
      </c>
      <c r="AT65" s="272" t="s">
        <v>530</v>
      </c>
      <c r="AU65" s="272" t="s">
        <v>530</v>
      </c>
      <c r="AV65" s="272" t="s">
        <v>530</v>
      </c>
      <c r="AW65" s="272" t="s">
        <v>529</v>
      </c>
      <c r="AX65" s="272" t="s">
        <v>529</v>
      </c>
      <c r="AY65" s="272" t="s">
        <v>529</v>
      </c>
      <c r="AZ65" s="272" t="s">
        <v>529</v>
      </c>
      <c r="BA65" s="272" t="s">
        <v>530</v>
      </c>
      <c r="BB65" s="272" t="s">
        <v>529</v>
      </c>
      <c r="BC65" s="272" t="s">
        <v>529</v>
      </c>
      <c r="BD65" s="272" t="s">
        <v>529</v>
      </c>
      <c r="BE65" s="272" t="s">
        <v>529</v>
      </c>
      <c r="BF65" s="272" t="s">
        <v>529</v>
      </c>
      <c r="BG65" s="272" t="s">
        <v>529</v>
      </c>
      <c r="BH65" s="272" t="s">
        <v>530</v>
      </c>
      <c r="BI65" s="272" t="s">
        <v>531</v>
      </c>
      <c r="BJ65" s="272" t="s">
        <v>531</v>
      </c>
      <c r="BK65" s="272" t="s">
        <v>531</v>
      </c>
      <c r="BL65" s="314"/>
      <c r="BM65" s="294"/>
    </row>
    <row r="66" spans="1:91" s="88" customFormat="1" ht="12">
      <c r="A66" s="98">
        <v>7678</v>
      </c>
      <c r="B66" s="110" t="s">
        <v>331</v>
      </c>
      <c r="C66" s="11" t="s">
        <v>316</v>
      </c>
      <c r="D66" s="116">
        <f ca="1">VLOOKUP(C:C,Sheet2!A:B,2,0)</f>
        <v>41642</v>
      </c>
      <c r="E66" s="11" t="s">
        <v>362</v>
      </c>
      <c r="F66" s="163" t="s">
        <v>43</v>
      </c>
      <c r="G66" s="197" t="s">
        <v>469</v>
      </c>
      <c r="H66" s="191" t="s">
        <v>459</v>
      </c>
      <c r="I66" s="191" t="s">
        <v>317</v>
      </c>
      <c r="J66" s="189" t="s">
        <v>53</v>
      </c>
      <c r="K66" s="13" t="s">
        <v>317</v>
      </c>
      <c r="L66" s="14">
        <v>8310044178</v>
      </c>
      <c r="M66" s="117">
        <v>11500</v>
      </c>
      <c r="N66" s="118">
        <v>1000</v>
      </c>
      <c r="O66" s="119">
        <v>1000</v>
      </c>
      <c r="P66" s="119">
        <v>0</v>
      </c>
      <c r="Q66" s="119">
        <v>0</v>
      </c>
      <c r="R66" s="118">
        <f t="shared" si="20"/>
        <v>13500</v>
      </c>
      <c r="S66" s="135">
        <f t="shared" si="28"/>
        <v>1080</v>
      </c>
      <c r="T66" s="135">
        <f t="shared" si="27"/>
        <v>12420</v>
      </c>
      <c r="U66" s="119">
        <v>1000</v>
      </c>
      <c r="V66" s="119">
        <v>937.5</v>
      </c>
      <c r="W66" s="138">
        <v>0</v>
      </c>
      <c r="X66" s="135">
        <f t="shared" ca="1" si="29"/>
        <v>14357.5</v>
      </c>
      <c r="Y66" s="118">
        <v>0</v>
      </c>
      <c r="Z66" s="118">
        <v>0</v>
      </c>
      <c r="AA66" s="118">
        <f t="shared" ca="1" si="24"/>
        <v>14357.5</v>
      </c>
      <c r="AB66" s="118">
        <f t="shared" si="25"/>
        <v>1620</v>
      </c>
      <c r="AC66" s="118">
        <f t="shared" si="26"/>
        <v>405</v>
      </c>
      <c r="AD66" s="15">
        <f t="shared" si="10"/>
        <v>18</v>
      </c>
      <c r="AE66" s="15">
        <f t="shared" si="11"/>
        <v>11</v>
      </c>
      <c r="AF66" s="15">
        <f t="shared" si="12"/>
        <v>0</v>
      </c>
      <c r="AG66" s="16">
        <f t="shared" si="13"/>
        <v>18</v>
      </c>
      <c r="AH66" s="17" t="s">
        <v>530</v>
      </c>
      <c r="AI66" s="17" t="s">
        <v>529</v>
      </c>
      <c r="AJ66" s="17" t="s">
        <v>529</v>
      </c>
      <c r="AK66" s="17" t="s">
        <v>529</v>
      </c>
      <c r="AL66" s="17" t="s">
        <v>530</v>
      </c>
      <c r="AM66" s="17" t="s">
        <v>529</v>
      </c>
      <c r="AN66" s="17" t="s">
        <v>529</v>
      </c>
      <c r="AO66" s="17" t="s">
        <v>530</v>
      </c>
      <c r="AP66" s="17" t="s">
        <v>529</v>
      </c>
      <c r="AQ66" s="17" t="s">
        <v>529</v>
      </c>
      <c r="AR66" s="17" t="s">
        <v>529</v>
      </c>
      <c r="AS66" s="17" t="s">
        <v>530</v>
      </c>
      <c r="AT66" s="17" t="s">
        <v>530</v>
      </c>
      <c r="AU66" s="17" t="s">
        <v>530</v>
      </c>
      <c r="AV66" s="17" t="s">
        <v>530</v>
      </c>
      <c r="AW66" s="17" t="s">
        <v>529</v>
      </c>
      <c r="AX66" s="17" t="s">
        <v>529</v>
      </c>
      <c r="AY66" s="17"/>
      <c r="AZ66" s="17" t="s">
        <v>530</v>
      </c>
      <c r="BA66" s="17" t="s">
        <v>529</v>
      </c>
      <c r="BB66" s="17" t="s">
        <v>529</v>
      </c>
      <c r="BC66" s="17" t="s">
        <v>530</v>
      </c>
      <c r="BD66" s="17" t="s">
        <v>529</v>
      </c>
      <c r="BE66" s="17" t="s">
        <v>529</v>
      </c>
      <c r="BF66" s="17" t="s">
        <v>529</v>
      </c>
      <c r="BG66" s="17" t="s">
        <v>530</v>
      </c>
      <c r="BH66" s="17" t="s">
        <v>529</v>
      </c>
      <c r="BI66" s="17" t="s">
        <v>529</v>
      </c>
      <c r="BJ66" s="17" t="s">
        <v>530</v>
      </c>
      <c r="BK66" s="17" t="s">
        <v>529</v>
      </c>
      <c r="BL66" s="17"/>
      <c r="BM66" s="308"/>
    </row>
    <row r="67" spans="1:91" s="84" customFormat="1">
      <c r="A67" s="98">
        <v>7679</v>
      </c>
      <c r="B67" s="111" t="s">
        <v>332</v>
      </c>
      <c r="C67" s="49" t="s">
        <v>342</v>
      </c>
      <c r="D67" s="116">
        <f ca="1">VLOOKUP(C:C,Sheet2!A:B,2,0)</f>
        <v>41642</v>
      </c>
      <c r="E67" s="199" t="s">
        <v>362</v>
      </c>
      <c r="F67" s="168" t="s">
        <v>110</v>
      </c>
      <c r="G67" s="198" t="s">
        <v>470</v>
      </c>
      <c r="H67" s="196" t="s">
        <v>460</v>
      </c>
      <c r="I67" s="196" t="s">
        <v>306</v>
      </c>
      <c r="J67" s="190" t="s">
        <v>53</v>
      </c>
      <c r="K67" s="50" t="s">
        <v>306</v>
      </c>
      <c r="L67" s="53">
        <v>8890021603</v>
      </c>
      <c r="M67" s="157">
        <v>12500</v>
      </c>
      <c r="N67" s="157">
        <v>1000</v>
      </c>
      <c r="O67" s="157">
        <v>0</v>
      </c>
      <c r="P67" s="119">
        <v>0</v>
      </c>
      <c r="Q67" s="119">
        <v>0</v>
      </c>
      <c r="R67" s="132">
        <f t="shared" si="20"/>
        <v>13500</v>
      </c>
      <c r="S67" s="132">
        <f t="shared" si="28"/>
        <v>1080</v>
      </c>
      <c r="T67" s="132">
        <f t="shared" si="27"/>
        <v>12420</v>
      </c>
      <c r="U67" s="133">
        <v>769.23</v>
      </c>
      <c r="V67" s="133">
        <v>0</v>
      </c>
      <c r="W67" s="138">
        <v>0</v>
      </c>
      <c r="X67" s="132">
        <f t="shared" ca="1" si="29"/>
        <v>13189.23</v>
      </c>
      <c r="Y67" s="118">
        <v>0</v>
      </c>
      <c r="Z67" s="118">
        <v>0</v>
      </c>
      <c r="AA67" s="118">
        <f t="shared" ca="1" si="24"/>
        <v>13189.23</v>
      </c>
      <c r="AB67" s="118">
        <f t="shared" si="25"/>
        <v>1620</v>
      </c>
      <c r="AC67" s="118">
        <f t="shared" si="26"/>
        <v>405</v>
      </c>
      <c r="AD67" s="15">
        <f t="shared" si="10"/>
        <v>16</v>
      </c>
      <c r="AE67" s="15">
        <f t="shared" si="11"/>
        <v>8</v>
      </c>
      <c r="AF67" s="15">
        <f t="shared" si="12"/>
        <v>6</v>
      </c>
      <c r="AG67" s="16">
        <f t="shared" si="13"/>
        <v>16</v>
      </c>
      <c r="AH67" s="20" t="s">
        <v>530</v>
      </c>
      <c r="AI67" s="20" t="s">
        <v>529</v>
      </c>
      <c r="AJ67" s="17" t="s">
        <v>531</v>
      </c>
      <c r="AK67" s="20" t="s">
        <v>529</v>
      </c>
      <c r="AL67" s="17" t="s">
        <v>531</v>
      </c>
      <c r="AM67" s="17" t="s">
        <v>531</v>
      </c>
      <c r="AN67" s="20" t="s">
        <v>529</v>
      </c>
      <c r="AO67" s="20" t="s">
        <v>530</v>
      </c>
      <c r="AP67" s="20" t="s">
        <v>529</v>
      </c>
      <c r="AQ67" s="20" t="s">
        <v>529</v>
      </c>
      <c r="AR67" s="20" t="s">
        <v>529</v>
      </c>
      <c r="AS67" s="17" t="s">
        <v>530</v>
      </c>
      <c r="AT67" s="17" t="s">
        <v>530</v>
      </c>
      <c r="AU67" s="17" t="s">
        <v>530</v>
      </c>
      <c r="AV67" s="17" t="s">
        <v>530</v>
      </c>
      <c r="AW67" s="20" t="s">
        <v>529</v>
      </c>
      <c r="AX67" s="17" t="s">
        <v>531</v>
      </c>
      <c r="AY67" s="17" t="s">
        <v>531</v>
      </c>
      <c r="AZ67" s="20" t="s">
        <v>529</v>
      </c>
      <c r="BA67" s="17" t="s">
        <v>531</v>
      </c>
      <c r="BB67" s="20" t="s">
        <v>529</v>
      </c>
      <c r="BC67" s="20" t="s">
        <v>530</v>
      </c>
      <c r="BD67" s="20" t="s">
        <v>529</v>
      </c>
      <c r="BE67" s="20" t="s">
        <v>529</v>
      </c>
      <c r="BF67" s="20" t="s">
        <v>529</v>
      </c>
      <c r="BG67" s="20" t="s">
        <v>529</v>
      </c>
      <c r="BH67" s="20" t="s">
        <v>529</v>
      </c>
      <c r="BI67" s="20" t="s">
        <v>529</v>
      </c>
      <c r="BJ67" s="20" t="s">
        <v>530</v>
      </c>
      <c r="BK67" s="219" t="s">
        <v>529</v>
      </c>
      <c r="BL67" s="20"/>
      <c r="BM67" s="309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</row>
    <row r="68" spans="1:91" s="84" customFormat="1">
      <c r="A68" s="98">
        <v>7680</v>
      </c>
      <c r="B68" s="111" t="s">
        <v>333</v>
      </c>
      <c r="C68" s="49" t="s">
        <v>320</v>
      </c>
      <c r="D68" s="116">
        <f ca="1">VLOOKUP(C:C,Sheet2!A:B,2,0)</f>
        <v>41642</v>
      </c>
      <c r="E68" s="49" t="s">
        <v>362</v>
      </c>
      <c r="F68" s="168" t="s">
        <v>110</v>
      </c>
      <c r="G68" s="198" t="s">
        <v>471</v>
      </c>
      <c r="H68" s="196" t="s">
        <v>144</v>
      </c>
      <c r="I68" s="196" t="s">
        <v>457</v>
      </c>
      <c r="J68" s="190" t="s">
        <v>53</v>
      </c>
      <c r="K68" s="50" t="s">
        <v>144</v>
      </c>
      <c r="L68" s="53">
        <v>8120059427</v>
      </c>
      <c r="M68" s="157">
        <v>12500</v>
      </c>
      <c r="N68" s="157">
        <v>1000</v>
      </c>
      <c r="O68" s="157">
        <v>0</v>
      </c>
      <c r="P68" s="119">
        <v>0</v>
      </c>
      <c r="Q68" s="119">
        <v>0</v>
      </c>
      <c r="R68" s="132">
        <f t="shared" si="20"/>
        <v>13500</v>
      </c>
      <c r="S68" s="132">
        <f t="shared" si="28"/>
        <v>1080</v>
      </c>
      <c r="T68" s="132">
        <f t="shared" si="27"/>
        <v>12420</v>
      </c>
      <c r="U68" s="133">
        <v>961.54</v>
      </c>
      <c r="V68" s="133">
        <v>0</v>
      </c>
      <c r="W68" s="138">
        <v>0</v>
      </c>
      <c r="X68" s="132">
        <f t="shared" ca="1" si="29"/>
        <v>13381.54</v>
      </c>
      <c r="Y68" s="118">
        <v>0</v>
      </c>
      <c r="Z68" s="118">
        <v>0</v>
      </c>
      <c r="AA68" s="118">
        <f t="shared" ca="1" si="24"/>
        <v>13381.54</v>
      </c>
      <c r="AB68" s="118">
        <f t="shared" si="25"/>
        <v>1620</v>
      </c>
      <c r="AC68" s="118">
        <f t="shared" si="26"/>
        <v>405</v>
      </c>
      <c r="AD68" s="15">
        <f t="shared" si="10"/>
        <v>20</v>
      </c>
      <c r="AE68" s="15">
        <f t="shared" si="11"/>
        <v>9</v>
      </c>
      <c r="AF68" s="15">
        <f t="shared" si="12"/>
        <v>1</v>
      </c>
      <c r="AG68" s="16">
        <f t="shared" si="13"/>
        <v>20</v>
      </c>
      <c r="AH68" s="20" t="s">
        <v>529</v>
      </c>
      <c r="AI68" s="20" t="s">
        <v>530</v>
      </c>
      <c r="AJ68" s="20" t="s">
        <v>529</v>
      </c>
      <c r="AK68" s="20" t="s">
        <v>529</v>
      </c>
      <c r="AL68" s="20" t="s">
        <v>529</v>
      </c>
      <c r="AM68" s="20" t="s">
        <v>529</v>
      </c>
      <c r="AN68" s="20" t="s">
        <v>529</v>
      </c>
      <c r="AO68" s="20" t="s">
        <v>529</v>
      </c>
      <c r="AP68" s="20" t="s">
        <v>530</v>
      </c>
      <c r="AQ68" s="20" t="s">
        <v>529</v>
      </c>
      <c r="AR68" s="20" t="s">
        <v>529</v>
      </c>
      <c r="AS68" s="17" t="s">
        <v>530</v>
      </c>
      <c r="AT68" s="17" t="s">
        <v>530</v>
      </c>
      <c r="AU68" s="17" t="s">
        <v>530</v>
      </c>
      <c r="AV68" s="17" t="s">
        <v>530</v>
      </c>
      <c r="AW68" s="20" t="s">
        <v>530</v>
      </c>
      <c r="AX68" s="20" t="s">
        <v>529</v>
      </c>
      <c r="AY68" s="20" t="s">
        <v>529</v>
      </c>
      <c r="AZ68" s="20" t="s">
        <v>529</v>
      </c>
      <c r="BA68" s="17" t="s">
        <v>531</v>
      </c>
      <c r="BB68" s="20" t="s">
        <v>529</v>
      </c>
      <c r="BC68" s="20" t="s">
        <v>529</v>
      </c>
      <c r="BD68" s="20" t="s">
        <v>530</v>
      </c>
      <c r="BE68" s="20" t="s">
        <v>529</v>
      </c>
      <c r="BF68" s="20" t="s">
        <v>529</v>
      </c>
      <c r="BG68" s="20" t="s">
        <v>529</v>
      </c>
      <c r="BH68" s="20" t="s">
        <v>529</v>
      </c>
      <c r="BI68" s="20" t="s">
        <v>529</v>
      </c>
      <c r="BJ68" s="20" t="s">
        <v>529</v>
      </c>
      <c r="BK68" s="20" t="s">
        <v>530</v>
      </c>
      <c r="BL68" s="20"/>
      <c r="BM68" s="309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</row>
    <row r="69" spans="1:91" s="280" customFormat="1">
      <c r="A69" s="312">
        <v>501</v>
      </c>
      <c r="B69" s="276" t="s">
        <v>334</v>
      </c>
      <c r="C69" s="261" t="s">
        <v>321</v>
      </c>
      <c r="D69" s="260">
        <f ca="1">VLOOKUP(C:C,Sheet2!A:B,2,0)</f>
        <v>41642</v>
      </c>
      <c r="E69" s="261" t="s">
        <v>362</v>
      </c>
      <c r="F69" s="262" t="s">
        <v>110</v>
      </c>
      <c r="G69" s="263" t="s">
        <v>472</v>
      </c>
      <c r="H69" s="263"/>
      <c r="I69" s="263" t="s">
        <v>172</v>
      </c>
      <c r="J69" s="315" t="s">
        <v>53</v>
      </c>
      <c r="K69" s="265" t="s">
        <v>200</v>
      </c>
      <c r="L69" s="266">
        <v>8116016383</v>
      </c>
      <c r="M69" s="277">
        <v>12500</v>
      </c>
      <c r="N69" s="277">
        <v>1000</v>
      </c>
      <c r="O69" s="277">
        <v>0</v>
      </c>
      <c r="P69" s="269">
        <v>0</v>
      </c>
      <c r="Q69" s="269">
        <v>0</v>
      </c>
      <c r="R69" s="268">
        <f>SUM(M69:O69)/30*19</f>
        <v>8550</v>
      </c>
      <c r="S69" s="268">
        <f t="shared" si="28"/>
        <v>684</v>
      </c>
      <c r="T69" s="268">
        <f>(R69-S69)</f>
        <v>7866</v>
      </c>
      <c r="U69" s="269">
        <v>807.69230769230774</v>
      </c>
      <c r="V69" s="269">
        <v>0</v>
      </c>
      <c r="W69" s="138">
        <v>0</v>
      </c>
      <c r="X69" s="268">
        <f t="shared" ca="1" si="29"/>
        <v>8673.6923076923085</v>
      </c>
      <c r="Y69" s="268">
        <v>0</v>
      </c>
      <c r="Z69" s="268">
        <v>0</v>
      </c>
      <c r="AA69" s="268">
        <f t="shared" ca="1" si="24"/>
        <v>8673.6923076923085</v>
      </c>
      <c r="AB69" s="268">
        <f t="shared" si="25"/>
        <v>1026</v>
      </c>
      <c r="AC69" s="268">
        <f t="shared" si="26"/>
        <v>256.5</v>
      </c>
      <c r="AD69" s="270">
        <f t="shared" ref="AD69:AD82" si="30">COUNTIF(AH69:BK69,"p")</f>
        <v>19</v>
      </c>
      <c r="AE69" s="270">
        <f t="shared" ref="AE69:AE82" si="31">COUNTIF(AH69:BK69,"off")</f>
        <v>6</v>
      </c>
      <c r="AF69" s="270">
        <f t="shared" ref="AF69:AF82" si="32">COUNTIF(AH69:BK69,"ab")</f>
        <v>5</v>
      </c>
      <c r="AG69" s="271">
        <f t="shared" ref="AG69:AG82" si="33">AD69</f>
        <v>19</v>
      </c>
      <c r="AH69" s="261" t="s">
        <v>529</v>
      </c>
      <c r="AI69" s="261" t="s">
        <v>529</v>
      </c>
      <c r="AJ69" s="261" t="s">
        <v>529</v>
      </c>
      <c r="AK69" s="261" t="s">
        <v>529</v>
      </c>
      <c r="AL69" s="272" t="s">
        <v>531</v>
      </c>
      <c r="AM69" s="261" t="s">
        <v>530</v>
      </c>
      <c r="AN69" s="261" t="s">
        <v>529</v>
      </c>
      <c r="AO69" s="261" t="s">
        <v>529</v>
      </c>
      <c r="AP69" s="261" t="s">
        <v>529</v>
      </c>
      <c r="AQ69" s="261" t="s">
        <v>529</v>
      </c>
      <c r="AR69" s="261" t="s">
        <v>529</v>
      </c>
      <c r="AS69" s="272" t="s">
        <v>530</v>
      </c>
      <c r="AT69" s="272" t="s">
        <v>530</v>
      </c>
      <c r="AU69" s="272" t="s">
        <v>530</v>
      </c>
      <c r="AV69" s="272" t="s">
        <v>530</v>
      </c>
      <c r="AW69" s="261" t="s">
        <v>529</v>
      </c>
      <c r="AX69" s="261" t="s">
        <v>529</v>
      </c>
      <c r="AY69" s="261" t="s">
        <v>529</v>
      </c>
      <c r="AZ69" s="261" t="s">
        <v>529</v>
      </c>
      <c r="BA69" s="261" t="s">
        <v>530</v>
      </c>
      <c r="BB69" s="261" t="s">
        <v>529</v>
      </c>
      <c r="BC69" s="261" t="s">
        <v>529</v>
      </c>
      <c r="BD69" s="261" t="s">
        <v>529</v>
      </c>
      <c r="BE69" s="261" t="s">
        <v>529</v>
      </c>
      <c r="BF69" s="261" t="s">
        <v>529</v>
      </c>
      <c r="BG69" s="261" t="s">
        <v>529</v>
      </c>
      <c r="BH69" s="261" t="s">
        <v>531</v>
      </c>
      <c r="BI69" s="261" t="s">
        <v>531</v>
      </c>
      <c r="BJ69" s="261" t="s">
        <v>531</v>
      </c>
      <c r="BK69" s="261" t="s">
        <v>531</v>
      </c>
      <c r="BL69" s="279"/>
      <c r="BM69" s="310"/>
    </row>
    <row r="70" spans="1:91" s="84" customFormat="1">
      <c r="A70" s="207">
        <v>7681</v>
      </c>
      <c r="B70" s="208" t="s">
        <v>335</v>
      </c>
      <c r="C70" s="74" t="s">
        <v>318</v>
      </c>
      <c r="D70" s="209">
        <f ca="1">VLOOKUP(C:C,Sheet2!A:B,2,0)</f>
        <v>41642</v>
      </c>
      <c r="E70" s="74" t="s">
        <v>362</v>
      </c>
      <c r="F70" s="170" t="s">
        <v>110</v>
      </c>
      <c r="G70" s="210" t="s">
        <v>473</v>
      </c>
      <c r="H70" s="211"/>
      <c r="I70" s="211" t="s">
        <v>458</v>
      </c>
      <c r="J70" s="212" t="s">
        <v>53</v>
      </c>
      <c r="K70" s="213" t="s">
        <v>283</v>
      </c>
      <c r="L70" s="214">
        <v>8110034567</v>
      </c>
      <c r="M70" s="200">
        <v>12500</v>
      </c>
      <c r="N70" s="200">
        <v>1000</v>
      </c>
      <c r="O70" s="200">
        <v>0</v>
      </c>
      <c r="P70" s="136">
        <v>0</v>
      </c>
      <c r="Q70" s="136">
        <v>0</v>
      </c>
      <c r="R70" s="150">
        <f t="shared" si="20"/>
        <v>13500</v>
      </c>
      <c r="S70" s="150">
        <f t="shared" si="28"/>
        <v>1080</v>
      </c>
      <c r="T70" s="150">
        <f t="shared" si="27"/>
        <v>12420</v>
      </c>
      <c r="U70" s="201">
        <v>1000</v>
      </c>
      <c r="V70" s="201">
        <v>0</v>
      </c>
      <c r="W70" s="138">
        <v>0</v>
      </c>
      <c r="X70" s="150">
        <f ca="1">SUM(T70:W70)</f>
        <v>13420</v>
      </c>
      <c r="Y70" s="135">
        <v>0</v>
      </c>
      <c r="Z70" s="135">
        <v>0</v>
      </c>
      <c r="AA70" s="135">
        <f t="shared" ca="1" si="24"/>
        <v>13420</v>
      </c>
      <c r="AB70" s="135">
        <f t="shared" si="25"/>
        <v>1620</v>
      </c>
      <c r="AC70" s="135">
        <f t="shared" si="26"/>
        <v>405</v>
      </c>
      <c r="AD70" s="15">
        <f t="shared" si="30"/>
        <v>23</v>
      </c>
      <c r="AE70" s="15">
        <f t="shared" si="31"/>
        <v>7</v>
      </c>
      <c r="AF70" s="15">
        <f t="shared" si="32"/>
        <v>0</v>
      </c>
      <c r="AG70" s="16">
        <f t="shared" si="33"/>
        <v>23</v>
      </c>
      <c r="AH70" s="20" t="s">
        <v>529</v>
      </c>
      <c r="AI70" s="20" t="s">
        <v>529</v>
      </c>
      <c r="AJ70" s="20" t="s">
        <v>529</v>
      </c>
      <c r="AK70" s="20" t="s">
        <v>529</v>
      </c>
      <c r="AL70" s="20" t="s">
        <v>529</v>
      </c>
      <c r="AM70" s="20" t="s">
        <v>530</v>
      </c>
      <c r="AN70" s="20" t="s">
        <v>529</v>
      </c>
      <c r="AO70" s="20" t="s">
        <v>529</v>
      </c>
      <c r="AP70" s="20" t="s">
        <v>529</v>
      </c>
      <c r="AQ70" s="20" t="s">
        <v>529</v>
      </c>
      <c r="AR70" s="20" t="s">
        <v>529</v>
      </c>
      <c r="AS70" s="17" t="s">
        <v>530</v>
      </c>
      <c r="AT70" s="17" t="s">
        <v>530</v>
      </c>
      <c r="AU70" s="17" t="s">
        <v>530</v>
      </c>
      <c r="AV70" s="17" t="s">
        <v>530</v>
      </c>
      <c r="AW70" s="20" t="s">
        <v>529</v>
      </c>
      <c r="AX70" s="20" t="s">
        <v>529</v>
      </c>
      <c r="AY70" s="20" t="s">
        <v>529</v>
      </c>
      <c r="AZ70" s="20" t="s">
        <v>529</v>
      </c>
      <c r="BA70" s="20" t="s">
        <v>530</v>
      </c>
      <c r="BB70" s="20" t="s">
        <v>529</v>
      </c>
      <c r="BC70" s="20" t="s">
        <v>529</v>
      </c>
      <c r="BD70" s="20" t="s">
        <v>529</v>
      </c>
      <c r="BE70" s="20" t="s">
        <v>529</v>
      </c>
      <c r="BF70" s="20" t="s">
        <v>529</v>
      </c>
      <c r="BG70" s="20" t="s">
        <v>529</v>
      </c>
      <c r="BH70" s="20" t="s">
        <v>530</v>
      </c>
      <c r="BI70" s="219" t="s">
        <v>529</v>
      </c>
      <c r="BJ70" s="20" t="s">
        <v>529</v>
      </c>
      <c r="BK70" s="219" t="s">
        <v>529</v>
      </c>
      <c r="BL70" s="20"/>
      <c r="BM70" s="309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</row>
    <row r="71" spans="1:91" s="85" customFormat="1">
      <c r="A71" s="11">
        <v>7741</v>
      </c>
      <c r="B71" s="43" t="s">
        <v>475</v>
      </c>
      <c r="C71" s="11" t="s">
        <v>474</v>
      </c>
      <c r="D71" s="116">
        <v>41643</v>
      </c>
      <c r="E71" s="11" t="s">
        <v>363</v>
      </c>
      <c r="F71" s="11" t="s">
        <v>43</v>
      </c>
      <c r="G71" s="11" t="s">
        <v>476</v>
      </c>
      <c r="H71" s="11" t="s">
        <v>477</v>
      </c>
      <c r="I71" s="11" t="s">
        <v>478</v>
      </c>
      <c r="J71" s="215" t="s">
        <v>53</v>
      </c>
      <c r="K71" s="13" t="s">
        <v>479</v>
      </c>
      <c r="L71" s="14">
        <v>8160079589</v>
      </c>
      <c r="M71" s="129">
        <v>11500</v>
      </c>
      <c r="N71" s="129">
        <v>1000</v>
      </c>
      <c r="O71" s="138">
        <v>1000</v>
      </c>
      <c r="P71" s="119">
        <v>0</v>
      </c>
      <c r="Q71" s="119">
        <v>0</v>
      </c>
      <c r="R71" s="118">
        <f t="shared" si="20"/>
        <v>13500</v>
      </c>
      <c r="S71" s="118">
        <f t="shared" si="28"/>
        <v>1080</v>
      </c>
      <c r="T71" s="118">
        <f t="shared" si="27"/>
        <v>12420</v>
      </c>
      <c r="U71" s="119">
        <v>1000</v>
      </c>
      <c r="V71" s="119">
        <v>1031.25</v>
      </c>
      <c r="W71" s="138">
        <v>0</v>
      </c>
      <c r="X71" s="118">
        <f ca="1">SUM(T71:W71)</f>
        <v>14451.25</v>
      </c>
      <c r="Y71" s="118">
        <v>0</v>
      </c>
      <c r="Z71" s="118">
        <v>0</v>
      </c>
      <c r="AA71" s="118">
        <f t="shared" ca="1" si="24"/>
        <v>14451.25</v>
      </c>
      <c r="AB71" s="118">
        <f t="shared" si="25"/>
        <v>1620</v>
      </c>
      <c r="AC71" s="118">
        <f t="shared" si="26"/>
        <v>405</v>
      </c>
      <c r="AD71" s="15">
        <f t="shared" si="30"/>
        <v>21</v>
      </c>
      <c r="AE71" s="15">
        <f t="shared" si="31"/>
        <v>9</v>
      </c>
      <c r="AF71" s="15">
        <f t="shared" si="32"/>
        <v>0</v>
      </c>
      <c r="AG71" s="16">
        <f t="shared" si="33"/>
        <v>21</v>
      </c>
      <c r="AH71" s="17" t="s">
        <v>529</v>
      </c>
      <c r="AI71" s="17" t="s">
        <v>530</v>
      </c>
      <c r="AJ71" s="17" t="s">
        <v>529</v>
      </c>
      <c r="AK71" s="17" t="s">
        <v>529</v>
      </c>
      <c r="AL71" s="17" t="s">
        <v>529</v>
      </c>
      <c r="AM71" s="17" t="s">
        <v>529</v>
      </c>
      <c r="AN71" s="17" t="s">
        <v>529</v>
      </c>
      <c r="AO71" s="17" t="s">
        <v>529</v>
      </c>
      <c r="AP71" s="17" t="s">
        <v>530</v>
      </c>
      <c r="AQ71" s="17" t="s">
        <v>529</v>
      </c>
      <c r="AR71" s="17" t="s">
        <v>529</v>
      </c>
      <c r="AS71" s="17" t="s">
        <v>530</v>
      </c>
      <c r="AT71" s="17" t="s">
        <v>530</v>
      </c>
      <c r="AU71" s="17" t="s">
        <v>530</v>
      </c>
      <c r="AV71" s="17" t="s">
        <v>530</v>
      </c>
      <c r="AW71" s="17" t="s">
        <v>530</v>
      </c>
      <c r="AX71" s="17" t="s">
        <v>529</v>
      </c>
      <c r="AY71" s="17" t="s">
        <v>529</v>
      </c>
      <c r="AZ71" s="17" t="s">
        <v>529</v>
      </c>
      <c r="BA71" s="17" t="s">
        <v>529</v>
      </c>
      <c r="BB71" s="17" t="s">
        <v>529</v>
      </c>
      <c r="BC71" s="17" t="s">
        <v>529</v>
      </c>
      <c r="BD71" s="17" t="s">
        <v>530</v>
      </c>
      <c r="BE71" s="17" t="s">
        <v>529</v>
      </c>
      <c r="BF71" s="17" t="s">
        <v>529</v>
      </c>
      <c r="BG71" s="17" t="s">
        <v>529</v>
      </c>
      <c r="BH71" s="17" t="s">
        <v>529</v>
      </c>
      <c r="BI71" s="17" t="s">
        <v>529</v>
      </c>
      <c r="BJ71" s="17" t="s">
        <v>529</v>
      </c>
      <c r="BK71" s="17" t="s">
        <v>530</v>
      </c>
      <c r="BL71" s="20"/>
      <c r="BM71" s="309"/>
    </row>
    <row r="72" spans="1:91" s="84" customFormat="1">
      <c r="A72" s="11">
        <v>7744</v>
      </c>
      <c r="B72" s="12" t="s">
        <v>480</v>
      </c>
      <c r="C72" s="215" t="s">
        <v>481</v>
      </c>
      <c r="D72" s="116">
        <v>41643</v>
      </c>
      <c r="E72" s="11" t="s">
        <v>363</v>
      </c>
      <c r="F72" s="11" t="s">
        <v>43</v>
      </c>
      <c r="G72" s="11" t="s">
        <v>482</v>
      </c>
      <c r="H72" s="215"/>
      <c r="I72" s="11" t="s">
        <v>483</v>
      </c>
      <c r="J72" s="215" t="s">
        <v>53</v>
      </c>
      <c r="K72" s="215" t="s">
        <v>283</v>
      </c>
      <c r="L72" s="215">
        <v>8110035602</v>
      </c>
      <c r="M72" s="129">
        <v>11500</v>
      </c>
      <c r="N72" s="129">
        <v>1000</v>
      </c>
      <c r="O72" s="138">
        <v>1000</v>
      </c>
      <c r="P72" s="119">
        <v>0</v>
      </c>
      <c r="Q72" s="119">
        <v>0</v>
      </c>
      <c r="R72" s="118">
        <f t="shared" si="20"/>
        <v>13500</v>
      </c>
      <c r="S72" s="118">
        <f t="shared" si="28"/>
        <v>1080</v>
      </c>
      <c r="T72" s="118">
        <f t="shared" si="27"/>
        <v>12420</v>
      </c>
      <c r="U72" s="119">
        <v>1000</v>
      </c>
      <c r="V72" s="119">
        <v>1031.25</v>
      </c>
      <c r="W72" s="138">
        <v>0</v>
      </c>
      <c r="X72" s="118">
        <f t="shared" ref="X72:X81" ca="1" si="34">SUM(T72:W72)</f>
        <v>14451.25</v>
      </c>
      <c r="Y72" s="118">
        <v>0</v>
      </c>
      <c r="Z72" s="118">
        <v>0</v>
      </c>
      <c r="AA72" s="118">
        <f t="shared" ca="1" si="24"/>
        <v>14451.25</v>
      </c>
      <c r="AB72" s="118">
        <f t="shared" si="25"/>
        <v>1620</v>
      </c>
      <c r="AC72" s="118">
        <f t="shared" si="26"/>
        <v>405</v>
      </c>
      <c r="AD72" s="15">
        <f t="shared" si="30"/>
        <v>23</v>
      </c>
      <c r="AE72" s="15">
        <f t="shared" si="31"/>
        <v>7</v>
      </c>
      <c r="AF72" s="15">
        <f t="shared" si="32"/>
        <v>0</v>
      </c>
      <c r="AG72" s="16">
        <f t="shared" si="33"/>
        <v>23</v>
      </c>
      <c r="AH72" s="17" t="s">
        <v>529</v>
      </c>
      <c r="AI72" s="17" t="s">
        <v>529</v>
      </c>
      <c r="AJ72" s="17" t="s">
        <v>529</v>
      </c>
      <c r="AK72" s="17" t="s">
        <v>529</v>
      </c>
      <c r="AL72" s="17" t="s">
        <v>530</v>
      </c>
      <c r="AM72" s="17" t="s">
        <v>529</v>
      </c>
      <c r="AN72" s="17" t="s">
        <v>529</v>
      </c>
      <c r="AO72" s="17" t="s">
        <v>529</v>
      </c>
      <c r="AP72" s="17" t="s">
        <v>529</v>
      </c>
      <c r="AQ72" s="17" t="s">
        <v>529</v>
      </c>
      <c r="AR72" s="17" t="s">
        <v>529</v>
      </c>
      <c r="AS72" s="17" t="s">
        <v>530</v>
      </c>
      <c r="AT72" s="17" t="s">
        <v>530</v>
      </c>
      <c r="AU72" s="17" t="s">
        <v>530</v>
      </c>
      <c r="AV72" s="17" t="s">
        <v>530</v>
      </c>
      <c r="AW72" s="17" t="s">
        <v>529</v>
      </c>
      <c r="AX72" s="17" t="s">
        <v>529</v>
      </c>
      <c r="AY72" s="17" t="s">
        <v>529</v>
      </c>
      <c r="AZ72" s="17" t="s">
        <v>530</v>
      </c>
      <c r="BA72" s="17" t="s">
        <v>529</v>
      </c>
      <c r="BB72" s="17" t="s">
        <v>529</v>
      </c>
      <c r="BC72" s="17" t="s">
        <v>529</v>
      </c>
      <c r="BD72" s="17" t="s">
        <v>529</v>
      </c>
      <c r="BE72" s="17" t="s">
        <v>529</v>
      </c>
      <c r="BF72" s="17" t="s">
        <v>529</v>
      </c>
      <c r="BG72" s="17" t="s">
        <v>530</v>
      </c>
      <c r="BH72" s="17" t="s">
        <v>529</v>
      </c>
      <c r="BI72" s="17" t="s">
        <v>529</v>
      </c>
      <c r="BJ72" s="17" t="s">
        <v>529</v>
      </c>
      <c r="BK72" s="17" t="s">
        <v>529</v>
      </c>
      <c r="BL72" s="219"/>
      <c r="BM72" s="309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</row>
    <row r="73" spans="1:91">
      <c r="A73" s="318">
        <v>7742</v>
      </c>
      <c r="B73" s="215" t="s">
        <v>484</v>
      </c>
      <c r="C73" s="215" t="s">
        <v>485</v>
      </c>
      <c r="D73" s="116">
        <v>41643</v>
      </c>
      <c r="E73" s="11" t="s">
        <v>363</v>
      </c>
      <c r="F73" s="11" t="s">
        <v>43</v>
      </c>
      <c r="G73" s="11" t="s">
        <v>486</v>
      </c>
      <c r="H73" s="11" t="s">
        <v>487</v>
      </c>
      <c r="I73" s="11" t="s">
        <v>301</v>
      </c>
      <c r="J73" s="215" t="s">
        <v>53</v>
      </c>
      <c r="K73" s="215"/>
      <c r="L73" s="215">
        <v>8120054794</v>
      </c>
      <c r="M73" s="129">
        <v>11500</v>
      </c>
      <c r="N73" s="129">
        <v>1000</v>
      </c>
      <c r="O73" s="138">
        <v>1000</v>
      </c>
      <c r="P73" s="119">
        <v>0</v>
      </c>
      <c r="Q73" s="119">
        <v>0</v>
      </c>
      <c r="R73" s="118">
        <f t="shared" si="20"/>
        <v>13500</v>
      </c>
      <c r="S73" s="118">
        <f t="shared" si="28"/>
        <v>1080</v>
      </c>
      <c r="T73" s="118">
        <f t="shared" si="27"/>
        <v>12420</v>
      </c>
      <c r="U73" s="119">
        <v>1000</v>
      </c>
      <c r="V73" s="119">
        <v>1031.25</v>
      </c>
      <c r="W73" s="138">
        <v>0</v>
      </c>
      <c r="X73" s="118">
        <f t="shared" ca="1" si="34"/>
        <v>14451.25</v>
      </c>
      <c r="Y73" s="118">
        <v>0</v>
      </c>
      <c r="Z73" s="118">
        <v>0</v>
      </c>
      <c r="AA73" s="118">
        <f t="shared" ca="1" si="24"/>
        <v>14451.25</v>
      </c>
      <c r="AB73" s="118">
        <f t="shared" si="25"/>
        <v>1620</v>
      </c>
      <c r="AC73" s="118">
        <f t="shared" si="26"/>
        <v>405</v>
      </c>
      <c r="AD73" s="15">
        <f t="shared" si="30"/>
        <v>23</v>
      </c>
      <c r="AE73" s="15">
        <f t="shared" si="31"/>
        <v>7</v>
      </c>
      <c r="AF73" s="15">
        <f t="shared" si="32"/>
        <v>0</v>
      </c>
      <c r="AG73" s="16">
        <f t="shared" si="33"/>
        <v>23</v>
      </c>
      <c r="AH73" s="17" t="s">
        <v>529</v>
      </c>
      <c r="AI73" s="17" t="s">
        <v>529</v>
      </c>
      <c r="AJ73" s="17" t="s">
        <v>529</v>
      </c>
      <c r="AK73" s="17" t="s">
        <v>529</v>
      </c>
      <c r="AL73" s="17" t="s">
        <v>529</v>
      </c>
      <c r="AM73" s="17" t="s">
        <v>530</v>
      </c>
      <c r="AN73" s="17" t="s">
        <v>529</v>
      </c>
      <c r="AO73" s="17" t="s">
        <v>529</v>
      </c>
      <c r="AP73" s="17" t="s">
        <v>529</v>
      </c>
      <c r="AQ73" s="17" t="s">
        <v>529</v>
      </c>
      <c r="AR73" s="17" t="s">
        <v>529</v>
      </c>
      <c r="AS73" s="17" t="s">
        <v>530</v>
      </c>
      <c r="AT73" s="17" t="s">
        <v>530</v>
      </c>
      <c r="AU73" s="17" t="s">
        <v>530</v>
      </c>
      <c r="AV73" s="17" t="s">
        <v>530</v>
      </c>
      <c r="AW73" s="17" t="s">
        <v>529</v>
      </c>
      <c r="AX73" s="17" t="s">
        <v>529</v>
      </c>
      <c r="AY73" s="17" t="s">
        <v>529</v>
      </c>
      <c r="AZ73" s="17" t="s">
        <v>529</v>
      </c>
      <c r="BA73" s="17" t="s">
        <v>530</v>
      </c>
      <c r="BB73" s="17" t="s">
        <v>529</v>
      </c>
      <c r="BC73" s="17" t="s">
        <v>529</v>
      </c>
      <c r="BD73" s="17" t="s">
        <v>529</v>
      </c>
      <c r="BE73" s="17" t="s">
        <v>529</v>
      </c>
      <c r="BF73" s="17" t="s">
        <v>529</v>
      </c>
      <c r="BG73" s="17" t="s">
        <v>529</v>
      </c>
      <c r="BH73" s="17" t="s">
        <v>530</v>
      </c>
      <c r="BI73" s="17" t="s">
        <v>529</v>
      </c>
      <c r="BJ73" s="17" t="s">
        <v>529</v>
      </c>
      <c r="BK73" s="17" t="s">
        <v>529</v>
      </c>
      <c r="BL73" s="219"/>
      <c r="BM73" s="309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</row>
    <row r="74" spans="1:91" ht="15" customHeight="1">
      <c r="A74" s="11">
        <v>7743</v>
      </c>
      <c r="B74" s="215" t="s">
        <v>488</v>
      </c>
      <c r="C74" s="215" t="s">
        <v>489</v>
      </c>
      <c r="D74" s="116">
        <v>41643</v>
      </c>
      <c r="E74" s="11" t="s">
        <v>363</v>
      </c>
      <c r="F74" s="11" t="s">
        <v>43</v>
      </c>
      <c r="G74" s="11" t="s">
        <v>490</v>
      </c>
      <c r="H74" s="11" t="s">
        <v>491</v>
      </c>
      <c r="I74" s="11" t="s">
        <v>492</v>
      </c>
      <c r="J74" s="215" t="s">
        <v>53</v>
      </c>
      <c r="K74" s="215" t="s">
        <v>283</v>
      </c>
      <c r="L74" s="215">
        <v>8110035589</v>
      </c>
      <c r="M74" s="129">
        <v>11500</v>
      </c>
      <c r="N74" s="129">
        <v>1000</v>
      </c>
      <c r="O74" s="138">
        <v>1000</v>
      </c>
      <c r="P74" s="119">
        <v>0</v>
      </c>
      <c r="Q74" s="119">
        <v>0</v>
      </c>
      <c r="R74" s="118">
        <f t="shared" si="20"/>
        <v>13500</v>
      </c>
      <c r="S74" s="118">
        <f t="shared" si="28"/>
        <v>1080</v>
      </c>
      <c r="T74" s="118">
        <f t="shared" si="27"/>
        <v>12420</v>
      </c>
      <c r="U74" s="119">
        <v>1000</v>
      </c>
      <c r="V74" s="119">
        <v>1031.25</v>
      </c>
      <c r="W74" s="138">
        <v>0</v>
      </c>
      <c r="X74" s="118">
        <f t="shared" ca="1" si="34"/>
        <v>14451.25</v>
      </c>
      <c r="Y74" s="118">
        <v>0</v>
      </c>
      <c r="Z74" s="118">
        <v>0</v>
      </c>
      <c r="AA74" s="118">
        <f t="shared" ca="1" si="24"/>
        <v>14451.25</v>
      </c>
      <c r="AB74" s="118">
        <f t="shared" si="25"/>
        <v>1620</v>
      </c>
      <c r="AC74" s="118">
        <f t="shared" si="26"/>
        <v>405</v>
      </c>
      <c r="AD74" s="15">
        <f t="shared" si="30"/>
        <v>23</v>
      </c>
      <c r="AE74" s="15">
        <f t="shared" si="31"/>
        <v>7</v>
      </c>
      <c r="AF74" s="15">
        <f t="shared" si="32"/>
        <v>0</v>
      </c>
      <c r="AG74" s="16">
        <f t="shared" si="33"/>
        <v>23</v>
      </c>
      <c r="AH74" s="17" t="s">
        <v>529</v>
      </c>
      <c r="AI74" s="17" t="s">
        <v>529</v>
      </c>
      <c r="AJ74" s="17" t="s">
        <v>529</v>
      </c>
      <c r="AK74" s="17" t="s">
        <v>529</v>
      </c>
      <c r="AL74" s="17" t="s">
        <v>530</v>
      </c>
      <c r="AM74" s="17" t="s">
        <v>529</v>
      </c>
      <c r="AN74" s="17" t="s">
        <v>529</v>
      </c>
      <c r="AO74" s="17" t="s">
        <v>529</v>
      </c>
      <c r="AP74" s="17" t="s">
        <v>529</v>
      </c>
      <c r="AQ74" s="17" t="s">
        <v>529</v>
      </c>
      <c r="AR74" s="17" t="s">
        <v>529</v>
      </c>
      <c r="AS74" s="17" t="s">
        <v>530</v>
      </c>
      <c r="AT74" s="17" t="s">
        <v>530</v>
      </c>
      <c r="AU74" s="17" t="s">
        <v>530</v>
      </c>
      <c r="AV74" s="17" t="s">
        <v>530</v>
      </c>
      <c r="AW74" s="17" t="s">
        <v>529</v>
      </c>
      <c r="AX74" s="17" t="s">
        <v>529</v>
      </c>
      <c r="AY74" s="17" t="s">
        <v>529</v>
      </c>
      <c r="AZ74" s="17" t="s">
        <v>530</v>
      </c>
      <c r="BA74" s="17" t="s">
        <v>529</v>
      </c>
      <c r="BB74" s="17" t="s">
        <v>529</v>
      </c>
      <c r="BC74" s="17" t="s">
        <v>529</v>
      </c>
      <c r="BD74" s="17" t="s">
        <v>529</v>
      </c>
      <c r="BE74" s="17" t="s">
        <v>529</v>
      </c>
      <c r="BF74" s="17" t="s">
        <v>529</v>
      </c>
      <c r="BG74" s="17" t="s">
        <v>530</v>
      </c>
      <c r="BH74" s="17" t="s">
        <v>529</v>
      </c>
      <c r="BI74" s="17" t="s">
        <v>529</v>
      </c>
      <c r="BJ74" s="17" t="s">
        <v>529</v>
      </c>
      <c r="BK74" s="17" t="s">
        <v>529</v>
      </c>
      <c r="BL74" s="219"/>
      <c r="BM74" s="309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</row>
    <row r="75" spans="1:91">
      <c r="A75" s="22">
        <v>7747</v>
      </c>
      <c r="B75" s="27" t="s">
        <v>493</v>
      </c>
      <c r="C75" s="27" t="s">
        <v>494</v>
      </c>
      <c r="D75" s="220">
        <v>41643</v>
      </c>
      <c r="E75" s="22" t="s">
        <v>363</v>
      </c>
      <c r="F75" s="22" t="s">
        <v>78</v>
      </c>
      <c r="G75" s="22" t="s">
        <v>495</v>
      </c>
      <c r="H75" s="22"/>
      <c r="I75" s="22" t="s">
        <v>496</v>
      </c>
      <c r="J75" s="27" t="s">
        <v>113</v>
      </c>
      <c r="K75" s="27" t="s">
        <v>496</v>
      </c>
      <c r="L75" s="216">
        <v>101110163490</v>
      </c>
      <c r="M75" s="217">
        <v>12500</v>
      </c>
      <c r="N75" s="217">
        <v>1000</v>
      </c>
      <c r="O75" s="217">
        <v>0</v>
      </c>
      <c r="P75" s="122">
        <v>0</v>
      </c>
      <c r="Q75" s="122">
        <v>0</v>
      </c>
      <c r="R75" s="121">
        <f t="shared" si="20"/>
        <v>13500</v>
      </c>
      <c r="S75" s="121">
        <f t="shared" si="28"/>
        <v>1080</v>
      </c>
      <c r="T75" s="121">
        <f t="shared" si="27"/>
        <v>12420</v>
      </c>
      <c r="U75" s="122">
        <v>1000</v>
      </c>
      <c r="V75" s="122">
        <v>500</v>
      </c>
      <c r="W75" s="138">
        <v>0</v>
      </c>
      <c r="X75" s="121">
        <f t="shared" ca="1" si="34"/>
        <v>13920</v>
      </c>
      <c r="Y75" s="121">
        <v>0</v>
      </c>
      <c r="Z75" s="121">
        <v>0</v>
      </c>
      <c r="AA75" s="121">
        <f t="shared" ca="1" si="24"/>
        <v>13920</v>
      </c>
      <c r="AB75" s="121">
        <f t="shared" si="25"/>
        <v>1620</v>
      </c>
      <c r="AC75" s="121">
        <f t="shared" si="26"/>
        <v>405</v>
      </c>
      <c r="AD75" s="15">
        <f t="shared" si="30"/>
        <v>23</v>
      </c>
      <c r="AE75" s="15">
        <f t="shared" si="31"/>
        <v>7</v>
      </c>
      <c r="AF75" s="15">
        <f t="shared" si="32"/>
        <v>0</v>
      </c>
      <c r="AG75" s="16">
        <f t="shared" si="33"/>
        <v>23</v>
      </c>
      <c r="AH75" s="20" t="s">
        <v>529</v>
      </c>
      <c r="AI75" s="20" t="s">
        <v>529</v>
      </c>
      <c r="AJ75" s="20" t="s">
        <v>529</v>
      </c>
      <c r="AK75" s="20" t="s">
        <v>529</v>
      </c>
      <c r="AL75" s="20" t="s">
        <v>530</v>
      </c>
      <c r="AM75" s="20" t="s">
        <v>529</v>
      </c>
      <c r="AN75" s="20" t="s">
        <v>529</v>
      </c>
      <c r="AO75" s="20" t="s">
        <v>529</v>
      </c>
      <c r="AP75" s="20" t="s">
        <v>529</v>
      </c>
      <c r="AQ75" s="20" t="s">
        <v>529</v>
      </c>
      <c r="AR75" s="20" t="s">
        <v>529</v>
      </c>
      <c r="AS75" s="17" t="s">
        <v>530</v>
      </c>
      <c r="AT75" s="17" t="s">
        <v>530</v>
      </c>
      <c r="AU75" s="17" t="s">
        <v>530</v>
      </c>
      <c r="AV75" s="17" t="s">
        <v>530</v>
      </c>
      <c r="AW75" s="20" t="s">
        <v>529</v>
      </c>
      <c r="AX75" s="20" t="s">
        <v>529</v>
      </c>
      <c r="AY75" s="20" t="s">
        <v>529</v>
      </c>
      <c r="AZ75" s="20" t="s">
        <v>530</v>
      </c>
      <c r="BA75" s="20" t="s">
        <v>529</v>
      </c>
      <c r="BB75" s="20" t="s">
        <v>529</v>
      </c>
      <c r="BC75" s="20" t="s">
        <v>529</v>
      </c>
      <c r="BD75" s="20" t="s">
        <v>529</v>
      </c>
      <c r="BE75" s="20" t="s">
        <v>529</v>
      </c>
      <c r="BF75" s="20" t="s">
        <v>529</v>
      </c>
      <c r="BG75" s="20" t="s">
        <v>530</v>
      </c>
      <c r="BH75" s="20" t="s">
        <v>529</v>
      </c>
      <c r="BI75" s="20" t="s">
        <v>529</v>
      </c>
      <c r="BJ75" s="20" t="s">
        <v>529</v>
      </c>
      <c r="BK75" s="252" t="s">
        <v>529</v>
      </c>
      <c r="BL75" s="219"/>
      <c r="BM75" s="309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</row>
    <row r="76" spans="1:91">
      <c r="A76" s="22">
        <v>7739</v>
      </c>
      <c r="B76" s="27" t="s">
        <v>497</v>
      </c>
      <c r="C76" s="27" t="s">
        <v>498</v>
      </c>
      <c r="D76" s="220">
        <v>41643</v>
      </c>
      <c r="E76" s="22" t="s">
        <v>363</v>
      </c>
      <c r="F76" s="22" t="s">
        <v>78</v>
      </c>
      <c r="G76" s="22" t="s">
        <v>499</v>
      </c>
      <c r="H76" s="22" t="s">
        <v>500</v>
      </c>
      <c r="I76" s="22" t="s">
        <v>501</v>
      </c>
      <c r="J76" s="27" t="s">
        <v>53</v>
      </c>
      <c r="K76" s="27" t="s">
        <v>283</v>
      </c>
      <c r="L76" s="27">
        <v>8110035587</v>
      </c>
      <c r="M76" s="217">
        <v>12500</v>
      </c>
      <c r="N76" s="217">
        <v>1000</v>
      </c>
      <c r="O76" s="217">
        <v>0</v>
      </c>
      <c r="P76" s="122">
        <v>0</v>
      </c>
      <c r="Q76" s="122">
        <v>0</v>
      </c>
      <c r="R76" s="121">
        <f t="shared" si="20"/>
        <v>13500</v>
      </c>
      <c r="S76" s="121">
        <f t="shared" si="28"/>
        <v>1080</v>
      </c>
      <c r="T76" s="121">
        <f t="shared" si="27"/>
        <v>12420</v>
      </c>
      <c r="U76" s="122">
        <v>961.54</v>
      </c>
      <c r="V76" s="122">
        <v>500</v>
      </c>
      <c r="W76" s="138">
        <v>0</v>
      </c>
      <c r="X76" s="121">
        <f t="shared" ca="1" si="34"/>
        <v>13881.54</v>
      </c>
      <c r="Y76" s="121">
        <v>0</v>
      </c>
      <c r="Z76" s="121">
        <v>0</v>
      </c>
      <c r="AA76" s="121">
        <f t="shared" ca="1" si="24"/>
        <v>13881.54</v>
      </c>
      <c r="AB76" s="121">
        <f t="shared" si="25"/>
        <v>1620</v>
      </c>
      <c r="AC76" s="121">
        <f t="shared" si="26"/>
        <v>405</v>
      </c>
      <c r="AD76" s="15">
        <f t="shared" si="30"/>
        <v>22</v>
      </c>
      <c r="AE76" s="15">
        <f t="shared" si="31"/>
        <v>7</v>
      </c>
      <c r="AF76" s="15">
        <f t="shared" si="32"/>
        <v>1</v>
      </c>
      <c r="AG76" s="16">
        <f t="shared" si="33"/>
        <v>22</v>
      </c>
      <c r="AH76" s="20" t="s">
        <v>529</v>
      </c>
      <c r="AI76" s="20" t="s">
        <v>529</v>
      </c>
      <c r="AJ76" s="20" t="s">
        <v>529</v>
      </c>
      <c r="AK76" s="20" t="s">
        <v>529</v>
      </c>
      <c r="AL76" s="20" t="s">
        <v>530</v>
      </c>
      <c r="AM76" s="20" t="s">
        <v>529</v>
      </c>
      <c r="AN76" s="20" t="s">
        <v>529</v>
      </c>
      <c r="AO76" s="20" t="s">
        <v>529</v>
      </c>
      <c r="AP76" s="20" t="s">
        <v>529</v>
      </c>
      <c r="AQ76" s="20" t="s">
        <v>529</v>
      </c>
      <c r="AR76" s="20" t="s">
        <v>529</v>
      </c>
      <c r="AS76" s="17" t="s">
        <v>530</v>
      </c>
      <c r="AT76" s="17" t="s">
        <v>530</v>
      </c>
      <c r="AU76" s="17" t="s">
        <v>530</v>
      </c>
      <c r="AV76" s="17" t="s">
        <v>530</v>
      </c>
      <c r="AW76" s="20" t="s">
        <v>529</v>
      </c>
      <c r="AX76" s="20" t="s">
        <v>529</v>
      </c>
      <c r="AY76" s="20" t="s">
        <v>529</v>
      </c>
      <c r="AZ76" s="20" t="s">
        <v>530</v>
      </c>
      <c r="BA76" s="20" t="s">
        <v>529</v>
      </c>
      <c r="BB76" s="17" t="s">
        <v>531</v>
      </c>
      <c r="BC76" s="20" t="s">
        <v>529</v>
      </c>
      <c r="BD76" s="20" t="s">
        <v>529</v>
      </c>
      <c r="BE76" s="20" t="s">
        <v>529</v>
      </c>
      <c r="BF76" s="20" t="s">
        <v>529</v>
      </c>
      <c r="BG76" s="20" t="s">
        <v>530</v>
      </c>
      <c r="BH76" s="20" t="s">
        <v>529</v>
      </c>
      <c r="BI76" s="20" t="s">
        <v>529</v>
      </c>
      <c r="BJ76" s="20" t="s">
        <v>529</v>
      </c>
      <c r="BK76" s="252" t="s">
        <v>529</v>
      </c>
      <c r="BL76" s="219"/>
      <c r="BM76" s="309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</row>
    <row r="77" spans="1:91">
      <c r="A77" s="247">
        <v>7737</v>
      </c>
      <c r="B77" s="218" t="s">
        <v>502</v>
      </c>
      <c r="C77" s="218" t="s">
        <v>503</v>
      </c>
      <c r="D77" s="221">
        <v>41643</v>
      </c>
      <c r="E77" s="49" t="s">
        <v>363</v>
      </c>
      <c r="F77" s="49" t="s">
        <v>110</v>
      </c>
      <c r="G77" s="49" t="s">
        <v>504</v>
      </c>
      <c r="H77" s="49" t="s">
        <v>505</v>
      </c>
      <c r="I77" s="49" t="s">
        <v>262</v>
      </c>
      <c r="J77" s="218" t="s">
        <v>217</v>
      </c>
      <c r="K77" s="218" t="s">
        <v>532</v>
      </c>
      <c r="L77" s="53" t="s">
        <v>506</v>
      </c>
      <c r="M77" s="157">
        <v>12500</v>
      </c>
      <c r="N77" s="157">
        <v>1000</v>
      </c>
      <c r="O77" s="157">
        <v>0</v>
      </c>
      <c r="P77" s="133">
        <v>0</v>
      </c>
      <c r="Q77" s="133">
        <v>0</v>
      </c>
      <c r="R77" s="132">
        <f t="shared" si="20"/>
        <v>13500</v>
      </c>
      <c r="S77" s="132">
        <f t="shared" si="28"/>
        <v>1080</v>
      </c>
      <c r="T77" s="132">
        <f t="shared" si="27"/>
        <v>12420</v>
      </c>
      <c r="U77" s="133">
        <v>923.08</v>
      </c>
      <c r="V77" s="133">
        <v>0</v>
      </c>
      <c r="W77" s="138">
        <v>0</v>
      </c>
      <c r="X77" s="132">
        <f t="shared" ca="1" si="34"/>
        <v>13343.08</v>
      </c>
      <c r="Y77" s="132">
        <v>0</v>
      </c>
      <c r="Z77" s="132">
        <v>0</v>
      </c>
      <c r="AA77" s="132">
        <f t="shared" ca="1" si="24"/>
        <v>13343.08</v>
      </c>
      <c r="AB77" s="132">
        <f t="shared" si="25"/>
        <v>1620</v>
      </c>
      <c r="AC77" s="132">
        <f t="shared" si="26"/>
        <v>405</v>
      </c>
      <c r="AD77" s="15">
        <f t="shared" si="30"/>
        <v>21</v>
      </c>
      <c r="AE77" s="15">
        <f t="shared" si="31"/>
        <v>7</v>
      </c>
      <c r="AF77" s="15">
        <f t="shared" si="32"/>
        <v>2</v>
      </c>
      <c r="AG77" s="16">
        <f t="shared" si="33"/>
        <v>21</v>
      </c>
      <c r="AH77" s="20" t="s">
        <v>529</v>
      </c>
      <c r="AI77" s="17" t="s">
        <v>531</v>
      </c>
      <c r="AJ77" s="20" t="s">
        <v>529</v>
      </c>
      <c r="AK77" s="17" t="s">
        <v>531</v>
      </c>
      <c r="AL77" s="20" t="s">
        <v>530</v>
      </c>
      <c r="AM77" s="20" t="s">
        <v>529</v>
      </c>
      <c r="AN77" s="20" t="s">
        <v>529</v>
      </c>
      <c r="AO77" s="20" t="s">
        <v>529</v>
      </c>
      <c r="AP77" s="20" t="s">
        <v>529</v>
      </c>
      <c r="AQ77" s="20" t="s">
        <v>529</v>
      </c>
      <c r="AR77" s="20" t="s">
        <v>529</v>
      </c>
      <c r="AS77" s="17" t="s">
        <v>530</v>
      </c>
      <c r="AT77" s="17" t="s">
        <v>530</v>
      </c>
      <c r="AU77" s="17" t="s">
        <v>530</v>
      </c>
      <c r="AV77" s="17" t="s">
        <v>530</v>
      </c>
      <c r="AW77" s="20" t="s">
        <v>529</v>
      </c>
      <c r="AX77" s="20" t="s">
        <v>529</v>
      </c>
      <c r="AY77" s="20" t="s">
        <v>529</v>
      </c>
      <c r="AZ77" s="20" t="s">
        <v>530</v>
      </c>
      <c r="BA77" s="20" t="s">
        <v>529</v>
      </c>
      <c r="BB77" s="20" t="s">
        <v>529</v>
      </c>
      <c r="BC77" s="20" t="s">
        <v>529</v>
      </c>
      <c r="BD77" s="20" t="s">
        <v>529</v>
      </c>
      <c r="BE77" s="20" t="s">
        <v>529</v>
      </c>
      <c r="BF77" s="20" t="s">
        <v>529</v>
      </c>
      <c r="BG77" s="20" t="s">
        <v>530</v>
      </c>
      <c r="BH77" s="20" t="s">
        <v>529</v>
      </c>
      <c r="BI77" s="20" t="s">
        <v>529</v>
      </c>
      <c r="BJ77" s="20" t="s">
        <v>529</v>
      </c>
      <c r="BK77" s="219" t="s">
        <v>529</v>
      </c>
      <c r="BL77" s="219"/>
      <c r="BM77" s="309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</row>
    <row r="78" spans="1:91">
      <c r="A78" s="247">
        <v>7738</v>
      </c>
      <c r="B78" s="248" t="s">
        <v>507</v>
      </c>
      <c r="C78" s="50" t="s">
        <v>508</v>
      </c>
      <c r="D78" s="221">
        <v>41643</v>
      </c>
      <c r="E78" s="49" t="s">
        <v>363</v>
      </c>
      <c r="F78" s="49" t="s">
        <v>178</v>
      </c>
      <c r="G78" s="49" t="s">
        <v>509</v>
      </c>
      <c r="H78" s="49"/>
      <c r="I78" s="49" t="s">
        <v>510</v>
      </c>
      <c r="J78" s="248" t="s">
        <v>53</v>
      </c>
      <c r="K78" s="248" t="s">
        <v>510</v>
      </c>
      <c r="L78" s="248">
        <v>8110035588</v>
      </c>
      <c r="M78" s="157">
        <v>12500</v>
      </c>
      <c r="N78" s="157">
        <v>1000</v>
      </c>
      <c r="O78" s="157">
        <v>0</v>
      </c>
      <c r="P78" s="133">
        <v>0</v>
      </c>
      <c r="Q78" s="133">
        <v>0</v>
      </c>
      <c r="R78" s="132">
        <f t="shared" si="20"/>
        <v>13500</v>
      </c>
      <c r="S78" s="132">
        <f t="shared" si="28"/>
        <v>1080</v>
      </c>
      <c r="T78" s="132">
        <f t="shared" si="27"/>
        <v>12420</v>
      </c>
      <c r="U78" s="133">
        <v>769.23</v>
      </c>
      <c r="V78" s="133">
        <v>0</v>
      </c>
      <c r="W78" s="138">
        <v>0</v>
      </c>
      <c r="X78" s="132">
        <f t="shared" ca="1" si="34"/>
        <v>13189.23</v>
      </c>
      <c r="Y78" s="132">
        <v>0</v>
      </c>
      <c r="Z78" s="132">
        <v>0</v>
      </c>
      <c r="AA78" s="132">
        <f t="shared" ca="1" si="24"/>
        <v>13189.23</v>
      </c>
      <c r="AB78" s="132">
        <f t="shared" si="25"/>
        <v>1620</v>
      </c>
      <c r="AC78" s="144">
        <f t="shared" si="26"/>
        <v>405</v>
      </c>
      <c r="AD78" s="15">
        <f t="shared" si="30"/>
        <v>22</v>
      </c>
      <c r="AE78" s="15">
        <f t="shared" si="31"/>
        <v>5</v>
      </c>
      <c r="AF78" s="15">
        <f t="shared" si="32"/>
        <v>3</v>
      </c>
      <c r="AG78" s="16">
        <f t="shared" si="33"/>
        <v>22</v>
      </c>
      <c r="AH78" s="81" t="s">
        <v>529</v>
      </c>
      <c r="AI78" s="81" t="s">
        <v>529</v>
      </c>
      <c r="AJ78" s="81" t="s">
        <v>529</v>
      </c>
      <c r="AK78" s="17" t="s">
        <v>531</v>
      </c>
      <c r="AL78" s="81" t="s">
        <v>529</v>
      </c>
      <c r="AM78" s="20" t="s">
        <v>530</v>
      </c>
      <c r="AN78" s="81" t="s">
        <v>529</v>
      </c>
      <c r="AO78" s="20" t="s">
        <v>529</v>
      </c>
      <c r="AP78" s="20" t="s">
        <v>529</v>
      </c>
      <c r="AQ78" s="17" t="s">
        <v>531</v>
      </c>
      <c r="AR78" s="81" t="s">
        <v>529</v>
      </c>
      <c r="AS78" s="17" t="s">
        <v>530</v>
      </c>
      <c r="AT78" s="17" t="s">
        <v>530</v>
      </c>
      <c r="AU78" s="17" t="s">
        <v>530</v>
      </c>
      <c r="AV78" s="17" t="s">
        <v>530</v>
      </c>
      <c r="AW78" s="20" t="s">
        <v>529</v>
      </c>
      <c r="AX78" s="17" t="s">
        <v>531</v>
      </c>
      <c r="AY78" s="81" t="s">
        <v>529</v>
      </c>
      <c r="AZ78" s="81" t="s">
        <v>529</v>
      </c>
      <c r="BA78" s="81" t="s">
        <v>529</v>
      </c>
      <c r="BB78" s="81" t="s">
        <v>529</v>
      </c>
      <c r="BC78" s="20" t="s">
        <v>529</v>
      </c>
      <c r="BD78" s="81" t="s">
        <v>529</v>
      </c>
      <c r="BE78" s="81" t="s">
        <v>529</v>
      </c>
      <c r="BF78" s="81" t="s">
        <v>529</v>
      </c>
      <c r="BG78" s="81" t="s">
        <v>529</v>
      </c>
      <c r="BH78" s="81" t="s">
        <v>529</v>
      </c>
      <c r="BI78" s="81" t="s">
        <v>529</v>
      </c>
      <c r="BJ78" s="20" t="s">
        <v>529</v>
      </c>
      <c r="BK78" s="81" t="s">
        <v>529</v>
      </c>
      <c r="BL78" s="219"/>
      <c r="BM78" s="309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</row>
    <row r="79" spans="1:91">
      <c r="A79" s="202">
        <v>7736</v>
      </c>
      <c r="B79" s="203" t="s">
        <v>511</v>
      </c>
      <c r="C79" s="222" t="s">
        <v>512</v>
      </c>
      <c r="D79" s="205">
        <v>41643</v>
      </c>
      <c r="E79" s="204" t="s">
        <v>363</v>
      </c>
      <c r="F79" s="204" t="s">
        <v>178</v>
      </c>
      <c r="G79" s="204" t="s">
        <v>513</v>
      </c>
      <c r="H79" s="204"/>
      <c r="I79" s="204" t="s">
        <v>514</v>
      </c>
      <c r="J79" s="203" t="s">
        <v>53</v>
      </c>
      <c r="K79" s="203" t="s">
        <v>283</v>
      </c>
      <c r="L79" s="203">
        <v>8110035590</v>
      </c>
      <c r="M79" s="206">
        <v>9000</v>
      </c>
      <c r="N79" s="206">
        <v>1000</v>
      </c>
      <c r="O79" s="206">
        <v>0</v>
      </c>
      <c r="P79" s="146">
        <v>0</v>
      </c>
      <c r="Q79" s="146">
        <v>0</v>
      </c>
      <c r="R79" s="144">
        <f t="shared" si="20"/>
        <v>10000</v>
      </c>
      <c r="S79" s="144">
        <f t="shared" si="28"/>
        <v>800</v>
      </c>
      <c r="T79" s="144">
        <f t="shared" si="27"/>
        <v>9200</v>
      </c>
      <c r="U79" s="146">
        <v>1000</v>
      </c>
      <c r="V79" s="133">
        <v>0</v>
      </c>
      <c r="W79" s="138">
        <v>0</v>
      </c>
      <c r="X79" s="144">
        <f t="shared" ca="1" si="34"/>
        <v>10200</v>
      </c>
      <c r="Y79" s="144">
        <v>0</v>
      </c>
      <c r="Z79" s="144">
        <v>0</v>
      </c>
      <c r="AA79" s="144">
        <f t="shared" ca="1" si="24"/>
        <v>10200</v>
      </c>
      <c r="AB79" s="144">
        <f t="shared" si="25"/>
        <v>1200</v>
      </c>
      <c r="AC79" s="144">
        <f t="shared" si="26"/>
        <v>300</v>
      </c>
      <c r="AD79" s="15">
        <f t="shared" si="30"/>
        <v>23</v>
      </c>
      <c r="AE79" s="15">
        <f t="shared" si="31"/>
        <v>7</v>
      </c>
      <c r="AF79" s="15">
        <f t="shared" si="32"/>
        <v>0</v>
      </c>
      <c r="AG79" s="16">
        <f t="shared" si="33"/>
        <v>23</v>
      </c>
      <c r="AH79" s="81" t="s">
        <v>529</v>
      </c>
      <c r="AI79" s="81" t="s">
        <v>529</v>
      </c>
      <c r="AJ79" s="81" t="s">
        <v>529</v>
      </c>
      <c r="AK79" s="81" t="s">
        <v>529</v>
      </c>
      <c r="AL79" s="20" t="s">
        <v>530</v>
      </c>
      <c r="AM79" s="81" t="s">
        <v>529</v>
      </c>
      <c r="AN79" s="81" t="s">
        <v>529</v>
      </c>
      <c r="AO79" s="20" t="s">
        <v>529</v>
      </c>
      <c r="AP79" s="20" t="s">
        <v>529</v>
      </c>
      <c r="AQ79" s="81" t="s">
        <v>529</v>
      </c>
      <c r="AR79" s="81" t="s">
        <v>529</v>
      </c>
      <c r="AS79" s="17" t="s">
        <v>530</v>
      </c>
      <c r="AT79" s="17" t="s">
        <v>530</v>
      </c>
      <c r="AU79" s="17" t="s">
        <v>530</v>
      </c>
      <c r="AV79" s="17" t="s">
        <v>530</v>
      </c>
      <c r="AW79" s="20" t="s">
        <v>529</v>
      </c>
      <c r="AX79" s="81" t="s">
        <v>529</v>
      </c>
      <c r="AY79" s="81" t="s">
        <v>529</v>
      </c>
      <c r="AZ79" s="20" t="s">
        <v>530</v>
      </c>
      <c r="BA79" s="81" t="s">
        <v>529</v>
      </c>
      <c r="BB79" s="81" t="s">
        <v>529</v>
      </c>
      <c r="BC79" s="20" t="s">
        <v>529</v>
      </c>
      <c r="BD79" s="81" t="s">
        <v>529</v>
      </c>
      <c r="BE79" s="81" t="s">
        <v>529</v>
      </c>
      <c r="BF79" s="81" t="s">
        <v>529</v>
      </c>
      <c r="BG79" s="20" t="s">
        <v>530</v>
      </c>
      <c r="BH79" s="81" t="s">
        <v>529</v>
      </c>
      <c r="BI79" s="81" t="s">
        <v>529</v>
      </c>
      <c r="BJ79" s="20" t="s">
        <v>529</v>
      </c>
      <c r="BK79" s="81" t="s">
        <v>529</v>
      </c>
      <c r="BL79" s="219"/>
      <c r="BM79" s="309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</row>
    <row r="80" spans="1:91">
      <c r="A80" s="202">
        <v>7735</v>
      </c>
      <c r="B80" s="203" t="s">
        <v>515</v>
      </c>
      <c r="C80" s="203" t="s">
        <v>516</v>
      </c>
      <c r="D80" s="205">
        <v>41643</v>
      </c>
      <c r="E80" s="204" t="s">
        <v>363</v>
      </c>
      <c r="F80" s="204" t="s">
        <v>178</v>
      </c>
      <c r="G80" s="204" t="s">
        <v>517</v>
      </c>
      <c r="H80" s="204" t="s">
        <v>518</v>
      </c>
      <c r="I80" s="204" t="s">
        <v>519</v>
      </c>
      <c r="J80" s="203" t="s">
        <v>53</v>
      </c>
      <c r="K80" s="203" t="s">
        <v>283</v>
      </c>
      <c r="L80" s="203">
        <v>8110035591</v>
      </c>
      <c r="M80" s="206">
        <v>9000</v>
      </c>
      <c r="N80" s="206">
        <v>1000</v>
      </c>
      <c r="O80" s="206">
        <v>0</v>
      </c>
      <c r="P80" s="146">
        <v>0</v>
      </c>
      <c r="Q80" s="146">
        <v>0</v>
      </c>
      <c r="R80" s="144">
        <f t="shared" si="20"/>
        <v>10000</v>
      </c>
      <c r="S80" s="144">
        <f t="shared" si="28"/>
        <v>800</v>
      </c>
      <c r="T80" s="144">
        <f t="shared" si="27"/>
        <v>9200</v>
      </c>
      <c r="U80" s="146">
        <v>1000</v>
      </c>
      <c r="V80" s="133">
        <v>0</v>
      </c>
      <c r="W80" s="138">
        <v>0</v>
      </c>
      <c r="X80" s="144">
        <f t="shared" ca="1" si="34"/>
        <v>10200</v>
      </c>
      <c r="Y80" s="144">
        <v>0</v>
      </c>
      <c r="Z80" s="144">
        <v>0</v>
      </c>
      <c r="AA80" s="144">
        <f t="shared" ca="1" si="24"/>
        <v>10200</v>
      </c>
      <c r="AB80" s="144">
        <f t="shared" si="25"/>
        <v>1200</v>
      </c>
      <c r="AC80" s="144">
        <f t="shared" si="26"/>
        <v>300</v>
      </c>
      <c r="AD80" s="15">
        <f t="shared" si="30"/>
        <v>23</v>
      </c>
      <c r="AE80" s="15">
        <f t="shared" si="31"/>
        <v>7</v>
      </c>
      <c r="AF80" s="15">
        <f t="shared" si="32"/>
        <v>0</v>
      </c>
      <c r="AG80" s="16">
        <f t="shared" si="33"/>
        <v>23</v>
      </c>
      <c r="AH80" s="81" t="s">
        <v>529</v>
      </c>
      <c r="AI80" s="81" t="s">
        <v>529</v>
      </c>
      <c r="AJ80" s="81" t="s">
        <v>529</v>
      </c>
      <c r="AK80" s="81" t="s">
        <v>529</v>
      </c>
      <c r="AL80" s="20" t="s">
        <v>530</v>
      </c>
      <c r="AM80" s="81" t="s">
        <v>529</v>
      </c>
      <c r="AN80" s="81" t="s">
        <v>529</v>
      </c>
      <c r="AO80" s="20" t="s">
        <v>529</v>
      </c>
      <c r="AP80" s="20" t="s">
        <v>529</v>
      </c>
      <c r="AQ80" s="81" t="s">
        <v>529</v>
      </c>
      <c r="AR80" s="81" t="s">
        <v>529</v>
      </c>
      <c r="AS80" s="17" t="s">
        <v>530</v>
      </c>
      <c r="AT80" s="17" t="s">
        <v>530</v>
      </c>
      <c r="AU80" s="17" t="s">
        <v>530</v>
      </c>
      <c r="AV80" s="17" t="s">
        <v>530</v>
      </c>
      <c r="AW80" s="20" t="s">
        <v>529</v>
      </c>
      <c r="AX80" s="81" t="s">
        <v>529</v>
      </c>
      <c r="AY80" s="81" t="s">
        <v>529</v>
      </c>
      <c r="AZ80" s="20" t="s">
        <v>530</v>
      </c>
      <c r="BA80" s="81" t="s">
        <v>529</v>
      </c>
      <c r="BB80" s="81" t="s">
        <v>529</v>
      </c>
      <c r="BC80" s="20" t="s">
        <v>529</v>
      </c>
      <c r="BD80" s="81" t="s">
        <v>529</v>
      </c>
      <c r="BE80" s="81" t="s">
        <v>529</v>
      </c>
      <c r="BF80" s="81" t="s">
        <v>529</v>
      </c>
      <c r="BG80" s="20" t="s">
        <v>530</v>
      </c>
      <c r="BH80" s="81" t="s">
        <v>529</v>
      </c>
      <c r="BI80" s="81" t="s">
        <v>529</v>
      </c>
      <c r="BJ80" s="20" t="s">
        <v>529</v>
      </c>
      <c r="BK80" s="81" t="s">
        <v>529</v>
      </c>
      <c r="BL80" s="219"/>
      <c r="BM80" s="309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</row>
    <row r="81" spans="1:90">
      <c r="A81" s="202">
        <v>7745</v>
      </c>
      <c r="B81" s="203" t="s">
        <v>520</v>
      </c>
      <c r="C81" s="203" t="s">
        <v>521</v>
      </c>
      <c r="D81" s="205">
        <v>41643</v>
      </c>
      <c r="E81" s="204" t="s">
        <v>363</v>
      </c>
      <c r="F81" s="204" t="s">
        <v>178</v>
      </c>
      <c r="G81" s="204" t="s">
        <v>522</v>
      </c>
      <c r="H81" s="204"/>
      <c r="I81" s="204" t="s">
        <v>523</v>
      </c>
      <c r="J81" s="203" t="s">
        <v>53</v>
      </c>
      <c r="K81" s="203"/>
      <c r="L81" s="203">
        <v>8258004802</v>
      </c>
      <c r="M81" s="206">
        <v>9000</v>
      </c>
      <c r="N81" s="206">
        <v>1000</v>
      </c>
      <c r="O81" s="206">
        <v>0</v>
      </c>
      <c r="P81" s="146">
        <v>0</v>
      </c>
      <c r="Q81" s="146">
        <v>0</v>
      </c>
      <c r="R81" s="144">
        <f t="shared" si="20"/>
        <v>10000</v>
      </c>
      <c r="S81" s="144">
        <f t="shared" si="28"/>
        <v>800</v>
      </c>
      <c r="T81" s="144">
        <f t="shared" si="27"/>
        <v>9200</v>
      </c>
      <c r="U81" s="146">
        <v>961.54</v>
      </c>
      <c r="V81" s="133">
        <v>0</v>
      </c>
      <c r="W81" s="138">
        <v>0</v>
      </c>
      <c r="X81" s="144">
        <f t="shared" ca="1" si="34"/>
        <v>10161.540000000001</v>
      </c>
      <c r="Y81" s="144">
        <v>0</v>
      </c>
      <c r="Z81" s="144">
        <v>0</v>
      </c>
      <c r="AA81" s="144">
        <f t="shared" ca="1" si="24"/>
        <v>10161.540000000001</v>
      </c>
      <c r="AB81" s="144">
        <f t="shared" si="25"/>
        <v>1200</v>
      </c>
      <c r="AC81" s="144">
        <f t="shared" si="26"/>
        <v>300</v>
      </c>
      <c r="AD81" s="15">
        <f t="shared" si="30"/>
        <v>22</v>
      </c>
      <c r="AE81" s="15">
        <f t="shared" si="31"/>
        <v>7</v>
      </c>
      <c r="AF81" s="15">
        <f t="shared" si="32"/>
        <v>1</v>
      </c>
      <c r="AG81" s="16">
        <f t="shared" si="33"/>
        <v>22</v>
      </c>
      <c r="AH81" s="81" t="s">
        <v>529</v>
      </c>
      <c r="AI81" s="81" t="s">
        <v>529</v>
      </c>
      <c r="AJ81" s="81" t="s">
        <v>529</v>
      </c>
      <c r="AK81" s="81" t="s">
        <v>529</v>
      </c>
      <c r="AL81" s="20" t="s">
        <v>530</v>
      </c>
      <c r="AM81" s="17" t="s">
        <v>531</v>
      </c>
      <c r="AN81" s="81" t="s">
        <v>529</v>
      </c>
      <c r="AO81" s="20" t="s">
        <v>529</v>
      </c>
      <c r="AP81" s="20" t="s">
        <v>529</v>
      </c>
      <c r="AQ81" s="81" t="s">
        <v>529</v>
      </c>
      <c r="AR81" s="81" t="s">
        <v>529</v>
      </c>
      <c r="AS81" s="17" t="s">
        <v>530</v>
      </c>
      <c r="AT81" s="17" t="s">
        <v>530</v>
      </c>
      <c r="AU81" s="17" t="s">
        <v>530</v>
      </c>
      <c r="AV81" s="17" t="s">
        <v>530</v>
      </c>
      <c r="AW81" s="20" t="s">
        <v>529</v>
      </c>
      <c r="AX81" s="81" t="s">
        <v>529</v>
      </c>
      <c r="AY81" s="81" t="s">
        <v>529</v>
      </c>
      <c r="AZ81" s="20" t="s">
        <v>530</v>
      </c>
      <c r="BA81" s="81" t="s">
        <v>529</v>
      </c>
      <c r="BB81" s="81" t="s">
        <v>529</v>
      </c>
      <c r="BC81" s="20" t="s">
        <v>529</v>
      </c>
      <c r="BD81" s="81" t="s">
        <v>529</v>
      </c>
      <c r="BE81" s="81" t="s">
        <v>529</v>
      </c>
      <c r="BF81" s="81" t="s">
        <v>529</v>
      </c>
      <c r="BG81" s="20" t="s">
        <v>530</v>
      </c>
      <c r="BH81" s="81" t="s">
        <v>529</v>
      </c>
      <c r="BI81" s="81" t="s">
        <v>529</v>
      </c>
      <c r="BJ81" s="20" t="s">
        <v>529</v>
      </c>
      <c r="BK81" s="81" t="s">
        <v>529</v>
      </c>
      <c r="BL81" s="219"/>
      <c r="BM81" s="309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</row>
    <row r="82" spans="1:90" s="281" customFormat="1">
      <c r="A82" s="275">
        <v>7746</v>
      </c>
      <c r="B82" s="276" t="s">
        <v>524</v>
      </c>
      <c r="C82" s="276" t="s">
        <v>525</v>
      </c>
      <c r="D82" s="260">
        <v>41643</v>
      </c>
      <c r="E82" s="261" t="s">
        <v>363</v>
      </c>
      <c r="F82" s="261" t="s">
        <v>178</v>
      </c>
      <c r="G82" s="261" t="s">
        <v>526</v>
      </c>
      <c r="H82" s="261" t="s">
        <v>527</v>
      </c>
      <c r="I82" s="261" t="s">
        <v>262</v>
      </c>
      <c r="J82" s="276" t="s">
        <v>53</v>
      </c>
      <c r="K82" s="276" t="s">
        <v>262</v>
      </c>
      <c r="L82" s="276">
        <v>8580027576</v>
      </c>
      <c r="M82" s="277">
        <v>9000</v>
      </c>
      <c r="N82" s="277">
        <v>1000</v>
      </c>
      <c r="O82" s="277">
        <v>0</v>
      </c>
      <c r="P82" s="269">
        <v>0</v>
      </c>
      <c r="Q82" s="269">
        <v>0</v>
      </c>
      <c r="R82" s="268">
        <f>SUM(M82:O82)/30*3</f>
        <v>1000</v>
      </c>
      <c r="S82" s="268">
        <f t="shared" si="28"/>
        <v>80</v>
      </c>
      <c r="T82" s="268">
        <f>(R82-S82)</f>
        <v>920</v>
      </c>
      <c r="U82" s="269">
        <v>115.38461538461539</v>
      </c>
      <c r="V82" s="133">
        <v>0</v>
      </c>
      <c r="W82" s="138">
        <v>0</v>
      </c>
      <c r="X82" s="268">
        <f ca="1">SUM(T82:W82)</f>
        <v>1035.3846153846155</v>
      </c>
      <c r="Y82" s="268">
        <v>0</v>
      </c>
      <c r="Z82" s="268">
        <v>0</v>
      </c>
      <c r="AA82" s="268">
        <f t="shared" ca="1" si="24"/>
        <v>1035.3846153846155</v>
      </c>
      <c r="AB82" s="268">
        <f t="shared" si="25"/>
        <v>120</v>
      </c>
      <c r="AC82" s="268">
        <f t="shared" si="26"/>
        <v>30</v>
      </c>
      <c r="AD82" s="270">
        <f t="shared" si="30"/>
        <v>3</v>
      </c>
      <c r="AE82" s="270">
        <f t="shared" si="31"/>
        <v>7</v>
      </c>
      <c r="AF82" s="270">
        <f t="shared" si="32"/>
        <v>20</v>
      </c>
      <c r="AG82" s="271">
        <f t="shared" si="33"/>
        <v>3</v>
      </c>
      <c r="AH82" s="279" t="s">
        <v>529</v>
      </c>
      <c r="AI82" s="279" t="s">
        <v>529</v>
      </c>
      <c r="AJ82" s="272" t="s">
        <v>531</v>
      </c>
      <c r="AK82" s="272" t="s">
        <v>531</v>
      </c>
      <c r="AL82" s="261" t="s">
        <v>530</v>
      </c>
      <c r="AM82" s="272" t="s">
        <v>531</v>
      </c>
      <c r="AN82" s="279" t="s">
        <v>529</v>
      </c>
      <c r="AO82" s="272" t="s">
        <v>531</v>
      </c>
      <c r="AP82" s="272" t="s">
        <v>531</v>
      </c>
      <c r="AQ82" s="272" t="s">
        <v>531</v>
      </c>
      <c r="AR82" s="272" t="s">
        <v>531</v>
      </c>
      <c r="AS82" s="272" t="s">
        <v>530</v>
      </c>
      <c r="AT82" s="272" t="s">
        <v>530</v>
      </c>
      <c r="AU82" s="272" t="s">
        <v>530</v>
      </c>
      <c r="AV82" s="272" t="s">
        <v>530</v>
      </c>
      <c r="AW82" s="272" t="s">
        <v>531</v>
      </c>
      <c r="AX82" s="272" t="s">
        <v>531</v>
      </c>
      <c r="AY82" s="272" t="s">
        <v>530</v>
      </c>
      <c r="AZ82" s="272" t="s">
        <v>531</v>
      </c>
      <c r="BA82" s="272" t="s">
        <v>531</v>
      </c>
      <c r="BB82" s="272" t="s">
        <v>531</v>
      </c>
      <c r="BC82" s="272" t="s">
        <v>531</v>
      </c>
      <c r="BD82" s="272" t="s">
        <v>531</v>
      </c>
      <c r="BE82" s="272" t="s">
        <v>531</v>
      </c>
      <c r="BF82" s="272" t="s">
        <v>530</v>
      </c>
      <c r="BG82" s="272" t="s">
        <v>531</v>
      </c>
      <c r="BH82" s="272" t="s">
        <v>531</v>
      </c>
      <c r="BI82" s="272" t="s">
        <v>531</v>
      </c>
      <c r="BJ82" s="272" t="s">
        <v>531</v>
      </c>
      <c r="BK82" s="272" t="s">
        <v>531</v>
      </c>
      <c r="BL82" s="307"/>
      <c r="BM82" s="310"/>
      <c r="BN82" s="280"/>
      <c r="BO82" s="280"/>
      <c r="BP82" s="280"/>
      <c r="BQ82" s="280"/>
      <c r="BR82" s="280"/>
      <c r="BS82" s="280"/>
      <c r="BT82" s="280"/>
      <c r="BU82" s="280"/>
      <c r="BV82" s="280"/>
      <c r="BW82" s="280"/>
      <c r="BX82" s="280"/>
      <c r="BY82" s="280"/>
      <c r="BZ82" s="280"/>
      <c r="CA82" s="280"/>
      <c r="CB82" s="280"/>
      <c r="CC82" s="280"/>
      <c r="CD82" s="280"/>
      <c r="CE82" s="280"/>
      <c r="CF82" s="280"/>
      <c r="CG82" s="280"/>
      <c r="CH82" s="280"/>
      <c r="CI82" s="280"/>
      <c r="CJ82" s="280"/>
      <c r="CK82" s="280"/>
      <c r="CL82" s="280"/>
    </row>
    <row r="83" spans="1:90" ht="15" customHeight="1">
      <c r="B83" s="3" t="str">
        <f t="shared" ref="B83:B133" si="35">UPPER(B85)</f>
        <v/>
      </c>
      <c r="C83" s="3"/>
      <c r="D83" s="3"/>
      <c r="E83" s="3"/>
      <c r="F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  <c r="AF83" s="3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</row>
    <row r="84" spans="1:90">
      <c r="B84" s="3" t="str">
        <f t="shared" si="35"/>
        <v/>
      </c>
      <c r="C84" s="3"/>
      <c r="D84" s="3"/>
      <c r="E84" s="3"/>
      <c r="F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  <c r="AF84" s="3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</row>
    <row r="85" spans="1:90">
      <c r="B85" s="3" t="str">
        <f t="shared" si="35"/>
        <v/>
      </c>
      <c r="C85" s="3"/>
      <c r="D85" s="3"/>
      <c r="E85" s="3"/>
      <c r="F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  <c r="AF85" s="3"/>
    </row>
    <row r="86" spans="1:90">
      <c r="B86" s="3" t="str">
        <f t="shared" si="35"/>
        <v/>
      </c>
      <c r="C86" s="3"/>
      <c r="D86" s="3"/>
      <c r="E86" s="3"/>
      <c r="F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  <c r="AF86" s="3"/>
    </row>
    <row r="87" spans="1:90">
      <c r="B87" s="3" t="str">
        <f t="shared" si="35"/>
        <v/>
      </c>
      <c r="C87" s="3"/>
      <c r="D87" s="3"/>
      <c r="E87" s="3"/>
      <c r="F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  <c r="AF87" s="3"/>
    </row>
    <row r="88" spans="1:90">
      <c r="B88" s="3" t="str">
        <f t="shared" si="35"/>
        <v/>
      </c>
      <c r="C88" s="3"/>
      <c r="D88" s="3"/>
      <c r="E88" s="3"/>
      <c r="F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  <c r="AF88" s="3"/>
    </row>
    <row r="89" spans="1:90">
      <c r="B89" s="3" t="str">
        <f t="shared" si="35"/>
        <v/>
      </c>
      <c r="C89" s="3"/>
      <c r="D89" s="3"/>
      <c r="E89" s="3"/>
      <c r="F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  <c r="AF89" s="3"/>
    </row>
    <row r="90" spans="1:90">
      <c r="B90" s="3" t="str">
        <f t="shared" si="35"/>
        <v/>
      </c>
      <c r="C90" s="3"/>
      <c r="D90" s="3"/>
      <c r="E90" s="3"/>
      <c r="F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  <c r="AF90" s="3"/>
    </row>
    <row r="91" spans="1:90">
      <c r="B91" s="3" t="str">
        <f t="shared" si="35"/>
        <v/>
      </c>
      <c r="C91" s="3"/>
      <c r="D91" s="3"/>
      <c r="E91" s="3"/>
      <c r="F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  <c r="AF91" s="3"/>
    </row>
    <row r="92" spans="1:90">
      <c r="B92" s="3" t="str">
        <f t="shared" si="35"/>
        <v/>
      </c>
      <c r="C92" s="3"/>
      <c r="D92" s="3"/>
      <c r="E92" s="3"/>
      <c r="F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  <c r="AF92" s="3"/>
    </row>
    <row r="93" spans="1:90">
      <c r="B93" s="3" t="str">
        <f t="shared" si="35"/>
        <v/>
      </c>
      <c r="C93" s="3"/>
      <c r="D93" s="3"/>
      <c r="E93" s="3"/>
      <c r="F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  <c r="AF93" s="3"/>
    </row>
    <row r="94" spans="1:90">
      <c r="B94" s="3" t="str">
        <f t="shared" si="35"/>
        <v/>
      </c>
      <c r="C94" s="3"/>
      <c r="D94" s="3"/>
      <c r="E94" s="3"/>
      <c r="F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3"/>
      <c r="AE94" s="3"/>
      <c r="AF94" s="3"/>
    </row>
    <row r="95" spans="1:90">
      <c r="B95" s="3" t="str">
        <f t="shared" si="35"/>
        <v/>
      </c>
      <c r="C95" s="3"/>
      <c r="D95" s="3"/>
      <c r="E95" s="3"/>
      <c r="F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3"/>
      <c r="AE95" s="3"/>
      <c r="AF95" s="3"/>
    </row>
    <row r="96" spans="1:90">
      <c r="B96" s="3" t="str">
        <f t="shared" si="35"/>
        <v/>
      </c>
      <c r="C96" s="3"/>
      <c r="D96" s="3"/>
      <c r="E96" s="3"/>
      <c r="F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3"/>
      <c r="AE96" s="3"/>
      <c r="AF96" s="3"/>
    </row>
    <row r="97" spans="2:59">
      <c r="B97" s="3" t="str">
        <f t="shared" si="35"/>
        <v/>
      </c>
      <c r="C97" s="3"/>
      <c r="D97" s="3"/>
      <c r="E97" s="3"/>
      <c r="F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3"/>
      <c r="AE97" s="3"/>
      <c r="AF97" s="3"/>
    </row>
    <row r="98" spans="2:59">
      <c r="B98" s="3" t="str">
        <f t="shared" si="35"/>
        <v/>
      </c>
      <c r="C98" s="3"/>
      <c r="D98" s="3"/>
      <c r="E98" s="3"/>
      <c r="F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3"/>
      <c r="AE98" s="3"/>
      <c r="AF98" s="3"/>
    </row>
    <row r="99" spans="2:59">
      <c r="B99" s="3" t="str">
        <f t="shared" si="35"/>
        <v/>
      </c>
      <c r="C99" s="3"/>
      <c r="D99" s="3"/>
      <c r="E99" s="3"/>
      <c r="F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3"/>
      <c r="AE99" s="3"/>
      <c r="AF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2:59">
      <c r="B100" s="3" t="str">
        <f t="shared" si="35"/>
        <v/>
      </c>
      <c r="C100" s="3"/>
      <c r="D100" s="3"/>
      <c r="E100" s="3"/>
      <c r="F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3"/>
      <c r="AE100" s="3"/>
      <c r="AF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2:59">
      <c r="B101" s="3" t="str">
        <f t="shared" si="35"/>
        <v/>
      </c>
      <c r="C101" s="3"/>
      <c r="D101" s="3"/>
      <c r="E101" s="3"/>
      <c r="F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3"/>
      <c r="AE101" s="3"/>
      <c r="AF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2:59">
      <c r="B102" s="3" t="str">
        <f t="shared" si="35"/>
        <v/>
      </c>
      <c r="C102" s="3"/>
      <c r="D102" s="3"/>
      <c r="E102" s="3"/>
      <c r="F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3"/>
      <c r="AE102" s="3"/>
      <c r="AF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2:59">
      <c r="B103" s="3" t="str">
        <f t="shared" si="35"/>
        <v/>
      </c>
      <c r="C103" s="3"/>
      <c r="D103" s="3"/>
      <c r="E103" s="3"/>
      <c r="F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"/>
      <c r="AE103" s="3"/>
      <c r="AF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2:59">
      <c r="B104" s="3" t="str">
        <f t="shared" si="35"/>
        <v/>
      </c>
      <c r="C104" s="3"/>
      <c r="D104" s="3"/>
      <c r="E104" s="3"/>
      <c r="F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3"/>
      <c r="AE104" s="3"/>
      <c r="AF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2:59">
      <c r="B105" s="3" t="str">
        <f t="shared" si="35"/>
        <v/>
      </c>
      <c r="C105" s="3"/>
      <c r="D105" s="3"/>
      <c r="E105" s="3"/>
      <c r="F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3"/>
      <c r="AE105" s="3"/>
      <c r="AF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2:59">
      <c r="B106" s="3" t="str">
        <f t="shared" si="35"/>
        <v/>
      </c>
      <c r="C106" s="3"/>
      <c r="D106" s="3"/>
      <c r="E106" s="3"/>
      <c r="F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"/>
      <c r="AE106" s="3"/>
      <c r="AF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2:59">
      <c r="B107" s="3" t="str">
        <f t="shared" si="35"/>
        <v/>
      </c>
      <c r="C107" s="3"/>
      <c r="D107" s="3"/>
      <c r="E107" s="3"/>
      <c r="F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3"/>
      <c r="AE107" s="3"/>
      <c r="AF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2:59">
      <c r="B108" s="3" t="str">
        <f t="shared" si="35"/>
        <v/>
      </c>
      <c r="C108" s="3"/>
      <c r="D108" s="3"/>
      <c r="E108" s="3"/>
      <c r="F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3"/>
      <c r="AE108" s="3"/>
      <c r="AF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2:59">
      <c r="B109" s="3" t="str">
        <f t="shared" si="35"/>
        <v/>
      </c>
      <c r="C109" s="3"/>
      <c r="D109" s="3"/>
      <c r="E109" s="3"/>
      <c r="F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3"/>
      <c r="AE109" s="3"/>
      <c r="AF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2:59">
      <c r="B110" s="3" t="str">
        <f t="shared" si="35"/>
        <v/>
      </c>
      <c r="C110" s="3"/>
      <c r="D110" s="3"/>
      <c r="E110" s="3"/>
      <c r="F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3"/>
      <c r="AE110" s="3"/>
      <c r="AF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2:59">
      <c r="B111" s="3" t="str">
        <f t="shared" si="35"/>
        <v/>
      </c>
      <c r="C111" s="3"/>
      <c r="D111" s="3"/>
      <c r="E111" s="3"/>
      <c r="F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3"/>
      <c r="AE111" s="3"/>
      <c r="AF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2:59">
      <c r="B112" s="3" t="str">
        <f t="shared" si="35"/>
        <v/>
      </c>
      <c r="C112" s="3"/>
      <c r="D112" s="3"/>
      <c r="E112" s="3"/>
      <c r="F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3"/>
      <c r="AE112" s="3"/>
      <c r="AF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2:59">
      <c r="B113" s="3" t="str">
        <f t="shared" si="35"/>
        <v/>
      </c>
      <c r="C113" s="3"/>
      <c r="D113" s="3"/>
      <c r="E113" s="3"/>
      <c r="F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3"/>
      <c r="AE113" s="3"/>
      <c r="AF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2:59">
      <c r="B114" s="3" t="str">
        <f t="shared" si="35"/>
        <v/>
      </c>
      <c r="C114" s="3"/>
      <c r="D114" s="3"/>
      <c r="E114" s="3"/>
      <c r="F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3"/>
      <c r="AE114" s="3"/>
      <c r="AF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2:59">
      <c r="B115" s="3" t="str">
        <f t="shared" si="35"/>
        <v/>
      </c>
      <c r="C115" s="3"/>
      <c r="D115" s="3"/>
      <c r="E115" s="3"/>
      <c r="F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3"/>
      <c r="AE115" s="3"/>
      <c r="AF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2:59">
      <c r="B116" s="3" t="str">
        <f t="shared" si="35"/>
        <v/>
      </c>
      <c r="C116" s="3"/>
      <c r="D116" s="3"/>
      <c r="E116" s="3"/>
      <c r="F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3"/>
      <c r="AE116" s="3"/>
      <c r="AF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2:59">
      <c r="B117" s="3" t="str">
        <f t="shared" si="35"/>
        <v/>
      </c>
      <c r="C117" s="3"/>
      <c r="D117" s="3"/>
      <c r="E117" s="3"/>
      <c r="F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3"/>
      <c r="AE117" s="3"/>
      <c r="AF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2:59">
      <c r="B118" s="3" t="str">
        <f t="shared" si="35"/>
        <v/>
      </c>
      <c r="C118" s="3"/>
      <c r="D118" s="3"/>
      <c r="E118" s="3"/>
      <c r="F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3"/>
      <c r="AE118" s="3"/>
      <c r="AF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2:59">
      <c r="B119" s="3" t="str">
        <f t="shared" si="35"/>
        <v/>
      </c>
      <c r="C119" s="3"/>
      <c r="D119" s="3"/>
      <c r="E119" s="3"/>
      <c r="F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3"/>
      <c r="AE119" s="3"/>
      <c r="AF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2:59">
      <c r="B120" s="3" t="str">
        <f t="shared" si="35"/>
        <v/>
      </c>
      <c r="C120" s="3"/>
      <c r="D120" s="3"/>
      <c r="E120" s="3"/>
      <c r="F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3"/>
      <c r="AE120" s="3"/>
      <c r="AF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2:59">
      <c r="B121" s="3" t="str">
        <f t="shared" si="35"/>
        <v/>
      </c>
      <c r="C121" s="3"/>
      <c r="D121" s="3"/>
      <c r="E121" s="3"/>
      <c r="F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3"/>
      <c r="AE121" s="3"/>
      <c r="AF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2:59">
      <c r="B122" s="3" t="str">
        <f t="shared" si="35"/>
        <v/>
      </c>
      <c r="C122" s="3"/>
      <c r="D122" s="3"/>
      <c r="E122" s="3"/>
      <c r="F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3"/>
      <c r="AE122" s="3"/>
      <c r="AF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2:59">
      <c r="B123" s="3" t="str">
        <f t="shared" si="35"/>
        <v/>
      </c>
      <c r="C123" s="3"/>
      <c r="D123" s="3"/>
      <c r="E123" s="3"/>
      <c r="F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3"/>
      <c r="AE123" s="3"/>
      <c r="AF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2:59">
      <c r="B124" s="3" t="str">
        <f t="shared" si="35"/>
        <v/>
      </c>
      <c r="C124" s="3"/>
      <c r="D124" s="3"/>
      <c r="E124" s="3"/>
      <c r="F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3"/>
      <c r="AE124" s="3"/>
      <c r="AF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2:59">
      <c r="B125" s="3" t="str">
        <f t="shared" si="35"/>
        <v/>
      </c>
      <c r="C125" s="3"/>
      <c r="D125" s="3"/>
      <c r="E125" s="3"/>
      <c r="F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3"/>
      <c r="AE125" s="3"/>
      <c r="AF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2:59">
      <c r="B126" s="3" t="str">
        <f t="shared" si="35"/>
        <v/>
      </c>
      <c r="C126" s="3"/>
      <c r="D126" s="3"/>
      <c r="E126" s="3"/>
      <c r="F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3"/>
      <c r="AE126" s="3"/>
      <c r="AF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2:59">
      <c r="B127" s="3" t="str">
        <f t="shared" si="35"/>
        <v/>
      </c>
      <c r="C127" s="3"/>
      <c r="D127" s="3"/>
      <c r="E127" s="3"/>
      <c r="F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3"/>
      <c r="AE127" s="3"/>
      <c r="AF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2:59">
      <c r="B128" s="3" t="str">
        <f t="shared" si="35"/>
        <v/>
      </c>
      <c r="C128" s="3"/>
      <c r="D128" s="3"/>
      <c r="E128" s="3"/>
      <c r="F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3"/>
      <c r="AE128" s="3"/>
      <c r="AF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2:59">
      <c r="B129" s="3" t="str">
        <f t="shared" si="35"/>
        <v/>
      </c>
      <c r="C129" s="3"/>
      <c r="D129" s="3"/>
      <c r="E129" s="3"/>
      <c r="F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3"/>
      <c r="AE129" s="3"/>
      <c r="AF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2:59">
      <c r="B130" s="3" t="str">
        <f t="shared" si="35"/>
        <v/>
      </c>
      <c r="C130" s="3"/>
      <c r="D130" s="3"/>
      <c r="E130" s="3"/>
      <c r="F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3"/>
      <c r="AE130" s="3"/>
      <c r="AF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2:59">
      <c r="B131" s="3" t="str">
        <f t="shared" si="35"/>
        <v/>
      </c>
      <c r="C131" s="3"/>
      <c r="D131" s="3"/>
      <c r="E131" s="3"/>
      <c r="F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3"/>
      <c r="AE131" s="3"/>
      <c r="AF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2:59">
      <c r="B132" s="3" t="str">
        <f t="shared" si="35"/>
        <v/>
      </c>
      <c r="C132" s="3"/>
      <c r="D132" s="3"/>
      <c r="E132" s="3"/>
      <c r="F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3"/>
      <c r="AE132" s="3"/>
      <c r="AF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2:59">
      <c r="B133" s="3" t="str">
        <f t="shared" si="35"/>
        <v/>
      </c>
      <c r="C133" s="3"/>
      <c r="D133" s="3"/>
      <c r="E133" s="3"/>
      <c r="F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3"/>
      <c r="AE133" s="3"/>
      <c r="AF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2:59">
      <c r="B134" s="3" t="str">
        <f t="shared" ref="B134:B197" si="36">UPPER(B136)</f>
        <v/>
      </c>
      <c r="C134" s="3"/>
      <c r="D134" s="3"/>
      <c r="E134" s="3"/>
      <c r="F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3"/>
      <c r="AE134" s="3"/>
      <c r="AF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2:59">
      <c r="B135" s="3" t="str">
        <f t="shared" si="36"/>
        <v/>
      </c>
      <c r="C135" s="3"/>
      <c r="D135" s="3"/>
      <c r="E135" s="3"/>
      <c r="F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3"/>
      <c r="AF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2:59">
      <c r="B136" s="3" t="str">
        <f t="shared" si="36"/>
        <v/>
      </c>
      <c r="C136" s="3"/>
      <c r="D136" s="3"/>
      <c r="E136" s="3"/>
      <c r="F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3"/>
      <c r="AE136" s="3"/>
      <c r="AF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2:59">
      <c r="B137" s="3" t="str">
        <f t="shared" si="36"/>
        <v/>
      </c>
      <c r="C137" s="3"/>
      <c r="D137" s="3"/>
      <c r="E137" s="3"/>
      <c r="F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3"/>
      <c r="AE137" s="3"/>
      <c r="AF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2:59">
      <c r="B138" s="3" t="str">
        <f t="shared" si="36"/>
        <v/>
      </c>
      <c r="C138" s="3"/>
      <c r="D138" s="3"/>
      <c r="E138" s="3"/>
      <c r="F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3"/>
      <c r="AE138" s="3"/>
      <c r="AF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2:59">
      <c r="B139" s="3" t="str">
        <f t="shared" si="36"/>
        <v/>
      </c>
      <c r="C139" s="3"/>
      <c r="D139" s="3"/>
      <c r="E139" s="3"/>
      <c r="F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3"/>
      <c r="AE139" s="3"/>
      <c r="AF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2:59">
      <c r="B140" s="3" t="str">
        <f t="shared" si="36"/>
        <v/>
      </c>
      <c r="C140" s="3"/>
      <c r="D140" s="3"/>
      <c r="E140" s="3"/>
      <c r="F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"/>
      <c r="AE140" s="3"/>
      <c r="AF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2:59">
      <c r="B141" s="3" t="str">
        <f t="shared" si="36"/>
        <v/>
      </c>
      <c r="C141" s="3"/>
      <c r="D141" s="3"/>
      <c r="E141" s="3"/>
      <c r="F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"/>
      <c r="AE141" s="3"/>
      <c r="AF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2:59">
      <c r="B142" s="3" t="str">
        <f t="shared" si="36"/>
        <v/>
      </c>
      <c r="C142" s="3"/>
      <c r="D142" s="3"/>
      <c r="E142" s="3"/>
      <c r="F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3"/>
      <c r="AE142" s="3"/>
      <c r="AF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2:59">
      <c r="B143" s="3" t="str">
        <f t="shared" si="36"/>
        <v/>
      </c>
      <c r="C143" s="3"/>
      <c r="D143" s="3"/>
      <c r="E143" s="3"/>
      <c r="F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3"/>
      <c r="AE143" s="3"/>
      <c r="AF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2:59">
      <c r="B144" s="3" t="str">
        <f t="shared" si="36"/>
        <v/>
      </c>
      <c r="C144" s="3"/>
      <c r="D144" s="3"/>
      <c r="E144" s="3"/>
      <c r="F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3"/>
      <c r="AE144" s="3"/>
      <c r="AF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2:59">
      <c r="B145" s="3" t="str">
        <f t="shared" si="36"/>
        <v/>
      </c>
      <c r="C145" s="3"/>
      <c r="D145" s="3"/>
      <c r="E145" s="3"/>
      <c r="F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3"/>
      <c r="AE145" s="3"/>
      <c r="AF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2:59">
      <c r="B146" s="3" t="str">
        <f t="shared" si="36"/>
        <v/>
      </c>
      <c r="C146" s="3"/>
      <c r="D146" s="3"/>
      <c r="E146" s="3"/>
      <c r="F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3"/>
      <c r="AE146" s="3"/>
      <c r="AF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2:59">
      <c r="B147" s="3" t="str">
        <f t="shared" si="36"/>
        <v/>
      </c>
      <c r="C147" s="3"/>
      <c r="D147" s="3"/>
      <c r="E147" s="3"/>
      <c r="F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3"/>
      <c r="AE147" s="3"/>
      <c r="AF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2:59">
      <c r="B148" s="3" t="str">
        <f t="shared" si="36"/>
        <v/>
      </c>
      <c r="C148" s="3"/>
      <c r="D148" s="3"/>
      <c r="E148" s="3"/>
      <c r="F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"/>
      <c r="AE148" s="3"/>
      <c r="AF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2:59">
      <c r="B149" s="3" t="str">
        <f t="shared" si="36"/>
        <v/>
      </c>
      <c r="C149" s="3"/>
      <c r="D149" s="3"/>
      <c r="E149" s="3"/>
      <c r="F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3"/>
      <c r="AE149" s="3"/>
      <c r="AF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2:59">
      <c r="B150" s="3" t="str">
        <f t="shared" si="36"/>
        <v/>
      </c>
      <c r="C150" s="3"/>
      <c r="D150" s="3"/>
      <c r="E150" s="3"/>
      <c r="F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3"/>
      <c r="AE150" s="3"/>
      <c r="AF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2:59">
      <c r="B151" s="3" t="str">
        <f t="shared" si="36"/>
        <v/>
      </c>
      <c r="C151" s="3"/>
      <c r="D151" s="3"/>
      <c r="E151" s="3"/>
      <c r="F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3"/>
      <c r="AE151" s="3"/>
      <c r="AF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2:59">
      <c r="B152" s="3" t="str">
        <f t="shared" si="36"/>
        <v/>
      </c>
      <c r="C152" s="3"/>
      <c r="D152" s="3"/>
      <c r="E152" s="3"/>
      <c r="F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3"/>
      <c r="AE152" s="3"/>
      <c r="AF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2:59">
      <c r="B153" s="3" t="str">
        <f t="shared" si="36"/>
        <v/>
      </c>
      <c r="C153" s="3"/>
      <c r="D153" s="3"/>
      <c r="E153" s="3"/>
      <c r="F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3"/>
      <c r="AE153" s="3"/>
      <c r="AF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2:59">
      <c r="B154" s="3" t="str">
        <f t="shared" si="36"/>
        <v/>
      </c>
      <c r="C154" s="3"/>
      <c r="D154" s="3"/>
      <c r="E154" s="3"/>
      <c r="F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3"/>
      <c r="AE154" s="3"/>
      <c r="AF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2:59">
      <c r="B155" s="3" t="str">
        <f t="shared" si="36"/>
        <v/>
      </c>
      <c r="C155" s="3"/>
      <c r="D155" s="3"/>
      <c r="E155" s="3"/>
      <c r="F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3"/>
      <c r="AE155" s="3"/>
      <c r="AF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2:59">
      <c r="B156" s="3" t="str">
        <f t="shared" si="36"/>
        <v/>
      </c>
      <c r="C156" s="3"/>
      <c r="D156" s="3"/>
      <c r="E156" s="3"/>
      <c r="F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3"/>
      <c r="AE156" s="3"/>
      <c r="AF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2:59">
      <c r="B157" s="3" t="str">
        <f t="shared" si="36"/>
        <v/>
      </c>
      <c r="C157" s="3"/>
      <c r="D157" s="3"/>
      <c r="E157" s="3"/>
      <c r="F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3"/>
      <c r="AE157" s="3"/>
      <c r="AF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2:59">
      <c r="B158" s="3" t="str">
        <f t="shared" si="36"/>
        <v/>
      </c>
      <c r="C158" s="3"/>
      <c r="D158" s="3"/>
      <c r="E158" s="3"/>
      <c r="F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3"/>
      <c r="AE158" s="3"/>
      <c r="AF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2:59">
      <c r="B159" s="3" t="str">
        <f t="shared" si="36"/>
        <v/>
      </c>
      <c r="C159" s="3"/>
      <c r="D159" s="3"/>
      <c r="E159" s="3"/>
      <c r="F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3"/>
      <c r="AE159" s="3"/>
      <c r="AF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2:59">
      <c r="B160" s="3" t="str">
        <f t="shared" si="36"/>
        <v/>
      </c>
      <c r="C160" s="3"/>
      <c r="D160" s="3"/>
      <c r="E160" s="3"/>
      <c r="F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3"/>
      <c r="AE160" s="3"/>
      <c r="AF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2:59">
      <c r="B161" s="3" t="str">
        <f t="shared" si="36"/>
        <v/>
      </c>
      <c r="C161" s="3"/>
      <c r="D161" s="3"/>
      <c r="E161" s="3"/>
      <c r="F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3"/>
      <c r="AE161" s="3"/>
      <c r="AF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2:59">
      <c r="B162" s="3" t="str">
        <f t="shared" si="36"/>
        <v/>
      </c>
      <c r="C162" s="3"/>
      <c r="D162" s="3"/>
      <c r="E162" s="3"/>
      <c r="F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3"/>
      <c r="AE162" s="3"/>
      <c r="AF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2:59">
      <c r="B163" s="3" t="str">
        <f t="shared" si="36"/>
        <v/>
      </c>
      <c r="C163" s="3"/>
      <c r="D163" s="3"/>
      <c r="E163" s="3"/>
      <c r="F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3"/>
      <c r="AE163" s="3"/>
      <c r="AF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2:59">
      <c r="B164" s="3" t="str">
        <f t="shared" si="36"/>
        <v/>
      </c>
      <c r="C164" s="3"/>
      <c r="D164" s="3"/>
      <c r="E164" s="3"/>
      <c r="F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3"/>
      <c r="AE164" s="3"/>
      <c r="AF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2:59">
      <c r="B165" s="3" t="str">
        <f t="shared" si="36"/>
        <v/>
      </c>
      <c r="C165" s="3"/>
      <c r="D165" s="3"/>
      <c r="E165" s="3"/>
      <c r="F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3"/>
      <c r="AE165" s="3"/>
      <c r="AF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2:59">
      <c r="B166" s="3" t="str">
        <f t="shared" si="36"/>
        <v/>
      </c>
      <c r="C166" s="3"/>
      <c r="D166" s="3"/>
      <c r="E166" s="3"/>
      <c r="F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3"/>
      <c r="AE166" s="3"/>
      <c r="AF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2:59">
      <c r="B167" s="3" t="str">
        <f t="shared" si="36"/>
        <v/>
      </c>
      <c r="C167" s="3"/>
      <c r="D167" s="3"/>
      <c r="E167" s="3"/>
      <c r="F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3"/>
      <c r="AE167" s="3"/>
      <c r="AF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2:59">
      <c r="B168" s="3" t="str">
        <f t="shared" si="36"/>
        <v/>
      </c>
      <c r="C168" s="3"/>
      <c r="D168" s="3"/>
      <c r="E168" s="3"/>
      <c r="F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3"/>
      <c r="AE168" s="3"/>
      <c r="AF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2:59">
      <c r="B169" s="3" t="str">
        <f t="shared" si="36"/>
        <v/>
      </c>
      <c r="C169" s="3"/>
      <c r="D169" s="3"/>
      <c r="E169" s="3"/>
      <c r="F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3"/>
      <c r="AE169" s="3"/>
      <c r="AF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2:59">
      <c r="B170" s="3" t="str">
        <f t="shared" si="36"/>
        <v/>
      </c>
      <c r="C170" s="3"/>
      <c r="D170" s="3"/>
      <c r="E170" s="3"/>
      <c r="F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3"/>
      <c r="AE170" s="3"/>
      <c r="AF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2:59">
      <c r="B171" s="3" t="str">
        <f t="shared" si="36"/>
        <v/>
      </c>
      <c r="C171" s="3"/>
      <c r="D171" s="3"/>
      <c r="E171" s="3"/>
      <c r="F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3"/>
      <c r="AE171" s="3"/>
      <c r="AF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2:59">
      <c r="B172" s="3" t="str">
        <f t="shared" si="36"/>
        <v/>
      </c>
      <c r="C172" s="3"/>
      <c r="D172" s="3"/>
      <c r="E172" s="3"/>
      <c r="F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3"/>
      <c r="AE172" s="3"/>
      <c r="AF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2:59">
      <c r="B173" s="3" t="str">
        <f t="shared" si="36"/>
        <v/>
      </c>
      <c r="C173" s="3"/>
      <c r="D173" s="3"/>
      <c r="E173" s="3"/>
      <c r="F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3"/>
      <c r="AE173" s="3"/>
      <c r="AF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2:59">
      <c r="B174" s="3" t="str">
        <f t="shared" si="36"/>
        <v/>
      </c>
      <c r="C174" s="3"/>
      <c r="D174" s="3"/>
      <c r="E174" s="3"/>
      <c r="F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3"/>
      <c r="AE174" s="3"/>
      <c r="AF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2:59">
      <c r="B175" s="3" t="str">
        <f t="shared" si="36"/>
        <v/>
      </c>
      <c r="C175" s="3"/>
      <c r="D175" s="3"/>
      <c r="E175" s="3"/>
      <c r="F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3"/>
      <c r="AE175" s="3"/>
      <c r="AF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2:59">
      <c r="B176" s="3" t="str">
        <f t="shared" si="36"/>
        <v/>
      </c>
      <c r="C176" s="3"/>
      <c r="D176" s="3"/>
      <c r="E176" s="3"/>
      <c r="F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3"/>
      <c r="AE176" s="3"/>
      <c r="AF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2:59">
      <c r="B177" s="3" t="str">
        <f t="shared" si="36"/>
        <v/>
      </c>
      <c r="C177" s="3"/>
      <c r="D177" s="3"/>
      <c r="E177" s="3"/>
      <c r="F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3"/>
      <c r="AE177" s="3"/>
      <c r="AF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2:59">
      <c r="B178" s="3" t="str">
        <f t="shared" si="36"/>
        <v/>
      </c>
      <c r="C178" s="3"/>
      <c r="D178" s="3"/>
      <c r="E178" s="3"/>
      <c r="F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3"/>
      <c r="AE178" s="3"/>
      <c r="AF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2:59">
      <c r="B179" s="3" t="str">
        <f t="shared" si="36"/>
        <v/>
      </c>
      <c r="C179" s="3"/>
      <c r="D179" s="3"/>
      <c r="E179" s="3"/>
      <c r="F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3"/>
      <c r="AE179" s="3"/>
      <c r="AF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2:59">
      <c r="B180" s="3" t="str">
        <f t="shared" si="36"/>
        <v/>
      </c>
      <c r="C180" s="3"/>
      <c r="D180" s="3"/>
      <c r="E180" s="3"/>
      <c r="F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3"/>
      <c r="AE180" s="3"/>
      <c r="AF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2:59">
      <c r="B181" s="3" t="str">
        <f t="shared" si="36"/>
        <v/>
      </c>
      <c r="C181" s="3"/>
      <c r="D181" s="3"/>
      <c r="E181" s="3"/>
      <c r="F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3"/>
      <c r="AE181" s="3"/>
      <c r="AF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2:59">
      <c r="B182" s="3" t="str">
        <f t="shared" si="36"/>
        <v/>
      </c>
      <c r="C182" s="3"/>
      <c r="D182" s="3"/>
      <c r="E182" s="3"/>
      <c r="F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3"/>
      <c r="AE182" s="3"/>
      <c r="AF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2:59">
      <c r="B183" s="3" t="str">
        <f t="shared" si="36"/>
        <v/>
      </c>
      <c r="C183" s="3"/>
      <c r="D183" s="3"/>
      <c r="E183" s="3"/>
      <c r="F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3"/>
      <c r="AE183" s="3"/>
      <c r="AF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2:59">
      <c r="B184" s="3" t="str">
        <f t="shared" si="36"/>
        <v/>
      </c>
      <c r="C184" s="3"/>
      <c r="D184" s="3"/>
      <c r="E184" s="3"/>
      <c r="F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3"/>
      <c r="AE184" s="3"/>
      <c r="AF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2:59">
      <c r="B185" s="3" t="str">
        <f t="shared" si="36"/>
        <v/>
      </c>
      <c r="C185" s="3"/>
      <c r="D185" s="3"/>
      <c r="E185" s="3"/>
      <c r="F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3"/>
      <c r="AE185" s="3"/>
      <c r="AF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2:59">
      <c r="B186" s="3" t="str">
        <f t="shared" si="36"/>
        <v/>
      </c>
      <c r="C186" s="3"/>
      <c r="D186" s="3"/>
      <c r="E186" s="3"/>
      <c r="F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3"/>
      <c r="AE186" s="3"/>
      <c r="AF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2:59">
      <c r="B187" s="3" t="str">
        <f t="shared" si="36"/>
        <v/>
      </c>
      <c r="C187" s="3"/>
      <c r="D187" s="3"/>
      <c r="E187" s="3"/>
      <c r="F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3"/>
      <c r="AE187" s="3"/>
      <c r="AF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2:59">
      <c r="B188" s="3" t="str">
        <f t="shared" si="36"/>
        <v/>
      </c>
      <c r="C188" s="3"/>
      <c r="D188" s="3"/>
      <c r="E188" s="3"/>
      <c r="F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3"/>
      <c r="AE188" s="3"/>
      <c r="AF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2:59">
      <c r="B189" s="3" t="str">
        <f t="shared" si="36"/>
        <v/>
      </c>
      <c r="C189" s="3"/>
      <c r="D189" s="3"/>
      <c r="E189" s="3"/>
      <c r="F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3"/>
      <c r="AE189" s="3"/>
      <c r="AF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2:59">
      <c r="B190" s="3" t="str">
        <f t="shared" si="36"/>
        <v/>
      </c>
      <c r="C190" s="3"/>
      <c r="D190" s="3"/>
      <c r="E190" s="3"/>
      <c r="F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3"/>
      <c r="AE190" s="3"/>
      <c r="AF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2:59">
      <c r="B191" s="3" t="str">
        <f t="shared" si="36"/>
        <v/>
      </c>
      <c r="C191" s="3"/>
      <c r="D191" s="3"/>
      <c r="E191" s="3"/>
      <c r="F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3"/>
      <c r="AE191" s="3"/>
      <c r="AF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2:59">
      <c r="B192" s="3" t="str">
        <f t="shared" si="36"/>
        <v/>
      </c>
      <c r="C192" s="3"/>
      <c r="D192" s="3"/>
      <c r="E192" s="3"/>
      <c r="F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3"/>
      <c r="AE192" s="3"/>
      <c r="AF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2:59">
      <c r="B193" s="3" t="str">
        <f t="shared" si="36"/>
        <v/>
      </c>
      <c r="C193" s="3"/>
      <c r="D193" s="3"/>
      <c r="E193" s="3"/>
      <c r="F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3"/>
      <c r="AE193" s="3"/>
      <c r="AF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2:59">
      <c r="B194" s="3" t="str">
        <f t="shared" si="36"/>
        <v/>
      </c>
      <c r="C194" s="3"/>
      <c r="D194" s="3"/>
      <c r="E194" s="3"/>
      <c r="F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3"/>
      <c r="AE194" s="3"/>
      <c r="AF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2:59">
      <c r="B195" s="3" t="str">
        <f t="shared" si="36"/>
        <v/>
      </c>
      <c r="C195" s="3"/>
      <c r="D195" s="3"/>
      <c r="E195" s="3"/>
      <c r="F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3"/>
      <c r="AE195" s="3"/>
      <c r="AF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2:59">
      <c r="B196" s="3" t="str">
        <f t="shared" si="36"/>
        <v/>
      </c>
      <c r="C196" s="3"/>
      <c r="D196" s="3"/>
      <c r="E196" s="3"/>
      <c r="F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3"/>
      <c r="AE196" s="3"/>
      <c r="AF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2:59">
      <c r="B197" s="3" t="str">
        <f t="shared" si="36"/>
        <v/>
      </c>
      <c r="C197" s="3"/>
      <c r="D197" s="3"/>
      <c r="E197" s="3"/>
      <c r="F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3"/>
      <c r="AE197" s="3"/>
      <c r="AF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2:59">
      <c r="B198" s="3" t="str">
        <f t="shared" ref="B198:B261" si="37">UPPER(B200)</f>
        <v/>
      </c>
      <c r="C198" s="3"/>
      <c r="D198" s="3"/>
      <c r="E198" s="3"/>
      <c r="F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3"/>
      <c r="AE198" s="3"/>
      <c r="AF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2:59">
      <c r="B199" s="3" t="str">
        <f t="shared" si="37"/>
        <v/>
      </c>
      <c r="C199" s="3"/>
      <c r="D199" s="3"/>
      <c r="E199" s="3"/>
      <c r="F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3"/>
      <c r="AE199" s="3"/>
      <c r="AF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2:59">
      <c r="B200" s="3" t="str">
        <f t="shared" si="37"/>
        <v/>
      </c>
      <c r="C200" s="3"/>
      <c r="D200" s="3"/>
      <c r="E200" s="3"/>
      <c r="F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3"/>
      <c r="AE200" s="3"/>
      <c r="AF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2:59">
      <c r="B201" s="3" t="str">
        <f t="shared" si="37"/>
        <v/>
      </c>
      <c r="C201" s="3"/>
      <c r="D201" s="3"/>
      <c r="E201" s="3"/>
      <c r="F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3"/>
      <c r="AE201" s="3"/>
      <c r="AF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2:59">
      <c r="B202" s="3" t="str">
        <f t="shared" si="37"/>
        <v/>
      </c>
      <c r="C202" s="3"/>
      <c r="D202" s="3"/>
      <c r="E202" s="3"/>
      <c r="F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3"/>
      <c r="AE202" s="3"/>
      <c r="AF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2:59">
      <c r="B203" s="3" t="str">
        <f t="shared" si="37"/>
        <v/>
      </c>
      <c r="C203" s="3"/>
      <c r="D203" s="3"/>
      <c r="E203" s="3"/>
      <c r="F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3"/>
      <c r="AE203" s="3"/>
      <c r="AF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2:59">
      <c r="B204" s="3" t="str">
        <f t="shared" si="37"/>
        <v/>
      </c>
      <c r="C204" s="3"/>
      <c r="D204" s="3"/>
      <c r="E204" s="3"/>
      <c r="F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3"/>
      <c r="AE204" s="3"/>
      <c r="AF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2:59">
      <c r="B205" s="3" t="str">
        <f t="shared" si="37"/>
        <v/>
      </c>
      <c r="C205" s="3"/>
      <c r="D205" s="3"/>
      <c r="E205" s="3"/>
      <c r="F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3"/>
      <c r="AE205" s="3"/>
      <c r="AF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2:59">
      <c r="B206" s="3" t="str">
        <f t="shared" si="37"/>
        <v/>
      </c>
      <c r="C206" s="3"/>
      <c r="D206" s="3"/>
      <c r="E206" s="3"/>
      <c r="F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3"/>
      <c r="AE206" s="3"/>
      <c r="AF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2:59">
      <c r="B207" s="3" t="str">
        <f t="shared" si="37"/>
        <v/>
      </c>
      <c r="C207" s="3"/>
      <c r="D207" s="3"/>
      <c r="E207" s="3"/>
      <c r="F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3"/>
      <c r="AE207" s="3"/>
      <c r="AF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2:59">
      <c r="B208" s="3" t="str">
        <f t="shared" si="37"/>
        <v/>
      </c>
      <c r="C208" s="3"/>
      <c r="D208" s="3"/>
      <c r="E208" s="3"/>
      <c r="F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3"/>
      <c r="AE208" s="3"/>
      <c r="AF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2:59">
      <c r="B209" s="3" t="str">
        <f t="shared" si="37"/>
        <v/>
      </c>
      <c r="C209" s="3"/>
      <c r="D209" s="3"/>
      <c r="E209" s="3"/>
      <c r="F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3"/>
      <c r="AE209" s="3"/>
      <c r="AF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2:59">
      <c r="B210" s="3" t="str">
        <f t="shared" si="37"/>
        <v/>
      </c>
      <c r="C210" s="3"/>
      <c r="D210" s="3"/>
      <c r="E210" s="3"/>
      <c r="F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3"/>
      <c r="AE210" s="3"/>
      <c r="AF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2:59">
      <c r="B211" s="3" t="str">
        <f t="shared" si="37"/>
        <v/>
      </c>
      <c r="C211" s="3"/>
      <c r="D211" s="3"/>
      <c r="E211" s="3"/>
      <c r="F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3"/>
      <c r="AE211" s="3"/>
      <c r="AF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2:59">
      <c r="B212" s="3" t="str">
        <f t="shared" si="37"/>
        <v/>
      </c>
      <c r="C212" s="3"/>
      <c r="D212" s="3"/>
      <c r="E212" s="3"/>
      <c r="F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3"/>
      <c r="AE212" s="3"/>
      <c r="AF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2:59">
      <c r="B213" s="3" t="str">
        <f t="shared" si="37"/>
        <v/>
      </c>
      <c r="C213" s="3"/>
      <c r="D213" s="3"/>
      <c r="E213" s="3"/>
      <c r="F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3"/>
      <c r="AE213" s="3"/>
      <c r="AF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2:59">
      <c r="B214" s="3" t="str">
        <f t="shared" si="37"/>
        <v/>
      </c>
      <c r="C214" s="3"/>
      <c r="D214" s="3"/>
      <c r="E214" s="3"/>
      <c r="F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3"/>
      <c r="AE214" s="3"/>
      <c r="AF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2:59">
      <c r="B215" s="3" t="str">
        <f t="shared" si="37"/>
        <v/>
      </c>
      <c r="C215" s="3"/>
      <c r="D215" s="3"/>
      <c r="E215" s="3"/>
      <c r="F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3"/>
      <c r="AE215" s="3"/>
      <c r="AF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2:59">
      <c r="B216" s="3" t="str">
        <f t="shared" si="37"/>
        <v/>
      </c>
      <c r="C216" s="3"/>
      <c r="D216" s="3"/>
      <c r="E216" s="3"/>
      <c r="F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3"/>
      <c r="AE216" s="3"/>
      <c r="AF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2:59">
      <c r="B217" s="3" t="str">
        <f t="shared" si="37"/>
        <v/>
      </c>
      <c r="C217" s="3"/>
      <c r="D217" s="3"/>
      <c r="E217" s="3"/>
      <c r="F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3"/>
      <c r="AE217" s="3"/>
      <c r="AF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2:59">
      <c r="B218" s="3" t="str">
        <f t="shared" si="37"/>
        <v/>
      </c>
      <c r="C218" s="3"/>
      <c r="D218" s="3"/>
      <c r="E218" s="3"/>
      <c r="F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3"/>
      <c r="AE218" s="3"/>
      <c r="AF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2:59">
      <c r="B219" s="3" t="str">
        <f t="shared" si="37"/>
        <v/>
      </c>
      <c r="C219" s="3"/>
      <c r="D219" s="3"/>
      <c r="E219" s="3"/>
      <c r="F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3"/>
      <c r="AE219" s="3"/>
      <c r="AF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2:59">
      <c r="B220" s="3" t="str">
        <f t="shared" si="37"/>
        <v/>
      </c>
      <c r="C220" s="3"/>
      <c r="D220" s="3"/>
      <c r="E220" s="3"/>
      <c r="F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3"/>
      <c r="AE220" s="3"/>
      <c r="AF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2:59">
      <c r="B221" s="3" t="str">
        <f t="shared" si="37"/>
        <v/>
      </c>
      <c r="C221" s="3"/>
      <c r="D221" s="3"/>
      <c r="E221" s="3"/>
      <c r="F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3"/>
      <c r="AE221" s="3"/>
      <c r="AF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2:59">
      <c r="B222" s="3" t="str">
        <f t="shared" si="37"/>
        <v/>
      </c>
      <c r="C222" s="3"/>
      <c r="D222" s="3"/>
      <c r="E222" s="3"/>
      <c r="F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3"/>
      <c r="AE222" s="3"/>
      <c r="AF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2:59">
      <c r="B223" s="3" t="str">
        <f t="shared" si="37"/>
        <v/>
      </c>
      <c r="C223" s="3"/>
      <c r="D223" s="3"/>
      <c r="E223" s="3"/>
      <c r="F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3"/>
      <c r="AE223" s="3"/>
      <c r="AF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2:59">
      <c r="B224" s="3" t="str">
        <f t="shared" si="37"/>
        <v/>
      </c>
      <c r="C224" s="3"/>
      <c r="D224" s="3"/>
      <c r="E224" s="3"/>
      <c r="F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3"/>
      <c r="AE224" s="3"/>
      <c r="AF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2:59">
      <c r="B225" s="3" t="str">
        <f t="shared" si="37"/>
        <v/>
      </c>
      <c r="C225" s="3"/>
      <c r="D225" s="3"/>
      <c r="E225" s="3"/>
      <c r="F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3"/>
      <c r="AE225" s="3"/>
      <c r="AF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2:59">
      <c r="B226" s="3" t="str">
        <f t="shared" si="37"/>
        <v/>
      </c>
      <c r="C226" s="3"/>
      <c r="D226" s="3"/>
      <c r="E226" s="3"/>
      <c r="F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3"/>
      <c r="AE226" s="3"/>
      <c r="AF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2:59">
      <c r="B227" s="3" t="str">
        <f t="shared" si="37"/>
        <v/>
      </c>
      <c r="C227" s="3"/>
      <c r="D227" s="3"/>
      <c r="E227" s="3"/>
      <c r="F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3"/>
      <c r="AE227" s="3"/>
      <c r="AF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2:59">
      <c r="B228" s="3" t="str">
        <f t="shared" si="37"/>
        <v/>
      </c>
      <c r="C228" s="3"/>
      <c r="D228" s="3"/>
      <c r="E228" s="3"/>
      <c r="F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3"/>
      <c r="AE228" s="3"/>
      <c r="AF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2:59">
      <c r="B229" s="3" t="str">
        <f t="shared" si="37"/>
        <v/>
      </c>
      <c r="C229" s="3"/>
      <c r="D229" s="3"/>
      <c r="E229" s="3"/>
      <c r="F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3"/>
      <c r="AE229" s="3"/>
      <c r="AF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2:59">
      <c r="B230" s="3" t="str">
        <f t="shared" si="37"/>
        <v/>
      </c>
      <c r="C230" s="3"/>
      <c r="D230" s="3"/>
      <c r="E230" s="3"/>
      <c r="F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3"/>
      <c r="AE230" s="3"/>
      <c r="AF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2:59">
      <c r="B231" s="3" t="str">
        <f t="shared" si="37"/>
        <v/>
      </c>
      <c r="C231" s="3"/>
      <c r="D231" s="3"/>
      <c r="E231" s="3"/>
      <c r="F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3"/>
      <c r="AE231" s="3"/>
      <c r="AF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2:59">
      <c r="B232" s="3" t="str">
        <f t="shared" si="37"/>
        <v/>
      </c>
      <c r="C232" s="3"/>
      <c r="D232" s="3"/>
      <c r="E232" s="3"/>
      <c r="F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3"/>
      <c r="AE232" s="3"/>
      <c r="AF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2:59">
      <c r="B233" s="3" t="str">
        <f t="shared" si="37"/>
        <v/>
      </c>
      <c r="C233" s="3"/>
      <c r="D233" s="3"/>
      <c r="E233" s="3"/>
      <c r="F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3"/>
      <c r="AE233" s="3"/>
      <c r="AF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2:59">
      <c r="B234" s="3" t="str">
        <f t="shared" si="37"/>
        <v/>
      </c>
      <c r="C234" s="3"/>
      <c r="D234" s="3"/>
      <c r="E234" s="3"/>
      <c r="F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3"/>
      <c r="AE234" s="3"/>
      <c r="AF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2:59">
      <c r="B235" s="3" t="str">
        <f t="shared" si="37"/>
        <v/>
      </c>
      <c r="C235" s="3"/>
      <c r="D235" s="3"/>
      <c r="E235" s="3"/>
      <c r="F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3"/>
      <c r="AE235" s="3"/>
      <c r="AF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2:59">
      <c r="B236" s="3" t="str">
        <f t="shared" si="37"/>
        <v/>
      </c>
      <c r="C236" s="3"/>
      <c r="D236" s="3"/>
      <c r="E236" s="3"/>
      <c r="F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3"/>
      <c r="AE236" s="3"/>
      <c r="AF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2:59">
      <c r="B237" s="3" t="str">
        <f t="shared" si="37"/>
        <v/>
      </c>
      <c r="C237" s="3"/>
      <c r="D237" s="3"/>
      <c r="E237" s="3"/>
      <c r="F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3"/>
      <c r="AE237" s="3"/>
      <c r="AF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2:59">
      <c r="B238" s="3" t="str">
        <f t="shared" si="37"/>
        <v/>
      </c>
      <c r="C238" s="3"/>
      <c r="D238" s="3"/>
      <c r="E238" s="3"/>
      <c r="F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3"/>
      <c r="AE238" s="3"/>
      <c r="AF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2:59">
      <c r="B239" s="3" t="str">
        <f t="shared" si="37"/>
        <v/>
      </c>
      <c r="C239" s="3"/>
      <c r="D239" s="3"/>
      <c r="E239" s="3"/>
      <c r="F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3"/>
      <c r="AE239" s="3"/>
      <c r="AF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2:59">
      <c r="B240" s="3" t="str">
        <f t="shared" si="37"/>
        <v/>
      </c>
      <c r="C240" s="3"/>
      <c r="D240" s="3"/>
      <c r="E240" s="3"/>
      <c r="F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3"/>
      <c r="AE240" s="3"/>
      <c r="AF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2:59">
      <c r="B241" s="3" t="str">
        <f t="shared" si="37"/>
        <v/>
      </c>
      <c r="C241" s="3"/>
      <c r="D241" s="3"/>
      <c r="E241" s="3"/>
      <c r="F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3"/>
      <c r="AE241" s="3"/>
      <c r="AF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2:59">
      <c r="B242" s="3" t="str">
        <f t="shared" si="37"/>
        <v/>
      </c>
      <c r="C242" s="3"/>
      <c r="D242" s="3"/>
      <c r="E242" s="3"/>
      <c r="F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  <c r="AE242" s="3"/>
      <c r="AF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2:59">
      <c r="B243" s="3" t="str">
        <f t="shared" si="37"/>
        <v/>
      </c>
      <c r="C243" s="3"/>
      <c r="D243" s="3"/>
      <c r="E243" s="3"/>
      <c r="F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3"/>
      <c r="AE243" s="3"/>
      <c r="AF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2:59">
      <c r="B244" s="3" t="str">
        <f t="shared" si="37"/>
        <v/>
      </c>
      <c r="C244" s="3"/>
      <c r="D244" s="3"/>
      <c r="E244" s="3"/>
      <c r="F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3"/>
      <c r="AE244" s="3"/>
      <c r="AF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2:59">
      <c r="B245" s="3" t="str">
        <f t="shared" si="37"/>
        <v/>
      </c>
      <c r="C245" s="3"/>
      <c r="D245" s="3"/>
      <c r="E245" s="3"/>
      <c r="F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3"/>
      <c r="AE245" s="3"/>
      <c r="AF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2:59">
      <c r="B246" s="3" t="str">
        <f t="shared" si="37"/>
        <v/>
      </c>
      <c r="C246" s="3"/>
      <c r="D246" s="3"/>
      <c r="E246" s="3"/>
      <c r="F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3"/>
      <c r="AE246" s="3"/>
      <c r="AF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2:59">
      <c r="B247" s="3" t="str">
        <f t="shared" si="37"/>
        <v/>
      </c>
      <c r="C247" s="3"/>
      <c r="D247" s="3"/>
      <c r="E247" s="3"/>
      <c r="F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3"/>
      <c r="AE247" s="3"/>
      <c r="AF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2:59">
      <c r="B248" s="3" t="str">
        <f t="shared" si="37"/>
        <v/>
      </c>
      <c r="C248" s="3"/>
      <c r="D248" s="3"/>
      <c r="E248" s="3"/>
      <c r="F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3"/>
      <c r="AE248" s="3"/>
      <c r="AF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2:59">
      <c r="B249" s="3" t="str">
        <f t="shared" si="37"/>
        <v/>
      </c>
      <c r="C249" s="3"/>
      <c r="D249" s="3"/>
      <c r="E249" s="3"/>
      <c r="F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3"/>
      <c r="AE249" s="3"/>
      <c r="AF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2:59">
      <c r="B250" s="3" t="str">
        <f t="shared" si="37"/>
        <v/>
      </c>
      <c r="C250" s="3"/>
      <c r="D250" s="3"/>
      <c r="E250" s="3"/>
      <c r="F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3"/>
      <c r="AE250" s="3"/>
      <c r="AF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2:59">
      <c r="B251" s="3" t="str">
        <f t="shared" si="37"/>
        <v/>
      </c>
      <c r="C251" s="3"/>
      <c r="D251" s="3"/>
      <c r="E251" s="3"/>
      <c r="F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3"/>
      <c r="AE251" s="3"/>
      <c r="AF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2:59">
      <c r="B252" s="3" t="str">
        <f t="shared" si="37"/>
        <v/>
      </c>
      <c r="C252" s="3"/>
      <c r="D252" s="3"/>
      <c r="E252" s="3"/>
      <c r="F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3"/>
      <c r="AE252" s="3"/>
      <c r="AF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2:59">
      <c r="B253" s="3" t="str">
        <f t="shared" si="37"/>
        <v/>
      </c>
      <c r="C253" s="3"/>
      <c r="D253" s="3"/>
      <c r="E253" s="3"/>
      <c r="F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3"/>
      <c r="AE253" s="3"/>
      <c r="AF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2:59">
      <c r="B254" s="3" t="str">
        <f t="shared" si="37"/>
        <v/>
      </c>
      <c r="C254" s="3"/>
      <c r="D254" s="3"/>
      <c r="E254" s="3"/>
      <c r="F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3"/>
      <c r="AE254" s="3"/>
      <c r="AF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2:59">
      <c r="B255" s="3" t="str">
        <f t="shared" si="37"/>
        <v/>
      </c>
      <c r="C255" s="3"/>
      <c r="D255" s="3"/>
      <c r="E255" s="3"/>
      <c r="F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3"/>
      <c r="AE255" s="3"/>
      <c r="AF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2:59">
      <c r="B256" s="3" t="str">
        <f t="shared" si="37"/>
        <v/>
      </c>
      <c r="C256" s="3"/>
      <c r="D256" s="3"/>
      <c r="E256" s="3"/>
      <c r="F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3"/>
      <c r="AE256" s="3"/>
      <c r="AF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2:59">
      <c r="B257" s="3" t="str">
        <f t="shared" si="37"/>
        <v/>
      </c>
      <c r="C257" s="3"/>
      <c r="D257" s="3"/>
      <c r="E257" s="3"/>
      <c r="F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3"/>
      <c r="AE257" s="3"/>
      <c r="AF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2:59">
      <c r="B258" s="3" t="str">
        <f t="shared" si="37"/>
        <v/>
      </c>
      <c r="C258" s="3"/>
      <c r="D258" s="3"/>
      <c r="E258" s="3"/>
      <c r="F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3"/>
      <c r="AE258" s="3"/>
      <c r="AF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2:59">
      <c r="B259" s="3" t="str">
        <f t="shared" si="37"/>
        <v/>
      </c>
      <c r="C259" s="3"/>
      <c r="D259" s="3"/>
      <c r="E259" s="3"/>
      <c r="F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3"/>
      <c r="AE259" s="3"/>
      <c r="AF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2:59">
      <c r="B260" s="3" t="str">
        <f t="shared" si="37"/>
        <v/>
      </c>
      <c r="C260" s="3"/>
      <c r="D260" s="3"/>
      <c r="E260" s="3"/>
      <c r="F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3"/>
      <c r="AE260" s="3"/>
      <c r="AF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2:59">
      <c r="B261" s="3" t="str">
        <f t="shared" si="37"/>
        <v/>
      </c>
      <c r="C261" s="3"/>
      <c r="D261" s="3"/>
      <c r="E261" s="3"/>
      <c r="F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3"/>
      <c r="AE261" s="3"/>
      <c r="AF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2:59">
      <c r="B262" s="3" t="str">
        <f t="shared" ref="B262:B295" si="38">UPPER(B264)</f>
        <v/>
      </c>
      <c r="C262" s="3"/>
      <c r="D262" s="3"/>
      <c r="E262" s="3"/>
      <c r="F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3"/>
      <c r="AE262" s="3"/>
      <c r="AF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2:59">
      <c r="B263" s="3" t="str">
        <f t="shared" si="38"/>
        <v/>
      </c>
      <c r="C263" s="3"/>
      <c r="D263" s="3"/>
      <c r="E263" s="3"/>
      <c r="F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3"/>
      <c r="AE263" s="3"/>
      <c r="AF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2:59">
      <c r="B264" s="3" t="str">
        <f t="shared" si="38"/>
        <v/>
      </c>
      <c r="C264" s="3"/>
      <c r="D264" s="3"/>
      <c r="E264" s="3"/>
      <c r="F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3"/>
      <c r="AE264" s="3"/>
      <c r="AF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2:59">
      <c r="B265" s="3" t="str">
        <f t="shared" si="38"/>
        <v/>
      </c>
      <c r="C265" s="3"/>
      <c r="D265" s="3"/>
      <c r="E265" s="3"/>
      <c r="F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3"/>
      <c r="AE265" s="3"/>
      <c r="AF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2:59">
      <c r="B266" s="3" t="str">
        <f t="shared" si="38"/>
        <v/>
      </c>
      <c r="C266" s="3"/>
      <c r="D266" s="3"/>
      <c r="E266" s="3"/>
      <c r="F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3"/>
      <c r="AE266" s="3"/>
      <c r="AF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2:59">
      <c r="B267" s="3" t="str">
        <f t="shared" si="38"/>
        <v/>
      </c>
      <c r="C267" s="3"/>
      <c r="D267" s="3"/>
      <c r="E267" s="3"/>
      <c r="F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3"/>
      <c r="AE267" s="3"/>
      <c r="AF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2:59">
      <c r="B268" s="3" t="str">
        <f t="shared" si="38"/>
        <v/>
      </c>
      <c r="C268" s="3"/>
      <c r="D268" s="3"/>
      <c r="E268" s="3"/>
      <c r="F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3"/>
      <c r="AE268" s="3"/>
      <c r="AF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2:59">
      <c r="B269" s="3" t="str">
        <f t="shared" si="38"/>
        <v/>
      </c>
      <c r="C269" s="3"/>
      <c r="D269" s="3"/>
      <c r="E269" s="3"/>
      <c r="F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3"/>
      <c r="AE269" s="3"/>
      <c r="AF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2:59">
      <c r="B270" s="3" t="str">
        <f t="shared" si="38"/>
        <v/>
      </c>
      <c r="C270" s="3"/>
      <c r="D270" s="3"/>
      <c r="E270" s="3"/>
      <c r="F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3"/>
      <c r="AE270" s="3"/>
      <c r="AF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2:59">
      <c r="B271" s="3" t="str">
        <f t="shared" si="38"/>
        <v/>
      </c>
      <c r="C271" s="3"/>
      <c r="D271" s="3"/>
      <c r="E271" s="3"/>
      <c r="F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3"/>
      <c r="AE271" s="3"/>
      <c r="AF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2:59">
      <c r="B272" s="3" t="str">
        <f t="shared" si="38"/>
        <v/>
      </c>
      <c r="C272" s="3"/>
      <c r="D272" s="3"/>
      <c r="E272" s="3"/>
      <c r="F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3"/>
      <c r="AE272" s="3"/>
      <c r="AF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2:59">
      <c r="B273" s="3" t="str">
        <f t="shared" si="38"/>
        <v/>
      </c>
      <c r="C273" s="3"/>
      <c r="D273" s="3"/>
      <c r="E273" s="3"/>
      <c r="F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3"/>
      <c r="AE273" s="3"/>
      <c r="AF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2:59">
      <c r="B274" s="3" t="str">
        <f t="shared" si="38"/>
        <v/>
      </c>
      <c r="C274" s="3"/>
      <c r="D274" s="3"/>
      <c r="E274" s="3"/>
      <c r="F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3"/>
      <c r="AE274" s="3"/>
      <c r="AF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2:59">
      <c r="B275" s="3" t="str">
        <f t="shared" si="38"/>
        <v/>
      </c>
      <c r="C275" s="3"/>
      <c r="D275" s="3"/>
      <c r="E275" s="3"/>
      <c r="F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3"/>
      <c r="AE275" s="3"/>
      <c r="AF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2:59">
      <c r="B276" s="3" t="str">
        <f t="shared" si="38"/>
        <v/>
      </c>
      <c r="C276" s="3"/>
      <c r="D276" s="3"/>
      <c r="E276" s="3"/>
      <c r="F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3"/>
      <c r="AE276" s="3"/>
      <c r="AF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2:59">
      <c r="B277" s="3" t="str">
        <f t="shared" si="38"/>
        <v/>
      </c>
      <c r="C277" s="3"/>
      <c r="D277" s="3"/>
      <c r="E277" s="3"/>
      <c r="F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3"/>
      <c r="AE277" s="3"/>
      <c r="AF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2:59">
      <c r="B278" s="3" t="str">
        <f t="shared" si="38"/>
        <v/>
      </c>
      <c r="C278" s="3"/>
      <c r="D278" s="3"/>
      <c r="E278" s="3"/>
      <c r="F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3"/>
      <c r="AE278" s="3"/>
      <c r="AF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2:59">
      <c r="B279" s="3" t="str">
        <f t="shared" si="38"/>
        <v/>
      </c>
      <c r="C279" s="3"/>
      <c r="D279" s="3"/>
      <c r="E279" s="3"/>
      <c r="F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3"/>
      <c r="AE279" s="3"/>
      <c r="AF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2:59">
      <c r="B280" s="3" t="str">
        <f t="shared" si="38"/>
        <v/>
      </c>
      <c r="C280" s="3"/>
      <c r="D280" s="3"/>
      <c r="E280" s="3"/>
      <c r="F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3"/>
      <c r="AE280" s="3"/>
      <c r="AF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2:59">
      <c r="B281" s="3" t="str">
        <f t="shared" si="38"/>
        <v/>
      </c>
      <c r="C281" s="3"/>
      <c r="D281" s="3"/>
      <c r="E281" s="3"/>
      <c r="F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3"/>
      <c r="AE281" s="3"/>
      <c r="AF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2:59">
      <c r="B282" s="3" t="str">
        <f t="shared" si="38"/>
        <v/>
      </c>
      <c r="C282" s="3"/>
      <c r="D282" s="3"/>
      <c r="E282" s="3"/>
      <c r="F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3"/>
      <c r="AE282" s="3"/>
      <c r="AF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2:59">
      <c r="B283" s="3" t="str">
        <f t="shared" si="38"/>
        <v/>
      </c>
      <c r="C283" s="3"/>
      <c r="D283" s="3"/>
      <c r="E283" s="3"/>
      <c r="F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3"/>
      <c r="AE283" s="3"/>
      <c r="AF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2:59">
      <c r="B284" s="3" t="str">
        <f t="shared" si="38"/>
        <v/>
      </c>
      <c r="C284" s="3"/>
      <c r="D284" s="3"/>
      <c r="E284" s="3"/>
      <c r="F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3"/>
      <c r="AE284" s="3"/>
      <c r="AF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2:59">
      <c r="B285" s="3" t="str">
        <f t="shared" si="38"/>
        <v/>
      </c>
      <c r="C285" s="3"/>
      <c r="D285" s="3"/>
      <c r="E285" s="3"/>
      <c r="F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3"/>
      <c r="AE285" s="3"/>
      <c r="AF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2:59">
      <c r="B286" s="3" t="str">
        <f t="shared" si="38"/>
        <v/>
      </c>
      <c r="C286" s="3"/>
      <c r="D286" s="3"/>
      <c r="E286" s="3"/>
      <c r="F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3"/>
      <c r="AE286" s="3"/>
      <c r="AF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2:59">
      <c r="B287" s="3" t="str">
        <f t="shared" si="38"/>
        <v/>
      </c>
      <c r="C287" s="3"/>
      <c r="D287" s="3"/>
      <c r="E287" s="3"/>
      <c r="F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3"/>
      <c r="AE287" s="3"/>
      <c r="AF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2:59">
      <c r="B288" s="3" t="str">
        <f t="shared" si="38"/>
        <v/>
      </c>
      <c r="C288" s="3"/>
      <c r="D288" s="3"/>
      <c r="E288" s="3"/>
      <c r="F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3"/>
      <c r="AE288" s="3"/>
      <c r="AF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2:59">
      <c r="B289" s="3" t="str">
        <f t="shared" si="38"/>
        <v/>
      </c>
      <c r="C289" s="3"/>
      <c r="D289" s="3"/>
      <c r="E289" s="3"/>
      <c r="F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3"/>
      <c r="AE289" s="3"/>
      <c r="AF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2:59">
      <c r="B290" s="3" t="str">
        <f t="shared" si="38"/>
        <v/>
      </c>
      <c r="C290" s="3"/>
      <c r="D290" s="3"/>
      <c r="E290" s="3"/>
      <c r="F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3"/>
      <c r="AE290" s="3"/>
      <c r="AF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2:59">
      <c r="B291" s="3" t="str">
        <f t="shared" si="38"/>
        <v/>
      </c>
      <c r="C291" s="3"/>
      <c r="D291" s="3"/>
      <c r="E291" s="3"/>
      <c r="F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3"/>
      <c r="AE291" s="3"/>
      <c r="AF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2:59">
      <c r="B292" s="3" t="str">
        <f t="shared" si="38"/>
        <v/>
      </c>
      <c r="C292" s="3"/>
      <c r="D292" s="3"/>
      <c r="E292" s="3"/>
      <c r="F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3"/>
      <c r="AE292" s="3"/>
      <c r="AF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2:59">
      <c r="B293" s="3" t="str">
        <f t="shared" si="38"/>
        <v/>
      </c>
      <c r="C293" s="3"/>
      <c r="D293" s="3"/>
      <c r="E293" s="3"/>
      <c r="F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3"/>
      <c r="AE293" s="3"/>
      <c r="AF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2:59">
      <c r="B294" s="3" t="str">
        <f t="shared" si="38"/>
        <v/>
      </c>
      <c r="C294" s="3"/>
      <c r="D294" s="3"/>
      <c r="E294" s="3"/>
      <c r="F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3"/>
      <c r="AE294" s="3"/>
      <c r="AF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2:59">
      <c r="B295" s="3" t="str">
        <f t="shared" si="38"/>
        <v/>
      </c>
      <c r="C295" s="3"/>
      <c r="D295" s="3"/>
      <c r="E295" s="3"/>
      <c r="F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3"/>
      <c r="AE295" s="3"/>
      <c r="AF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</sheetData>
  <mergeCells count="30">
    <mergeCell ref="A1:U3"/>
    <mergeCell ref="X4:X5"/>
    <mergeCell ref="N4:N5"/>
    <mergeCell ref="O4:O5"/>
    <mergeCell ref="P4:P5"/>
    <mergeCell ref="V4:V5"/>
    <mergeCell ref="W4:W5"/>
    <mergeCell ref="A4:A5"/>
    <mergeCell ref="B4:B5"/>
    <mergeCell ref="C4:C5"/>
    <mergeCell ref="F4:F5"/>
    <mergeCell ref="G4:G5"/>
    <mergeCell ref="D4:D5"/>
    <mergeCell ref="E4:E5"/>
    <mergeCell ref="AG4:AG5"/>
    <mergeCell ref="AH4:BL4"/>
    <mergeCell ref="AD4:AF4"/>
    <mergeCell ref="H4:H5"/>
    <mergeCell ref="I4:I5"/>
    <mergeCell ref="J4:J5"/>
    <mergeCell ref="K4:K5"/>
    <mergeCell ref="AB4:AB5"/>
    <mergeCell ref="AC4:AC5"/>
    <mergeCell ref="Q4:Q5"/>
    <mergeCell ref="U4:U5"/>
    <mergeCell ref="Y4:Y5"/>
    <mergeCell ref="Z4:Z5"/>
    <mergeCell ref="AA4:AA5"/>
    <mergeCell ref="L4:L5"/>
    <mergeCell ref="M4:M5"/>
  </mergeCells>
  <pageMargins left="0.47" right="0.7" top="0.75" bottom="0.75" header="0.3" footer="0.3"/>
  <pageSetup paperSize="9" scale="43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1"/>
  <sheetViews>
    <sheetView topLeftCell="A109" workbookViewId="0">
      <selection activeCell="A120" sqref="A120"/>
    </sheetView>
  </sheetViews>
  <sheetFormatPr defaultRowHeight="15"/>
  <cols>
    <col min="1" max="1" width="12.5703125" customWidth="1"/>
    <col min="2" max="2" width="9.7109375" bestFit="1" customWidth="1"/>
  </cols>
  <sheetData>
    <row r="1" spans="1:2">
      <c r="A1" t="s">
        <v>344</v>
      </c>
      <c r="B1" t="s">
        <v>360</v>
      </c>
    </row>
    <row r="2" spans="1:2">
      <c r="A2" t="s">
        <v>42</v>
      </c>
      <c r="B2" s="115">
        <v>41282</v>
      </c>
    </row>
    <row r="3" spans="1:2">
      <c r="A3" t="s">
        <v>49</v>
      </c>
      <c r="B3" s="115">
        <v>41282</v>
      </c>
    </row>
    <row r="4" spans="1:2">
      <c r="A4" t="s">
        <v>56</v>
      </c>
      <c r="B4" s="115">
        <v>41282</v>
      </c>
    </row>
    <row r="5" spans="1:2">
      <c r="A5" t="s">
        <v>364</v>
      </c>
      <c r="B5" s="115">
        <v>41282</v>
      </c>
    </row>
    <row r="6" spans="1:2">
      <c r="A6" t="s">
        <v>365</v>
      </c>
      <c r="B6" s="115">
        <v>41282</v>
      </c>
    </row>
    <row r="7" spans="1:2">
      <c r="A7" t="s">
        <v>366</v>
      </c>
      <c r="B7" s="115">
        <v>41282</v>
      </c>
    </row>
    <row r="8" spans="1:2">
      <c r="A8" t="s">
        <v>62</v>
      </c>
      <c r="B8" s="115">
        <v>41282</v>
      </c>
    </row>
    <row r="9" spans="1:2">
      <c r="A9" t="s">
        <v>367</v>
      </c>
      <c r="B9" s="115">
        <v>41282</v>
      </c>
    </row>
    <row r="10" spans="1:2">
      <c r="A10" t="s">
        <v>66</v>
      </c>
      <c r="B10" s="115">
        <v>41282</v>
      </c>
    </row>
    <row r="11" spans="1:2">
      <c r="A11" t="s">
        <v>368</v>
      </c>
      <c r="B11" s="115">
        <v>41282</v>
      </c>
    </row>
    <row r="12" spans="1:2">
      <c r="A12" t="s">
        <v>369</v>
      </c>
      <c r="B12" s="115">
        <v>41282</v>
      </c>
    </row>
    <row r="13" spans="1:2">
      <c r="A13" t="s">
        <v>370</v>
      </c>
      <c r="B13" s="115">
        <v>41282</v>
      </c>
    </row>
    <row r="14" spans="1:2">
      <c r="A14" t="s">
        <v>371</v>
      </c>
      <c r="B14" s="115">
        <v>41282</v>
      </c>
    </row>
    <row r="15" spans="1:2">
      <c r="A15" t="s">
        <v>68</v>
      </c>
      <c r="B15" s="115">
        <v>41282</v>
      </c>
    </row>
    <row r="16" spans="1:2">
      <c r="A16" t="s">
        <v>71</v>
      </c>
      <c r="B16" s="115">
        <v>41282</v>
      </c>
    </row>
    <row r="17" spans="1:2">
      <c r="A17" t="s">
        <v>77</v>
      </c>
      <c r="B17" s="115">
        <v>41282</v>
      </c>
    </row>
    <row r="18" spans="1:2">
      <c r="A18" t="s">
        <v>372</v>
      </c>
      <c r="B18" s="115">
        <v>41282</v>
      </c>
    </row>
    <row r="19" spans="1:2">
      <c r="A19" t="s">
        <v>373</v>
      </c>
      <c r="B19" s="115">
        <v>41282</v>
      </c>
    </row>
    <row r="20" spans="1:2">
      <c r="A20" t="s">
        <v>374</v>
      </c>
      <c r="B20" s="115">
        <v>41282</v>
      </c>
    </row>
    <row r="21" spans="1:2">
      <c r="A21" t="s">
        <v>375</v>
      </c>
      <c r="B21" s="115">
        <v>41282</v>
      </c>
    </row>
    <row r="22" spans="1:2">
      <c r="A22" t="s">
        <v>376</v>
      </c>
      <c r="B22" s="115">
        <v>41282</v>
      </c>
    </row>
    <row r="23" spans="1:2">
      <c r="A23" t="s">
        <v>83</v>
      </c>
      <c r="B23" s="115">
        <v>41282</v>
      </c>
    </row>
    <row r="24" spans="1:2">
      <c r="A24" t="s">
        <v>377</v>
      </c>
      <c r="B24" s="115">
        <v>41282</v>
      </c>
    </row>
    <row r="25" spans="1:2">
      <c r="A25" t="s">
        <v>89</v>
      </c>
      <c r="B25" s="115">
        <v>41282</v>
      </c>
    </row>
    <row r="26" spans="1:2">
      <c r="A26" t="s">
        <v>378</v>
      </c>
      <c r="B26" s="115">
        <v>41282</v>
      </c>
    </row>
    <row r="27" spans="1:2">
      <c r="A27" t="s">
        <v>94</v>
      </c>
      <c r="B27" s="115">
        <v>41282</v>
      </c>
    </row>
    <row r="28" spans="1:2">
      <c r="A28" t="s">
        <v>99</v>
      </c>
      <c r="B28" s="115">
        <v>41282</v>
      </c>
    </row>
    <row r="29" spans="1:2">
      <c r="A29" t="s">
        <v>379</v>
      </c>
      <c r="B29" s="115">
        <v>41282</v>
      </c>
    </row>
    <row r="30" spans="1:2">
      <c r="A30" t="s">
        <v>104</v>
      </c>
      <c r="B30" s="115">
        <v>41282</v>
      </c>
    </row>
    <row r="31" spans="1:2">
      <c r="A31" t="s">
        <v>109</v>
      </c>
      <c r="B31" s="115">
        <v>41282</v>
      </c>
    </row>
    <row r="32" spans="1:2">
      <c r="A32" t="s">
        <v>117</v>
      </c>
      <c r="B32" s="115">
        <v>41282</v>
      </c>
    </row>
    <row r="33" spans="1:2">
      <c r="A33" t="s">
        <v>122</v>
      </c>
      <c r="B33" s="115">
        <v>41282</v>
      </c>
    </row>
    <row r="34" spans="1:2">
      <c r="A34" t="s">
        <v>125</v>
      </c>
      <c r="B34" s="115">
        <v>41282</v>
      </c>
    </row>
    <row r="35" spans="1:2">
      <c r="A35" t="s">
        <v>131</v>
      </c>
      <c r="B35" s="115">
        <v>41282</v>
      </c>
    </row>
    <row r="36" spans="1:2">
      <c r="A36" t="s">
        <v>380</v>
      </c>
      <c r="B36" s="115">
        <v>41282</v>
      </c>
    </row>
    <row r="37" spans="1:2">
      <c r="A37" t="s">
        <v>136</v>
      </c>
      <c r="B37" s="115">
        <v>41282</v>
      </c>
    </row>
    <row r="38" spans="1:2">
      <c r="A38" t="s">
        <v>381</v>
      </c>
      <c r="B38" s="115">
        <v>41282</v>
      </c>
    </row>
    <row r="39" spans="1:2">
      <c r="A39" t="s">
        <v>382</v>
      </c>
      <c r="B39" s="115">
        <v>41282</v>
      </c>
    </row>
    <row r="40" spans="1:2">
      <c r="A40" t="s">
        <v>141</v>
      </c>
      <c r="B40" s="115">
        <v>41282</v>
      </c>
    </row>
    <row r="41" spans="1:2">
      <c r="A41" t="s">
        <v>383</v>
      </c>
      <c r="B41" s="115">
        <v>41282</v>
      </c>
    </row>
    <row r="42" spans="1:2">
      <c r="A42" t="s">
        <v>146</v>
      </c>
      <c r="B42" s="115">
        <v>41282</v>
      </c>
    </row>
    <row r="43" spans="1:2">
      <c r="A43" t="s">
        <v>384</v>
      </c>
      <c r="B43" s="115">
        <v>41282</v>
      </c>
    </row>
    <row r="44" spans="1:2">
      <c r="A44" t="s">
        <v>150</v>
      </c>
      <c r="B44" s="115">
        <v>41282</v>
      </c>
    </row>
    <row r="45" spans="1:2">
      <c r="A45" t="s">
        <v>385</v>
      </c>
      <c r="B45" s="115">
        <v>41282</v>
      </c>
    </row>
    <row r="46" spans="1:2">
      <c r="A46" t="s">
        <v>156</v>
      </c>
      <c r="B46" s="115">
        <v>41282</v>
      </c>
    </row>
    <row r="47" spans="1:2">
      <c r="A47" t="s">
        <v>386</v>
      </c>
      <c r="B47" s="115">
        <v>41282</v>
      </c>
    </row>
    <row r="48" spans="1:2">
      <c r="A48" t="s">
        <v>387</v>
      </c>
      <c r="B48" s="115">
        <v>41282</v>
      </c>
    </row>
    <row r="49" spans="1:2">
      <c r="A49" t="s">
        <v>162</v>
      </c>
      <c r="B49" s="115">
        <v>41282</v>
      </c>
    </row>
    <row r="50" spans="1:2">
      <c r="A50" t="s">
        <v>388</v>
      </c>
      <c r="B50" s="115">
        <v>41282</v>
      </c>
    </row>
    <row r="51" spans="1:2">
      <c r="A51" t="s">
        <v>166</v>
      </c>
      <c r="B51" s="115">
        <v>41282</v>
      </c>
    </row>
    <row r="52" spans="1:2">
      <c r="A52" t="s">
        <v>167</v>
      </c>
      <c r="B52" s="115">
        <v>41282</v>
      </c>
    </row>
    <row r="53" spans="1:2">
      <c r="A53" t="s">
        <v>169</v>
      </c>
      <c r="B53" s="115">
        <v>41282</v>
      </c>
    </row>
    <row r="54" spans="1:2">
      <c r="A54" t="s">
        <v>174</v>
      </c>
      <c r="B54" s="115">
        <v>41282</v>
      </c>
    </row>
    <row r="55" spans="1:2">
      <c r="A55" t="s">
        <v>177</v>
      </c>
      <c r="B55" s="115">
        <v>41282</v>
      </c>
    </row>
    <row r="56" spans="1:2">
      <c r="A56" t="s">
        <v>182</v>
      </c>
      <c r="B56" s="115">
        <v>41282</v>
      </c>
    </row>
    <row r="57" spans="1:2">
      <c r="A57" t="s">
        <v>389</v>
      </c>
      <c r="B57" s="115">
        <v>41282</v>
      </c>
    </row>
    <row r="58" spans="1:2">
      <c r="A58" t="s">
        <v>390</v>
      </c>
      <c r="B58" s="115">
        <v>41282</v>
      </c>
    </row>
    <row r="59" spans="1:2">
      <c r="A59" t="s">
        <v>391</v>
      </c>
      <c r="B59" s="115">
        <v>41282</v>
      </c>
    </row>
    <row r="60" spans="1:2">
      <c r="A60" t="s">
        <v>392</v>
      </c>
      <c r="B60" s="115">
        <v>41282</v>
      </c>
    </row>
    <row r="61" spans="1:2">
      <c r="A61" t="s">
        <v>393</v>
      </c>
      <c r="B61" s="115">
        <v>41282</v>
      </c>
    </row>
    <row r="62" spans="1:2">
      <c r="A62" t="s">
        <v>394</v>
      </c>
      <c r="B62" s="115">
        <v>41282</v>
      </c>
    </row>
    <row r="63" spans="1:2">
      <c r="A63" t="s">
        <v>185</v>
      </c>
      <c r="B63" s="115">
        <v>41282</v>
      </c>
    </row>
    <row r="64" spans="1:2">
      <c r="A64" t="s">
        <v>187</v>
      </c>
      <c r="B64" s="115">
        <v>41282</v>
      </c>
    </row>
    <row r="65" spans="1:2">
      <c r="A65" t="s">
        <v>192</v>
      </c>
      <c r="B65" s="115">
        <v>41283</v>
      </c>
    </row>
    <row r="66" spans="1:2">
      <c r="A66" t="s">
        <v>197</v>
      </c>
      <c r="B66" s="115">
        <v>41283</v>
      </c>
    </row>
    <row r="67" spans="1:2">
      <c r="A67" t="s">
        <v>395</v>
      </c>
      <c r="B67" s="115">
        <v>41283</v>
      </c>
    </row>
    <row r="68" spans="1:2">
      <c r="A68" t="s">
        <v>203</v>
      </c>
      <c r="B68" s="115">
        <v>41283</v>
      </c>
    </row>
    <row r="69" spans="1:2">
      <c r="A69" t="s">
        <v>396</v>
      </c>
      <c r="B69" s="115">
        <v>41283</v>
      </c>
    </row>
    <row r="70" spans="1:2">
      <c r="A70" t="s">
        <v>209</v>
      </c>
      <c r="B70" s="115">
        <v>41283</v>
      </c>
    </row>
    <row r="71" spans="1:2">
      <c r="A71" t="s">
        <v>397</v>
      </c>
      <c r="B71" s="115">
        <v>41283</v>
      </c>
    </row>
    <row r="72" spans="1:2">
      <c r="A72" t="s">
        <v>398</v>
      </c>
      <c r="B72" s="115">
        <v>41283</v>
      </c>
    </row>
    <row r="73" spans="1:2">
      <c r="A73" t="s">
        <v>213</v>
      </c>
      <c r="B73" s="115">
        <v>41283</v>
      </c>
    </row>
    <row r="74" spans="1:2">
      <c r="A74" t="s">
        <v>399</v>
      </c>
      <c r="B74" s="115">
        <v>41283</v>
      </c>
    </row>
    <row r="75" spans="1:2">
      <c r="A75" t="s">
        <v>400</v>
      </c>
      <c r="B75" s="115">
        <v>41283</v>
      </c>
    </row>
    <row r="76" spans="1:2">
      <c r="A76" t="s">
        <v>401</v>
      </c>
      <c r="B76" s="115">
        <v>41283</v>
      </c>
    </row>
    <row r="77" spans="1:2">
      <c r="A77" t="s">
        <v>220</v>
      </c>
      <c r="B77" s="115" t="s">
        <v>402</v>
      </c>
    </row>
    <row r="78" spans="1:2">
      <c r="A78" t="s">
        <v>403</v>
      </c>
      <c r="B78" s="115" t="s">
        <v>402</v>
      </c>
    </row>
    <row r="79" spans="1:2">
      <c r="A79" t="s">
        <v>404</v>
      </c>
      <c r="B79" s="115" t="s">
        <v>402</v>
      </c>
    </row>
    <row r="80" spans="1:2">
      <c r="A80" t="s">
        <v>221</v>
      </c>
      <c r="B80" s="115" t="s">
        <v>402</v>
      </c>
    </row>
    <row r="81" spans="1:2">
      <c r="A81" t="s">
        <v>312</v>
      </c>
      <c r="B81" s="115" t="s">
        <v>405</v>
      </c>
    </row>
    <row r="82" spans="1:2">
      <c r="A82" t="s">
        <v>223</v>
      </c>
      <c r="B82" s="115" t="s">
        <v>405</v>
      </c>
    </row>
    <row r="83" spans="1:2">
      <c r="A83" t="s">
        <v>226</v>
      </c>
      <c r="B83" s="115" t="s">
        <v>405</v>
      </c>
    </row>
    <row r="84" spans="1:2">
      <c r="A84" t="s">
        <v>229</v>
      </c>
      <c r="B84" s="115" t="s">
        <v>405</v>
      </c>
    </row>
    <row r="85" spans="1:2">
      <c r="A85" t="s">
        <v>406</v>
      </c>
      <c r="B85" s="115" t="s">
        <v>405</v>
      </c>
    </row>
    <row r="86" spans="1:2">
      <c r="A86" t="s">
        <v>234</v>
      </c>
      <c r="B86" s="115" t="s">
        <v>405</v>
      </c>
    </row>
    <row r="87" spans="1:2">
      <c r="A87" t="s">
        <v>239</v>
      </c>
      <c r="B87" s="115" t="s">
        <v>405</v>
      </c>
    </row>
    <row r="88" spans="1:2">
      <c r="A88" t="s">
        <v>242</v>
      </c>
      <c r="B88" s="115" t="s">
        <v>405</v>
      </c>
    </row>
    <row r="89" spans="1:2">
      <c r="A89" t="s">
        <v>250</v>
      </c>
      <c r="B89" s="115" t="s">
        <v>405</v>
      </c>
    </row>
    <row r="90" spans="1:2">
      <c r="A90" t="s">
        <v>407</v>
      </c>
      <c r="B90" s="115" t="s">
        <v>405</v>
      </c>
    </row>
    <row r="91" spans="1:2">
      <c r="A91" t="s">
        <v>408</v>
      </c>
      <c r="B91" s="115" t="s">
        <v>405</v>
      </c>
    </row>
    <row r="92" spans="1:2">
      <c r="A92" t="s">
        <v>409</v>
      </c>
      <c r="B92" s="115" t="s">
        <v>405</v>
      </c>
    </row>
    <row r="93" spans="1:2">
      <c r="A93" t="s">
        <v>258</v>
      </c>
      <c r="B93" s="115">
        <v>41286</v>
      </c>
    </row>
    <row r="94" spans="1:2">
      <c r="A94" t="s">
        <v>410</v>
      </c>
      <c r="B94" s="115">
        <v>41286</v>
      </c>
    </row>
    <row r="95" spans="1:2">
      <c r="A95" t="s">
        <v>411</v>
      </c>
      <c r="B95" s="115">
        <v>41286</v>
      </c>
    </row>
    <row r="96" spans="1:2">
      <c r="A96" t="s">
        <v>412</v>
      </c>
      <c r="B96" s="115">
        <v>41286</v>
      </c>
    </row>
    <row r="97" spans="1:2">
      <c r="A97" t="s">
        <v>413</v>
      </c>
      <c r="B97" s="115">
        <v>41286</v>
      </c>
    </row>
    <row r="98" spans="1:2">
      <c r="A98" t="s">
        <v>264</v>
      </c>
      <c r="B98" s="115">
        <v>41286</v>
      </c>
    </row>
    <row r="99" spans="1:2">
      <c r="A99" t="s">
        <v>414</v>
      </c>
      <c r="B99" s="115">
        <v>41286</v>
      </c>
    </row>
    <row r="100" spans="1:2">
      <c r="A100" t="s">
        <v>268</v>
      </c>
      <c r="B100" s="115">
        <v>41282</v>
      </c>
    </row>
    <row r="101" spans="1:2">
      <c r="A101" t="s">
        <v>270</v>
      </c>
      <c r="B101" s="115">
        <v>41282</v>
      </c>
    </row>
    <row r="102" spans="1:2">
      <c r="A102" t="s">
        <v>275</v>
      </c>
      <c r="B102" s="115">
        <v>41640</v>
      </c>
    </row>
    <row r="103" spans="1:2">
      <c r="A103" t="s">
        <v>415</v>
      </c>
      <c r="B103" s="115">
        <v>41640</v>
      </c>
    </row>
    <row r="104" spans="1:2">
      <c r="A104" t="s">
        <v>279</v>
      </c>
      <c r="B104" s="115">
        <v>41640</v>
      </c>
    </row>
    <row r="105" spans="1:2">
      <c r="A105" t="s">
        <v>281</v>
      </c>
      <c r="B105" s="115">
        <v>41640</v>
      </c>
    </row>
    <row r="106" spans="1:2">
      <c r="A106" t="s">
        <v>282</v>
      </c>
      <c r="B106" s="115">
        <v>41640</v>
      </c>
    </row>
    <row r="107" spans="1:2">
      <c r="A107" t="s">
        <v>285</v>
      </c>
      <c r="B107" s="115">
        <v>41640</v>
      </c>
    </row>
    <row r="108" spans="1:2">
      <c r="A108" t="s">
        <v>288</v>
      </c>
      <c r="B108" s="115" t="s">
        <v>416</v>
      </c>
    </row>
    <row r="109" spans="1:2">
      <c r="A109" t="s">
        <v>291</v>
      </c>
      <c r="B109" s="115" t="s">
        <v>416</v>
      </c>
    </row>
    <row r="110" spans="1:2">
      <c r="A110" t="s">
        <v>417</v>
      </c>
      <c r="B110" s="115" t="s">
        <v>416</v>
      </c>
    </row>
    <row r="111" spans="1:2">
      <c r="A111" t="s">
        <v>293</v>
      </c>
      <c r="B111" s="115" t="s">
        <v>416</v>
      </c>
    </row>
    <row r="112" spans="1:2">
      <c r="A112" t="s">
        <v>295</v>
      </c>
      <c r="B112" s="115" t="s">
        <v>416</v>
      </c>
    </row>
    <row r="113" spans="1:2">
      <c r="A113" t="s">
        <v>297</v>
      </c>
      <c r="B113" s="115" t="s">
        <v>416</v>
      </c>
    </row>
    <row r="114" spans="1:2">
      <c r="A114" t="s">
        <v>300</v>
      </c>
      <c r="B114" s="115" t="s">
        <v>416</v>
      </c>
    </row>
    <row r="115" spans="1:2">
      <c r="A115" t="s">
        <v>303</v>
      </c>
      <c r="B115" s="115" t="s">
        <v>416</v>
      </c>
    </row>
    <row r="116" spans="1:2">
      <c r="A116" t="s">
        <v>305</v>
      </c>
      <c r="B116" s="115" t="s">
        <v>416</v>
      </c>
    </row>
    <row r="117" spans="1:2">
      <c r="A117" s="11" t="s">
        <v>420</v>
      </c>
      <c r="B117" s="115">
        <v>41641</v>
      </c>
    </row>
    <row r="118" spans="1:2">
      <c r="A118" t="s">
        <v>336</v>
      </c>
      <c r="B118" s="115">
        <v>41641</v>
      </c>
    </row>
    <row r="119" spans="1:2">
      <c r="A119" t="s">
        <v>337</v>
      </c>
      <c r="B119" s="115">
        <v>41641</v>
      </c>
    </row>
    <row r="120" spans="1:2">
      <c r="A120" t="s">
        <v>340</v>
      </c>
      <c r="B120" s="115">
        <v>41641</v>
      </c>
    </row>
    <row r="121" spans="1:2">
      <c r="A121" t="s">
        <v>341</v>
      </c>
      <c r="B121" s="115">
        <v>41641</v>
      </c>
    </row>
    <row r="122" spans="1:2">
      <c r="A122" t="s">
        <v>418</v>
      </c>
      <c r="B122" s="115">
        <v>41641</v>
      </c>
    </row>
    <row r="123" spans="1:2">
      <c r="A123" t="s">
        <v>338</v>
      </c>
      <c r="B123" s="115" t="s">
        <v>419</v>
      </c>
    </row>
    <row r="124" spans="1:2">
      <c r="A124" t="s">
        <v>339</v>
      </c>
      <c r="B124" s="115">
        <v>41641</v>
      </c>
    </row>
    <row r="125" spans="1:2">
      <c r="A125" t="s">
        <v>319</v>
      </c>
      <c r="B125" s="115">
        <v>41642</v>
      </c>
    </row>
    <row r="126" spans="1:2">
      <c r="A126" t="s">
        <v>322</v>
      </c>
      <c r="B126" s="115">
        <v>41642</v>
      </c>
    </row>
    <row r="127" spans="1:2">
      <c r="A127" t="s">
        <v>316</v>
      </c>
      <c r="B127" s="115">
        <v>41642</v>
      </c>
    </row>
    <row r="128" spans="1:2">
      <c r="A128" t="s">
        <v>342</v>
      </c>
      <c r="B128" s="115">
        <v>41642</v>
      </c>
    </row>
    <row r="129" spans="1:2">
      <c r="A129" t="s">
        <v>320</v>
      </c>
      <c r="B129" s="115">
        <v>41642</v>
      </c>
    </row>
    <row r="130" spans="1:2">
      <c r="A130" t="s">
        <v>321</v>
      </c>
      <c r="B130" s="115">
        <v>41642</v>
      </c>
    </row>
    <row r="131" spans="1:2">
      <c r="A131" t="s">
        <v>318</v>
      </c>
      <c r="B131" s="115">
        <v>41642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CallCenterOutboundSalary_2014-0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Achala Priyangi</dc:creator>
  <cp:lastModifiedBy>Win7</cp:lastModifiedBy>
  <cp:lastPrinted>2014-05-02T11:01:52Z</cp:lastPrinted>
  <dcterms:created xsi:type="dcterms:W3CDTF">2014-03-12T09:29:17Z</dcterms:created>
  <dcterms:modified xsi:type="dcterms:W3CDTF">2014-05-28T08:15:19Z</dcterms:modified>
</cp:coreProperties>
</file>