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245" yWindow="-15" windowWidth="10290" windowHeight="8115"/>
  </bookViews>
  <sheets>
    <sheet name="SupervisorsAndBackOfficeSalary_" sheetId="1" r:id="rId1"/>
    <sheet name="Sheet3" sheetId="14" r:id="rId2"/>
    <sheet name="Sheet1" sheetId="15" r:id="rId3"/>
  </sheets>
  <definedNames>
    <definedName name="_xlnm._FilterDatabase" localSheetId="0" hidden="1">SupervisorsAndBackOfficeSalary_!$B$6:$AM$32</definedName>
  </definedNames>
  <calcPr calcId="124519"/>
</workbook>
</file>

<file path=xl/calcChain.xml><?xml version="1.0" encoding="utf-8"?>
<calcChain xmlns="http://schemas.openxmlformats.org/spreadsheetml/2006/main">
  <c r="Y29" i="1"/>
  <c r="X29"/>
  <c r="Z16"/>
  <c r="Z18"/>
  <c r="O29"/>
  <c r="P29"/>
  <c r="Q29"/>
  <c r="R29"/>
  <c r="S29"/>
  <c r="T29"/>
  <c r="U29"/>
  <c r="V29"/>
  <c r="N29"/>
  <c r="R28" l="1"/>
  <c r="R27"/>
  <c r="AA27" s="1"/>
  <c r="R26"/>
  <c r="AA26" s="1"/>
  <c r="R25"/>
  <c r="AA25" s="1"/>
  <c r="R24"/>
  <c r="AA24" s="1"/>
  <c r="R23"/>
  <c r="AA23" s="1"/>
  <c r="R22"/>
  <c r="AA22" s="1"/>
  <c r="R21"/>
  <c r="AA21" s="1"/>
  <c r="R20"/>
  <c r="AA20" s="1"/>
  <c r="R19"/>
  <c r="AA19" s="1"/>
  <c r="R18"/>
  <c r="AA18" s="1"/>
  <c r="R17"/>
  <c r="AA17" s="1"/>
  <c r="R16"/>
  <c r="S16" s="1"/>
  <c r="R15"/>
  <c r="AA15" s="1"/>
  <c r="R14"/>
  <c r="AA14" s="1"/>
  <c r="R13"/>
  <c r="AA13" s="1"/>
  <c r="R12"/>
  <c r="AA12" s="1"/>
  <c r="R11"/>
  <c r="AA11" s="1"/>
  <c r="R10"/>
  <c r="AA10" s="1"/>
  <c r="R9"/>
  <c r="AA9" s="1"/>
  <c r="R8"/>
  <c r="R7"/>
  <c r="AA7" s="1"/>
  <c r="S7" l="1"/>
  <c r="T7" s="1"/>
  <c r="W7" s="1"/>
  <c r="AB25"/>
  <c r="S21"/>
  <c r="T21" s="1"/>
  <c r="S23"/>
  <c r="T23" s="1"/>
  <c r="S17"/>
  <c r="T17" s="1"/>
  <c r="AB21"/>
  <c r="AB9"/>
  <c r="AA28"/>
  <c r="S28"/>
  <c r="T28" s="1"/>
  <c r="W28" s="1"/>
  <c r="AB28"/>
  <c r="AB14"/>
  <c r="S18"/>
  <c r="AB13"/>
  <c r="AB22"/>
  <c r="S13"/>
  <c r="T13" s="1"/>
  <c r="S22"/>
  <c r="T22" s="1"/>
  <c r="AB17"/>
  <c r="S11"/>
  <c r="T11" s="1"/>
  <c r="T18"/>
  <c r="S10"/>
  <c r="T10" s="1"/>
  <c r="S15"/>
  <c r="T15" s="1"/>
  <c r="S27"/>
  <c r="T27" s="1"/>
  <c r="S9"/>
  <c r="T9" s="1"/>
  <c r="S14"/>
  <c r="T14" s="1"/>
  <c r="S19"/>
  <c r="T19" s="1"/>
  <c r="S25"/>
  <c r="T25" s="1"/>
  <c r="AB10"/>
  <c r="AB18"/>
  <c r="AB26"/>
  <c r="AA8"/>
  <c r="AA16"/>
  <c r="S26"/>
  <c r="T26" s="1"/>
  <c r="T16"/>
  <c r="AB8"/>
  <c r="AB12"/>
  <c r="AB16"/>
  <c r="AB20"/>
  <c r="AB24"/>
  <c r="S8"/>
  <c r="T8" s="1"/>
  <c r="W8" s="1"/>
  <c r="S12"/>
  <c r="T12" s="1"/>
  <c r="S20"/>
  <c r="T20" s="1"/>
  <c r="S24"/>
  <c r="T24" s="1"/>
  <c r="AB7"/>
  <c r="AB11"/>
  <c r="AB15"/>
  <c r="AB19"/>
  <c r="AB23"/>
  <c r="AB27"/>
  <c r="Z23" l="1"/>
  <c r="W23"/>
  <c r="W17"/>
  <c r="Z17" s="1"/>
  <c r="W14"/>
  <c r="Z14" s="1"/>
  <c r="Z22"/>
  <c r="W22"/>
  <c r="W21"/>
  <c r="Z21" s="1"/>
  <c r="W19"/>
  <c r="Z19" s="1"/>
  <c r="W26"/>
  <c r="Z26" s="1"/>
  <c r="W20"/>
  <c r="Z20" s="1"/>
  <c r="W16"/>
  <c r="Z25"/>
  <c r="W25"/>
  <c r="W27"/>
  <c r="Z27" s="1"/>
  <c r="W11"/>
  <c r="Z11" s="1"/>
  <c r="W15"/>
  <c r="Z15" s="1"/>
  <c r="W10"/>
  <c r="Z10" s="1"/>
  <c r="W12"/>
  <c r="Z12" s="1"/>
  <c r="W24"/>
  <c r="Z24" s="1"/>
  <c r="W9"/>
  <c r="Z9" s="1"/>
  <c r="W18"/>
  <c r="W13"/>
  <c r="Z13" s="1"/>
  <c r="AA29"/>
  <c r="Z28"/>
  <c r="AB29"/>
  <c r="Z8"/>
  <c r="Z7"/>
  <c r="W29" l="1"/>
  <c r="Z29"/>
  <c r="K24" i="15"/>
  <c r="J24"/>
  <c r="F24"/>
  <c r="E24"/>
  <c r="D24"/>
  <c r="N23"/>
  <c r="I23"/>
  <c r="L23" s="1"/>
  <c r="H23"/>
  <c r="G23"/>
  <c r="M23" s="1"/>
  <c r="N22"/>
  <c r="H22"/>
  <c r="G22"/>
  <c r="I22" s="1"/>
  <c r="L22" s="1"/>
  <c r="G21"/>
  <c r="N21" s="1"/>
  <c r="G20"/>
  <c r="M20" s="1"/>
  <c r="N19"/>
  <c r="I19"/>
  <c r="L19" s="1"/>
  <c r="H19"/>
  <c r="G19"/>
  <c r="M19" s="1"/>
  <c r="N18"/>
  <c r="H18"/>
  <c r="G18"/>
  <c r="I18" s="1"/>
  <c r="L18" s="1"/>
  <c r="G17"/>
  <c r="N17" s="1"/>
  <c r="G16"/>
  <c r="M16" s="1"/>
  <c r="N15"/>
  <c r="I15"/>
  <c r="L15" s="1"/>
  <c r="O15" s="1"/>
  <c r="H15"/>
  <c r="G15"/>
  <c r="M15" s="1"/>
  <c r="N14"/>
  <c r="H14"/>
  <c r="G14"/>
  <c r="I14" s="1"/>
  <c r="L14" s="1"/>
  <c r="G13"/>
  <c r="N13" s="1"/>
  <c r="G12"/>
  <c r="M12" s="1"/>
  <c r="N11"/>
  <c r="I11"/>
  <c r="L11" s="1"/>
  <c r="O11" s="1"/>
  <c r="H11"/>
  <c r="G11"/>
  <c r="M11" s="1"/>
  <c r="N10"/>
  <c r="H10"/>
  <c r="G10"/>
  <c r="I10" s="1"/>
  <c r="L10" s="1"/>
  <c r="G9"/>
  <c r="N9" s="1"/>
  <c r="G8"/>
  <c r="M8" s="1"/>
  <c r="N7"/>
  <c r="I7"/>
  <c r="L7" s="1"/>
  <c r="H7"/>
  <c r="G7"/>
  <c r="M7" s="1"/>
  <c r="N6"/>
  <c r="H6"/>
  <c r="G6"/>
  <c r="I6" s="1"/>
  <c r="L6" s="1"/>
  <c r="G5"/>
  <c r="N5" s="1"/>
  <c r="G4"/>
  <c r="M4" s="1"/>
  <c r="N3"/>
  <c r="I3"/>
  <c r="L3" s="1"/>
  <c r="H3"/>
  <c r="G3"/>
  <c r="M3" s="1"/>
  <c r="O14" l="1"/>
  <c r="O6"/>
  <c r="O7"/>
  <c r="O23"/>
  <c r="O3"/>
  <c r="O19"/>
  <c r="M9"/>
  <c r="M17"/>
  <c r="M21"/>
  <c r="G24"/>
  <c r="M6"/>
  <c r="M10"/>
  <c r="O10" s="1"/>
  <c r="M14"/>
  <c r="M18"/>
  <c r="O18" s="1"/>
  <c r="M22"/>
  <c r="O22" s="1"/>
  <c r="H4"/>
  <c r="H24" s="1"/>
  <c r="N4"/>
  <c r="N24" s="1"/>
  <c r="H8"/>
  <c r="N8"/>
  <c r="H12"/>
  <c r="N12"/>
  <c r="H16"/>
  <c r="N16"/>
  <c r="I17"/>
  <c r="L17" s="1"/>
  <c r="H20"/>
  <c r="N20"/>
  <c r="M5"/>
  <c r="M24" s="1"/>
  <c r="M13"/>
  <c r="H5"/>
  <c r="H9"/>
  <c r="H13"/>
  <c r="H17"/>
  <c r="H21"/>
  <c r="I12" l="1"/>
  <c r="L12" s="1"/>
  <c r="O12" s="1"/>
  <c r="O8"/>
  <c r="I8"/>
  <c r="L8" s="1"/>
  <c r="I20"/>
  <c r="L20" s="1"/>
  <c r="O20" s="1"/>
  <c r="I4"/>
  <c r="I16"/>
  <c r="L16" s="1"/>
  <c r="O16" s="1"/>
  <c r="I21"/>
  <c r="L21" s="1"/>
  <c r="O21" s="1"/>
  <c r="I5"/>
  <c r="L5" s="1"/>
  <c r="O5" s="1"/>
  <c r="O9"/>
  <c r="I13"/>
  <c r="L13" s="1"/>
  <c r="O13" s="1"/>
  <c r="O17"/>
  <c r="I9"/>
  <c r="L9" s="1"/>
  <c r="L4" l="1"/>
  <c r="I24"/>
  <c r="L24" l="1"/>
  <c r="O4"/>
  <c r="O24" s="1"/>
  <c r="I24" i="14" l="1"/>
  <c r="H24"/>
  <c r="G24"/>
  <c r="J22"/>
  <c r="J21"/>
  <c r="J20"/>
  <c r="J19"/>
  <c r="J18"/>
  <c r="J17"/>
  <c r="J16"/>
  <c r="J15"/>
  <c r="P14"/>
  <c r="J14"/>
  <c r="J13"/>
  <c r="J12"/>
  <c r="J11"/>
  <c r="J10"/>
  <c r="J9"/>
  <c r="J8"/>
  <c r="J7"/>
  <c r="J6"/>
  <c r="J5"/>
  <c r="J24" s="1"/>
  <c r="J27" s="1"/>
</calcChain>
</file>

<file path=xl/sharedStrings.xml><?xml version="1.0" encoding="utf-8"?>
<sst xmlns="http://schemas.openxmlformats.org/spreadsheetml/2006/main" count="362" uniqueCount="211">
  <si>
    <t>Branch</t>
  </si>
  <si>
    <t>Bank</t>
  </si>
  <si>
    <t>Ibbagamuwa</t>
  </si>
  <si>
    <t>Kandy</t>
  </si>
  <si>
    <t>Kiribathgoda</t>
  </si>
  <si>
    <t>Kurunegala-Ethugalpura</t>
  </si>
  <si>
    <t>SEY</t>
  </si>
  <si>
    <t>Amount Payable</t>
  </si>
  <si>
    <t>Name</t>
  </si>
  <si>
    <t>Account number</t>
  </si>
  <si>
    <t>ID</t>
  </si>
  <si>
    <t>Designation</t>
  </si>
  <si>
    <t>Address</t>
  </si>
  <si>
    <t>Ranuka Lakshan</t>
  </si>
  <si>
    <t>Com</t>
  </si>
  <si>
    <t>832704822V</t>
  </si>
  <si>
    <t>Sales Supervisor</t>
  </si>
  <si>
    <t>No 26, New Town, Embilipitiya</t>
  </si>
  <si>
    <t>Shashika Bulugahahena</t>
  </si>
  <si>
    <t>901423393V</t>
  </si>
  <si>
    <t>No 7, Mawatha 3, Aruppola, kandy</t>
  </si>
  <si>
    <t>R P Nandanasiri</t>
  </si>
  <si>
    <t>820664140V</t>
  </si>
  <si>
    <t>Supervisor colombo region</t>
  </si>
  <si>
    <t>No 140/5, Kopiya Watta, Kadawatha</t>
  </si>
  <si>
    <t>Sriyan Mawalage</t>
  </si>
  <si>
    <t>821020689V</t>
  </si>
  <si>
    <t>Project Cordinator</t>
  </si>
  <si>
    <t>No 29, Alwis Town, Hendala, Wattala</t>
  </si>
  <si>
    <t>D.I.M. Ravihari Bandara</t>
  </si>
  <si>
    <t>915373003V</t>
  </si>
  <si>
    <t>Asst. Coord-Special Projects</t>
  </si>
  <si>
    <t>Danushka Siriwardena</t>
  </si>
  <si>
    <t>831191040V</t>
  </si>
  <si>
    <t>Sales Supervisor-Central Reg.</t>
  </si>
  <si>
    <t>Nisansala kohukumbura, Nannapurawa,Bibile</t>
  </si>
  <si>
    <t>Shamila P. Amarasinghe</t>
  </si>
  <si>
    <t>906351374V</t>
  </si>
  <si>
    <t>Sales Assistant</t>
  </si>
  <si>
    <t>No. 173, Delgahawatta Road, Mulleriyawa, New Town.</t>
  </si>
  <si>
    <t>Randima Lakmini Perera</t>
  </si>
  <si>
    <t>917320306V</t>
  </si>
  <si>
    <t>Assistant Coordinator</t>
  </si>
  <si>
    <t>Sey</t>
  </si>
  <si>
    <t>L T Ajith Kumara</t>
  </si>
  <si>
    <t>802 0024742</t>
  </si>
  <si>
    <t>873112883V</t>
  </si>
  <si>
    <t>Stores Assistant</t>
  </si>
  <si>
    <t>E M N N Balasooria</t>
  </si>
  <si>
    <t>8106020200</t>
  </si>
  <si>
    <t>935031710V</t>
  </si>
  <si>
    <t>Call Project Assistant</t>
  </si>
  <si>
    <t>No. 330/G 1, Jathika Mahal Niwasa, Serpentine Road, Borella.</t>
  </si>
  <si>
    <t>W.S.S.Perera</t>
  </si>
  <si>
    <t>8222002146</t>
  </si>
  <si>
    <t>898411605V</t>
  </si>
  <si>
    <t>Gallinda Gawa Watta,Kapugama,Dondra,Matara</t>
  </si>
  <si>
    <t>M S Kumari</t>
  </si>
  <si>
    <t>8170012027</t>
  </si>
  <si>
    <t>816210470V</t>
  </si>
  <si>
    <t>No. 978/1, Wickramasinghe Mawatha, Ethul Kotte, Kotte.</t>
  </si>
  <si>
    <t>P S N Peiris</t>
  </si>
  <si>
    <t>811 4023888</t>
  </si>
  <si>
    <t>888211020V</t>
  </si>
  <si>
    <t>No. 5/7 B, Srijina Mawatha, Keselwatta, Panadura.</t>
  </si>
  <si>
    <t>S.H.T.Buddika</t>
  </si>
  <si>
    <t>8530026417</t>
  </si>
  <si>
    <t>722063538V</t>
  </si>
  <si>
    <t>1187,11 STAGE,ANURADAPURA</t>
  </si>
  <si>
    <t>W.M.S.K.H.Wijesundara</t>
  </si>
  <si>
    <t>Peo</t>
  </si>
  <si>
    <t>207200170012074</t>
  </si>
  <si>
    <t>792951775V</t>
  </si>
  <si>
    <t>W.M.HERATH,KARAWWAWA,GOKARALLE</t>
  </si>
  <si>
    <t>N.G.A.P.Wijesekara</t>
  </si>
  <si>
    <t>334200170036596</t>
  </si>
  <si>
    <t>721683362V</t>
  </si>
  <si>
    <t>No:38,Thuruliyagama,Wellawa.</t>
  </si>
  <si>
    <t>A.M.N.W.M.H.P.Athurupana</t>
  </si>
  <si>
    <t>Sam</t>
  </si>
  <si>
    <t>100-6501-20218</t>
  </si>
  <si>
    <t>771273009V</t>
  </si>
  <si>
    <t>Thilinagama,Ambanpola,Melsiripura.</t>
  </si>
  <si>
    <t>W.P.Suranga</t>
  </si>
  <si>
    <t>801991483V</t>
  </si>
  <si>
    <t>NO 02,WELLAODAYA,RANNA</t>
  </si>
  <si>
    <t>S.W.P.A.Priyankara</t>
  </si>
  <si>
    <t>0170-02423763-101</t>
  </si>
  <si>
    <t>760862754V</t>
  </si>
  <si>
    <t>111,MAILAPITIYA,KANDY</t>
  </si>
  <si>
    <t>L.H.G.U.K.UDAYANGA</t>
  </si>
  <si>
    <t>793590628V</t>
  </si>
  <si>
    <t>No 118/4, Gonigola, Medawala</t>
  </si>
  <si>
    <t>Chinthaka Wickremasinghe</t>
  </si>
  <si>
    <t>921700695V</t>
  </si>
  <si>
    <t>IT Coordinator</t>
  </si>
  <si>
    <t>A M K Ajith Priyalal</t>
  </si>
  <si>
    <t>831-0018682</t>
  </si>
  <si>
    <t>653451075V</t>
  </si>
  <si>
    <t>Office Assistant</t>
  </si>
  <si>
    <t>P.V.K.Anjula Rathnayaka</t>
  </si>
  <si>
    <t>876791625V</t>
  </si>
  <si>
    <t>Shalika Rukshani</t>
  </si>
  <si>
    <t>845660700V</t>
  </si>
  <si>
    <t>Remarks</t>
  </si>
  <si>
    <t>Hold</t>
  </si>
  <si>
    <t>M.A.Maduranga Udaya Kumara</t>
  </si>
  <si>
    <t>006001843076102</t>
  </si>
  <si>
    <t>802582404V</t>
  </si>
  <si>
    <t>No 241/1, Cross Road, Hanwella</t>
  </si>
  <si>
    <t>January Salary (Outsourced),2014</t>
  </si>
  <si>
    <t>Account</t>
  </si>
  <si>
    <t>NIC</t>
  </si>
  <si>
    <t>ADDRESS LINE 2</t>
  </si>
  <si>
    <t>CITY</t>
  </si>
  <si>
    <t>No 26, New Town</t>
  </si>
  <si>
    <t>No 29, Alwis Town</t>
  </si>
  <si>
    <t>No 222/6, Mawalla Road</t>
  </si>
  <si>
    <t>Nisansala kohukumbura</t>
  </si>
  <si>
    <t>BASIC SALARY</t>
  </si>
  <si>
    <t>EPF DEDUCTION</t>
  </si>
  <si>
    <t>TOTAL REMUNERATION</t>
  </si>
  <si>
    <t>BANK TRANSFER AMOUNT</t>
  </si>
  <si>
    <t>EPF CONTRIBUTION</t>
  </si>
  <si>
    <t>ETF CONTRIBUTION</t>
  </si>
  <si>
    <t>EMPLOYEE NUMBER</t>
  </si>
  <si>
    <t>ADDRESS LINE 1</t>
  </si>
  <si>
    <t>DATE OF JOIN</t>
  </si>
  <si>
    <t>15/11/2013</t>
  </si>
  <si>
    <t>GROSS SALARY</t>
  </si>
  <si>
    <t>NET SALARY</t>
  </si>
  <si>
    <t>HOLD</t>
  </si>
  <si>
    <t>MEMBER STATUS</t>
  </si>
  <si>
    <t>E</t>
  </si>
  <si>
    <t>DAYS WORKED</t>
  </si>
  <si>
    <t>OT NORMAL</t>
  </si>
  <si>
    <t>OT DOUBLE</t>
  </si>
  <si>
    <t>WORK TRAVEL ALLOWANCE</t>
  </si>
  <si>
    <t>BRA</t>
  </si>
  <si>
    <t>PBI</t>
  </si>
  <si>
    <t>January Incentive 2014</t>
  </si>
  <si>
    <t>Incentive</t>
  </si>
  <si>
    <t>Earned Commission</t>
  </si>
  <si>
    <t>Amoutn Payable</t>
  </si>
  <si>
    <t>Sumedha Gomes</t>
  </si>
  <si>
    <t>Sales Manager Broadband</t>
  </si>
  <si>
    <t>No</t>
  </si>
  <si>
    <t>Emp No.</t>
  </si>
  <si>
    <t>BASIC</t>
  </si>
  <si>
    <t>Add.OT</t>
  </si>
  <si>
    <t>EPF DEDUCTION 8%</t>
  </si>
  <si>
    <t>Travelling</t>
  </si>
  <si>
    <t>Commossion Incentives</t>
  </si>
  <si>
    <t xml:space="preserve">Employer Contribution </t>
  </si>
  <si>
    <t>Total Cost</t>
  </si>
  <si>
    <t>EPF 12%</t>
  </si>
  <si>
    <t>ETF 3%</t>
  </si>
  <si>
    <t>Sub Total of Page no 1</t>
  </si>
  <si>
    <t>PAYE</t>
  </si>
  <si>
    <t xml:space="preserve"> Embilipitiya</t>
  </si>
  <si>
    <t xml:space="preserve"> Hendala</t>
  </si>
  <si>
    <t xml:space="preserve"> Wattala</t>
  </si>
  <si>
    <t xml:space="preserve"> Peththiyagoda</t>
  </si>
  <si>
    <t>Kalaniya</t>
  </si>
  <si>
    <t xml:space="preserve"> Nannapurawa</t>
  </si>
  <si>
    <t>Bibile</t>
  </si>
  <si>
    <t>No. 173, Delgahawatta Road</t>
  </si>
  <si>
    <t xml:space="preserve"> Mulleriyawa</t>
  </si>
  <si>
    <t>New Town.</t>
  </si>
  <si>
    <t>No 109/33, Garandpass Road</t>
  </si>
  <si>
    <t>Colombo - 14</t>
  </si>
  <si>
    <t>No. 41/1, Tannagama</t>
  </si>
  <si>
    <t xml:space="preserve"> Ambepussa.</t>
  </si>
  <si>
    <t>Gallinda Gawa Watta,</t>
  </si>
  <si>
    <t>Kapugama</t>
  </si>
  <si>
    <t>Dondra,Matara</t>
  </si>
  <si>
    <t>No. 978/1, Wickramasinghe Mawatha</t>
  </si>
  <si>
    <t>Ethul Kotte</t>
  </si>
  <si>
    <t>Kotte.</t>
  </si>
  <si>
    <t>1187,11 STAGE</t>
  </si>
  <si>
    <t>ANURADAPURA</t>
  </si>
  <si>
    <t>W.M.HERATH,</t>
  </si>
  <si>
    <t>KARAWWAWA</t>
  </si>
  <si>
    <t>GOKARALLE</t>
  </si>
  <si>
    <t>No:38,Thuruliyagama</t>
  </si>
  <si>
    <t>Wellawa.</t>
  </si>
  <si>
    <t>Thilinagama</t>
  </si>
  <si>
    <t>Ambanpola</t>
  </si>
  <si>
    <t>Melsiripura.</t>
  </si>
  <si>
    <t>NO 02,WELLAODAYA</t>
  </si>
  <si>
    <t>RANNA</t>
  </si>
  <si>
    <t>111,MAILAPITIYA</t>
  </si>
  <si>
    <t>KANDY</t>
  </si>
  <si>
    <t>No 118/4, Gonigola</t>
  </si>
  <si>
    <t>Medawala</t>
  </si>
  <si>
    <t>Cs Wickramasinghe Saranga</t>
  </si>
  <si>
    <t xml:space="preserve"> Kirinda</t>
  </si>
  <si>
    <t>Puhulwella</t>
  </si>
  <si>
    <t>No 54/1,Bulugahagoda</t>
  </si>
  <si>
    <t xml:space="preserve"> Ganemulla</t>
  </si>
  <si>
    <t>No 103,Bandaranayaka Mw</t>
  </si>
  <si>
    <t xml:space="preserve"> Mathugama</t>
  </si>
  <si>
    <t>No 48, Balika Road</t>
  </si>
  <si>
    <t>Mathugama</t>
  </si>
  <si>
    <t>No 241/1, Cross Road</t>
  </si>
  <si>
    <t xml:space="preserve"> Hanwella</t>
  </si>
  <si>
    <t>R.R.U. Kumara Bandara</t>
  </si>
  <si>
    <t>762353326V</t>
  </si>
  <si>
    <t>N</t>
  </si>
  <si>
    <t>No `175, Kappagoda</t>
  </si>
  <si>
    <t>,Mawanalla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</si>
</sst>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000000000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26"/>
      <color theme="1"/>
      <name val="Calibri"/>
      <family val="2"/>
      <scheme val="minor"/>
    </font>
    <font>
      <b/>
      <sz val="8"/>
      <color theme="1"/>
      <name val="Cambria"/>
      <family val="1"/>
      <scheme val="major"/>
    </font>
    <font>
      <b/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sz val="8"/>
      <color rgb="FF000000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</cellStyleXfs>
  <cellXfs count="151">
    <xf numFmtId="0" fontId="0" fillId="0" borderId="0" xfId="0"/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43" fontId="3" fillId="0" borderId="3" xfId="1" applyFont="1" applyBorder="1"/>
    <xf numFmtId="0" fontId="3" fillId="0" borderId="0" xfId="0" applyFont="1" applyBorder="1"/>
    <xf numFmtId="43" fontId="6" fillId="0" borderId="0" xfId="1" applyFont="1" applyBorder="1" applyAlignment="1">
      <alignment vertical="center"/>
    </xf>
    <xf numFmtId="0" fontId="3" fillId="0" borderId="0" xfId="0" applyFont="1"/>
    <xf numFmtId="43" fontId="6" fillId="0" borderId="0" xfId="1" applyFont="1" applyBorder="1" applyAlignment="1">
      <alignment horizontal="left" vertical="center"/>
    </xf>
    <xf numFmtId="0" fontId="5" fillId="0" borderId="3" xfId="2" applyFont="1" applyFill="1" applyBorder="1"/>
    <xf numFmtId="0" fontId="5" fillId="0" borderId="3" xfId="3" applyFont="1" applyFill="1" applyBorder="1"/>
    <xf numFmtId="0" fontId="5" fillId="0" borderId="3" xfId="3" applyFont="1" applyFill="1" applyBorder="1" applyAlignment="1">
      <alignment horizontal="right"/>
    </xf>
    <xf numFmtId="43" fontId="3" fillId="0" borderId="3" xfId="1" applyFont="1" applyFill="1" applyBorder="1" applyAlignment="1">
      <alignment vertical="center"/>
    </xf>
    <xf numFmtId="0" fontId="3" fillId="0" borderId="3" xfId="0" applyFont="1" applyBorder="1"/>
    <xf numFmtId="43" fontId="3" fillId="0" borderId="3" xfId="1" applyFont="1" applyBorder="1" applyAlignment="1">
      <alignment vertical="center"/>
    </xf>
    <xf numFmtId="0" fontId="5" fillId="0" borderId="3" xfId="3" quotePrefix="1" applyFont="1" applyFill="1" applyBorder="1" applyAlignment="1">
      <alignment horizontal="right"/>
    </xf>
    <xf numFmtId="0" fontId="3" fillId="0" borderId="3" xfId="0" applyFont="1" applyFill="1" applyBorder="1"/>
    <xf numFmtId="0" fontId="3" fillId="0" borderId="2" xfId="0" applyFont="1" applyFill="1" applyBorder="1"/>
    <xf numFmtId="0" fontId="3" fillId="4" borderId="0" xfId="0" applyFont="1" applyFill="1"/>
    <xf numFmtId="1" fontId="5" fillId="0" borderId="3" xfId="3" applyNumberFormat="1" applyFont="1" applyFill="1" applyBorder="1" applyAlignment="1">
      <alignment horizontal="right"/>
    </xf>
    <xf numFmtId="0" fontId="5" fillId="0" borderId="3" xfId="0" applyFont="1" applyFill="1" applyBorder="1"/>
    <xf numFmtId="0" fontId="3" fillId="7" borderId="0" xfId="0" applyFont="1" applyFill="1"/>
    <xf numFmtId="43" fontId="3" fillId="0" borderId="3" xfId="1" applyFont="1" applyBorder="1" applyAlignment="1">
      <alignment horizontal="left" vertical="center"/>
    </xf>
    <xf numFmtId="0" fontId="7" fillId="0" borderId="3" xfId="0" applyFont="1" applyFill="1" applyBorder="1"/>
    <xf numFmtId="43" fontId="3" fillId="0" borderId="2" xfId="1" applyFont="1" applyBorder="1" applyAlignment="1">
      <alignment vertical="center"/>
    </xf>
    <xf numFmtId="43" fontId="5" fillId="0" borderId="3" xfId="1" applyFont="1" applyFill="1" applyBorder="1" applyAlignment="1">
      <alignment vertical="center"/>
    </xf>
    <xf numFmtId="43" fontId="3" fillId="0" borderId="3" xfId="4" applyFont="1" applyFill="1" applyBorder="1" applyAlignment="1">
      <alignment horizontal="right" vertical="center"/>
    </xf>
    <xf numFmtId="0" fontId="8" fillId="0" borderId="3" xfId="0" applyFont="1" applyFill="1" applyBorder="1" applyAlignment="1">
      <alignment vertical="center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49" fontId="5" fillId="0" borderId="3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49" fontId="5" fillId="2" borderId="3" xfId="0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left"/>
    </xf>
    <xf numFmtId="43" fontId="3" fillId="4" borderId="0" xfId="0" applyNumberFormat="1" applyFont="1" applyFill="1"/>
    <xf numFmtId="0" fontId="4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/>
    </xf>
    <xf numFmtId="43" fontId="0" fillId="0" borderId="3" xfId="1" applyFont="1" applyBorder="1"/>
    <xf numFmtId="43" fontId="3" fillId="0" borderId="3" xfId="1" applyFont="1" applyFill="1" applyBorder="1"/>
    <xf numFmtId="9" fontId="0" fillId="0" borderId="0" xfId="0" applyNumberFormat="1"/>
    <xf numFmtId="43" fontId="3" fillId="0" borderId="6" xfId="1" applyFont="1" applyFill="1" applyBorder="1"/>
    <xf numFmtId="43" fontId="5" fillId="0" borderId="3" xfId="1" applyFont="1" applyBorder="1" applyAlignment="1">
      <alignment vertical="center"/>
    </xf>
    <xf numFmtId="0" fontId="7" fillId="0" borderId="3" xfId="2" applyFont="1" applyFill="1" applyBorder="1"/>
    <xf numFmtId="43" fontId="1" fillId="0" borderId="3" xfId="0" applyNumberFormat="1" applyFont="1" applyBorder="1"/>
    <xf numFmtId="0" fontId="0" fillId="0" borderId="5" xfId="0" applyBorder="1"/>
    <xf numFmtId="43" fontId="0" fillId="0" borderId="0" xfId="0" applyNumberFormat="1"/>
    <xf numFmtId="0" fontId="9" fillId="0" borderId="7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43" fontId="10" fillId="0" borderId="3" xfId="1" applyFont="1" applyFill="1" applyBorder="1" applyAlignment="1">
      <alignment horizontal="center" vertical="center"/>
    </xf>
    <xf numFmtId="43" fontId="10" fillId="0" borderId="3" xfId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2" fillId="0" borderId="3" xfId="0" applyFont="1" applyBorder="1"/>
    <xf numFmtId="0" fontId="13" fillId="0" borderId="3" xfId="0" applyFont="1" applyBorder="1"/>
    <xf numFmtId="0" fontId="14" fillId="0" borderId="3" xfId="0" applyFont="1" applyFill="1" applyBorder="1"/>
    <xf numFmtId="43" fontId="13" fillId="0" borderId="3" xfId="1" applyFont="1" applyFill="1" applyBorder="1" applyAlignment="1"/>
    <xf numFmtId="2" fontId="13" fillId="0" borderId="3" xfId="1" applyNumberFormat="1" applyFont="1" applyFill="1" applyBorder="1" applyAlignment="1"/>
    <xf numFmtId="2" fontId="13" fillId="0" borderId="3" xfId="0" applyNumberFormat="1" applyFont="1" applyFill="1" applyBorder="1" applyAlignment="1">
      <alignment horizontal="right"/>
    </xf>
    <xf numFmtId="2" fontId="13" fillId="0" borderId="3" xfId="1" applyNumberFormat="1" applyFont="1" applyFill="1" applyBorder="1" applyAlignment="1">
      <alignment horizontal="right"/>
    </xf>
    <xf numFmtId="43" fontId="13" fillId="0" borderId="3" xfId="1" applyFont="1" applyFill="1" applyBorder="1" applyAlignment="1">
      <alignment horizontal="center"/>
    </xf>
    <xf numFmtId="43" fontId="13" fillId="0" borderId="3" xfId="0" applyNumberFormat="1" applyFont="1" applyBorder="1"/>
    <xf numFmtId="43" fontId="13" fillId="0" borderId="3" xfId="1" applyNumberFormat="1" applyFont="1" applyFill="1" applyBorder="1" applyAlignment="1"/>
    <xf numFmtId="0" fontId="12" fillId="0" borderId="0" xfId="0" applyFont="1"/>
    <xf numFmtId="0" fontId="14" fillId="0" borderId="0" xfId="0" applyFont="1" applyFill="1" applyBorder="1"/>
    <xf numFmtId="43" fontId="13" fillId="0" borderId="4" xfId="1" applyFont="1" applyFill="1" applyBorder="1" applyAlignment="1"/>
    <xf numFmtId="0" fontId="15" fillId="0" borderId="3" xfId="0" applyFont="1" applyBorder="1"/>
    <xf numFmtId="2" fontId="15" fillId="0" borderId="3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3" borderId="3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5" fillId="0" borderId="3" xfId="0" applyFont="1" applyBorder="1" applyAlignment="1">
      <alignment horizontal="center" wrapText="1"/>
    </xf>
    <xf numFmtId="0" fontId="16" fillId="5" borderId="3" xfId="0" applyFont="1" applyFill="1" applyBorder="1" applyAlignment="1">
      <alignment horizontal="left" vertical="center"/>
    </xf>
    <xf numFmtId="0" fontId="16" fillId="5" borderId="3" xfId="0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/>
    </xf>
    <xf numFmtId="0" fontId="16" fillId="5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vertical="center"/>
    </xf>
    <xf numFmtId="0" fontId="17" fillId="0" borderId="3" xfId="2" applyFont="1" applyFill="1" applyBorder="1"/>
    <xf numFmtId="0" fontId="17" fillId="0" borderId="3" xfId="3" applyFont="1" applyFill="1" applyBorder="1"/>
    <xf numFmtId="0" fontId="17" fillId="0" borderId="3" xfId="3" applyFont="1" applyFill="1" applyBorder="1" applyAlignment="1">
      <alignment horizontal="right"/>
    </xf>
    <xf numFmtId="43" fontId="15" fillId="0" borderId="3" xfId="1" applyFont="1" applyFill="1" applyBorder="1" applyAlignment="1">
      <alignment vertical="center"/>
    </xf>
    <xf numFmtId="14" fontId="15" fillId="0" borderId="3" xfId="1" applyNumberFormat="1" applyFont="1" applyFill="1" applyBorder="1" applyAlignment="1">
      <alignment horizontal="right" vertical="center"/>
    </xf>
    <xf numFmtId="0" fontId="15" fillId="0" borderId="2" xfId="0" applyFont="1" applyBorder="1"/>
    <xf numFmtId="37" fontId="15" fillId="0" borderId="3" xfId="1" applyNumberFormat="1" applyFont="1" applyBorder="1"/>
    <xf numFmtId="2" fontId="0" fillId="0" borderId="3" xfId="1" applyNumberFormat="1" applyFont="1" applyFill="1" applyBorder="1" applyAlignment="1"/>
    <xf numFmtId="2" fontId="15" fillId="0" borderId="3" xfId="1" applyNumberFormat="1" applyFont="1" applyFill="1" applyBorder="1" applyAlignment="1"/>
    <xf numFmtId="2" fontId="15" fillId="0" borderId="3" xfId="0" applyNumberFormat="1" applyFont="1" applyFill="1" applyBorder="1" applyAlignment="1">
      <alignment horizontal="right"/>
    </xf>
    <xf numFmtId="0" fontId="17" fillId="0" borderId="3" xfId="3" quotePrefix="1" applyFont="1" applyFill="1" applyBorder="1" applyAlignment="1">
      <alignment horizontal="right"/>
    </xf>
    <xf numFmtId="43" fontId="15" fillId="0" borderId="3" xfId="1" applyFont="1" applyBorder="1" applyAlignment="1">
      <alignment vertical="center"/>
    </xf>
    <xf numFmtId="0" fontId="15" fillId="0" borderId="3" xfId="0" applyFont="1" applyFill="1" applyBorder="1"/>
    <xf numFmtId="0" fontId="15" fillId="0" borderId="2" xfId="0" applyFont="1" applyFill="1" applyBorder="1"/>
    <xf numFmtId="0" fontId="17" fillId="4" borderId="3" xfId="2" applyFont="1" applyFill="1" applyBorder="1"/>
    <xf numFmtId="0" fontId="17" fillId="4" borderId="3" xfId="3" applyFont="1" applyFill="1" applyBorder="1"/>
    <xf numFmtId="1" fontId="17" fillId="4" borderId="3" xfId="3" applyNumberFormat="1" applyFont="1" applyFill="1" applyBorder="1" applyAlignment="1">
      <alignment horizontal="right"/>
    </xf>
    <xf numFmtId="43" fontId="15" fillId="4" borderId="3" xfId="1" applyFont="1" applyFill="1" applyBorder="1" applyAlignment="1">
      <alignment vertical="center"/>
    </xf>
    <xf numFmtId="0" fontId="17" fillId="4" borderId="3" xfId="0" applyFont="1" applyFill="1" applyBorder="1"/>
    <xf numFmtId="0" fontId="15" fillId="4" borderId="2" xfId="0" applyFont="1" applyFill="1" applyBorder="1"/>
    <xf numFmtId="1" fontId="17" fillId="0" borderId="3" xfId="3" applyNumberFormat="1" applyFont="1" applyFill="1" applyBorder="1" applyAlignment="1">
      <alignment horizontal="right"/>
    </xf>
    <xf numFmtId="0" fontId="17" fillId="0" borderId="3" xfId="0" applyFont="1" applyFill="1" applyBorder="1"/>
    <xf numFmtId="0" fontId="17" fillId="0" borderId="2" xfId="0" applyFont="1" applyFill="1" applyBorder="1" applyAlignment="1">
      <alignment horizontal="left"/>
    </xf>
    <xf numFmtId="0" fontId="18" fillId="4" borderId="3" xfId="2" applyFont="1" applyFill="1" applyBorder="1"/>
    <xf numFmtId="0" fontId="15" fillId="4" borderId="3" xfId="0" applyFont="1" applyFill="1" applyBorder="1"/>
    <xf numFmtId="43" fontId="15" fillId="4" borderId="2" xfId="1" applyFont="1" applyFill="1" applyBorder="1" applyAlignment="1">
      <alignment vertical="center"/>
    </xf>
    <xf numFmtId="0" fontId="18" fillId="7" borderId="3" xfId="2" applyFont="1" applyFill="1" applyBorder="1"/>
    <xf numFmtId="0" fontId="17" fillId="7" borderId="3" xfId="3" applyFont="1" applyFill="1" applyBorder="1"/>
    <xf numFmtId="1" fontId="17" fillId="7" borderId="3" xfId="3" applyNumberFormat="1" applyFont="1" applyFill="1" applyBorder="1" applyAlignment="1">
      <alignment horizontal="right"/>
    </xf>
    <xf numFmtId="43" fontId="15" fillId="7" borderId="3" xfId="1" applyFont="1" applyFill="1" applyBorder="1" applyAlignment="1">
      <alignment vertical="center"/>
    </xf>
    <xf numFmtId="0" fontId="18" fillId="7" borderId="3" xfId="0" applyFont="1" applyFill="1" applyBorder="1"/>
    <xf numFmtId="0" fontId="15" fillId="7" borderId="2" xfId="0" applyFont="1" applyFill="1" applyBorder="1"/>
    <xf numFmtId="0" fontId="17" fillId="7" borderId="3" xfId="2" applyFont="1" applyFill="1" applyBorder="1"/>
    <xf numFmtId="43" fontId="15" fillId="7" borderId="3" xfId="4" applyFont="1" applyFill="1" applyBorder="1" applyAlignment="1">
      <alignment horizontal="right" vertical="center"/>
    </xf>
    <xf numFmtId="43" fontId="15" fillId="7" borderId="2" xfId="1" applyFont="1" applyFill="1" applyBorder="1" applyAlignment="1">
      <alignment vertical="center"/>
    </xf>
    <xf numFmtId="43" fontId="17" fillId="0" borderId="3" xfId="1" applyFont="1" applyFill="1" applyBorder="1" applyAlignment="1">
      <alignment vertical="center"/>
    </xf>
    <xf numFmtId="43" fontId="17" fillId="0" borderId="2" xfId="1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7" fillId="0" borderId="3" xfId="0" applyFont="1" applyBorder="1" applyAlignment="1">
      <alignment horizontal="left"/>
    </xf>
    <xf numFmtId="49" fontId="17" fillId="0" borderId="3" xfId="0" applyNumberFormat="1" applyFont="1" applyBorder="1" applyAlignment="1">
      <alignment horizontal="right"/>
    </xf>
    <xf numFmtId="0" fontId="18" fillId="0" borderId="3" xfId="0" applyFont="1" applyFill="1" applyBorder="1"/>
    <xf numFmtId="0" fontId="15" fillId="0" borderId="3" xfId="0" applyFont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49" fontId="17" fillId="0" borderId="3" xfId="0" applyNumberFormat="1" applyFont="1" applyFill="1" applyBorder="1" applyAlignment="1">
      <alignment horizontal="right"/>
    </xf>
    <xf numFmtId="0" fontId="17" fillId="2" borderId="3" xfId="0" applyFont="1" applyFill="1" applyBorder="1" applyAlignment="1">
      <alignment horizontal="left"/>
    </xf>
    <xf numFmtId="49" fontId="17" fillId="2" borderId="3" xfId="0" applyNumberFormat="1" applyFont="1" applyFill="1" applyBorder="1" applyAlignment="1">
      <alignment horizontal="right"/>
    </xf>
    <xf numFmtId="0" fontId="15" fillId="2" borderId="3" xfId="0" applyFont="1" applyFill="1" applyBorder="1" applyAlignment="1">
      <alignment horizontal="left"/>
    </xf>
    <xf numFmtId="0" fontId="20" fillId="0" borderId="3" xfId="0" applyFont="1" applyFill="1" applyBorder="1" applyAlignment="1">
      <alignment horizontal="left"/>
    </xf>
    <xf numFmtId="164" fontId="17" fillId="0" borderId="3" xfId="0" applyNumberFormat="1" applyFont="1" applyFill="1" applyBorder="1" applyAlignment="1" applyProtection="1">
      <alignment horizontal="right"/>
      <protection locked="0"/>
    </xf>
    <xf numFmtId="0" fontId="15" fillId="4" borderId="3" xfId="0" applyFont="1" applyFill="1" applyBorder="1" applyAlignment="1">
      <alignment horizontal="right"/>
    </xf>
    <xf numFmtId="0" fontId="18" fillId="4" borderId="3" xfId="0" applyFont="1" applyFill="1" applyBorder="1"/>
    <xf numFmtId="0" fontId="0" fillId="4" borderId="3" xfId="0" applyFont="1" applyFill="1" applyBorder="1" applyAlignment="1">
      <alignment vertical="center"/>
    </xf>
    <xf numFmtId="0" fontId="15" fillId="0" borderId="3" xfId="2" applyFont="1" applyFill="1" applyBorder="1"/>
    <xf numFmtId="0" fontId="15" fillId="0" borderId="3" xfId="0" applyFont="1" applyBorder="1" applyAlignment="1">
      <alignment horizontal="right"/>
    </xf>
    <xf numFmtId="14" fontId="15" fillId="0" borderId="3" xfId="0" applyNumberFormat="1" applyFont="1" applyBorder="1" applyAlignment="1">
      <alignment horizontal="right"/>
    </xf>
    <xf numFmtId="0" fontId="16" fillId="0" borderId="3" xfId="0" applyNumberFormat="1" applyFont="1" applyBorder="1"/>
    <xf numFmtId="2" fontId="0" fillId="0" borderId="13" xfId="1" applyNumberFormat="1" applyFont="1" applyFill="1" applyBorder="1" applyAlignment="1"/>
    <xf numFmtId="2" fontId="3" fillId="0" borderId="3" xfId="1" applyNumberFormat="1" applyFont="1" applyBorder="1"/>
    <xf numFmtId="2" fontId="3" fillId="0" borderId="3" xfId="1" applyNumberFormat="1" applyFont="1" applyFill="1" applyBorder="1"/>
    <xf numFmtId="2" fontId="3" fillId="0" borderId="13" xfId="1" applyNumberFormat="1" applyFont="1" applyBorder="1"/>
    <xf numFmtId="0" fontId="16" fillId="4" borderId="3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</cellXfs>
  <cellStyles count="5">
    <cellStyle name="Comma" xfId="1" builtinId="3"/>
    <cellStyle name="Comma 4" xfId="4"/>
    <cellStyle name="Normal" xfId="0" builtinId="0"/>
    <cellStyle name="Normal 2" xfId="2"/>
    <cellStyle name="Normal 6" xfId="3"/>
  </cellStyles>
  <dxfs count="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9"/>
  <sheetViews>
    <sheetView tabSelected="1" topLeftCell="M6" zoomScale="96" zoomScaleNormal="96" workbookViewId="0">
      <selection activeCell="P11" sqref="P11"/>
    </sheetView>
  </sheetViews>
  <sheetFormatPr defaultRowHeight="12.75"/>
  <cols>
    <col min="1" max="1" width="13.140625" style="6" customWidth="1"/>
    <col min="2" max="2" width="38.42578125" style="6" customWidth="1"/>
    <col min="3" max="3" width="12.140625" style="6" customWidth="1"/>
    <col min="4" max="4" width="9.140625" style="6" customWidth="1"/>
    <col min="5" max="5" width="23.7109375" style="6" customWidth="1"/>
    <col min="6" max="6" width="19.28515625" style="6" customWidth="1"/>
    <col min="7" max="8" width="14.42578125" style="6" customWidth="1"/>
    <col min="9" max="11" width="29.85546875" style="6" customWidth="1"/>
    <col min="12" max="12" width="53.7109375" style="6" customWidth="1"/>
    <col min="13" max="13" width="11.42578125" style="6" customWidth="1"/>
    <col min="14" max="17" width="12.140625" style="6" customWidth="1"/>
    <col min="18" max="22" width="16.28515625" style="6" customWidth="1"/>
    <col min="23" max="28" width="12.140625" style="6" customWidth="1"/>
    <col min="29" max="29" width="50" style="6" bestFit="1" customWidth="1"/>
    <col min="30" max="30" width="10" style="6" bestFit="1" customWidth="1"/>
    <col min="31" max="16384" width="9.140625" style="6"/>
  </cols>
  <sheetData>
    <row r="1" spans="1:29" ht="20.25">
      <c r="B1" s="4"/>
      <c r="C1" s="4"/>
      <c r="D1" s="5"/>
      <c r="E1" s="5"/>
      <c r="F1" s="5"/>
      <c r="G1" s="4"/>
      <c r="H1" s="4"/>
    </row>
    <row r="2" spans="1:29" ht="20.25">
      <c r="B2" s="5"/>
      <c r="C2" s="5"/>
      <c r="D2" s="5"/>
      <c r="E2" s="5"/>
      <c r="F2" s="5"/>
      <c r="G2" s="4"/>
      <c r="H2" s="4"/>
    </row>
    <row r="3" spans="1:29" ht="20.25">
      <c r="B3" s="7" t="s">
        <v>110</v>
      </c>
      <c r="C3" s="7"/>
      <c r="D3" s="4"/>
      <c r="E3" s="4"/>
      <c r="F3" s="4"/>
      <c r="G3" s="4"/>
      <c r="H3" s="4"/>
    </row>
    <row r="4" spans="1:29">
      <c r="B4" s="4"/>
      <c r="C4" s="4"/>
      <c r="D4" s="4"/>
      <c r="E4" s="4"/>
    </row>
    <row r="5" spans="1:29">
      <c r="A5" s="74"/>
      <c r="B5" s="75"/>
      <c r="C5" s="75"/>
      <c r="D5" s="75"/>
      <c r="E5" s="75"/>
      <c r="F5" s="74"/>
      <c r="G5" s="74"/>
      <c r="H5" s="74"/>
      <c r="I5" s="74"/>
      <c r="J5" s="74"/>
      <c r="K5" s="74"/>
      <c r="L5" s="74"/>
      <c r="M5" s="76"/>
      <c r="N5" s="147" t="s">
        <v>7</v>
      </c>
      <c r="O5" s="148"/>
      <c r="P5" s="148"/>
      <c r="Q5" s="148"/>
      <c r="R5" s="148"/>
      <c r="S5" s="148"/>
      <c r="T5" s="148"/>
      <c r="U5" s="148"/>
      <c r="V5" s="148"/>
      <c r="W5" s="148"/>
      <c r="X5" s="77"/>
      <c r="Y5" s="77"/>
      <c r="Z5" s="77"/>
      <c r="AA5" s="77"/>
      <c r="AB5" s="77"/>
      <c r="AC5" s="74"/>
    </row>
    <row r="6" spans="1:29" ht="38.25">
      <c r="A6" s="78" t="s">
        <v>125</v>
      </c>
      <c r="B6" s="79" t="s">
        <v>8</v>
      </c>
      <c r="C6" s="80" t="s">
        <v>132</v>
      </c>
      <c r="D6" s="79" t="s">
        <v>1</v>
      </c>
      <c r="E6" s="79" t="s">
        <v>0</v>
      </c>
      <c r="F6" s="81" t="s">
        <v>111</v>
      </c>
      <c r="G6" s="81" t="s">
        <v>112</v>
      </c>
      <c r="H6" s="81" t="s">
        <v>127</v>
      </c>
      <c r="I6" s="79" t="s">
        <v>11</v>
      </c>
      <c r="J6" s="82" t="s">
        <v>126</v>
      </c>
      <c r="K6" s="82" t="s">
        <v>113</v>
      </c>
      <c r="L6" s="82" t="s">
        <v>114</v>
      </c>
      <c r="M6" s="83" t="s">
        <v>134</v>
      </c>
      <c r="N6" s="84" t="s">
        <v>119</v>
      </c>
      <c r="O6" s="85" t="s">
        <v>138</v>
      </c>
      <c r="P6" s="85" t="s">
        <v>135</v>
      </c>
      <c r="Q6" s="85" t="s">
        <v>136</v>
      </c>
      <c r="R6" s="84" t="s">
        <v>129</v>
      </c>
      <c r="S6" s="84" t="s">
        <v>120</v>
      </c>
      <c r="T6" s="84" t="s">
        <v>130</v>
      </c>
      <c r="U6" s="84" t="s">
        <v>137</v>
      </c>
      <c r="V6" s="84" t="s">
        <v>139</v>
      </c>
      <c r="W6" s="84" t="s">
        <v>121</v>
      </c>
      <c r="X6" s="84" t="s">
        <v>158</v>
      </c>
      <c r="Y6" s="84" t="s">
        <v>131</v>
      </c>
      <c r="Z6" s="84" t="s">
        <v>122</v>
      </c>
      <c r="AA6" s="84" t="s">
        <v>123</v>
      </c>
      <c r="AB6" s="84" t="s">
        <v>124</v>
      </c>
      <c r="AC6" s="86" t="s">
        <v>104</v>
      </c>
    </row>
    <row r="7" spans="1:29" ht="15">
      <c r="A7" s="72">
        <v>7501</v>
      </c>
      <c r="B7" s="87" t="s">
        <v>13</v>
      </c>
      <c r="C7" s="87" t="s">
        <v>133</v>
      </c>
      <c r="D7" s="88" t="s">
        <v>14</v>
      </c>
      <c r="E7" s="88"/>
      <c r="F7" s="89">
        <v>8300024945</v>
      </c>
      <c r="G7" s="90" t="s">
        <v>15</v>
      </c>
      <c r="H7" s="91">
        <v>41283</v>
      </c>
      <c r="I7" s="72" t="s">
        <v>16</v>
      </c>
      <c r="J7" s="92" t="s">
        <v>115</v>
      </c>
      <c r="K7" s="92"/>
      <c r="L7" s="92" t="s">
        <v>159</v>
      </c>
      <c r="M7" s="93">
        <v>30</v>
      </c>
      <c r="N7" s="94">
        <v>24000</v>
      </c>
      <c r="O7" s="94">
        <v>1000</v>
      </c>
      <c r="P7" s="95">
        <v>0</v>
      </c>
      <c r="Q7" s="73">
        <v>0</v>
      </c>
      <c r="R7" s="73">
        <f t="shared" ref="R7:R27" si="0">N7+O7+P7+Q7</f>
        <v>25000</v>
      </c>
      <c r="S7" s="73">
        <f t="shared" ref="S7:S28" si="1">R7*8%</f>
        <v>2000</v>
      </c>
      <c r="T7" s="73">
        <f t="shared" ref="T7:T27" si="2">R7-S7</f>
        <v>23000</v>
      </c>
      <c r="U7" s="96">
        <v>15000</v>
      </c>
      <c r="V7" s="144">
        <v>17466.666666666664</v>
      </c>
      <c r="W7" s="73">
        <f>T7+U7+V7</f>
        <v>55466.666666666664</v>
      </c>
      <c r="X7" s="73">
        <v>0</v>
      </c>
      <c r="Y7" s="73">
        <v>0</v>
      </c>
      <c r="Z7" s="73">
        <f t="shared" ref="Z7:Z27" si="3">W7-Y7</f>
        <v>55466.666666666664</v>
      </c>
      <c r="AA7" s="73">
        <f t="shared" ref="AA7:AA27" si="4">R7*12%</f>
        <v>3000</v>
      </c>
      <c r="AB7" s="73">
        <f t="shared" ref="AB7:AB27" si="5">R7*3%</f>
        <v>750</v>
      </c>
      <c r="AC7" s="72"/>
    </row>
    <row r="8" spans="1:29" ht="15">
      <c r="A8" s="59">
        <v>7505</v>
      </c>
      <c r="B8" s="87" t="s">
        <v>25</v>
      </c>
      <c r="C8" s="87" t="s">
        <v>133</v>
      </c>
      <c r="D8" s="88" t="s">
        <v>14</v>
      </c>
      <c r="E8" s="88"/>
      <c r="F8" s="97">
        <v>8020039516</v>
      </c>
      <c r="G8" s="98" t="s">
        <v>26</v>
      </c>
      <c r="H8" s="91">
        <v>41283</v>
      </c>
      <c r="I8" s="99" t="s">
        <v>27</v>
      </c>
      <c r="J8" s="100" t="s">
        <v>116</v>
      </c>
      <c r="K8" s="100" t="s">
        <v>160</v>
      </c>
      <c r="L8" s="100" t="s">
        <v>161</v>
      </c>
      <c r="M8" s="93">
        <v>30</v>
      </c>
      <c r="N8" s="94">
        <v>19000</v>
      </c>
      <c r="O8" s="94">
        <v>1000</v>
      </c>
      <c r="P8" s="95">
        <v>0</v>
      </c>
      <c r="Q8" s="73">
        <v>0</v>
      </c>
      <c r="R8" s="73">
        <f t="shared" si="0"/>
        <v>20000</v>
      </c>
      <c r="S8" s="73">
        <f t="shared" si="1"/>
        <v>1600</v>
      </c>
      <c r="T8" s="73">
        <f t="shared" si="2"/>
        <v>18400</v>
      </c>
      <c r="U8" s="96">
        <v>15000</v>
      </c>
      <c r="V8" s="144">
        <v>30000</v>
      </c>
      <c r="W8" s="73">
        <f t="shared" ref="W8:W28" si="6">T8+U8+V8</f>
        <v>63400</v>
      </c>
      <c r="X8" s="73">
        <v>0</v>
      </c>
      <c r="Y8" s="73">
        <v>0</v>
      </c>
      <c r="Z8" s="73">
        <f t="shared" si="3"/>
        <v>63400</v>
      </c>
      <c r="AA8" s="73">
        <f t="shared" si="4"/>
        <v>2400</v>
      </c>
      <c r="AB8" s="73">
        <f t="shared" si="5"/>
        <v>600</v>
      </c>
      <c r="AC8" s="72"/>
    </row>
    <row r="9" spans="1:29" s="17" customFormat="1" ht="15">
      <c r="A9" s="72">
        <v>7506</v>
      </c>
      <c r="B9" s="101" t="s">
        <v>29</v>
      </c>
      <c r="C9" s="87" t="s">
        <v>133</v>
      </c>
      <c r="D9" s="102" t="s">
        <v>14</v>
      </c>
      <c r="E9" s="102"/>
      <c r="F9" s="103">
        <v>8690047336</v>
      </c>
      <c r="G9" s="104" t="s">
        <v>30</v>
      </c>
      <c r="H9" s="91">
        <v>41283</v>
      </c>
      <c r="I9" s="105" t="s">
        <v>31</v>
      </c>
      <c r="J9" s="106" t="s">
        <v>117</v>
      </c>
      <c r="K9" s="106" t="s">
        <v>162</v>
      </c>
      <c r="L9" s="106" t="s">
        <v>163</v>
      </c>
      <c r="M9" s="93">
        <v>30</v>
      </c>
      <c r="N9" s="94">
        <v>14000</v>
      </c>
      <c r="O9" s="94">
        <v>1000</v>
      </c>
      <c r="P9" s="95">
        <v>3562.5</v>
      </c>
      <c r="Q9" s="73">
        <v>0</v>
      </c>
      <c r="R9" s="73">
        <f t="shared" si="0"/>
        <v>18562.5</v>
      </c>
      <c r="S9" s="73">
        <f t="shared" si="1"/>
        <v>1485</v>
      </c>
      <c r="T9" s="73">
        <f t="shared" si="2"/>
        <v>17077.5</v>
      </c>
      <c r="U9" s="96">
        <v>0</v>
      </c>
      <c r="V9" s="73">
        <v>0</v>
      </c>
      <c r="W9" s="73">
        <f t="shared" si="6"/>
        <v>17077.5</v>
      </c>
      <c r="X9" s="73">
        <v>0</v>
      </c>
      <c r="Y9" s="73">
        <v>0</v>
      </c>
      <c r="Z9" s="73">
        <f t="shared" si="3"/>
        <v>17077.5</v>
      </c>
      <c r="AA9" s="73">
        <f t="shared" si="4"/>
        <v>2227.5</v>
      </c>
      <c r="AB9" s="73">
        <f t="shared" si="5"/>
        <v>556.875</v>
      </c>
      <c r="AC9" s="72"/>
    </row>
    <row r="10" spans="1:29" ht="15">
      <c r="A10" s="72">
        <v>7507</v>
      </c>
      <c r="B10" s="87" t="s">
        <v>32</v>
      </c>
      <c r="C10" s="87" t="s">
        <v>133</v>
      </c>
      <c r="D10" s="88" t="s">
        <v>14</v>
      </c>
      <c r="E10" s="88"/>
      <c r="F10" s="107">
        <v>8040080553</v>
      </c>
      <c r="G10" s="98" t="s">
        <v>33</v>
      </c>
      <c r="H10" s="91">
        <v>41283</v>
      </c>
      <c r="I10" s="108" t="s">
        <v>34</v>
      </c>
      <c r="J10" s="109" t="s">
        <v>118</v>
      </c>
      <c r="K10" s="109" t="s">
        <v>164</v>
      </c>
      <c r="L10" s="109" t="s">
        <v>165</v>
      </c>
      <c r="M10" s="93">
        <v>30</v>
      </c>
      <c r="N10" s="94">
        <v>19000</v>
      </c>
      <c r="O10" s="94">
        <v>1000</v>
      </c>
      <c r="P10" s="95">
        <v>0</v>
      </c>
      <c r="Q10" s="73">
        <v>0</v>
      </c>
      <c r="R10" s="73">
        <f t="shared" si="0"/>
        <v>20000</v>
      </c>
      <c r="S10" s="73">
        <f t="shared" si="1"/>
        <v>1600</v>
      </c>
      <c r="T10" s="73">
        <f t="shared" si="2"/>
        <v>18400</v>
      </c>
      <c r="U10" s="96">
        <v>15000</v>
      </c>
      <c r="V10" s="144">
        <v>37400</v>
      </c>
      <c r="W10" s="73">
        <f t="shared" si="6"/>
        <v>70800</v>
      </c>
      <c r="X10" s="73">
        <v>0</v>
      </c>
      <c r="Y10" s="73">
        <v>0</v>
      </c>
      <c r="Z10" s="73">
        <f t="shared" si="3"/>
        <v>70800</v>
      </c>
      <c r="AA10" s="73">
        <f t="shared" si="4"/>
        <v>2400</v>
      </c>
      <c r="AB10" s="73">
        <f t="shared" si="5"/>
        <v>600</v>
      </c>
      <c r="AC10" s="72"/>
    </row>
    <row r="11" spans="1:29" s="17" customFormat="1" ht="15">
      <c r="A11" s="72">
        <v>7509</v>
      </c>
      <c r="B11" s="110" t="s">
        <v>36</v>
      </c>
      <c r="C11" s="87" t="s">
        <v>133</v>
      </c>
      <c r="D11" s="102" t="s">
        <v>14</v>
      </c>
      <c r="E11" s="102"/>
      <c r="F11" s="103">
        <v>8119020211</v>
      </c>
      <c r="G11" s="104" t="s">
        <v>37</v>
      </c>
      <c r="H11" s="91">
        <v>41283</v>
      </c>
      <c r="I11" s="111" t="s">
        <v>42</v>
      </c>
      <c r="J11" s="112" t="s">
        <v>166</v>
      </c>
      <c r="K11" s="112" t="s">
        <v>167</v>
      </c>
      <c r="L11" s="112" t="s">
        <v>168</v>
      </c>
      <c r="M11" s="93">
        <v>30</v>
      </c>
      <c r="N11" s="94">
        <v>11000</v>
      </c>
      <c r="O11" s="94">
        <v>1000</v>
      </c>
      <c r="P11" s="95">
        <v>2662.5</v>
      </c>
      <c r="Q11" s="73">
        <v>0</v>
      </c>
      <c r="R11" s="73">
        <f t="shared" si="0"/>
        <v>14662.5</v>
      </c>
      <c r="S11" s="73">
        <f t="shared" si="1"/>
        <v>1173</v>
      </c>
      <c r="T11" s="73">
        <f t="shared" si="2"/>
        <v>13489.5</v>
      </c>
      <c r="U11" s="96">
        <v>0</v>
      </c>
      <c r="V11" s="145">
        <v>5000</v>
      </c>
      <c r="W11" s="73">
        <f t="shared" si="6"/>
        <v>18489.5</v>
      </c>
      <c r="X11" s="73">
        <v>0</v>
      </c>
      <c r="Y11" s="73">
        <v>0</v>
      </c>
      <c r="Z11" s="73">
        <f t="shared" si="3"/>
        <v>18489.5</v>
      </c>
      <c r="AA11" s="73">
        <f t="shared" si="4"/>
        <v>1759.5</v>
      </c>
      <c r="AB11" s="73">
        <f t="shared" si="5"/>
        <v>439.875</v>
      </c>
      <c r="AC11" s="72"/>
    </row>
    <row r="12" spans="1:29" s="20" customFormat="1" ht="15">
      <c r="A12" s="72">
        <v>7510</v>
      </c>
      <c r="B12" s="113" t="s">
        <v>40</v>
      </c>
      <c r="C12" s="87" t="s">
        <v>133</v>
      </c>
      <c r="D12" s="114" t="s">
        <v>14</v>
      </c>
      <c r="E12" s="114"/>
      <c r="F12" s="115">
        <v>8170012322</v>
      </c>
      <c r="G12" s="116" t="s">
        <v>41</v>
      </c>
      <c r="H12" s="91">
        <v>41283</v>
      </c>
      <c r="I12" s="117" t="s">
        <v>42</v>
      </c>
      <c r="J12" s="118" t="s">
        <v>169</v>
      </c>
      <c r="K12" s="118"/>
      <c r="L12" s="118" t="s">
        <v>170</v>
      </c>
      <c r="M12" s="93">
        <v>30</v>
      </c>
      <c r="N12" s="94">
        <v>14000</v>
      </c>
      <c r="O12" s="94">
        <v>1000</v>
      </c>
      <c r="P12" s="95">
        <v>2953.125</v>
      </c>
      <c r="Q12" s="73">
        <v>0</v>
      </c>
      <c r="R12" s="73">
        <f t="shared" si="0"/>
        <v>17953.125</v>
      </c>
      <c r="S12" s="73">
        <f t="shared" si="1"/>
        <v>1436.25</v>
      </c>
      <c r="T12" s="73">
        <f t="shared" si="2"/>
        <v>16516.875</v>
      </c>
      <c r="U12" s="96">
        <v>5000</v>
      </c>
      <c r="V12" s="73">
        <v>0</v>
      </c>
      <c r="W12" s="73">
        <f t="shared" si="6"/>
        <v>21516.875</v>
      </c>
      <c r="X12" s="73">
        <v>0</v>
      </c>
      <c r="Y12" s="73">
        <v>0</v>
      </c>
      <c r="Z12" s="73">
        <f t="shared" si="3"/>
        <v>21516.875</v>
      </c>
      <c r="AA12" s="73">
        <f t="shared" si="4"/>
        <v>2154.375</v>
      </c>
      <c r="AB12" s="73">
        <f t="shared" si="5"/>
        <v>538.59375</v>
      </c>
      <c r="AC12" s="72"/>
    </row>
    <row r="13" spans="1:29" s="20" customFormat="1" ht="15">
      <c r="A13" s="72">
        <v>7513</v>
      </c>
      <c r="B13" s="119" t="s">
        <v>44</v>
      </c>
      <c r="C13" s="87" t="s">
        <v>133</v>
      </c>
      <c r="D13" s="114" t="s">
        <v>14</v>
      </c>
      <c r="E13" s="114"/>
      <c r="F13" s="120" t="s">
        <v>45</v>
      </c>
      <c r="G13" s="116" t="s">
        <v>46</v>
      </c>
      <c r="H13" s="91">
        <v>41283</v>
      </c>
      <c r="I13" s="117" t="s">
        <v>47</v>
      </c>
      <c r="J13" s="121" t="s">
        <v>171</v>
      </c>
      <c r="K13" s="121"/>
      <c r="L13" s="121" t="s">
        <v>172</v>
      </c>
      <c r="M13" s="93">
        <v>30</v>
      </c>
      <c r="N13" s="94">
        <v>14000</v>
      </c>
      <c r="O13" s="94">
        <v>1000</v>
      </c>
      <c r="P13" s="95">
        <v>2250</v>
      </c>
      <c r="Q13" s="73">
        <v>0</v>
      </c>
      <c r="R13" s="73">
        <f t="shared" si="0"/>
        <v>17250</v>
      </c>
      <c r="S13" s="73">
        <f t="shared" si="1"/>
        <v>1380</v>
      </c>
      <c r="T13" s="73">
        <f t="shared" si="2"/>
        <v>15870</v>
      </c>
      <c r="U13" s="96">
        <v>0</v>
      </c>
      <c r="V13" s="73">
        <v>0</v>
      </c>
      <c r="W13" s="73">
        <f t="shared" si="6"/>
        <v>15870</v>
      </c>
      <c r="X13" s="73">
        <v>0</v>
      </c>
      <c r="Y13" s="73">
        <v>0</v>
      </c>
      <c r="Z13" s="73">
        <f t="shared" si="3"/>
        <v>15870</v>
      </c>
      <c r="AA13" s="73">
        <f t="shared" si="4"/>
        <v>2070</v>
      </c>
      <c r="AB13" s="73">
        <f t="shared" si="5"/>
        <v>517.5</v>
      </c>
      <c r="AC13" s="72"/>
    </row>
    <row r="14" spans="1:29" ht="15">
      <c r="A14" s="59">
        <v>7516</v>
      </c>
      <c r="B14" s="87" t="s">
        <v>53</v>
      </c>
      <c r="C14" s="87" t="s">
        <v>133</v>
      </c>
      <c r="D14" s="88" t="s">
        <v>14</v>
      </c>
      <c r="E14" s="88"/>
      <c r="F14" s="97" t="s">
        <v>54</v>
      </c>
      <c r="G14" s="98" t="s">
        <v>55</v>
      </c>
      <c r="H14" s="91">
        <v>41283</v>
      </c>
      <c r="I14" s="108" t="s">
        <v>51</v>
      </c>
      <c r="J14" s="92" t="s">
        <v>173</v>
      </c>
      <c r="K14" s="92" t="s">
        <v>174</v>
      </c>
      <c r="L14" s="92" t="s">
        <v>175</v>
      </c>
      <c r="M14" s="93">
        <v>30</v>
      </c>
      <c r="N14" s="94">
        <v>9000</v>
      </c>
      <c r="O14" s="94">
        <v>1000</v>
      </c>
      <c r="P14" s="95">
        <v>0</v>
      </c>
      <c r="Q14" s="73">
        <v>0</v>
      </c>
      <c r="R14" s="73">
        <f t="shared" si="0"/>
        <v>10000</v>
      </c>
      <c r="S14" s="73">
        <f t="shared" si="1"/>
        <v>800</v>
      </c>
      <c r="T14" s="73">
        <f t="shared" si="2"/>
        <v>9200</v>
      </c>
      <c r="U14" s="96">
        <v>0</v>
      </c>
      <c r="V14" s="145">
        <v>5000</v>
      </c>
      <c r="W14" s="73">
        <f t="shared" si="6"/>
        <v>14200</v>
      </c>
      <c r="X14" s="73">
        <v>0</v>
      </c>
      <c r="Y14" s="73">
        <v>0</v>
      </c>
      <c r="Z14" s="73">
        <f t="shared" si="3"/>
        <v>14200</v>
      </c>
      <c r="AA14" s="73">
        <f t="shared" si="4"/>
        <v>1200</v>
      </c>
      <c r="AB14" s="73">
        <f t="shared" si="5"/>
        <v>300</v>
      </c>
      <c r="AC14" s="72"/>
    </row>
    <row r="15" spans="1:29" ht="15">
      <c r="A15" s="59">
        <v>7517</v>
      </c>
      <c r="B15" s="87" t="s">
        <v>57</v>
      </c>
      <c r="C15" s="87" t="s">
        <v>133</v>
      </c>
      <c r="D15" s="88" t="s">
        <v>14</v>
      </c>
      <c r="E15" s="88"/>
      <c r="F15" s="97" t="s">
        <v>58</v>
      </c>
      <c r="G15" s="122" t="s">
        <v>59</v>
      </c>
      <c r="H15" s="91">
        <v>41283</v>
      </c>
      <c r="I15" s="108" t="s">
        <v>51</v>
      </c>
      <c r="J15" s="123" t="s">
        <v>176</v>
      </c>
      <c r="K15" s="123" t="s">
        <v>177</v>
      </c>
      <c r="L15" s="123" t="s">
        <v>178</v>
      </c>
      <c r="M15" s="93">
        <v>30</v>
      </c>
      <c r="N15" s="94">
        <v>9000</v>
      </c>
      <c r="O15" s="94">
        <v>1000</v>
      </c>
      <c r="P15" s="95">
        <v>0</v>
      </c>
      <c r="Q15" s="73">
        <v>0</v>
      </c>
      <c r="R15" s="73">
        <f t="shared" si="0"/>
        <v>10000</v>
      </c>
      <c r="S15" s="73">
        <f t="shared" si="1"/>
        <v>800</v>
      </c>
      <c r="T15" s="73">
        <f t="shared" si="2"/>
        <v>9200</v>
      </c>
      <c r="U15" s="96">
        <v>0</v>
      </c>
      <c r="V15" s="145">
        <v>5000</v>
      </c>
      <c r="W15" s="73">
        <f t="shared" si="6"/>
        <v>14200</v>
      </c>
      <c r="X15" s="73">
        <v>0</v>
      </c>
      <c r="Y15" s="73">
        <v>0</v>
      </c>
      <c r="Z15" s="73">
        <f t="shared" si="3"/>
        <v>14200</v>
      </c>
      <c r="AA15" s="73">
        <f t="shared" si="4"/>
        <v>1200</v>
      </c>
      <c r="AB15" s="73">
        <f t="shared" si="5"/>
        <v>300</v>
      </c>
      <c r="AC15" s="72"/>
    </row>
    <row r="16" spans="1:29" ht="15">
      <c r="A16" s="72">
        <v>2041</v>
      </c>
      <c r="B16" s="124" t="s">
        <v>65</v>
      </c>
      <c r="C16" s="87" t="s">
        <v>133</v>
      </c>
      <c r="D16" s="125" t="s">
        <v>14</v>
      </c>
      <c r="E16" s="125"/>
      <c r="F16" s="126" t="s">
        <v>66</v>
      </c>
      <c r="G16" s="125" t="s">
        <v>67</v>
      </c>
      <c r="H16" s="91">
        <v>41283</v>
      </c>
      <c r="I16" s="127" t="s">
        <v>16</v>
      </c>
      <c r="J16" s="128" t="s">
        <v>179</v>
      </c>
      <c r="K16" s="128"/>
      <c r="L16" s="128" t="s">
        <v>180</v>
      </c>
      <c r="M16" s="93">
        <v>30</v>
      </c>
      <c r="N16" s="94">
        <v>14000</v>
      </c>
      <c r="O16" s="94">
        <v>1000</v>
      </c>
      <c r="P16" s="95">
        <v>0</v>
      </c>
      <c r="Q16" s="73">
        <v>0</v>
      </c>
      <c r="R16" s="73">
        <f t="shared" si="0"/>
        <v>15000</v>
      </c>
      <c r="S16" s="73">
        <f t="shared" si="1"/>
        <v>1200</v>
      </c>
      <c r="T16" s="73">
        <f t="shared" si="2"/>
        <v>13800</v>
      </c>
      <c r="U16" s="96">
        <v>0</v>
      </c>
      <c r="V16" s="144">
        <v>67375</v>
      </c>
      <c r="W16" s="73">
        <f t="shared" si="6"/>
        <v>81175</v>
      </c>
      <c r="X16" s="73">
        <v>0</v>
      </c>
      <c r="Y16" s="73">
        <v>8000</v>
      </c>
      <c r="Z16" s="73">
        <f>W16-Y16</f>
        <v>73175</v>
      </c>
      <c r="AA16" s="73">
        <f t="shared" si="4"/>
        <v>1800</v>
      </c>
      <c r="AB16" s="73">
        <f t="shared" si="5"/>
        <v>450</v>
      </c>
      <c r="AC16" s="72"/>
    </row>
    <row r="17" spans="1:30" ht="15">
      <c r="A17" s="72">
        <v>2182</v>
      </c>
      <c r="B17" s="124" t="s">
        <v>69</v>
      </c>
      <c r="C17" s="87" t="s">
        <v>133</v>
      </c>
      <c r="D17" s="129" t="s">
        <v>70</v>
      </c>
      <c r="E17" s="129" t="s">
        <v>2</v>
      </c>
      <c r="F17" s="130" t="s">
        <v>71</v>
      </c>
      <c r="G17" s="125" t="s">
        <v>72</v>
      </c>
      <c r="H17" s="91">
        <v>41283</v>
      </c>
      <c r="I17" s="127" t="s">
        <v>16</v>
      </c>
      <c r="J17" s="128" t="s">
        <v>181</v>
      </c>
      <c r="K17" s="128" t="s">
        <v>182</v>
      </c>
      <c r="L17" s="128" t="s">
        <v>183</v>
      </c>
      <c r="M17" s="93">
        <v>30</v>
      </c>
      <c r="N17" s="94">
        <v>14000</v>
      </c>
      <c r="O17" s="94">
        <v>1000</v>
      </c>
      <c r="P17" s="95">
        <v>0</v>
      </c>
      <c r="Q17" s="73">
        <v>0</v>
      </c>
      <c r="R17" s="73">
        <f t="shared" si="0"/>
        <v>15000</v>
      </c>
      <c r="S17" s="73">
        <f t="shared" si="1"/>
        <v>1200</v>
      </c>
      <c r="T17" s="73">
        <f t="shared" si="2"/>
        <v>13800</v>
      </c>
      <c r="U17" s="96">
        <v>0</v>
      </c>
      <c r="V17" s="144">
        <v>70000</v>
      </c>
      <c r="W17" s="73">
        <f t="shared" si="6"/>
        <v>83800</v>
      </c>
      <c r="X17" s="73">
        <v>0</v>
      </c>
      <c r="Y17" s="73">
        <v>0</v>
      </c>
      <c r="Z17" s="73">
        <f t="shared" si="3"/>
        <v>83800</v>
      </c>
      <c r="AA17" s="73">
        <f t="shared" si="4"/>
        <v>1800</v>
      </c>
      <c r="AB17" s="73">
        <f t="shared" si="5"/>
        <v>450</v>
      </c>
      <c r="AC17" s="72"/>
    </row>
    <row r="18" spans="1:30" ht="15">
      <c r="A18" s="72">
        <v>2201</v>
      </c>
      <c r="B18" s="124" t="s">
        <v>74</v>
      </c>
      <c r="C18" s="87" t="s">
        <v>133</v>
      </c>
      <c r="D18" s="125" t="s">
        <v>70</v>
      </c>
      <c r="E18" s="125" t="s">
        <v>5</v>
      </c>
      <c r="F18" s="126" t="s">
        <v>75</v>
      </c>
      <c r="G18" s="125" t="s">
        <v>76</v>
      </c>
      <c r="H18" s="91">
        <v>41283</v>
      </c>
      <c r="I18" s="127" t="s">
        <v>16</v>
      </c>
      <c r="J18" s="128" t="s">
        <v>184</v>
      </c>
      <c r="K18" s="128"/>
      <c r="L18" s="128" t="s">
        <v>185</v>
      </c>
      <c r="M18" s="93">
        <v>30</v>
      </c>
      <c r="N18" s="94">
        <v>14000</v>
      </c>
      <c r="O18" s="94">
        <v>1000</v>
      </c>
      <c r="P18" s="95">
        <v>0</v>
      </c>
      <c r="Q18" s="73">
        <v>0</v>
      </c>
      <c r="R18" s="73">
        <f t="shared" si="0"/>
        <v>15000</v>
      </c>
      <c r="S18" s="73">
        <f t="shared" si="1"/>
        <v>1200</v>
      </c>
      <c r="T18" s="73">
        <f t="shared" si="2"/>
        <v>13800</v>
      </c>
      <c r="U18" s="96">
        <v>0</v>
      </c>
      <c r="V18" s="146">
        <v>56437.5</v>
      </c>
      <c r="W18" s="73">
        <f t="shared" si="6"/>
        <v>70237.5</v>
      </c>
      <c r="X18" s="73">
        <v>0</v>
      </c>
      <c r="Y18" s="73">
        <v>6000</v>
      </c>
      <c r="Z18" s="73">
        <f>W18-Y18</f>
        <v>64237.5</v>
      </c>
      <c r="AA18" s="73">
        <f t="shared" si="4"/>
        <v>1800</v>
      </c>
      <c r="AB18" s="73">
        <f t="shared" si="5"/>
        <v>450</v>
      </c>
      <c r="AC18" s="72"/>
    </row>
    <row r="19" spans="1:30" ht="15">
      <c r="A19" s="72">
        <v>2255</v>
      </c>
      <c r="B19" s="124" t="s">
        <v>78</v>
      </c>
      <c r="C19" s="87" t="s">
        <v>133</v>
      </c>
      <c r="D19" s="125" t="s">
        <v>79</v>
      </c>
      <c r="E19" s="125"/>
      <c r="F19" s="126" t="s">
        <v>80</v>
      </c>
      <c r="G19" s="125" t="s">
        <v>81</v>
      </c>
      <c r="H19" s="91">
        <v>41283</v>
      </c>
      <c r="I19" s="127" t="s">
        <v>16</v>
      </c>
      <c r="J19" s="128" t="s">
        <v>186</v>
      </c>
      <c r="K19" s="128" t="s">
        <v>187</v>
      </c>
      <c r="L19" s="128" t="s">
        <v>188</v>
      </c>
      <c r="M19" s="93">
        <v>30</v>
      </c>
      <c r="N19" s="94">
        <v>14000</v>
      </c>
      <c r="O19" s="94">
        <v>1000</v>
      </c>
      <c r="P19" s="95">
        <v>0</v>
      </c>
      <c r="Q19" s="73">
        <v>0</v>
      </c>
      <c r="R19" s="73">
        <f t="shared" si="0"/>
        <v>15000</v>
      </c>
      <c r="S19" s="73">
        <f t="shared" si="1"/>
        <v>1200</v>
      </c>
      <c r="T19" s="73">
        <f t="shared" si="2"/>
        <v>13800</v>
      </c>
      <c r="U19" s="96">
        <v>0</v>
      </c>
      <c r="V19" s="144">
        <v>46900</v>
      </c>
      <c r="W19" s="73">
        <f t="shared" si="6"/>
        <v>60700</v>
      </c>
      <c r="X19" s="73">
        <v>0</v>
      </c>
      <c r="Y19" s="73">
        <v>8000</v>
      </c>
      <c r="Z19" s="73">
        <f t="shared" si="3"/>
        <v>52700</v>
      </c>
      <c r="AA19" s="73">
        <f t="shared" si="4"/>
        <v>1800</v>
      </c>
      <c r="AB19" s="73">
        <f t="shared" si="5"/>
        <v>450</v>
      </c>
      <c r="AC19" s="72"/>
    </row>
    <row r="20" spans="1:30" ht="15">
      <c r="A20" s="72">
        <v>2159</v>
      </c>
      <c r="B20" s="124" t="s">
        <v>83</v>
      </c>
      <c r="C20" s="87" t="s">
        <v>133</v>
      </c>
      <c r="D20" s="131" t="s">
        <v>14</v>
      </c>
      <c r="E20" s="131"/>
      <c r="F20" s="132">
        <v>8110000430</v>
      </c>
      <c r="G20" s="131" t="s">
        <v>84</v>
      </c>
      <c r="H20" s="91">
        <v>41283</v>
      </c>
      <c r="I20" s="127" t="s">
        <v>16</v>
      </c>
      <c r="J20" s="133" t="s">
        <v>189</v>
      </c>
      <c r="K20" s="133"/>
      <c r="L20" s="133" t="s">
        <v>190</v>
      </c>
      <c r="M20" s="93">
        <v>30</v>
      </c>
      <c r="N20" s="94">
        <v>14000</v>
      </c>
      <c r="O20" s="94">
        <v>1000</v>
      </c>
      <c r="P20" s="95">
        <v>0</v>
      </c>
      <c r="Q20" s="73">
        <v>0</v>
      </c>
      <c r="R20" s="73">
        <f t="shared" si="0"/>
        <v>15000</v>
      </c>
      <c r="S20" s="73">
        <f t="shared" si="1"/>
        <v>1200</v>
      </c>
      <c r="T20" s="73">
        <f t="shared" si="2"/>
        <v>13800</v>
      </c>
      <c r="U20" s="96">
        <v>0</v>
      </c>
      <c r="V20" s="144">
        <v>50000</v>
      </c>
      <c r="W20" s="73">
        <f t="shared" si="6"/>
        <v>63800</v>
      </c>
      <c r="X20" s="73">
        <v>0</v>
      </c>
      <c r="Y20" s="73">
        <v>0</v>
      </c>
      <c r="Z20" s="73">
        <f t="shared" si="3"/>
        <v>63800</v>
      </c>
      <c r="AA20" s="73">
        <f t="shared" si="4"/>
        <v>1800</v>
      </c>
      <c r="AB20" s="73">
        <f t="shared" si="5"/>
        <v>450</v>
      </c>
      <c r="AC20" s="72"/>
    </row>
    <row r="21" spans="1:30" ht="15">
      <c r="A21" s="72">
        <v>2026</v>
      </c>
      <c r="B21" s="124" t="s">
        <v>86</v>
      </c>
      <c r="C21" s="87" t="s">
        <v>133</v>
      </c>
      <c r="D21" s="125" t="s">
        <v>43</v>
      </c>
      <c r="E21" s="125" t="s">
        <v>3</v>
      </c>
      <c r="F21" s="126" t="s">
        <v>87</v>
      </c>
      <c r="G21" s="125" t="s">
        <v>88</v>
      </c>
      <c r="H21" s="91">
        <v>41283</v>
      </c>
      <c r="I21" s="127" t="s">
        <v>16</v>
      </c>
      <c r="J21" s="128" t="s">
        <v>191</v>
      </c>
      <c r="K21" s="128"/>
      <c r="L21" s="128" t="s">
        <v>192</v>
      </c>
      <c r="M21" s="93">
        <v>30</v>
      </c>
      <c r="N21" s="94">
        <v>14000</v>
      </c>
      <c r="O21" s="94">
        <v>1000</v>
      </c>
      <c r="P21" s="95">
        <v>0</v>
      </c>
      <c r="Q21" s="73">
        <v>0</v>
      </c>
      <c r="R21" s="73">
        <f t="shared" si="0"/>
        <v>15000</v>
      </c>
      <c r="S21" s="73">
        <f t="shared" si="1"/>
        <v>1200</v>
      </c>
      <c r="T21" s="73">
        <f t="shared" si="2"/>
        <v>13800</v>
      </c>
      <c r="U21" s="96">
        <v>0</v>
      </c>
      <c r="V21" s="146">
        <v>64166.666666666672</v>
      </c>
      <c r="W21" s="73">
        <f t="shared" si="6"/>
        <v>77966.666666666672</v>
      </c>
      <c r="X21" s="73">
        <v>0</v>
      </c>
      <c r="Y21" s="73">
        <v>0</v>
      </c>
      <c r="Z21" s="73">
        <f t="shared" si="3"/>
        <v>77966.666666666672</v>
      </c>
      <c r="AA21" s="73">
        <f t="shared" si="4"/>
        <v>1800</v>
      </c>
      <c r="AB21" s="73">
        <f t="shared" si="5"/>
        <v>450</v>
      </c>
      <c r="AC21" s="72"/>
    </row>
    <row r="22" spans="1:30" ht="15">
      <c r="A22" s="72">
        <v>2012</v>
      </c>
      <c r="B22" s="134" t="s">
        <v>90</v>
      </c>
      <c r="C22" s="87" t="s">
        <v>133</v>
      </c>
      <c r="D22" s="125" t="s">
        <v>14</v>
      </c>
      <c r="E22" s="125"/>
      <c r="F22" s="126">
        <v>8040022945</v>
      </c>
      <c r="G22" s="125" t="s">
        <v>91</v>
      </c>
      <c r="H22" s="91">
        <v>41283</v>
      </c>
      <c r="I22" s="127" t="s">
        <v>16</v>
      </c>
      <c r="J22" s="128" t="s">
        <v>193</v>
      </c>
      <c r="K22" s="128"/>
      <c r="L22" s="128" t="s">
        <v>194</v>
      </c>
      <c r="M22" s="93">
        <v>30</v>
      </c>
      <c r="N22" s="94">
        <v>14000</v>
      </c>
      <c r="O22" s="94">
        <v>1000</v>
      </c>
      <c r="P22" s="95">
        <v>0</v>
      </c>
      <c r="Q22" s="73">
        <v>0</v>
      </c>
      <c r="R22" s="73">
        <f t="shared" si="0"/>
        <v>15000</v>
      </c>
      <c r="S22" s="73">
        <f t="shared" si="1"/>
        <v>1200</v>
      </c>
      <c r="T22" s="73">
        <f t="shared" si="2"/>
        <v>13800</v>
      </c>
      <c r="U22" s="96">
        <v>0</v>
      </c>
      <c r="V22" s="144">
        <v>70000</v>
      </c>
      <c r="W22" s="73">
        <f t="shared" si="6"/>
        <v>83800</v>
      </c>
      <c r="X22" s="73">
        <v>0</v>
      </c>
      <c r="Y22" s="73">
        <v>0</v>
      </c>
      <c r="Z22" s="73">
        <f t="shared" si="3"/>
        <v>83800</v>
      </c>
      <c r="AA22" s="73">
        <f t="shared" si="4"/>
        <v>1800</v>
      </c>
      <c r="AB22" s="73">
        <f t="shared" si="5"/>
        <v>450</v>
      </c>
      <c r="AC22" s="72"/>
    </row>
    <row r="23" spans="1:30" ht="15">
      <c r="A23" s="72">
        <v>2791</v>
      </c>
      <c r="B23" s="87" t="s">
        <v>93</v>
      </c>
      <c r="C23" s="87" t="s">
        <v>133</v>
      </c>
      <c r="D23" s="88" t="s">
        <v>14</v>
      </c>
      <c r="E23" s="88"/>
      <c r="F23" s="107">
        <v>8104014757</v>
      </c>
      <c r="G23" s="98" t="s">
        <v>94</v>
      </c>
      <c r="H23" s="91">
        <v>41283</v>
      </c>
      <c r="I23" s="108" t="s">
        <v>95</v>
      </c>
      <c r="J23" s="72" t="s">
        <v>195</v>
      </c>
      <c r="K23" s="72" t="s">
        <v>196</v>
      </c>
      <c r="L23" s="92" t="s">
        <v>197</v>
      </c>
      <c r="M23" s="93">
        <v>30</v>
      </c>
      <c r="N23" s="94">
        <v>14000</v>
      </c>
      <c r="O23" s="94">
        <v>1000</v>
      </c>
      <c r="P23" s="95">
        <v>0</v>
      </c>
      <c r="Q23" s="73">
        <v>0</v>
      </c>
      <c r="R23" s="73">
        <f t="shared" si="0"/>
        <v>15000</v>
      </c>
      <c r="S23" s="73">
        <f t="shared" si="1"/>
        <v>1200</v>
      </c>
      <c r="T23" s="73">
        <f t="shared" si="2"/>
        <v>13800</v>
      </c>
      <c r="U23" s="96">
        <v>10000</v>
      </c>
      <c r="V23" s="73">
        <v>0</v>
      </c>
      <c r="W23" s="73">
        <f t="shared" si="6"/>
        <v>23800</v>
      </c>
      <c r="X23" s="73">
        <v>0</v>
      </c>
      <c r="Y23" s="73">
        <v>7625</v>
      </c>
      <c r="Z23" s="73">
        <f t="shared" si="3"/>
        <v>16175</v>
      </c>
      <c r="AA23" s="73">
        <f t="shared" si="4"/>
        <v>1800</v>
      </c>
      <c r="AB23" s="73">
        <f t="shared" si="5"/>
        <v>450</v>
      </c>
      <c r="AC23" s="72"/>
    </row>
    <row r="24" spans="1:30" ht="15">
      <c r="A24" s="72">
        <v>7522</v>
      </c>
      <c r="B24" s="87" t="s">
        <v>96</v>
      </c>
      <c r="C24" s="87" t="s">
        <v>133</v>
      </c>
      <c r="D24" s="88" t="s">
        <v>14</v>
      </c>
      <c r="E24" s="88"/>
      <c r="F24" s="135" t="s">
        <v>97</v>
      </c>
      <c r="G24" s="98" t="s">
        <v>98</v>
      </c>
      <c r="H24" s="91">
        <v>41283</v>
      </c>
      <c r="I24" s="108" t="s">
        <v>99</v>
      </c>
      <c r="J24" s="72" t="s">
        <v>198</v>
      </c>
      <c r="K24" s="72"/>
      <c r="L24" s="92" t="s">
        <v>199</v>
      </c>
      <c r="M24" s="93">
        <v>30</v>
      </c>
      <c r="N24" s="94">
        <v>14000</v>
      </c>
      <c r="O24" s="94">
        <v>1000</v>
      </c>
      <c r="P24" s="95">
        <v>0</v>
      </c>
      <c r="Q24" s="73">
        <v>0</v>
      </c>
      <c r="R24" s="73">
        <f t="shared" si="0"/>
        <v>15000</v>
      </c>
      <c r="S24" s="73">
        <f t="shared" si="1"/>
        <v>1200</v>
      </c>
      <c r="T24" s="73">
        <f t="shared" si="2"/>
        <v>13800</v>
      </c>
      <c r="U24" s="96">
        <v>5000</v>
      </c>
      <c r="V24" s="73">
        <v>0</v>
      </c>
      <c r="W24" s="73">
        <f t="shared" si="6"/>
        <v>18800</v>
      </c>
      <c r="X24" s="73">
        <v>0</v>
      </c>
      <c r="Y24" s="73">
        <v>0</v>
      </c>
      <c r="Z24" s="73">
        <f t="shared" si="3"/>
        <v>18800</v>
      </c>
      <c r="AA24" s="73">
        <f t="shared" si="4"/>
        <v>1800</v>
      </c>
      <c r="AB24" s="73">
        <f t="shared" si="5"/>
        <v>450</v>
      </c>
      <c r="AC24" s="72"/>
    </row>
    <row r="25" spans="1:30" s="17" customFormat="1" ht="15">
      <c r="A25" s="72">
        <v>7519</v>
      </c>
      <c r="B25" s="111" t="s">
        <v>100</v>
      </c>
      <c r="C25" s="87" t="s">
        <v>133</v>
      </c>
      <c r="D25" s="111" t="s">
        <v>14</v>
      </c>
      <c r="E25" s="111"/>
      <c r="F25" s="136">
        <v>8960027490</v>
      </c>
      <c r="G25" s="111" t="s">
        <v>101</v>
      </c>
      <c r="H25" s="136" t="s">
        <v>128</v>
      </c>
      <c r="I25" s="137" t="s">
        <v>42</v>
      </c>
      <c r="J25" s="111" t="s">
        <v>200</v>
      </c>
      <c r="K25" s="111"/>
      <c r="L25" s="106" t="s">
        <v>201</v>
      </c>
      <c r="M25" s="93">
        <v>30</v>
      </c>
      <c r="N25" s="94">
        <v>10000</v>
      </c>
      <c r="O25" s="94">
        <v>1000</v>
      </c>
      <c r="P25" s="95">
        <v>1375</v>
      </c>
      <c r="Q25" s="73">
        <v>0</v>
      </c>
      <c r="R25" s="73">
        <f t="shared" si="0"/>
        <v>12375</v>
      </c>
      <c r="S25" s="73">
        <f t="shared" si="1"/>
        <v>990</v>
      </c>
      <c r="T25" s="73">
        <f t="shared" si="2"/>
        <v>11385</v>
      </c>
      <c r="U25" s="96">
        <v>5000</v>
      </c>
      <c r="V25" s="73">
        <v>0</v>
      </c>
      <c r="W25" s="73">
        <f t="shared" si="6"/>
        <v>16385</v>
      </c>
      <c r="X25" s="73">
        <v>0</v>
      </c>
      <c r="Y25" s="73">
        <v>0</v>
      </c>
      <c r="Z25" s="73">
        <f t="shared" si="3"/>
        <v>16385</v>
      </c>
      <c r="AA25" s="73">
        <f t="shared" si="4"/>
        <v>1485</v>
      </c>
      <c r="AB25" s="73">
        <f t="shared" si="5"/>
        <v>371.25</v>
      </c>
      <c r="AC25" s="72"/>
    </row>
    <row r="26" spans="1:30" s="17" customFormat="1" ht="15">
      <c r="A26" s="72">
        <v>7521</v>
      </c>
      <c r="B26" s="138" t="s">
        <v>102</v>
      </c>
      <c r="C26" s="87" t="s">
        <v>133</v>
      </c>
      <c r="D26" s="111" t="s">
        <v>14</v>
      </c>
      <c r="E26" s="111"/>
      <c r="F26" s="136">
        <v>8960003121</v>
      </c>
      <c r="G26" s="111" t="s">
        <v>103</v>
      </c>
      <c r="H26" s="136" t="s">
        <v>128</v>
      </c>
      <c r="I26" s="111" t="s">
        <v>38</v>
      </c>
      <c r="J26" s="111" t="s">
        <v>202</v>
      </c>
      <c r="K26" s="111"/>
      <c r="L26" s="106" t="s">
        <v>203</v>
      </c>
      <c r="M26" s="93">
        <v>30</v>
      </c>
      <c r="N26" s="94">
        <v>14000</v>
      </c>
      <c r="O26" s="94">
        <v>1000</v>
      </c>
      <c r="P26" s="95">
        <v>3609.375</v>
      </c>
      <c r="Q26" s="73">
        <v>0</v>
      </c>
      <c r="R26" s="73">
        <f t="shared" si="0"/>
        <v>18609.375</v>
      </c>
      <c r="S26" s="73">
        <f t="shared" si="1"/>
        <v>1488.75</v>
      </c>
      <c r="T26" s="73">
        <f t="shared" si="2"/>
        <v>17120.625</v>
      </c>
      <c r="U26" s="96">
        <v>0</v>
      </c>
      <c r="V26" s="73">
        <v>0</v>
      </c>
      <c r="W26" s="73">
        <f t="shared" si="6"/>
        <v>17120.625</v>
      </c>
      <c r="X26" s="73">
        <v>0</v>
      </c>
      <c r="Y26" s="73">
        <v>0</v>
      </c>
      <c r="Z26" s="73">
        <f t="shared" si="3"/>
        <v>17120.625</v>
      </c>
      <c r="AA26" s="73">
        <f t="shared" si="4"/>
        <v>2233.125</v>
      </c>
      <c r="AB26" s="73">
        <f t="shared" si="5"/>
        <v>558.28125</v>
      </c>
      <c r="AC26" s="72"/>
      <c r="AD26" s="35"/>
    </row>
    <row r="27" spans="1:30" ht="15">
      <c r="A27" s="72">
        <v>2510</v>
      </c>
      <c r="B27" s="129" t="s">
        <v>106</v>
      </c>
      <c r="C27" s="87" t="s">
        <v>133</v>
      </c>
      <c r="D27" s="129" t="s">
        <v>6</v>
      </c>
      <c r="E27" s="129" t="s">
        <v>4</v>
      </c>
      <c r="F27" s="130" t="s">
        <v>107</v>
      </c>
      <c r="G27" s="129" t="s">
        <v>108</v>
      </c>
      <c r="H27" s="136" t="s">
        <v>128</v>
      </c>
      <c r="I27" s="72" t="s">
        <v>16</v>
      </c>
      <c r="J27" s="129" t="s">
        <v>204</v>
      </c>
      <c r="K27" s="129"/>
      <c r="L27" s="129" t="s">
        <v>205</v>
      </c>
      <c r="M27" s="93">
        <v>30</v>
      </c>
      <c r="N27" s="94">
        <v>24000</v>
      </c>
      <c r="O27" s="94">
        <v>1000</v>
      </c>
      <c r="P27" s="95">
        <v>0</v>
      </c>
      <c r="Q27" s="73">
        <v>0</v>
      </c>
      <c r="R27" s="73">
        <f t="shared" si="0"/>
        <v>25000</v>
      </c>
      <c r="S27" s="73">
        <f t="shared" si="1"/>
        <v>2000</v>
      </c>
      <c r="T27" s="73">
        <f t="shared" si="2"/>
        <v>23000</v>
      </c>
      <c r="U27" s="96">
        <v>10000</v>
      </c>
      <c r="V27" s="145">
        <v>27733.333333333332</v>
      </c>
      <c r="W27" s="73">
        <f t="shared" si="6"/>
        <v>60733.333333333328</v>
      </c>
      <c r="X27" s="73">
        <v>0</v>
      </c>
      <c r="Y27" s="73">
        <v>20875</v>
      </c>
      <c r="Z27" s="73">
        <f t="shared" si="3"/>
        <v>39858.333333333328</v>
      </c>
      <c r="AA27" s="73">
        <f t="shared" si="4"/>
        <v>3000</v>
      </c>
      <c r="AB27" s="73">
        <f t="shared" si="5"/>
        <v>750</v>
      </c>
      <c r="AC27" s="72"/>
    </row>
    <row r="28" spans="1:30" ht="15">
      <c r="A28" s="72">
        <v>3012</v>
      </c>
      <c r="B28" s="139" t="s">
        <v>206</v>
      </c>
      <c r="C28" s="72" t="s">
        <v>208</v>
      </c>
      <c r="D28" s="72" t="s">
        <v>14</v>
      </c>
      <c r="E28" s="72"/>
      <c r="F28" s="140">
        <v>8790026092</v>
      </c>
      <c r="G28" s="72" t="s">
        <v>207</v>
      </c>
      <c r="H28" s="141">
        <v>41643</v>
      </c>
      <c r="I28" s="72" t="s">
        <v>16</v>
      </c>
      <c r="J28" s="72" t="s">
        <v>209</v>
      </c>
      <c r="K28" s="72"/>
      <c r="L28" s="72" t="s">
        <v>210</v>
      </c>
      <c r="M28" s="142">
        <v>30</v>
      </c>
      <c r="N28" s="94">
        <v>19000</v>
      </c>
      <c r="O28" s="94">
        <v>1000</v>
      </c>
      <c r="P28" s="95">
        <v>0</v>
      </c>
      <c r="Q28" s="73">
        <v>0</v>
      </c>
      <c r="R28" s="73">
        <f t="shared" ref="R28" si="7">N28+O28+P28+Q28</f>
        <v>20000</v>
      </c>
      <c r="S28" s="73">
        <f t="shared" si="1"/>
        <v>1600</v>
      </c>
      <c r="T28" s="73">
        <f t="shared" ref="T28" si="8">R28-S28</f>
        <v>18400</v>
      </c>
      <c r="U28" s="96">
        <v>10000</v>
      </c>
      <c r="V28" s="145">
        <v>29200</v>
      </c>
      <c r="W28" s="73">
        <f t="shared" si="6"/>
        <v>57600</v>
      </c>
      <c r="X28" s="73">
        <v>0</v>
      </c>
      <c r="Y28" s="73">
        <v>0</v>
      </c>
      <c r="Z28" s="73">
        <f t="shared" ref="Z28" si="9">W28-Y28</f>
        <v>57600</v>
      </c>
      <c r="AA28" s="73">
        <f t="shared" ref="AA28" si="10">R28*12%</f>
        <v>2400</v>
      </c>
      <c r="AB28" s="73">
        <f t="shared" ref="AB28" si="11">R28*3%</f>
        <v>600</v>
      </c>
      <c r="AC28" s="72"/>
    </row>
    <row r="29" spans="1:30" ht="15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143">
        <f>SUM(N7:N28)</f>
        <v>326000</v>
      </c>
      <c r="O29" s="143">
        <f t="shared" ref="O29:V29" si="12">SUM(O7:O28)</f>
        <v>22000</v>
      </c>
      <c r="P29" s="143">
        <f t="shared" si="12"/>
        <v>16412.5</v>
      </c>
      <c r="Q29" s="143">
        <f t="shared" si="12"/>
        <v>0</v>
      </c>
      <c r="R29" s="143">
        <f t="shared" si="12"/>
        <v>364412.5</v>
      </c>
      <c r="S29" s="143">
        <f t="shared" si="12"/>
        <v>29153</v>
      </c>
      <c r="T29" s="143">
        <f t="shared" si="12"/>
        <v>335259.5</v>
      </c>
      <c r="U29" s="143">
        <f t="shared" si="12"/>
        <v>90000</v>
      </c>
      <c r="V29" s="143">
        <f t="shared" si="12"/>
        <v>581679.16666666663</v>
      </c>
      <c r="W29" s="143">
        <f t="shared" ref="W29:X29" si="13">SUM(W7:W28)</f>
        <v>1006938.6666666666</v>
      </c>
      <c r="X29" s="143">
        <f t="shared" si="13"/>
        <v>0</v>
      </c>
      <c r="Y29" s="143">
        <f>SUM(Y7:Y28)</f>
        <v>50500</v>
      </c>
      <c r="Z29" s="143">
        <f t="shared" ref="Z29:AB29" si="14">SUM(Z7:Z28)</f>
        <v>956438.66666666663</v>
      </c>
      <c r="AA29" s="143">
        <f t="shared" si="14"/>
        <v>43729.5</v>
      </c>
      <c r="AB29" s="143">
        <f t="shared" si="14"/>
        <v>10932.375</v>
      </c>
      <c r="AC29" s="74"/>
    </row>
  </sheetData>
  <mergeCells count="1">
    <mergeCell ref="N5:W5"/>
  </mergeCells>
  <conditionalFormatting sqref="B27">
    <cfRule type="duplicateValues" dxfId="200" priority="178"/>
  </conditionalFormatting>
  <conditionalFormatting sqref="G21:G23">
    <cfRule type="duplicateValues" dxfId="199" priority="175"/>
    <cfRule type="duplicateValues" dxfId="198" priority="176"/>
  </conditionalFormatting>
  <conditionalFormatting sqref="G21:G23">
    <cfRule type="duplicateValues" dxfId="197" priority="174"/>
  </conditionalFormatting>
  <conditionalFormatting sqref="G24">
    <cfRule type="duplicateValues" dxfId="196" priority="172"/>
    <cfRule type="duplicateValues" dxfId="195" priority="173"/>
  </conditionalFormatting>
  <conditionalFormatting sqref="G24">
    <cfRule type="duplicateValues" dxfId="194" priority="171"/>
  </conditionalFormatting>
  <conditionalFormatting sqref="G25:H25 H26:H27">
    <cfRule type="duplicateValues" dxfId="193" priority="169"/>
    <cfRule type="duplicateValues" dxfId="192" priority="170"/>
  </conditionalFormatting>
  <conditionalFormatting sqref="G25:H25 H26:H27">
    <cfRule type="duplicateValues" dxfId="191" priority="168"/>
  </conditionalFormatting>
  <conditionalFormatting sqref="G27:H27">
    <cfRule type="duplicateValues" dxfId="190" priority="166"/>
    <cfRule type="duplicateValues" dxfId="189" priority="167"/>
  </conditionalFormatting>
  <conditionalFormatting sqref="G27:H27">
    <cfRule type="duplicateValues" dxfId="188" priority="165"/>
  </conditionalFormatting>
  <conditionalFormatting sqref="G26:H26">
    <cfRule type="duplicateValues" dxfId="187" priority="163"/>
    <cfRule type="duplicateValues" dxfId="186" priority="164"/>
  </conditionalFormatting>
  <conditionalFormatting sqref="G26:H26">
    <cfRule type="duplicateValues" dxfId="185" priority="162"/>
  </conditionalFormatting>
  <conditionalFormatting sqref="F21:F23">
    <cfRule type="duplicateValues" dxfId="184" priority="161"/>
  </conditionalFormatting>
  <conditionalFormatting sqref="F21:F23">
    <cfRule type="duplicateValues" dxfId="183" priority="159"/>
    <cfRule type="duplicateValues" dxfId="182" priority="160"/>
  </conditionalFormatting>
  <conditionalFormatting sqref="F24">
    <cfRule type="duplicateValues" dxfId="181" priority="158"/>
  </conditionalFormatting>
  <conditionalFormatting sqref="F24">
    <cfRule type="duplicateValues" dxfId="180" priority="156"/>
    <cfRule type="duplicateValues" dxfId="179" priority="157"/>
  </conditionalFormatting>
  <conditionalFormatting sqref="F25">
    <cfRule type="duplicateValues" dxfId="178" priority="155"/>
  </conditionalFormatting>
  <conditionalFormatting sqref="F25">
    <cfRule type="duplicateValues" dxfId="177" priority="153"/>
    <cfRule type="duplicateValues" dxfId="176" priority="154"/>
  </conditionalFormatting>
  <conditionalFormatting sqref="F27">
    <cfRule type="duplicateValues" dxfId="175" priority="152"/>
  </conditionalFormatting>
  <conditionalFormatting sqref="F27">
    <cfRule type="duplicateValues" dxfId="174" priority="150"/>
    <cfRule type="duplicateValues" dxfId="173" priority="151"/>
  </conditionalFormatting>
  <conditionalFormatting sqref="F26">
    <cfRule type="duplicateValues" dxfId="172" priority="149"/>
  </conditionalFormatting>
  <conditionalFormatting sqref="F26">
    <cfRule type="duplicateValues" dxfId="171" priority="147"/>
    <cfRule type="duplicateValues" dxfId="170" priority="148"/>
  </conditionalFormatting>
  <conditionalFormatting sqref="B25">
    <cfRule type="duplicateValues" dxfId="169" priority="146"/>
  </conditionalFormatting>
  <conditionalFormatting sqref="G19:G21">
    <cfRule type="duplicateValues" dxfId="168" priority="143"/>
    <cfRule type="duplicateValues" dxfId="167" priority="144"/>
  </conditionalFormatting>
  <conditionalFormatting sqref="G19:G21">
    <cfRule type="duplicateValues" dxfId="166" priority="142"/>
  </conditionalFormatting>
  <conditionalFormatting sqref="G22">
    <cfRule type="duplicateValues" dxfId="165" priority="140"/>
    <cfRule type="duplicateValues" dxfId="164" priority="141"/>
  </conditionalFormatting>
  <conditionalFormatting sqref="G22">
    <cfRule type="duplicateValues" dxfId="163" priority="139"/>
  </conditionalFormatting>
  <conditionalFormatting sqref="G23">
    <cfRule type="duplicateValues" dxfId="162" priority="137"/>
    <cfRule type="duplicateValues" dxfId="161" priority="138"/>
  </conditionalFormatting>
  <conditionalFormatting sqref="G23">
    <cfRule type="duplicateValues" dxfId="160" priority="136"/>
  </conditionalFormatting>
  <conditionalFormatting sqref="F19:F21">
    <cfRule type="duplicateValues" dxfId="159" priority="129"/>
  </conditionalFormatting>
  <conditionalFormatting sqref="F19:F21">
    <cfRule type="duplicateValues" dxfId="158" priority="127"/>
    <cfRule type="duplicateValues" dxfId="157" priority="128"/>
  </conditionalFormatting>
  <conditionalFormatting sqref="F22">
    <cfRule type="duplicateValues" dxfId="156" priority="126"/>
  </conditionalFormatting>
  <conditionalFormatting sqref="F22">
    <cfRule type="duplicateValues" dxfId="155" priority="124"/>
    <cfRule type="duplicateValues" dxfId="154" priority="125"/>
  </conditionalFormatting>
  <conditionalFormatting sqref="F23">
    <cfRule type="duplicateValues" dxfId="153" priority="123"/>
  </conditionalFormatting>
  <conditionalFormatting sqref="F23">
    <cfRule type="duplicateValues" dxfId="152" priority="121"/>
    <cfRule type="duplicateValues" dxfId="151" priority="122"/>
  </conditionalFormatting>
  <conditionalFormatting sqref="B23">
    <cfRule type="duplicateValues" dxfId="150" priority="114"/>
  </conditionalFormatting>
  <conditionalFormatting sqref="G17:G19">
    <cfRule type="duplicateValues" dxfId="149" priority="111"/>
    <cfRule type="duplicateValues" dxfId="148" priority="112"/>
  </conditionalFormatting>
  <conditionalFormatting sqref="G17:G19">
    <cfRule type="duplicateValues" dxfId="147" priority="110"/>
  </conditionalFormatting>
  <conditionalFormatting sqref="G20">
    <cfRule type="duplicateValues" dxfId="146" priority="108"/>
    <cfRule type="duplicateValues" dxfId="145" priority="109"/>
  </conditionalFormatting>
  <conditionalFormatting sqref="G20">
    <cfRule type="duplicateValues" dxfId="144" priority="107"/>
  </conditionalFormatting>
  <conditionalFormatting sqref="G21">
    <cfRule type="duplicateValues" dxfId="143" priority="105"/>
    <cfRule type="duplicateValues" dxfId="142" priority="106"/>
  </conditionalFormatting>
  <conditionalFormatting sqref="G21">
    <cfRule type="duplicateValues" dxfId="141" priority="104"/>
  </conditionalFormatting>
  <conditionalFormatting sqref="F17:F19">
    <cfRule type="duplicateValues" dxfId="140" priority="97"/>
  </conditionalFormatting>
  <conditionalFormatting sqref="F17:F19">
    <cfRule type="duplicateValues" dxfId="139" priority="95"/>
    <cfRule type="duplicateValues" dxfId="138" priority="96"/>
  </conditionalFormatting>
  <conditionalFormatting sqref="F20">
    <cfRule type="duplicateValues" dxfId="137" priority="94"/>
  </conditionalFormatting>
  <conditionalFormatting sqref="F20">
    <cfRule type="duplicateValues" dxfId="136" priority="92"/>
    <cfRule type="duplicateValues" dxfId="135" priority="93"/>
  </conditionalFormatting>
  <conditionalFormatting sqref="F21">
    <cfRule type="duplicateValues" dxfId="134" priority="91"/>
  </conditionalFormatting>
  <conditionalFormatting sqref="F21">
    <cfRule type="duplicateValues" dxfId="133" priority="89"/>
    <cfRule type="duplicateValues" dxfId="132" priority="90"/>
  </conditionalFormatting>
  <conditionalFormatting sqref="F29">
    <cfRule type="duplicateValues" dxfId="131" priority="50"/>
  </conditionalFormatting>
  <conditionalFormatting sqref="F29">
    <cfRule type="duplicateValues" dxfId="130" priority="48"/>
    <cfRule type="duplicateValues" dxfId="129" priority="49"/>
  </conditionalFormatting>
  <conditionalFormatting sqref="G29:H29">
    <cfRule type="duplicateValues" dxfId="128" priority="46"/>
  </conditionalFormatting>
  <conditionalFormatting sqref="G29:H29">
    <cfRule type="duplicateValues" dxfId="127" priority="44"/>
    <cfRule type="duplicateValues" dxfId="126" priority="45"/>
  </conditionalFormatting>
  <conditionalFormatting sqref="B22">
    <cfRule type="duplicateValues" dxfId="125" priority="41"/>
  </conditionalFormatting>
  <conditionalFormatting sqref="G16:G18">
    <cfRule type="duplicateValues" dxfId="124" priority="38"/>
    <cfRule type="duplicateValues" dxfId="123" priority="39"/>
  </conditionalFormatting>
  <conditionalFormatting sqref="G16:G18">
    <cfRule type="duplicateValues" dxfId="122" priority="37"/>
  </conditionalFormatting>
  <conditionalFormatting sqref="G19">
    <cfRule type="duplicateValues" dxfId="121" priority="35"/>
    <cfRule type="duplicateValues" dxfId="120" priority="36"/>
  </conditionalFormatting>
  <conditionalFormatting sqref="G19">
    <cfRule type="duplicateValues" dxfId="119" priority="34"/>
  </conditionalFormatting>
  <conditionalFormatting sqref="F16:F18">
    <cfRule type="duplicateValues" dxfId="118" priority="24"/>
  </conditionalFormatting>
  <conditionalFormatting sqref="F16:F18">
    <cfRule type="duplicateValues" dxfId="117" priority="22"/>
    <cfRule type="duplicateValues" dxfId="116" priority="23"/>
  </conditionalFormatting>
  <conditionalFormatting sqref="F19">
    <cfRule type="duplicateValues" dxfId="115" priority="21"/>
  </conditionalFormatting>
  <conditionalFormatting sqref="F19">
    <cfRule type="duplicateValues" dxfId="114" priority="19"/>
    <cfRule type="duplicateValues" dxfId="113" priority="20"/>
  </conditionalFormatting>
  <pageMargins left="0.45" right="0.37" top="0.36" bottom="0.33" header="0.3" footer="0.3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"/>
  <sheetViews>
    <sheetView topLeftCell="C1" workbookViewId="0">
      <selection activeCell="D1" sqref="D1"/>
    </sheetView>
  </sheetViews>
  <sheetFormatPr defaultRowHeight="15"/>
  <cols>
    <col min="1" max="1" width="27.5703125" bestFit="1" customWidth="1"/>
    <col min="2" max="2" width="5.5703125" customWidth="1"/>
    <col min="3" max="3" width="17.42578125" customWidth="1"/>
    <col min="4" max="4" width="12.42578125" customWidth="1"/>
    <col min="5" max="5" width="27.85546875" customWidth="1"/>
    <col min="6" max="6" width="55.140625" customWidth="1"/>
    <col min="7" max="7" width="11.5703125" customWidth="1"/>
    <col min="8" max="8" width="13.140625" customWidth="1"/>
    <col min="9" max="9" width="11.7109375" customWidth="1"/>
    <col min="10" max="10" width="13" customWidth="1"/>
    <col min="16" max="16" width="12" bestFit="1" customWidth="1"/>
  </cols>
  <sheetData>
    <row r="1" spans="1:16" ht="15" customHeight="1">
      <c r="C1" s="47" t="s">
        <v>140</v>
      </c>
      <c r="D1" s="48"/>
      <c r="E1" s="49"/>
    </row>
    <row r="2" spans="1:16" ht="12" customHeight="1">
      <c r="C2" s="50"/>
      <c r="D2" s="51"/>
      <c r="E2" s="52"/>
    </row>
    <row r="4" spans="1:16" ht="25.5">
      <c r="A4" s="1" t="s">
        <v>8</v>
      </c>
      <c r="B4" s="1" t="s">
        <v>1</v>
      </c>
      <c r="C4" s="36" t="s">
        <v>9</v>
      </c>
      <c r="D4" s="2" t="s">
        <v>10</v>
      </c>
      <c r="E4" s="2" t="s">
        <v>11</v>
      </c>
      <c r="F4" s="1" t="s">
        <v>12</v>
      </c>
      <c r="G4" s="36" t="s">
        <v>141</v>
      </c>
      <c r="H4" s="36" t="s">
        <v>142</v>
      </c>
      <c r="I4" s="2" t="s">
        <v>105</v>
      </c>
      <c r="J4" s="37" t="s">
        <v>143</v>
      </c>
    </row>
    <row r="5" spans="1:16">
      <c r="A5" s="8" t="s">
        <v>18</v>
      </c>
      <c r="B5" s="9" t="s">
        <v>14</v>
      </c>
      <c r="C5" s="10">
        <v>8500031692</v>
      </c>
      <c r="D5" s="13" t="s">
        <v>19</v>
      </c>
      <c r="E5" s="12" t="s">
        <v>16</v>
      </c>
      <c r="F5" s="12" t="s">
        <v>20</v>
      </c>
      <c r="G5" s="3">
        <v>40000</v>
      </c>
      <c r="H5" s="3">
        <v>7146.666666666667</v>
      </c>
      <c r="I5" s="3">
        <v>0</v>
      </c>
      <c r="J5" s="38">
        <f>H5-I5</f>
        <v>7146.666666666667</v>
      </c>
    </row>
    <row r="6" spans="1:16">
      <c r="A6" s="8" t="s">
        <v>21</v>
      </c>
      <c r="B6" s="9" t="s">
        <v>14</v>
      </c>
      <c r="C6" s="14">
        <v>8810025002</v>
      </c>
      <c r="D6" s="13" t="s">
        <v>22</v>
      </c>
      <c r="E6" s="15" t="s">
        <v>23</v>
      </c>
      <c r="F6" s="12" t="s">
        <v>24</v>
      </c>
      <c r="G6" s="3">
        <v>40000</v>
      </c>
      <c r="H6" s="3">
        <v>32800</v>
      </c>
      <c r="I6" s="3">
        <v>0</v>
      </c>
      <c r="J6" s="38">
        <f t="shared" ref="J6:J22" si="0">H6-I6</f>
        <v>32800</v>
      </c>
    </row>
    <row r="7" spans="1:16">
      <c r="A7" s="8" t="s">
        <v>32</v>
      </c>
      <c r="B7" s="9" t="s">
        <v>14</v>
      </c>
      <c r="C7" s="18">
        <v>8040080553</v>
      </c>
      <c r="D7" s="13" t="s">
        <v>33</v>
      </c>
      <c r="E7" s="19" t="s">
        <v>34</v>
      </c>
      <c r="F7" s="30" t="s">
        <v>35</v>
      </c>
      <c r="G7" s="3">
        <v>40000</v>
      </c>
      <c r="H7" s="3">
        <v>34396.969696969696</v>
      </c>
      <c r="I7" s="3">
        <v>0</v>
      </c>
      <c r="J7" s="38">
        <f t="shared" si="0"/>
        <v>34396.969696969696</v>
      </c>
    </row>
    <row r="8" spans="1:16">
      <c r="A8" s="8" t="s">
        <v>13</v>
      </c>
      <c r="B8" s="9" t="s">
        <v>14</v>
      </c>
      <c r="C8" s="10">
        <v>8300024945</v>
      </c>
      <c r="D8" s="11" t="s">
        <v>15</v>
      </c>
      <c r="E8" s="12" t="s">
        <v>16</v>
      </c>
      <c r="F8" s="12" t="s">
        <v>17</v>
      </c>
      <c r="G8" s="3">
        <v>40000</v>
      </c>
      <c r="H8" s="3">
        <v>19169.117647058825</v>
      </c>
      <c r="I8" s="3">
        <v>0</v>
      </c>
      <c r="J8" s="38">
        <f t="shared" si="0"/>
        <v>19169.117647058825</v>
      </c>
    </row>
    <row r="9" spans="1:16">
      <c r="A9" s="26" t="s">
        <v>65</v>
      </c>
      <c r="B9" s="27" t="s">
        <v>14</v>
      </c>
      <c r="C9" s="28" t="s">
        <v>66</v>
      </c>
      <c r="D9" s="27" t="s">
        <v>67</v>
      </c>
      <c r="E9" s="22" t="s">
        <v>16</v>
      </c>
      <c r="F9" s="29" t="s">
        <v>68</v>
      </c>
      <c r="G9" s="39">
        <v>70000</v>
      </c>
      <c r="H9" s="3">
        <v>70000</v>
      </c>
      <c r="I9" s="3">
        <v>0</v>
      </c>
      <c r="J9" s="38">
        <f t="shared" si="0"/>
        <v>70000</v>
      </c>
    </row>
    <row r="10" spans="1:16">
      <c r="A10" s="26" t="s">
        <v>69</v>
      </c>
      <c r="B10" s="30" t="s">
        <v>70</v>
      </c>
      <c r="C10" s="31" t="s">
        <v>71</v>
      </c>
      <c r="D10" s="27" t="s">
        <v>72</v>
      </c>
      <c r="E10" s="22" t="s">
        <v>16</v>
      </c>
      <c r="F10" s="29" t="s">
        <v>73</v>
      </c>
      <c r="G10" s="39">
        <v>70000</v>
      </c>
      <c r="H10" s="3">
        <v>70000</v>
      </c>
      <c r="I10" s="3">
        <v>8700</v>
      </c>
      <c r="J10" s="38">
        <f t="shared" si="0"/>
        <v>61300</v>
      </c>
    </row>
    <row r="11" spans="1:16">
      <c r="A11" s="26" t="s">
        <v>74</v>
      </c>
      <c r="B11" s="27" t="s">
        <v>70</v>
      </c>
      <c r="C11" s="28" t="s">
        <v>75</v>
      </c>
      <c r="D11" s="27" t="s">
        <v>76</v>
      </c>
      <c r="E11" s="22" t="s">
        <v>16</v>
      </c>
      <c r="F11" s="29" t="s">
        <v>77</v>
      </c>
      <c r="G11" s="39">
        <v>70000</v>
      </c>
      <c r="H11" s="3">
        <v>48494.444444444445</v>
      </c>
      <c r="I11" s="3">
        <v>0</v>
      </c>
      <c r="J11" s="38">
        <f t="shared" si="0"/>
        <v>48494.444444444445</v>
      </c>
    </row>
    <row r="12" spans="1:16">
      <c r="A12" s="26" t="s">
        <v>78</v>
      </c>
      <c r="B12" s="27" t="s">
        <v>79</v>
      </c>
      <c r="C12" s="28" t="s">
        <v>80</v>
      </c>
      <c r="D12" s="27" t="s">
        <v>81</v>
      </c>
      <c r="E12" s="22" t="s">
        <v>16</v>
      </c>
      <c r="F12" s="29" t="s">
        <v>82</v>
      </c>
      <c r="G12" s="39">
        <v>70000</v>
      </c>
      <c r="H12" s="3">
        <v>52869.090909090912</v>
      </c>
      <c r="I12" s="3">
        <v>8700</v>
      </c>
      <c r="J12" s="38">
        <f t="shared" si="0"/>
        <v>44169.090909090912</v>
      </c>
    </row>
    <row r="13" spans="1:16">
      <c r="A13" s="26" t="s">
        <v>83</v>
      </c>
      <c r="B13" s="32" t="s">
        <v>14</v>
      </c>
      <c r="C13" s="33">
        <v>8110000430</v>
      </c>
      <c r="D13" s="32" t="s">
        <v>84</v>
      </c>
      <c r="E13" s="22" t="s">
        <v>16</v>
      </c>
      <c r="F13" s="34" t="s">
        <v>85</v>
      </c>
      <c r="G13" s="39">
        <v>70000</v>
      </c>
      <c r="H13" s="3">
        <v>58566.666666666672</v>
      </c>
      <c r="I13" s="3">
        <v>8700</v>
      </c>
      <c r="J13" s="38">
        <f t="shared" si="0"/>
        <v>49866.666666666672</v>
      </c>
    </row>
    <row r="14" spans="1:16">
      <c r="A14" s="26" t="s">
        <v>86</v>
      </c>
      <c r="B14" s="27" t="s">
        <v>43</v>
      </c>
      <c r="C14" s="28" t="s">
        <v>87</v>
      </c>
      <c r="D14" s="27" t="s">
        <v>88</v>
      </c>
      <c r="E14" s="22" t="s">
        <v>16</v>
      </c>
      <c r="F14" s="29" t="s">
        <v>89</v>
      </c>
      <c r="G14" s="39">
        <v>70000</v>
      </c>
      <c r="H14" s="3">
        <v>50925</v>
      </c>
      <c r="I14" s="3">
        <v>0</v>
      </c>
      <c r="J14" s="38">
        <f t="shared" si="0"/>
        <v>50925</v>
      </c>
      <c r="N14" s="40">
        <v>0.76</v>
      </c>
      <c r="O14">
        <v>70000</v>
      </c>
      <c r="P14">
        <f>O14*N14</f>
        <v>53200</v>
      </c>
    </row>
    <row r="15" spans="1:16">
      <c r="A15" s="30" t="s">
        <v>90</v>
      </c>
      <c r="B15" s="27" t="s">
        <v>14</v>
      </c>
      <c r="C15" s="28">
        <v>8040022945</v>
      </c>
      <c r="D15" s="27" t="s">
        <v>91</v>
      </c>
      <c r="E15" s="22" t="s">
        <v>16</v>
      </c>
      <c r="F15" s="29" t="s">
        <v>92</v>
      </c>
      <c r="G15" s="39">
        <v>70000</v>
      </c>
      <c r="H15" s="3">
        <v>57966.666666666672</v>
      </c>
      <c r="I15" s="3">
        <v>0</v>
      </c>
      <c r="J15" s="38">
        <f t="shared" si="0"/>
        <v>57966.666666666672</v>
      </c>
    </row>
    <row r="16" spans="1:16">
      <c r="A16" s="30" t="s">
        <v>106</v>
      </c>
      <c r="B16" s="30" t="s">
        <v>43</v>
      </c>
      <c r="C16" s="31" t="s">
        <v>107</v>
      </c>
      <c r="D16" s="30" t="s">
        <v>108</v>
      </c>
      <c r="E16" s="12" t="s">
        <v>16</v>
      </c>
      <c r="F16" s="30" t="s">
        <v>109</v>
      </c>
      <c r="G16" s="41">
        <v>40000</v>
      </c>
      <c r="H16" s="41">
        <v>29200</v>
      </c>
      <c r="I16" s="3">
        <v>0</v>
      </c>
      <c r="J16" s="38">
        <f t="shared" si="0"/>
        <v>29200</v>
      </c>
    </row>
    <row r="17" spans="1:10">
      <c r="A17" s="8" t="s">
        <v>25</v>
      </c>
      <c r="B17" s="9" t="s">
        <v>14</v>
      </c>
      <c r="C17" s="14">
        <v>8020039516</v>
      </c>
      <c r="D17" s="13" t="s">
        <v>26</v>
      </c>
      <c r="E17" s="15" t="s">
        <v>27</v>
      </c>
      <c r="F17" s="16" t="s">
        <v>28</v>
      </c>
      <c r="G17" s="39">
        <v>40000</v>
      </c>
      <c r="H17" s="3">
        <v>17933.333333333332</v>
      </c>
      <c r="I17" s="3">
        <v>0</v>
      </c>
      <c r="J17" s="38">
        <f t="shared" si="0"/>
        <v>17933.333333333332</v>
      </c>
    </row>
    <row r="18" spans="1:10">
      <c r="A18" s="8" t="s">
        <v>48</v>
      </c>
      <c r="B18" s="9" t="s">
        <v>14</v>
      </c>
      <c r="C18" s="14" t="s">
        <v>49</v>
      </c>
      <c r="D18" s="21" t="s">
        <v>50</v>
      </c>
      <c r="E18" s="22" t="s">
        <v>51</v>
      </c>
      <c r="F18" s="13" t="s">
        <v>52</v>
      </c>
      <c r="G18" s="39">
        <v>5000</v>
      </c>
      <c r="H18" s="39">
        <v>5000</v>
      </c>
      <c r="I18" s="3">
        <v>0</v>
      </c>
      <c r="J18" s="38">
        <f t="shared" si="0"/>
        <v>5000</v>
      </c>
    </row>
    <row r="19" spans="1:10">
      <c r="A19" s="8" t="s">
        <v>53</v>
      </c>
      <c r="B19" s="9" t="s">
        <v>14</v>
      </c>
      <c r="C19" s="14" t="s">
        <v>54</v>
      </c>
      <c r="D19" s="13" t="s">
        <v>55</v>
      </c>
      <c r="E19" s="19" t="s">
        <v>51</v>
      </c>
      <c r="F19" s="12" t="s">
        <v>56</v>
      </c>
      <c r="G19" s="39">
        <v>5000</v>
      </c>
      <c r="H19" s="39">
        <v>5000</v>
      </c>
      <c r="I19" s="3">
        <v>0</v>
      </c>
      <c r="J19" s="38">
        <f t="shared" si="0"/>
        <v>5000</v>
      </c>
    </row>
    <row r="20" spans="1:10">
      <c r="A20" s="8" t="s">
        <v>57</v>
      </c>
      <c r="B20" s="9" t="s">
        <v>14</v>
      </c>
      <c r="C20" s="14" t="s">
        <v>58</v>
      </c>
      <c r="D20" s="24" t="s">
        <v>59</v>
      </c>
      <c r="E20" s="19" t="s">
        <v>51</v>
      </c>
      <c r="F20" s="42" t="s">
        <v>60</v>
      </c>
      <c r="G20" s="39">
        <v>5000</v>
      </c>
      <c r="H20" s="39">
        <v>5000</v>
      </c>
      <c r="I20" s="3">
        <v>0</v>
      </c>
      <c r="J20" s="38">
        <f t="shared" si="0"/>
        <v>5000</v>
      </c>
    </row>
    <row r="21" spans="1:10">
      <c r="A21" s="8" t="s">
        <v>61</v>
      </c>
      <c r="B21" s="9" t="s">
        <v>14</v>
      </c>
      <c r="C21" s="25" t="s">
        <v>62</v>
      </c>
      <c r="D21" s="13" t="s">
        <v>63</v>
      </c>
      <c r="E21" s="22" t="s">
        <v>51</v>
      </c>
      <c r="F21" s="13" t="s">
        <v>64</v>
      </c>
      <c r="G21" s="39">
        <v>5000</v>
      </c>
      <c r="H21" s="39">
        <v>5000</v>
      </c>
      <c r="I21" s="3">
        <v>0</v>
      </c>
      <c r="J21" s="38">
        <f t="shared" si="0"/>
        <v>5000</v>
      </c>
    </row>
    <row r="22" spans="1:10">
      <c r="A22" s="43" t="s">
        <v>36</v>
      </c>
      <c r="B22" s="9" t="s">
        <v>14</v>
      </c>
      <c r="C22" s="18">
        <v>8119020211</v>
      </c>
      <c r="D22" s="13" t="s">
        <v>37</v>
      </c>
      <c r="E22" s="12" t="s">
        <v>42</v>
      </c>
      <c r="F22" s="23" t="s">
        <v>39</v>
      </c>
      <c r="G22" s="41">
        <v>5000</v>
      </c>
      <c r="H22" s="41">
        <v>5000</v>
      </c>
      <c r="I22" s="3">
        <v>0</v>
      </c>
      <c r="J22" s="38">
        <f t="shared" si="0"/>
        <v>5000</v>
      </c>
    </row>
    <row r="24" spans="1:10">
      <c r="G24" s="44">
        <f>SUM(G5:G22)</f>
        <v>755000</v>
      </c>
      <c r="H24" s="44">
        <f t="shared" ref="H24:J24" si="1">SUM(H5:H22)</f>
        <v>574467.95603089733</v>
      </c>
      <c r="I24" s="44">
        <f t="shared" si="1"/>
        <v>26100</v>
      </c>
      <c r="J24" s="44">
        <f t="shared" si="1"/>
        <v>548367.95603089733</v>
      </c>
    </row>
    <row r="26" spans="1:10">
      <c r="A26" s="45" t="s">
        <v>144</v>
      </c>
      <c r="J26">
        <v>39946</v>
      </c>
    </row>
    <row r="27" spans="1:10">
      <c r="A27" t="s">
        <v>145</v>
      </c>
      <c r="J27" s="46">
        <f>J24-J26</f>
        <v>508421.95603089733</v>
      </c>
    </row>
  </sheetData>
  <conditionalFormatting sqref="A16">
    <cfRule type="duplicateValues" dxfId="112" priority="113"/>
  </conditionalFormatting>
  <conditionalFormatting sqref="A16">
    <cfRule type="duplicateValues" dxfId="111" priority="112"/>
  </conditionalFormatting>
  <conditionalFormatting sqref="D10:D12">
    <cfRule type="duplicateValues" dxfId="110" priority="110"/>
    <cfRule type="duplicateValues" dxfId="109" priority="111"/>
  </conditionalFormatting>
  <conditionalFormatting sqref="D10:D12">
    <cfRule type="duplicateValues" dxfId="108" priority="109"/>
  </conditionalFormatting>
  <conditionalFormatting sqref="D13">
    <cfRule type="duplicateValues" dxfId="107" priority="107"/>
    <cfRule type="duplicateValues" dxfId="106" priority="108"/>
  </conditionalFormatting>
  <conditionalFormatting sqref="D13">
    <cfRule type="duplicateValues" dxfId="105" priority="106"/>
  </conditionalFormatting>
  <conditionalFormatting sqref="D14">
    <cfRule type="duplicateValues" dxfId="104" priority="104"/>
    <cfRule type="duplicateValues" dxfId="103" priority="105"/>
  </conditionalFormatting>
  <conditionalFormatting sqref="D14">
    <cfRule type="duplicateValues" dxfId="102" priority="103"/>
  </conditionalFormatting>
  <conditionalFormatting sqref="D16">
    <cfRule type="duplicateValues" dxfId="101" priority="101"/>
    <cfRule type="duplicateValues" dxfId="100" priority="102"/>
  </conditionalFormatting>
  <conditionalFormatting sqref="D16">
    <cfRule type="duplicateValues" dxfId="99" priority="100"/>
  </conditionalFormatting>
  <conditionalFormatting sqref="D15">
    <cfRule type="duplicateValues" dxfId="98" priority="98"/>
    <cfRule type="duplicateValues" dxfId="97" priority="99"/>
  </conditionalFormatting>
  <conditionalFormatting sqref="D15">
    <cfRule type="duplicateValues" dxfId="96" priority="97"/>
  </conditionalFormatting>
  <conditionalFormatting sqref="C10:C12">
    <cfRule type="duplicateValues" dxfId="95" priority="96"/>
  </conditionalFormatting>
  <conditionalFormatting sqref="C10:C12">
    <cfRule type="duplicateValues" dxfId="94" priority="94"/>
    <cfRule type="duplicateValues" dxfId="93" priority="95"/>
  </conditionalFormatting>
  <conditionalFormatting sqref="C13">
    <cfRule type="duplicateValues" dxfId="92" priority="93"/>
  </conditionalFormatting>
  <conditionalFormatting sqref="C13">
    <cfRule type="duplicateValues" dxfId="91" priority="91"/>
    <cfRule type="duplicateValues" dxfId="90" priority="92"/>
  </conditionalFormatting>
  <conditionalFormatting sqref="C14">
    <cfRule type="duplicateValues" dxfId="89" priority="90"/>
  </conditionalFormatting>
  <conditionalFormatting sqref="C14">
    <cfRule type="duplicateValues" dxfId="88" priority="88"/>
    <cfRule type="duplicateValues" dxfId="87" priority="89"/>
  </conditionalFormatting>
  <conditionalFormatting sqref="C16">
    <cfRule type="duplicateValues" dxfId="86" priority="87"/>
  </conditionalFormatting>
  <conditionalFormatting sqref="C16">
    <cfRule type="duplicateValues" dxfId="85" priority="85"/>
    <cfRule type="duplicateValues" dxfId="84" priority="86"/>
  </conditionalFormatting>
  <conditionalFormatting sqref="C15">
    <cfRule type="duplicateValues" dxfId="83" priority="84"/>
  </conditionalFormatting>
  <conditionalFormatting sqref="C15">
    <cfRule type="duplicateValues" dxfId="82" priority="82"/>
    <cfRule type="duplicateValues" dxfId="81" priority="83"/>
  </conditionalFormatting>
  <conditionalFormatting sqref="A16">
    <cfRule type="duplicateValues" dxfId="80" priority="81"/>
  </conditionalFormatting>
  <conditionalFormatting sqref="A16">
    <cfRule type="duplicateValues" dxfId="79" priority="80"/>
  </conditionalFormatting>
  <conditionalFormatting sqref="D10:D12">
    <cfRule type="duplicateValues" dxfId="78" priority="78"/>
    <cfRule type="duplicateValues" dxfId="77" priority="79"/>
  </conditionalFormatting>
  <conditionalFormatting sqref="D10:D12">
    <cfRule type="duplicateValues" dxfId="76" priority="77"/>
  </conditionalFormatting>
  <conditionalFormatting sqref="D13">
    <cfRule type="duplicateValues" dxfId="75" priority="75"/>
    <cfRule type="duplicateValues" dxfId="74" priority="76"/>
  </conditionalFormatting>
  <conditionalFormatting sqref="D13">
    <cfRule type="duplicateValues" dxfId="73" priority="74"/>
  </conditionalFormatting>
  <conditionalFormatting sqref="D14">
    <cfRule type="duplicateValues" dxfId="72" priority="72"/>
    <cfRule type="duplicateValues" dxfId="71" priority="73"/>
  </conditionalFormatting>
  <conditionalFormatting sqref="D14">
    <cfRule type="duplicateValues" dxfId="70" priority="71"/>
  </conditionalFormatting>
  <conditionalFormatting sqref="D16">
    <cfRule type="duplicateValues" dxfId="69" priority="69"/>
    <cfRule type="duplicateValues" dxfId="68" priority="70"/>
  </conditionalFormatting>
  <conditionalFormatting sqref="D16">
    <cfRule type="duplicateValues" dxfId="67" priority="68"/>
  </conditionalFormatting>
  <conditionalFormatting sqref="D15">
    <cfRule type="duplicateValues" dxfId="66" priority="66"/>
    <cfRule type="duplicateValues" dxfId="65" priority="67"/>
  </conditionalFormatting>
  <conditionalFormatting sqref="D15">
    <cfRule type="duplicateValues" dxfId="64" priority="65"/>
  </conditionalFormatting>
  <conditionalFormatting sqref="C10:C12">
    <cfRule type="duplicateValues" dxfId="63" priority="64"/>
  </conditionalFormatting>
  <conditionalFormatting sqref="C10:C12">
    <cfRule type="duplicateValues" dxfId="62" priority="62"/>
    <cfRule type="duplicateValues" dxfId="61" priority="63"/>
  </conditionalFormatting>
  <conditionalFormatting sqref="C13">
    <cfRule type="duplicateValues" dxfId="60" priority="61"/>
  </conditionalFormatting>
  <conditionalFormatting sqref="C13">
    <cfRule type="duplicateValues" dxfId="59" priority="59"/>
    <cfRule type="duplicateValues" dxfId="58" priority="60"/>
  </conditionalFormatting>
  <conditionalFormatting sqref="C14">
    <cfRule type="duplicateValues" dxfId="57" priority="58"/>
  </conditionalFormatting>
  <conditionalFormatting sqref="C14">
    <cfRule type="duplicateValues" dxfId="56" priority="56"/>
    <cfRule type="duplicateValues" dxfId="55" priority="57"/>
  </conditionalFormatting>
  <conditionalFormatting sqref="C16">
    <cfRule type="duplicateValues" dxfId="54" priority="55"/>
  </conditionalFormatting>
  <conditionalFormatting sqref="C16">
    <cfRule type="duplicateValues" dxfId="53" priority="53"/>
    <cfRule type="duplicateValues" dxfId="52" priority="54"/>
  </conditionalFormatting>
  <conditionalFormatting sqref="C15">
    <cfRule type="duplicateValues" dxfId="51" priority="52"/>
  </conditionalFormatting>
  <conditionalFormatting sqref="C15">
    <cfRule type="duplicateValues" dxfId="50" priority="50"/>
    <cfRule type="duplicateValues" dxfId="49" priority="51"/>
  </conditionalFormatting>
  <conditionalFormatting sqref="C23">
    <cfRule type="duplicateValues" dxfId="48" priority="49"/>
  </conditionalFormatting>
  <conditionalFormatting sqref="C23">
    <cfRule type="duplicateValues" dxfId="47" priority="47"/>
    <cfRule type="duplicateValues" dxfId="46" priority="48"/>
  </conditionalFormatting>
  <conditionalFormatting sqref="C23">
    <cfRule type="duplicateValues" dxfId="45" priority="46"/>
  </conditionalFormatting>
  <conditionalFormatting sqref="D23">
    <cfRule type="duplicateValues" dxfId="44" priority="45"/>
  </conditionalFormatting>
  <conditionalFormatting sqref="D23">
    <cfRule type="duplicateValues" dxfId="43" priority="43"/>
    <cfRule type="duplicateValues" dxfId="42" priority="44"/>
  </conditionalFormatting>
  <conditionalFormatting sqref="D23">
    <cfRule type="duplicateValues" dxfId="41" priority="42"/>
  </conditionalFormatting>
  <conditionalFormatting sqref="D23">
    <cfRule type="duplicateValues" dxfId="40" priority="41"/>
  </conditionalFormatting>
  <conditionalFormatting sqref="A15">
    <cfRule type="duplicateValues" dxfId="39" priority="40"/>
  </conditionalFormatting>
  <conditionalFormatting sqref="D9:D11">
    <cfRule type="duplicateValues" dxfId="38" priority="38"/>
    <cfRule type="duplicateValues" dxfId="37" priority="39"/>
  </conditionalFormatting>
  <conditionalFormatting sqref="D9:D11">
    <cfRule type="duplicateValues" dxfId="36" priority="37"/>
  </conditionalFormatting>
  <conditionalFormatting sqref="D12">
    <cfRule type="duplicateValues" dxfId="35" priority="35"/>
    <cfRule type="duplicateValues" dxfId="34" priority="36"/>
  </conditionalFormatting>
  <conditionalFormatting sqref="D12">
    <cfRule type="duplicateValues" dxfId="33" priority="34"/>
  </conditionalFormatting>
  <conditionalFormatting sqref="D13">
    <cfRule type="duplicateValues" dxfId="32" priority="32"/>
    <cfRule type="duplicateValues" dxfId="31" priority="33"/>
  </conditionalFormatting>
  <conditionalFormatting sqref="D13">
    <cfRule type="duplicateValues" dxfId="30" priority="31"/>
  </conditionalFormatting>
  <conditionalFormatting sqref="D15">
    <cfRule type="duplicateValues" dxfId="29" priority="29"/>
    <cfRule type="duplicateValues" dxfId="28" priority="30"/>
  </conditionalFormatting>
  <conditionalFormatting sqref="D15">
    <cfRule type="duplicateValues" dxfId="27" priority="28"/>
  </conditionalFormatting>
  <conditionalFormatting sqref="D14">
    <cfRule type="duplicateValues" dxfId="26" priority="26"/>
    <cfRule type="duplicateValues" dxfId="25" priority="27"/>
  </conditionalFormatting>
  <conditionalFormatting sqref="D14">
    <cfRule type="duplicateValues" dxfId="24" priority="25"/>
  </conditionalFormatting>
  <conditionalFormatting sqref="C9:C11">
    <cfRule type="duplicateValues" dxfId="23" priority="24"/>
  </conditionalFormatting>
  <conditionalFormatting sqref="C9:C11">
    <cfRule type="duplicateValues" dxfId="22" priority="22"/>
    <cfRule type="duplicateValues" dxfId="21" priority="23"/>
  </conditionalFormatting>
  <conditionalFormatting sqref="C12">
    <cfRule type="duplicateValues" dxfId="20" priority="21"/>
  </conditionalFormatting>
  <conditionalFormatting sqref="C12">
    <cfRule type="duplicateValues" dxfId="19" priority="19"/>
    <cfRule type="duplicateValues" dxfId="18" priority="20"/>
  </conditionalFormatting>
  <conditionalFormatting sqref="C13">
    <cfRule type="duplicateValues" dxfId="17" priority="18"/>
  </conditionalFormatting>
  <conditionalFormatting sqref="C13">
    <cfRule type="duplicateValues" dxfId="16" priority="16"/>
    <cfRule type="duplicateValues" dxfId="15" priority="17"/>
  </conditionalFormatting>
  <conditionalFormatting sqref="C15">
    <cfRule type="duplicateValues" dxfId="14" priority="15"/>
  </conditionalFormatting>
  <conditionalFormatting sqref="C15">
    <cfRule type="duplicateValues" dxfId="13" priority="13"/>
    <cfRule type="duplicateValues" dxfId="12" priority="14"/>
  </conditionalFormatting>
  <conditionalFormatting sqref="C14">
    <cfRule type="duplicateValues" dxfId="11" priority="12"/>
  </conditionalFormatting>
  <conditionalFormatting sqref="C14">
    <cfRule type="duplicateValues" dxfId="10" priority="10"/>
    <cfRule type="duplicateValues" dxfId="9" priority="11"/>
  </conditionalFormatting>
  <conditionalFormatting sqref="C16">
    <cfRule type="duplicateValues" dxfId="8" priority="9"/>
  </conditionalFormatting>
  <conditionalFormatting sqref="C16">
    <cfRule type="duplicateValues" dxfId="7" priority="7"/>
    <cfRule type="duplicateValues" dxfId="6" priority="8"/>
  </conditionalFormatting>
  <conditionalFormatting sqref="C16">
    <cfRule type="duplicateValues" dxfId="5" priority="6"/>
  </conditionalFormatting>
  <conditionalFormatting sqref="D16">
    <cfRule type="duplicateValues" dxfId="4" priority="5"/>
  </conditionalFormatting>
  <conditionalFormatting sqref="D16">
    <cfRule type="duplicateValues" dxfId="3" priority="3"/>
    <cfRule type="duplicateValues" dxfId="2" priority="4"/>
  </conditionalFormatting>
  <conditionalFormatting sqref="D16">
    <cfRule type="duplicateValues" dxfId="1" priority="2"/>
  </conditionalFormatting>
  <conditionalFormatting sqref="D1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5"/>
  <sheetViews>
    <sheetView topLeftCell="A2" workbookViewId="0">
      <selection activeCell="C24" sqref="C24"/>
    </sheetView>
  </sheetViews>
  <sheetFormatPr defaultRowHeight="15"/>
  <sheetData>
    <row r="1" spans="1:15" ht="42">
      <c r="A1" s="53" t="s">
        <v>146</v>
      </c>
      <c r="B1" s="53" t="s">
        <v>8</v>
      </c>
      <c r="C1" s="53" t="s">
        <v>147</v>
      </c>
      <c r="D1" s="54" t="s">
        <v>148</v>
      </c>
      <c r="E1" s="54" t="s">
        <v>138</v>
      </c>
      <c r="F1" s="55" t="s">
        <v>149</v>
      </c>
      <c r="G1" s="55" t="s">
        <v>129</v>
      </c>
      <c r="H1" s="55" t="s">
        <v>150</v>
      </c>
      <c r="I1" s="55" t="s">
        <v>130</v>
      </c>
      <c r="J1" s="55" t="s">
        <v>151</v>
      </c>
      <c r="K1" s="55" t="s">
        <v>152</v>
      </c>
      <c r="L1" s="56" t="s">
        <v>121</v>
      </c>
      <c r="M1" s="149" t="s">
        <v>153</v>
      </c>
      <c r="N1" s="150"/>
      <c r="O1" s="57" t="s">
        <v>154</v>
      </c>
    </row>
    <row r="2" spans="1:15">
      <c r="A2" s="53"/>
      <c r="B2" s="53"/>
      <c r="C2" s="53"/>
      <c r="D2" s="54"/>
      <c r="E2" s="54"/>
      <c r="F2" s="54"/>
      <c r="G2" s="54"/>
      <c r="H2" s="54"/>
      <c r="I2" s="54"/>
      <c r="J2" s="55"/>
      <c r="K2" s="55"/>
      <c r="L2" s="56"/>
      <c r="M2" s="58" t="s">
        <v>155</v>
      </c>
      <c r="N2" s="58" t="s">
        <v>156</v>
      </c>
      <c r="O2" s="59"/>
    </row>
    <row r="3" spans="1:15">
      <c r="A3" s="60">
        <v>1</v>
      </c>
      <c r="B3" s="61" t="s">
        <v>13</v>
      </c>
      <c r="C3" s="60">
        <v>7501</v>
      </c>
      <c r="D3" s="62">
        <v>24000</v>
      </c>
      <c r="E3" s="62">
        <v>1000</v>
      </c>
      <c r="F3" s="63">
        <v>0</v>
      </c>
      <c r="G3" s="62">
        <f>D3+E3+F3</f>
        <v>25000</v>
      </c>
      <c r="H3" s="62">
        <f>G3*8%</f>
        <v>2000</v>
      </c>
      <c r="I3" s="62">
        <f>G3-H3</f>
        <v>23000</v>
      </c>
      <c r="J3" s="64">
        <v>15000</v>
      </c>
      <c r="K3" s="65">
        <v>16266.666666666666</v>
      </c>
      <c r="L3" s="66">
        <f>I3+J3+K3</f>
        <v>54266.666666666664</v>
      </c>
      <c r="M3" s="67">
        <f>G3*12%</f>
        <v>3000</v>
      </c>
      <c r="N3" s="67">
        <f>G3*3%</f>
        <v>750</v>
      </c>
      <c r="O3" s="67">
        <f>H3+L3+M3+N3</f>
        <v>60016.666666666664</v>
      </c>
    </row>
    <row r="4" spans="1:15">
      <c r="A4" s="60">
        <v>2</v>
      </c>
      <c r="B4" s="61" t="s">
        <v>25</v>
      </c>
      <c r="C4" s="60">
        <v>7505</v>
      </c>
      <c r="D4" s="62">
        <v>19000</v>
      </c>
      <c r="E4" s="62">
        <v>1000</v>
      </c>
      <c r="F4" s="63">
        <v>0</v>
      </c>
      <c r="G4" s="62">
        <f t="shared" ref="G4:G23" si="0">D4+E4+F4</f>
        <v>20000</v>
      </c>
      <c r="H4" s="62">
        <f t="shared" ref="H4:H23" si="1">G4*8%</f>
        <v>1600</v>
      </c>
      <c r="I4" s="62">
        <f t="shared" ref="I4:I23" si="2">G4-H4</f>
        <v>18400</v>
      </c>
      <c r="J4" s="64">
        <v>15000</v>
      </c>
      <c r="K4" s="65">
        <v>40000</v>
      </c>
      <c r="L4" s="66">
        <f t="shared" ref="L4:L23" si="3">I4+J4+K4</f>
        <v>73400</v>
      </c>
      <c r="M4" s="67">
        <f t="shared" ref="M4:M23" si="4">G4*12%</f>
        <v>2400</v>
      </c>
      <c r="N4" s="67">
        <f t="shared" ref="N4:N23" si="5">G4*3%</f>
        <v>600</v>
      </c>
      <c r="O4" s="67">
        <f t="shared" ref="O4:O23" si="6">H4+L4+M4+N4</f>
        <v>78000</v>
      </c>
    </row>
    <row r="5" spans="1:15">
      <c r="A5" s="60">
        <v>3</v>
      </c>
      <c r="B5" s="61" t="s">
        <v>29</v>
      </c>
      <c r="C5" s="60">
        <v>7506</v>
      </c>
      <c r="D5" s="62">
        <v>14000</v>
      </c>
      <c r="E5" s="62">
        <v>1000</v>
      </c>
      <c r="F5" s="63">
        <v>2625</v>
      </c>
      <c r="G5" s="62">
        <f t="shared" si="0"/>
        <v>17625</v>
      </c>
      <c r="H5" s="62">
        <f t="shared" si="1"/>
        <v>1410</v>
      </c>
      <c r="I5" s="62">
        <f t="shared" si="2"/>
        <v>16215</v>
      </c>
      <c r="J5" s="64">
        <v>0</v>
      </c>
      <c r="K5" s="65">
        <v>0</v>
      </c>
      <c r="L5" s="66">
        <f t="shared" si="3"/>
        <v>16215</v>
      </c>
      <c r="M5" s="67">
        <f t="shared" si="4"/>
        <v>2115</v>
      </c>
      <c r="N5" s="67">
        <f t="shared" si="5"/>
        <v>528.75</v>
      </c>
      <c r="O5" s="67">
        <f t="shared" si="6"/>
        <v>20268.75</v>
      </c>
    </row>
    <row r="6" spans="1:15">
      <c r="A6" s="60">
        <v>4</v>
      </c>
      <c r="B6" s="61" t="s">
        <v>32</v>
      </c>
      <c r="C6" s="60">
        <v>7507</v>
      </c>
      <c r="D6" s="62">
        <v>19000</v>
      </c>
      <c r="E6" s="62">
        <v>1000</v>
      </c>
      <c r="F6" s="63">
        <v>0</v>
      </c>
      <c r="G6" s="62">
        <f t="shared" si="0"/>
        <v>20000</v>
      </c>
      <c r="H6" s="62">
        <f t="shared" si="1"/>
        <v>1600</v>
      </c>
      <c r="I6" s="62">
        <f t="shared" si="2"/>
        <v>18400</v>
      </c>
      <c r="J6" s="64">
        <v>15000</v>
      </c>
      <c r="K6" s="65">
        <v>39714.28571428571</v>
      </c>
      <c r="L6" s="66">
        <f t="shared" si="3"/>
        <v>73114.28571428571</v>
      </c>
      <c r="M6" s="67">
        <f t="shared" si="4"/>
        <v>2400</v>
      </c>
      <c r="N6" s="67">
        <f t="shared" si="5"/>
        <v>600</v>
      </c>
      <c r="O6" s="67">
        <f t="shared" si="6"/>
        <v>77714.28571428571</v>
      </c>
    </row>
    <row r="7" spans="1:15">
      <c r="A7" s="60">
        <v>5</v>
      </c>
      <c r="B7" s="61" t="s">
        <v>36</v>
      </c>
      <c r="C7" s="60">
        <v>7509</v>
      </c>
      <c r="D7" s="62">
        <v>11000</v>
      </c>
      <c r="E7" s="62">
        <v>1000</v>
      </c>
      <c r="F7" s="63">
        <v>2775</v>
      </c>
      <c r="G7" s="62">
        <f t="shared" si="0"/>
        <v>14775</v>
      </c>
      <c r="H7" s="62">
        <f t="shared" si="1"/>
        <v>1182</v>
      </c>
      <c r="I7" s="62">
        <f t="shared" si="2"/>
        <v>13593</v>
      </c>
      <c r="J7" s="64">
        <v>0</v>
      </c>
      <c r="K7" s="65">
        <v>5000</v>
      </c>
      <c r="L7" s="66">
        <f t="shared" si="3"/>
        <v>18593</v>
      </c>
      <c r="M7" s="67">
        <f t="shared" si="4"/>
        <v>1773</v>
      </c>
      <c r="N7" s="67">
        <f t="shared" si="5"/>
        <v>443.25</v>
      </c>
      <c r="O7" s="67">
        <f t="shared" si="6"/>
        <v>21991.25</v>
      </c>
    </row>
    <row r="8" spans="1:15">
      <c r="A8" s="60">
        <v>6</v>
      </c>
      <c r="B8" s="61" t="s">
        <v>40</v>
      </c>
      <c r="C8" s="60">
        <v>7510</v>
      </c>
      <c r="D8" s="62">
        <v>14000</v>
      </c>
      <c r="E8" s="62">
        <v>1000</v>
      </c>
      <c r="F8" s="63">
        <v>3281.25</v>
      </c>
      <c r="G8" s="62">
        <f t="shared" si="0"/>
        <v>18281.25</v>
      </c>
      <c r="H8" s="62">
        <f t="shared" si="1"/>
        <v>1462.5</v>
      </c>
      <c r="I8" s="62">
        <f t="shared" si="2"/>
        <v>16818.75</v>
      </c>
      <c r="J8" s="64">
        <v>5000</v>
      </c>
      <c r="K8" s="65">
        <v>0</v>
      </c>
      <c r="L8" s="66">
        <f t="shared" si="3"/>
        <v>21818.75</v>
      </c>
      <c r="M8" s="67">
        <f t="shared" si="4"/>
        <v>2193.75</v>
      </c>
      <c r="N8" s="67">
        <f t="shared" si="5"/>
        <v>548.4375</v>
      </c>
      <c r="O8" s="67">
        <f t="shared" si="6"/>
        <v>26023.4375</v>
      </c>
    </row>
    <row r="9" spans="1:15">
      <c r="A9" s="60">
        <v>7</v>
      </c>
      <c r="B9" s="61" t="s">
        <v>44</v>
      </c>
      <c r="C9" s="60">
        <v>7513</v>
      </c>
      <c r="D9" s="62">
        <v>14000</v>
      </c>
      <c r="E9" s="62">
        <v>1000</v>
      </c>
      <c r="F9" s="63">
        <v>2859.375</v>
      </c>
      <c r="G9" s="62">
        <f t="shared" si="0"/>
        <v>17859.375</v>
      </c>
      <c r="H9" s="62">
        <f t="shared" si="1"/>
        <v>1428.75</v>
      </c>
      <c r="I9" s="62">
        <f t="shared" si="2"/>
        <v>16430.625</v>
      </c>
      <c r="J9" s="64">
        <v>0</v>
      </c>
      <c r="K9" s="65">
        <v>0</v>
      </c>
      <c r="L9" s="66">
        <f t="shared" si="3"/>
        <v>16430.625</v>
      </c>
      <c r="M9" s="67">
        <f t="shared" si="4"/>
        <v>2143.125</v>
      </c>
      <c r="N9" s="67">
        <f t="shared" si="5"/>
        <v>535.78125</v>
      </c>
      <c r="O9" s="67">
        <f t="shared" si="6"/>
        <v>20538.28125</v>
      </c>
    </row>
    <row r="10" spans="1:15">
      <c r="A10" s="60">
        <v>8</v>
      </c>
      <c r="B10" s="61" t="s">
        <v>53</v>
      </c>
      <c r="C10" s="60">
        <v>7516</v>
      </c>
      <c r="D10" s="62">
        <v>9000</v>
      </c>
      <c r="E10" s="62">
        <v>1000</v>
      </c>
      <c r="F10" s="63">
        <v>0</v>
      </c>
      <c r="G10" s="62">
        <f t="shared" si="0"/>
        <v>10000</v>
      </c>
      <c r="H10" s="62">
        <f t="shared" si="1"/>
        <v>800</v>
      </c>
      <c r="I10" s="62">
        <f t="shared" si="2"/>
        <v>9200</v>
      </c>
      <c r="J10" s="64">
        <v>0</v>
      </c>
      <c r="K10" s="65">
        <v>5000</v>
      </c>
      <c r="L10" s="66">
        <f t="shared" si="3"/>
        <v>14200</v>
      </c>
      <c r="M10" s="67">
        <f t="shared" si="4"/>
        <v>1200</v>
      </c>
      <c r="N10" s="67">
        <f t="shared" si="5"/>
        <v>300</v>
      </c>
      <c r="O10" s="67">
        <f t="shared" si="6"/>
        <v>16500</v>
      </c>
    </row>
    <row r="11" spans="1:15">
      <c r="A11" s="60">
        <v>9</v>
      </c>
      <c r="B11" s="61" t="s">
        <v>57</v>
      </c>
      <c r="C11" s="60">
        <v>7517</v>
      </c>
      <c r="D11" s="62">
        <v>9000</v>
      </c>
      <c r="E11" s="62">
        <v>1000</v>
      </c>
      <c r="F11" s="63">
        <v>0</v>
      </c>
      <c r="G11" s="62">
        <f t="shared" si="0"/>
        <v>10000</v>
      </c>
      <c r="H11" s="62">
        <f t="shared" si="1"/>
        <v>800</v>
      </c>
      <c r="I11" s="62">
        <f t="shared" si="2"/>
        <v>9200</v>
      </c>
      <c r="J11" s="64">
        <v>0</v>
      </c>
      <c r="K11" s="65">
        <v>5000</v>
      </c>
      <c r="L11" s="66">
        <f t="shared" si="3"/>
        <v>14200</v>
      </c>
      <c r="M11" s="67">
        <f t="shared" si="4"/>
        <v>1200</v>
      </c>
      <c r="N11" s="67">
        <f t="shared" si="5"/>
        <v>300</v>
      </c>
      <c r="O11" s="67">
        <f t="shared" si="6"/>
        <v>16500</v>
      </c>
    </row>
    <row r="12" spans="1:15">
      <c r="A12" s="60">
        <v>10</v>
      </c>
      <c r="B12" s="61" t="s">
        <v>65</v>
      </c>
      <c r="C12" s="60">
        <v>2041</v>
      </c>
      <c r="D12" s="68">
        <v>14000</v>
      </c>
      <c r="E12" s="62">
        <v>1000</v>
      </c>
      <c r="F12" s="63">
        <v>0</v>
      </c>
      <c r="G12" s="62">
        <f t="shared" si="0"/>
        <v>15000</v>
      </c>
      <c r="H12" s="62">
        <f t="shared" si="1"/>
        <v>1200</v>
      </c>
      <c r="I12" s="62">
        <f t="shared" si="2"/>
        <v>13800</v>
      </c>
      <c r="J12" s="64">
        <v>0</v>
      </c>
      <c r="K12" s="65">
        <v>70000</v>
      </c>
      <c r="L12" s="66">
        <f t="shared" si="3"/>
        <v>83800</v>
      </c>
      <c r="M12" s="67">
        <f t="shared" si="4"/>
        <v>1800</v>
      </c>
      <c r="N12" s="67">
        <f t="shared" si="5"/>
        <v>450</v>
      </c>
      <c r="O12" s="67">
        <f t="shared" si="6"/>
        <v>87250</v>
      </c>
    </row>
    <row r="13" spans="1:15">
      <c r="A13" s="60">
        <v>11</v>
      </c>
      <c r="B13" s="61" t="s">
        <v>69</v>
      </c>
      <c r="C13" s="60">
        <v>2182</v>
      </c>
      <c r="D13" s="68">
        <v>14000</v>
      </c>
      <c r="E13" s="62">
        <v>1000</v>
      </c>
      <c r="F13" s="63">
        <v>0</v>
      </c>
      <c r="G13" s="62">
        <f t="shared" si="0"/>
        <v>15000</v>
      </c>
      <c r="H13" s="62">
        <f t="shared" si="1"/>
        <v>1200</v>
      </c>
      <c r="I13" s="62">
        <f t="shared" si="2"/>
        <v>13800</v>
      </c>
      <c r="J13" s="64">
        <v>0</v>
      </c>
      <c r="K13" s="65">
        <v>70000</v>
      </c>
      <c r="L13" s="66">
        <f t="shared" si="3"/>
        <v>83800</v>
      </c>
      <c r="M13" s="67">
        <f t="shared" si="4"/>
        <v>1800</v>
      </c>
      <c r="N13" s="67">
        <f t="shared" si="5"/>
        <v>450</v>
      </c>
      <c r="O13" s="67">
        <f t="shared" si="6"/>
        <v>87250</v>
      </c>
    </row>
    <row r="14" spans="1:15">
      <c r="A14" s="60">
        <v>12</v>
      </c>
      <c r="B14" s="61" t="s">
        <v>74</v>
      </c>
      <c r="C14" s="60">
        <v>2201</v>
      </c>
      <c r="D14" s="68">
        <v>14000</v>
      </c>
      <c r="E14" s="62">
        <v>1000</v>
      </c>
      <c r="F14" s="63">
        <v>0</v>
      </c>
      <c r="G14" s="62">
        <f t="shared" si="0"/>
        <v>15000</v>
      </c>
      <c r="H14" s="62">
        <f t="shared" si="1"/>
        <v>1200</v>
      </c>
      <c r="I14" s="62">
        <f t="shared" si="2"/>
        <v>13800</v>
      </c>
      <c r="J14" s="65">
        <v>0</v>
      </c>
      <c r="K14" s="65">
        <v>65187.5</v>
      </c>
      <c r="L14" s="66">
        <f t="shared" si="3"/>
        <v>78987.5</v>
      </c>
      <c r="M14" s="67">
        <f t="shared" si="4"/>
        <v>1800</v>
      </c>
      <c r="N14" s="67">
        <f t="shared" si="5"/>
        <v>450</v>
      </c>
      <c r="O14" s="67">
        <f t="shared" si="6"/>
        <v>82437.5</v>
      </c>
    </row>
    <row r="15" spans="1:15">
      <c r="A15" s="60">
        <v>13</v>
      </c>
      <c r="B15" s="61" t="s">
        <v>78</v>
      </c>
      <c r="C15" s="60">
        <v>2255</v>
      </c>
      <c r="D15" s="68">
        <v>14000</v>
      </c>
      <c r="E15" s="62">
        <v>1000</v>
      </c>
      <c r="F15" s="63">
        <v>0</v>
      </c>
      <c r="G15" s="62">
        <f t="shared" si="0"/>
        <v>15000</v>
      </c>
      <c r="H15" s="62">
        <f t="shared" si="1"/>
        <v>1200</v>
      </c>
      <c r="I15" s="62">
        <f t="shared" si="2"/>
        <v>13800</v>
      </c>
      <c r="J15" s="64">
        <v>0</v>
      </c>
      <c r="K15" s="65">
        <v>55125</v>
      </c>
      <c r="L15" s="66">
        <f t="shared" si="3"/>
        <v>68925</v>
      </c>
      <c r="M15" s="67">
        <f t="shared" si="4"/>
        <v>1800</v>
      </c>
      <c r="N15" s="67">
        <f t="shared" si="5"/>
        <v>450</v>
      </c>
      <c r="O15" s="67">
        <f t="shared" si="6"/>
        <v>72375</v>
      </c>
    </row>
    <row r="16" spans="1:15">
      <c r="A16" s="60">
        <v>14</v>
      </c>
      <c r="B16" s="61" t="s">
        <v>83</v>
      </c>
      <c r="C16" s="60">
        <v>2159</v>
      </c>
      <c r="D16" s="68">
        <v>14000</v>
      </c>
      <c r="E16" s="62">
        <v>1000</v>
      </c>
      <c r="F16" s="63">
        <v>0</v>
      </c>
      <c r="G16" s="62">
        <f t="shared" si="0"/>
        <v>15000</v>
      </c>
      <c r="H16" s="62">
        <f t="shared" si="1"/>
        <v>1200</v>
      </c>
      <c r="I16" s="62">
        <f t="shared" si="2"/>
        <v>13800</v>
      </c>
      <c r="J16" s="65">
        <v>0</v>
      </c>
      <c r="K16" s="65">
        <v>70000</v>
      </c>
      <c r="L16" s="66">
        <f t="shared" si="3"/>
        <v>83800</v>
      </c>
      <c r="M16" s="67">
        <f t="shared" si="4"/>
        <v>1800</v>
      </c>
      <c r="N16" s="67">
        <f t="shared" si="5"/>
        <v>450</v>
      </c>
      <c r="O16" s="67">
        <f t="shared" si="6"/>
        <v>87250</v>
      </c>
    </row>
    <row r="17" spans="1:15">
      <c r="A17" s="60">
        <v>15</v>
      </c>
      <c r="B17" s="61" t="s">
        <v>86</v>
      </c>
      <c r="C17" s="60">
        <v>2026</v>
      </c>
      <c r="D17" s="68">
        <v>14000</v>
      </c>
      <c r="E17" s="62">
        <v>1000</v>
      </c>
      <c r="F17" s="63">
        <v>0</v>
      </c>
      <c r="G17" s="62">
        <f t="shared" si="0"/>
        <v>15000</v>
      </c>
      <c r="H17" s="62">
        <f>G17*8%</f>
        <v>1200</v>
      </c>
      <c r="I17" s="62">
        <f t="shared" si="2"/>
        <v>13800</v>
      </c>
      <c r="J17" s="64">
        <v>0</v>
      </c>
      <c r="K17" s="65">
        <v>63000</v>
      </c>
      <c r="L17" s="66">
        <f t="shared" si="3"/>
        <v>76800</v>
      </c>
      <c r="M17" s="67">
        <f t="shared" si="4"/>
        <v>1800</v>
      </c>
      <c r="N17" s="67">
        <f t="shared" si="5"/>
        <v>450</v>
      </c>
      <c r="O17" s="67">
        <f t="shared" si="6"/>
        <v>80250</v>
      </c>
    </row>
    <row r="18" spans="1:15">
      <c r="A18" s="60">
        <v>16</v>
      </c>
      <c r="B18" s="61" t="s">
        <v>90</v>
      </c>
      <c r="C18" s="60">
        <v>2012</v>
      </c>
      <c r="D18" s="68">
        <v>14000</v>
      </c>
      <c r="E18" s="62">
        <v>1000</v>
      </c>
      <c r="F18" s="63">
        <v>0</v>
      </c>
      <c r="G18" s="62">
        <f t="shared" si="0"/>
        <v>15000</v>
      </c>
      <c r="H18" s="62">
        <f t="shared" si="1"/>
        <v>1200</v>
      </c>
      <c r="I18" s="62">
        <f>G18-H18</f>
        <v>13800</v>
      </c>
      <c r="J18" s="64">
        <v>0</v>
      </c>
      <c r="K18" s="65">
        <v>70000</v>
      </c>
      <c r="L18" s="66">
        <f t="shared" si="3"/>
        <v>83800</v>
      </c>
      <c r="M18" s="67">
        <f t="shared" si="4"/>
        <v>1800</v>
      </c>
      <c r="N18" s="67">
        <f t="shared" si="5"/>
        <v>450</v>
      </c>
      <c r="O18" s="67">
        <f t="shared" si="6"/>
        <v>87250</v>
      </c>
    </row>
    <row r="19" spans="1:15">
      <c r="A19" s="60">
        <v>17</v>
      </c>
      <c r="B19" s="61" t="s">
        <v>93</v>
      </c>
      <c r="C19" s="60">
        <v>7508</v>
      </c>
      <c r="D19" s="68">
        <v>14000</v>
      </c>
      <c r="E19" s="62">
        <v>1000</v>
      </c>
      <c r="F19" s="63">
        <v>0</v>
      </c>
      <c r="G19" s="62">
        <f t="shared" si="0"/>
        <v>15000</v>
      </c>
      <c r="H19" s="62">
        <f t="shared" si="1"/>
        <v>1200</v>
      </c>
      <c r="I19" s="62">
        <f t="shared" si="2"/>
        <v>13800</v>
      </c>
      <c r="J19" s="64">
        <v>10000</v>
      </c>
      <c r="K19" s="65">
        <v>0</v>
      </c>
      <c r="L19" s="66">
        <f t="shared" si="3"/>
        <v>23800</v>
      </c>
      <c r="M19" s="67">
        <f t="shared" si="4"/>
        <v>1800</v>
      </c>
      <c r="N19" s="67">
        <f t="shared" si="5"/>
        <v>450</v>
      </c>
      <c r="O19" s="67">
        <f t="shared" si="6"/>
        <v>27250</v>
      </c>
    </row>
    <row r="20" spans="1:15">
      <c r="A20" s="60">
        <v>18</v>
      </c>
      <c r="B20" s="61" t="s">
        <v>96</v>
      </c>
      <c r="C20" s="60">
        <v>7522</v>
      </c>
      <c r="D20" s="68">
        <v>14000</v>
      </c>
      <c r="E20" s="62">
        <v>1000</v>
      </c>
      <c r="F20" s="63">
        <v>0</v>
      </c>
      <c r="G20" s="62">
        <f t="shared" si="0"/>
        <v>15000</v>
      </c>
      <c r="H20" s="62">
        <f t="shared" si="1"/>
        <v>1200</v>
      </c>
      <c r="I20" s="62">
        <f t="shared" si="2"/>
        <v>13800</v>
      </c>
      <c r="J20" s="64">
        <v>5000</v>
      </c>
      <c r="K20" s="65">
        <v>0</v>
      </c>
      <c r="L20" s="66">
        <f t="shared" si="3"/>
        <v>18800</v>
      </c>
      <c r="M20" s="67">
        <f t="shared" si="4"/>
        <v>1800</v>
      </c>
      <c r="N20" s="67">
        <f t="shared" si="5"/>
        <v>450</v>
      </c>
      <c r="O20" s="67">
        <f t="shared" si="6"/>
        <v>22250</v>
      </c>
    </row>
    <row r="21" spans="1:15">
      <c r="A21" s="60">
        <v>19</v>
      </c>
      <c r="B21" s="61" t="s">
        <v>100</v>
      </c>
      <c r="C21" s="60">
        <v>7519</v>
      </c>
      <c r="D21" s="68">
        <v>10000</v>
      </c>
      <c r="E21" s="62">
        <v>1000</v>
      </c>
      <c r="F21" s="63">
        <v>1650</v>
      </c>
      <c r="G21" s="62">
        <f t="shared" si="0"/>
        <v>12650</v>
      </c>
      <c r="H21" s="62">
        <f>G21*8%</f>
        <v>1012</v>
      </c>
      <c r="I21" s="62">
        <f t="shared" si="2"/>
        <v>11638</v>
      </c>
      <c r="J21" s="64">
        <v>5000</v>
      </c>
      <c r="K21" s="65">
        <v>0</v>
      </c>
      <c r="L21" s="66">
        <f t="shared" si="3"/>
        <v>16638</v>
      </c>
      <c r="M21" s="67">
        <f t="shared" si="4"/>
        <v>1518</v>
      </c>
      <c r="N21" s="67">
        <f t="shared" si="5"/>
        <v>379.5</v>
      </c>
      <c r="O21" s="67">
        <f t="shared" si="6"/>
        <v>19547.5</v>
      </c>
    </row>
    <row r="22" spans="1:15">
      <c r="A22" s="60">
        <v>20</v>
      </c>
      <c r="B22" s="61" t="s">
        <v>102</v>
      </c>
      <c r="C22" s="60">
        <v>7521</v>
      </c>
      <c r="D22" s="68">
        <v>14000</v>
      </c>
      <c r="E22" s="62">
        <v>1000</v>
      </c>
      <c r="F22" s="63">
        <v>2812.5</v>
      </c>
      <c r="G22" s="62">
        <f t="shared" si="0"/>
        <v>17812.5</v>
      </c>
      <c r="H22" s="62">
        <f>G22*8%</f>
        <v>1425</v>
      </c>
      <c r="I22" s="62">
        <f t="shared" si="2"/>
        <v>16387.5</v>
      </c>
      <c r="J22" s="65">
        <v>0</v>
      </c>
      <c r="K22" s="65">
        <v>0</v>
      </c>
      <c r="L22" s="66">
        <f t="shared" si="3"/>
        <v>16387.5</v>
      </c>
      <c r="M22" s="67">
        <f t="shared" si="4"/>
        <v>2137.5</v>
      </c>
      <c r="N22" s="67">
        <f t="shared" si="5"/>
        <v>534.375</v>
      </c>
      <c r="O22" s="67">
        <f t="shared" si="6"/>
        <v>20484.375</v>
      </c>
    </row>
    <row r="23" spans="1:15">
      <c r="A23" s="60">
        <v>21</v>
      </c>
      <c r="B23" s="61" t="s">
        <v>106</v>
      </c>
      <c r="C23" s="60">
        <v>2510</v>
      </c>
      <c r="D23" s="68">
        <v>24000</v>
      </c>
      <c r="E23" s="62">
        <v>1000</v>
      </c>
      <c r="F23" s="63">
        <v>0</v>
      </c>
      <c r="G23" s="62">
        <f t="shared" si="0"/>
        <v>25000</v>
      </c>
      <c r="H23" s="62">
        <f t="shared" si="1"/>
        <v>2000</v>
      </c>
      <c r="I23" s="62">
        <f t="shared" si="2"/>
        <v>23000</v>
      </c>
      <c r="J23" s="64">
        <v>10000</v>
      </c>
      <c r="K23" s="65">
        <v>31600</v>
      </c>
      <c r="L23" s="66">
        <f t="shared" si="3"/>
        <v>64600</v>
      </c>
      <c r="M23" s="67">
        <f t="shared" si="4"/>
        <v>3000</v>
      </c>
      <c r="N23" s="67">
        <f t="shared" si="5"/>
        <v>750</v>
      </c>
      <c r="O23" s="67">
        <f t="shared" si="6"/>
        <v>70350</v>
      </c>
    </row>
    <row r="24" spans="1:15" ht="15.75" thickBot="1">
      <c r="A24" s="69"/>
      <c r="B24" s="70" t="s">
        <v>157</v>
      </c>
      <c r="C24" s="69"/>
      <c r="D24" s="71">
        <f>SUM(D3:D23)</f>
        <v>307000</v>
      </c>
      <c r="E24" s="71">
        <f t="shared" ref="E24:O24" si="7">SUM(E3:E23)</f>
        <v>21000</v>
      </c>
      <c r="F24" s="71">
        <f t="shared" si="7"/>
        <v>16003.125</v>
      </c>
      <c r="G24" s="71">
        <f t="shared" si="7"/>
        <v>344003.125</v>
      </c>
      <c r="H24" s="71">
        <f t="shared" si="7"/>
        <v>27520.25</v>
      </c>
      <c r="I24" s="71">
        <f t="shared" si="7"/>
        <v>316482.875</v>
      </c>
      <c r="J24" s="71">
        <f t="shared" si="7"/>
        <v>80000</v>
      </c>
      <c r="K24" s="71">
        <f t="shared" si="7"/>
        <v>605893.45238095243</v>
      </c>
      <c r="L24" s="71">
        <f t="shared" si="7"/>
        <v>1002376.3273809524</v>
      </c>
      <c r="M24" s="71">
        <f t="shared" si="7"/>
        <v>41280.375</v>
      </c>
      <c r="N24" s="71">
        <f t="shared" si="7"/>
        <v>10320.09375</v>
      </c>
      <c r="O24" s="71">
        <f t="shared" si="7"/>
        <v>1081497.0461309524</v>
      </c>
    </row>
    <row r="25" spans="1:15" ht="15.75" thickTop="1"/>
  </sheetData>
  <mergeCells count="1"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SupervisorsAndBackOfficeSalary_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Manori Ilanghasinghe</dc:creator>
  <cp:lastModifiedBy>Win7</cp:lastModifiedBy>
  <cp:lastPrinted>2013-10-04T12:41:40Z</cp:lastPrinted>
  <dcterms:created xsi:type="dcterms:W3CDTF">2011-07-29T06:42:28Z</dcterms:created>
  <dcterms:modified xsi:type="dcterms:W3CDTF">2014-05-19T10:07:26Z</dcterms:modified>
</cp:coreProperties>
</file>