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FL &amp; TL" sheetId="1" r:id="rId1"/>
    <sheet name="FL" sheetId="5" state="hidden" r:id="rId2"/>
  </sheets>
  <externalReferences>
    <externalReference r:id="rId3"/>
  </externalReferences>
  <definedNames>
    <definedName name="_xlnm._FilterDatabase" localSheetId="0" hidden="1">'FL &amp; TL'!$A$2:$AN$29</definedName>
  </definedNames>
  <calcPr calcId="144525" calcOnSave="0"/>
</workbook>
</file>

<file path=xl/calcChain.xml><?xml version="1.0" encoding="utf-8"?>
<calcChain xmlns="http://schemas.openxmlformats.org/spreadsheetml/2006/main">
  <c r="AN29" i="1" l="1"/>
  <c r="AN9" i="1" l="1"/>
  <c r="AN28" i="1"/>
  <c r="AN3" i="1" l="1"/>
  <c r="AN4" i="1"/>
  <c r="AN5" i="1"/>
  <c r="AN6" i="1"/>
  <c r="AN7" i="1"/>
  <c r="AN8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G29" i="1" l="1"/>
  <c r="AC7" i="5" l="1"/>
  <c r="AB7" i="5"/>
  <c r="AA7" i="5"/>
  <c r="Z7" i="5"/>
  <c r="Y7" i="5"/>
  <c r="X7" i="5"/>
  <c r="W7" i="5"/>
  <c r="V7" i="5"/>
  <c r="U7" i="5"/>
  <c r="S7" i="5"/>
  <c r="R7" i="5"/>
  <c r="AC6" i="5"/>
  <c r="AB6" i="5"/>
  <c r="AA6" i="5"/>
  <c r="Z6" i="5"/>
  <c r="Y6" i="5"/>
  <c r="X6" i="5"/>
  <c r="W6" i="5"/>
  <c r="T6" i="5" s="1"/>
  <c r="V6" i="5"/>
  <c r="U6" i="5"/>
  <c r="S6" i="5"/>
  <c r="R6" i="5"/>
  <c r="AC5" i="5"/>
  <c r="AB5" i="5"/>
  <c r="AA5" i="5"/>
  <c r="Z5" i="5"/>
  <c r="Y5" i="5"/>
  <c r="X5" i="5"/>
  <c r="W5" i="5"/>
  <c r="V5" i="5"/>
  <c r="U5" i="5"/>
  <c r="S5" i="5"/>
  <c r="R5" i="5"/>
  <c r="AC4" i="5"/>
  <c r="AB4" i="5"/>
  <c r="AA4" i="5"/>
  <c r="Z4" i="5"/>
  <c r="Y4" i="5"/>
  <c r="X4" i="5"/>
  <c r="W4" i="5"/>
  <c r="V4" i="5"/>
  <c r="U4" i="5"/>
  <c r="T4" i="5" s="1"/>
  <c r="S4" i="5"/>
  <c r="R4" i="5"/>
  <c r="AC3" i="5"/>
  <c r="AB3" i="5"/>
  <c r="AA3" i="5"/>
  <c r="Z3" i="5"/>
  <c r="Y3" i="5"/>
  <c r="X3" i="5"/>
  <c r="W3" i="5"/>
  <c r="V3" i="5"/>
  <c r="U3" i="5"/>
  <c r="T3" i="5" s="1"/>
  <c r="S3" i="5"/>
  <c r="S8" i="5" s="1"/>
  <c r="R3" i="5"/>
  <c r="R8" i="5" l="1"/>
  <c r="T5" i="5"/>
  <c r="T7" i="5"/>
  <c r="U8" i="5"/>
  <c r="AK8" i="1" l="1"/>
  <c r="R29" i="1"/>
  <c r="T8" i="5" l="1"/>
  <c r="AB8" i="5"/>
  <c r="AA8" i="5"/>
  <c r="Z8" i="5"/>
  <c r="Y8" i="5"/>
  <c r="X8" i="5"/>
  <c r="W8" i="5"/>
  <c r="V8" i="5"/>
  <c r="AD7" i="5"/>
  <c r="AD6" i="5"/>
  <c r="AD5" i="5"/>
  <c r="AD4" i="5"/>
  <c r="AD3" i="5"/>
  <c r="AM29" i="1"/>
  <c r="AJ29" i="1"/>
  <c r="AI29" i="1"/>
  <c r="AH29" i="1"/>
  <c r="AF29" i="1"/>
  <c r="AE29" i="1"/>
  <c r="AD8" i="5" l="1"/>
  <c r="AC8" i="5"/>
  <c r="AK5" i="1"/>
  <c r="AL5" i="1" s="1"/>
  <c r="AK11" i="1"/>
  <c r="AK13" i="1"/>
  <c r="AK17" i="1"/>
  <c r="AL17" i="1" s="1"/>
  <c r="AK21" i="1"/>
  <c r="AL21" i="1" s="1"/>
  <c r="AK25" i="1"/>
  <c r="AL25" i="1" s="1"/>
  <c r="AK3" i="1"/>
  <c r="AK7" i="1"/>
  <c r="AL7" i="1" s="1"/>
  <c r="AK15" i="1"/>
  <c r="AL15" i="1" s="1"/>
  <c r="AK19" i="1"/>
  <c r="AL19" i="1" s="1"/>
  <c r="AK23" i="1"/>
  <c r="AL23" i="1" s="1"/>
  <c r="AK27" i="1"/>
  <c r="AK14" i="1"/>
  <c r="AL14" i="1" s="1"/>
  <c r="AK18" i="1"/>
  <c r="AL18" i="1" s="1"/>
  <c r="AK24" i="1"/>
  <c r="AL24" i="1" s="1"/>
  <c r="AK26" i="1"/>
  <c r="AL26" i="1" s="1"/>
  <c r="AK28" i="1"/>
  <c r="AL28" i="1" s="1"/>
  <c r="AK4" i="1"/>
  <c r="AK10" i="1"/>
  <c r="AL10" i="1" s="1"/>
  <c r="AK6" i="1"/>
  <c r="AL6" i="1" s="1"/>
  <c r="AK12" i="1"/>
  <c r="AL12" i="1" s="1"/>
  <c r="AK16" i="1"/>
  <c r="AL16" i="1" s="1"/>
  <c r="AK20" i="1"/>
  <c r="AL20" i="1" s="1"/>
  <c r="AK22" i="1"/>
  <c r="AL22" i="1" s="1"/>
  <c r="AK9" i="1"/>
  <c r="AL9" i="1" s="1"/>
  <c r="AL11" i="1"/>
  <c r="AL13" i="1"/>
  <c r="AL8" i="1"/>
  <c r="W29" i="1"/>
  <c r="AA29" i="1"/>
  <c r="Y29" i="1"/>
  <c r="AC29" i="1"/>
  <c r="X29" i="1"/>
  <c r="AB29" i="1"/>
  <c r="V29" i="1"/>
  <c r="Z29" i="1"/>
  <c r="AD29" i="1"/>
  <c r="S29" i="1"/>
  <c r="U29" i="1"/>
  <c r="AL3" i="1" l="1"/>
  <c r="AL27" i="1"/>
  <c r="AK29" i="1"/>
  <c r="AL4" i="1"/>
  <c r="T29" i="1"/>
  <c r="AL29" i="1" l="1"/>
</calcChain>
</file>

<file path=xl/comments1.xml><?xml version="1.0" encoding="utf-8"?>
<comments xmlns="http://schemas.openxmlformats.org/spreadsheetml/2006/main">
  <authors>
    <author>Mohamed Rishad</author>
  </authors>
  <commentList>
    <comment ref="AI8" authorId="0">
      <text>
        <r>
          <rPr>
            <b/>
            <sz val="9"/>
            <color indexed="81"/>
            <rFont val="Tahoma"/>
            <family val="2"/>
          </rPr>
          <t>Mohamed Rishad:</t>
        </r>
        <r>
          <rPr>
            <sz val="9"/>
            <color indexed="81"/>
            <rFont val="Tahoma"/>
            <family val="2"/>
          </rPr>
          <t xml:space="preserve">
July overpayment adjustment</t>
        </r>
      </text>
    </comment>
  </commentList>
</comments>
</file>

<file path=xl/sharedStrings.xml><?xml version="1.0" encoding="utf-8"?>
<sst xmlns="http://schemas.openxmlformats.org/spreadsheetml/2006/main" count="410" uniqueCount="194">
  <si>
    <t>FL CODE</t>
  </si>
  <si>
    <t>VIRTUAL CODES</t>
  </si>
  <si>
    <t>OFFICIAL NO</t>
  </si>
  <si>
    <t>D OF JOIN</t>
  </si>
  <si>
    <t>TL/BPO</t>
  </si>
  <si>
    <t>TL</t>
  </si>
  <si>
    <t>MANAGER</t>
  </si>
  <si>
    <t>NAME</t>
  </si>
  <si>
    <t>NIC</t>
  </si>
  <si>
    <t>BANK</t>
  </si>
  <si>
    <t>ACC: NO</t>
  </si>
  <si>
    <t>BRANCH</t>
  </si>
  <si>
    <t>PRE108</t>
  </si>
  <si>
    <t>M.F.M.MUSHARRAF</t>
  </si>
  <si>
    <t>DAMITH</t>
  </si>
  <si>
    <t>763143341V</t>
  </si>
  <si>
    <t>COM</t>
  </si>
  <si>
    <t>RATHNAPURA</t>
  </si>
  <si>
    <t>BPO</t>
  </si>
  <si>
    <t>A.S.M.RIMZAN</t>
  </si>
  <si>
    <t>912870022V</t>
  </si>
  <si>
    <t>HNB</t>
  </si>
  <si>
    <t>009020565382</t>
  </si>
  <si>
    <t>WELLAWATTA</t>
  </si>
  <si>
    <t>N.A.M.SADIQUE</t>
  </si>
  <si>
    <t>930073130V</t>
  </si>
  <si>
    <t>8320026741</t>
  </si>
  <si>
    <t>MARADANA</t>
  </si>
  <si>
    <t>M.N.M.NIZMI</t>
  </si>
  <si>
    <t>910423185V</t>
  </si>
  <si>
    <t>009020565285</t>
  </si>
  <si>
    <t>A.S.SAFWAN</t>
  </si>
  <si>
    <t>DEHIWALA</t>
  </si>
  <si>
    <t>WATHTHALA</t>
  </si>
  <si>
    <t>C.D.L.PEREIRA</t>
  </si>
  <si>
    <t>920123570V</t>
  </si>
  <si>
    <t>V.SUDHARSHAN</t>
  </si>
  <si>
    <t>833212290V</t>
  </si>
  <si>
    <t>SAM</t>
  </si>
  <si>
    <t>1 04253440523</t>
  </si>
  <si>
    <t>MAIN STREET</t>
  </si>
  <si>
    <t>M.C.SAKUNTHALA</t>
  </si>
  <si>
    <t>937804393V</t>
  </si>
  <si>
    <t>PEO</t>
  </si>
  <si>
    <t>169200130027283</t>
  </si>
  <si>
    <t>GALLE MAIN STREET</t>
  </si>
  <si>
    <t>M.R.N.MOHAMED</t>
  </si>
  <si>
    <t>910523660V</t>
  </si>
  <si>
    <t>8207018266</t>
  </si>
  <si>
    <t>FOREIGN BRANCH</t>
  </si>
  <si>
    <t>PRE105</t>
  </si>
  <si>
    <t>A.ANTHONY</t>
  </si>
  <si>
    <t>792303986V</t>
  </si>
  <si>
    <t>S SHAMDEEN</t>
  </si>
  <si>
    <t>905162780V</t>
  </si>
  <si>
    <t>M A DILUSHA</t>
  </si>
  <si>
    <t>875931660V</t>
  </si>
  <si>
    <t>BANDARAGAMA</t>
  </si>
  <si>
    <t>M.R.HASSEN</t>
  </si>
  <si>
    <t>801602657V</t>
  </si>
  <si>
    <t>880151070V</t>
  </si>
  <si>
    <t>E.T.JOHNSON</t>
  </si>
  <si>
    <t>761111973V</t>
  </si>
  <si>
    <t>PRE102</t>
  </si>
  <si>
    <t>B.S.SAMPATH</t>
  </si>
  <si>
    <t>801570925V</t>
  </si>
  <si>
    <t>NAWALA</t>
  </si>
  <si>
    <t>D.D.T.K.WICKRAMARATHNA</t>
  </si>
  <si>
    <t>803265399V</t>
  </si>
  <si>
    <t>KIRULAPONE</t>
  </si>
  <si>
    <t>M.S.MUNAS</t>
  </si>
  <si>
    <t>911282676V</t>
  </si>
  <si>
    <t>BAMBALAPITIYA</t>
  </si>
  <si>
    <t>D.D.C.P.BANDARA</t>
  </si>
  <si>
    <t>922341435V</t>
  </si>
  <si>
    <t>NARAHENPITA</t>
  </si>
  <si>
    <t>M.Z.CADER</t>
  </si>
  <si>
    <t>921171323V</t>
  </si>
  <si>
    <t>D.M.S.N.KUMARI</t>
  </si>
  <si>
    <t>816232775V</t>
  </si>
  <si>
    <t>KADUWELA</t>
  </si>
  <si>
    <t>PRE119</t>
  </si>
  <si>
    <t>N.C.RANASINGHE</t>
  </si>
  <si>
    <t>881402440V</t>
  </si>
  <si>
    <t>PERADENIYA</t>
  </si>
  <si>
    <t>W.K.S.G.RODRIGO</t>
  </si>
  <si>
    <t>882251055V</t>
  </si>
  <si>
    <t>MORATUWA</t>
  </si>
  <si>
    <t>Z.JHAN</t>
  </si>
  <si>
    <t>881932750V</t>
  </si>
  <si>
    <t>B.S.M.SILVA</t>
  </si>
  <si>
    <t>852763850V</t>
  </si>
  <si>
    <t>V.KERKOVEN</t>
  </si>
  <si>
    <t>922162093V</t>
  </si>
  <si>
    <t>MC</t>
  </si>
  <si>
    <t>KATUBEDDA</t>
  </si>
  <si>
    <t>MAJESTIC CITY</t>
  </si>
  <si>
    <t>9/23/203</t>
  </si>
  <si>
    <t>H.H.B.KIRINDENIYA</t>
  </si>
  <si>
    <t>822300982V</t>
  </si>
  <si>
    <t>KOLLUPITIYA</t>
  </si>
  <si>
    <t>ADDRESS LINE 1</t>
  </si>
  <si>
    <t>ADDRESS LINE 2</t>
  </si>
  <si>
    <t>CITY</t>
  </si>
  <si>
    <t>DUPAL EMP: NO</t>
  </si>
  <si>
    <t>DESIGNATION</t>
  </si>
  <si>
    <t>ENTERPRISE SOLUTIONS ASSOCIATE</t>
  </si>
  <si>
    <t>TL NAME</t>
  </si>
  <si>
    <t>PUGODA</t>
  </si>
  <si>
    <t>10/E,OVITIGAMA</t>
  </si>
  <si>
    <t>COLOMBO 13</t>
  </si>
  <si>
    <t>35/63,SRI GUNANANDA MW</t>
  </si>
  <si>
    <t>COLOMBO 10</t>
  </si>
  <si>
    <t>181/34,DEANS RD</t>
  </si>
  <si>
    <t>DEMATAGODA</t>
  </si>
  <si>
    <t>COLOMBO 09</t>
  </si>
  <si>
    <t>173,SRI DARMARAMA RD</t>
  </si>
  <si>
    <t>137/6,HILL STREET</t>
  </si>
  <si>
    <t>KIRIBATHGODA</t>
  </si>
  <si>
    <t>17/3,REGENCY ROYALE FATHIMA MAWATHA</t>
  </si>
  <si>
    <t>COLOMBO 15</t>
  </si>
  <si>
    <t>34/3B4,MOBRAY LANE</t>
  </si>
  <si>
    <t>OLD NUGE ROAD</t>
  </si>
  <si>
    <t>PELIYAGODA</t>
  </si>
  <si>
    <t>9/26,NAVALOKA GARDEN</t>
  </si>
  <si>
    <t>698,NEGEMBO RD</t>
  </si>
  <si>
    <t>223/1/1,DEMATAGODA RD</t>
  </si>
  <si>
    <t>THIRUWANAKITIYA</t>
  </si>
  <si>
    <t>28/321,MUWANTENNA</t>
  </si>
  <si>
    <t>28/4, MARIKKAR PLACE</t>
  </si>
  <si>
    <t>BATHTHARAMULLA</t>
  </si>
  <si>
    <t>8-D/156, JAYAWADANAGAMA</t>
  </si>
  <si>
    <t>ENDERAMULLA</t>
  </si>
  <si>
    <t>89,JOHN KEELLS HOUSING SCHEME</t>
  </si>
  <si>
    <t>EMBULDENIYA</t>
  </si>
  <si>
    <t>NUGEGODA</t>
  </si>
  <si>
    <t>90/9,MADIWELA RD</t>
  </si>
  <si>
    <t>COLOMBO 06</t>
  </si>
  <si>
    <t>30/14,GAJABA RD</t>
  </si>
  <si>
    <t>189/57/1/2,DEMATAGODA RD</t>
  </si>
  <si>
    <t>COLOMBO 05</t>
  </si>
  <si>
    <t>2/2,ANDERSON FLATS</t>
  </si>
  <si>
    <t>KAWDANA</t>
  </si>
  <si>
    <t>68,POKUNA RD</t>
  </si>
  <si>
    <t>KOTHALAWALA</t>
  </si>
  <si>
    <t>195,PATTIYAWATHTHA RD</t>
  </si>
  <si>
    <t>NAWALAPITIYA</t>
  </si>
  <si>
    <t>19/10,SELAM BRIDGE</t>
  </si>
  <si>
    <t>PILLESSA</t>
  </si>
  <si>
    <t>KURUNAGALA</t>
  </si>
  <si>
    <t>96/05,KANDY RD</t>
  </si>
  <si>
    <t>KESELWATHTHA</t>
  </si>
  <si>
    <t>PANADURA</t>
  </si>
  <si>
    <t>257,DIGGALA RD</t>
  </si>
  <si>
    <t>RAJAGIRIYA</t>
  </si>
  <si>
    <t>53/11,DARMAPALA PLACE</t>
  </si>
  <si>
    <t>WELEGODA</t>
  </si>
  <si>
    <t>KALUTHARA NORTH</t>
  </si>
  <si>
    <t xml:space="preserve"> 616/17A MORAGAHAKANDA WATTA </t>
  </si>
  <si>
    <t>COLOMBO 04</t>
  </si>
  <si>
    <t xml:space="preserve"> 23 JANKI LANE</t>
  </si>
  <si>
    <t>Revenue Ex Tax</t>
  </si>
  <si>
    <t xml:space="preserve">Rev. Commission </t>
  </si>
  <si>
    <t>Total Connections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</si>
  <si>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</si>
  <si>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</si>
  <si>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</si>
  <si>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</si>
  <si>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</si>
  <si>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</si>
  <si>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</si>
  <si>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</si>
  <si>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 xml:space="preserve">Basic Fee </t>
  </si>
  <si>
    <t>Comm. Advancement</t>
  </si>
  <si>
    <t>Overdue Deductions</t>
  </si>
  <si>
    <t>Adj. Balance Comm.</t>
  </si>
  <si>
    <t>TL Commission</t>
  </si>
  <si>
    <t>Gross Commission</t>
  </si>
  <si>
    <t>EPF 8% Deduction</t>
  </si>
  <si>
    <t>Adv. Paid</t>
  </si>
  <si>
    <t>Net Commission</t>
  </si>
  <si>
    <t>Device Upfront Comm. - Aug 13</t>
  </si>
  <si>
    <t>Device Rev. Comm. Aug 13</t>
  </si>
  <si>
    <t>Gross Activation</t>
  </si>
  <si>
    <t>Post Pay Count</t>
  </si>
  <si>
    <t>Post Pay Comm.</t>
  </si>
  <si>
    <t>Post BB Count</t>
  </si>
  <si>
    <t>Post BB Comm.</t>
  </si>
  <si>
    <t>Prepaid BB Count</t>
  </si>
  <si>
    <t>Prepaid BB Comm.</t>
  </si>
  <si>
    <t>Prepaid Non BB Count</t>
  </si>
  <si>
    <t>Prepaid Non BB Comm.</t>
  </si>
  <si>
    <t>Basic Salary</t>
  </si>
  <si>
    <t>Sloution Commission- June &amp;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</si>
</sst>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[Red]0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sz val="8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Times New Roman"/>
      <family val="1"/>
    </font>
    <font>
      <b/>
      <sz val="10"/>
      <color theme="1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47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25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79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1" fillId="4" borderId="1" xfId="0" applyNumberFormat="1" applyFont="1" applyFill="1" applyBorder="1" applyAlignment="1">
      <alignment horizontal="left"/>
    </xf>
    <xf numFmtId="0" fontId="1" fillId="7" borderId="1" xfId="0" applyNumberFormat="1" applyFont="1" applyFill="1" applyBorder="1" applyAlignment="1">
      <alignment horizontal="left"/>
    </xf>
    <xf numFmtId="0" fontId="1" fillId="6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 wrapText="1"/>
    </xf>
    <xf numFmtId="0" fontId="1" fillId="9" borderId="1" xfId="0" applyNumberFormat="1" applyFont="1" applyFill="1" applyBorder="1" applyAlignment="1">
      <alignment horizontal="left"/>
    </xf>
    <xf numFmtId="0" fontId="6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5" fillId="3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5" fillId="6" borderId="1" xfId="0" applyNumberFormat="1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/>
    </xf>
    <xf numFmtId="0" fontId="1" fillId="9" borderId="1" xfId="0" applyNumberFormat="1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43" fontId="15" fillId="10" borderId="1" xfId="1" applyFont="1" applyFill="1" applyBorder="1" applyAlignment="1">
      <alignment horizontal="center" vertical="center" wrapText="1"/>
    </xf>
    <xf numFmtId="43" fontId="15" fillId="11" borderId="1" xfId="1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15" fillId="18" borderId="1" xfId="0" applyFont="1" applyFill="1" applyBorder="1" applyAlignment="1">
      <alignment horizontal="center" vertical="center" wrapText="1"/>
    </xf>
    <xf numFmtId="0" fontId="15" fillId="19" borderId="1" xfId="0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21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64" fontId="11" fillId="5" borderId="1" xfId="0" applyNumberFormat="1" applyFont="1" applyFill="1" applyBorder="1" applyAlignment="1">
      <alignment horizontal="left" vertical="center"/>
    </xf>
    <xf numFmtId="43" fontId="14" fillId="0" borderId="2" xfId="1" applyFont="1" applyBorder="1"/>
    <xf numFmtId="43" fontId="0" fillId="0" borderId="0" xfId="0" applyNumberFormat="1"/>
    <xf numFmtId="0" fontId="10" fillId="5" borderId="1" xfId="0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15" fillId="21" borderId="1" xfId="1" applyFont="1" applyFill="1" applyBorder="1" applyAlignment="1">
      <alignment horizontal="center" vertical="center" wrapText="1"/>
    </xf>
    <xf numFmtId="43" fontId="15" fillId="22" borderId="1" xfId="1" applyFont="1" applyFill="1" applyBorder="1" applyAlignment="1">
      <alignment horizontal="center" vertical="center" wrapText="1"/>
    </xf>
    <xf numFmtId="43" fontId="15" fillId="11" borderId="1" xfId="1" applyFont="1" applyFill="1" applyBorder="1" applyAlignment="1">
      <alignment horizontal="center" vertical="center"/>
    </xf>
    <xf numFmtId="43" fontId="16" fillId="23" borderId="1" xfId="1" applyFont="1" applyFill="1" applyBorder="1" applyAlignment="1">
      <alignment horizontal="center" vertical="center" wrapText="1"/>
    </xf>
    <xf numFmtId="0" fontId="14" fillId="0" borderId="2" xfId="0" applyFont="1" applyBorder="1"/>
    <xf numFmtId="43" fontId="14" fillId="0" borderId="2" xfId="0" applyNumberFormat="1" applyFont="1" applyBorder="1"/>
    <xf numFmtId="43" fontId="0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mier%20Team%20Comm%20Sep%2013%20New%20Mahin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"/>
      <sheetName val="TL"/>
      <sheetName val="Sheet3"/>
    </sheetNames>
    <sheetDataSet>
      <sheetData sheetId="0"/>
      <sheetData sheetId="1">
        <row r="3">
          <cell r="A3" t="str">
            <v>A.S.Safwan</v>
          </cell>
          <cell r="B3">
            <v>88982.97</v>
          </cell>
          <cell r="C3">
            <v>3114.4039499999999</v>
          </cell>
          <cell r="D3">
            <v>0</v>
          </cell>
          <cell r="E3">
            <v>14</v>
          </cell>
          <cell r="F3">
            <v>0</v>
          </cell>
          <cell r="G3">
            <v>24</v>
          </cell>
          <cell r="H3">
            <v>38</v>
          </cell>
          <cell r="I3">
            <v>0</v>
          </cell>
        </row>
        <row r="4">
          <cell r="A4" t="str">
            <v>B.S.M.Silva</v>
          </cell>
          <cell r="B4">
            <v>72935.210000000006</v>
          </cell>
          <cell r="C4">
            <v>2552.7323500000002</v>
          </cell>
          <cell r="D4">
            <v>0</v>
          </cell>
          <cell r="E4">
            <v>31</v>
          </cell>
          <cell r="F4">
            <v>0</v>
          </cell>
          <cell r="G4">
            <v>12</v>
          </cell>
          <cell r="H4">
            <v>43</v>
          </cell>
          <cell r="I4">
            <v>0</v>
          </cell>
        </row>
        <row r="5">
          <cell r="A5" t="str">
            <v>B.S.Sampath</v>
          </cell>
          <cell r="B5">
            <v>192286.9</v>
          </cell>
          <cell r="C5">
            <v>6730.0415000000003</v>
          </cell>
          <cell r="D5">
            <v>14880</v>
          </cell>
          <cell r="E5">
            <v>186</v>
          </cell>
          <cell r="F5">
            <v>320</v>
          </cell>
          <cell r="G5">
            <v>4</v>
          </cell>
          <cell r="H5">
            <v>190</v>
          </cell>
          <cell r="I5">
            <v>12500</v>
          </cell>
        </row>
        <row r="6">
          <cell r="A6" t="str">
            <v>C.D.L.Pereira</v>
          </cell>
          <cell r="B6">
            <v>386.99</v>
          </cell>
          <cell r="C6">
            <v>13.544650000000001</v>
          </cell>
        </row>
        <row r="7">
          <cell r="A7" t="str">
            <v>M.F.M.Musharraf</v>
          </cell>
          <cell r="B7">
            <v>121568.4</v>
          </cell>
          <cell r="C7">
            <v>4254.8940000000002</v>
          </cell>
          <cell r="D7">
            <v>0</v>
          </cell>
          <cell r="E7">
            <v>65</v>
          </cell>
          <cell r="F7">
            <v>0</v>
          </cell>
          <cell r="G7">
            <v>15</v>
          </cell>
          <cell r="H7">
            <v>80</v>
          </cell>
          <cell r="I7">
            <v>3000</v>
          </cell>
        </row>
        <row r="8">
          <cell r="A8" t="str">
            <v>M.R.Hassen</v>
          </cell>
          <cell r="B8">
            <v>86525.45</v>
          </cell>
          <cell r="C8">
            <v>3028.39075</v>
          </cell>
          <cell r="D8">
            <v>15200</v>
          </cell>
          <cell r="E8">
            <v>190</v>
          </cell>
          <cell r="F8">
            <v>320</v>
          </cell>
          <cell r="G8">
            <v>4</v>
          </cell>
          <cell r="H8">
            <v>194</v>
          </cell>
          <cell r="I8">
            <v>12500</v>
          </cell>
        </row>
        <row r="9">
          <cell r="A9" t="str">
            <v>N.C.Ranasinghe</v>
          </cell>
          <cell r="B9">
            <v>50182.14</v>
          </cell>
          <cell r="C9">
            <v>1756.3749</v>
          </cell>
          <cell r="D9">
            <v>0</v>
          </cell>
          <cell r="E9">
            <v>26</v>
          </cell>
          <cell r="F9">
            <v>0</v>
          </cell>
          <cell r="G9">
            <v>4</v>
          </cell>
          <cell r="H9">
            <v>30</v>
          </cell>
          <cell r="I9">
            <v>0</v>
          </cell>
        </row>
        <row r="10">
          <cell r="A10" t="str">
            <v>Sadath Ahamed</v>
          </cell>
          <cell r="B10">
            <v>107031.19</v>
          </cell>
          <cell r="C10">
            <v>3746.0916499999998</v>
          </cell>
          <cell r="D10">
            <v>0</v>
          </cell>
          <cell r="E10">
            <v>23</v>
          </cell>
          <cell r="F10">
            <v>0</v>
          </cell>
          <cell r="G10">
            <v>10</v>
          </cell>
          <cell r="H10">
            <v>33</v>
          </cell>
          <cell r="I10">
            <v>0</v>
          </cell>
        </row>
        <row r="11">
          <cell r="A11" t="str">
            <v>V.Sudharshan</v>
          </cell>
          <cell r="B11">
            <v>568.25</v>
          </cell>
          <cell r="C11">
            <v>19.888750000000002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6"/>
  <sheetViews>
    <sheetView tabSelected="1" topLeftCell="Y1" workbookViewId="0">
      <selection activeCell="AO8" sqref="AO8"/>
    </sheetView>
  </sheetViews>
  <sheetFormatPr defaultRowHeight="15" x14ac:dyDescent="0.25"/>
  <cols>
    <col min="1" max="1" width="9.140625" style="12"/>
    <col min="2" max="2" width="13.28515625" style="12" bestFit="1" customWidth="1"/>
    <col min="3" max="3" width="10.85546875" style="12" bestFit="1" customWidth="1"/>
    <col min="4" max="4" width="6.85546875" style="12" bestFit="1" customWidth="1"/>
    <col min="5" max="5" width="13.85546875" style="12" bestFit="1" customWidth="1"/>
    <col min="6" max="6" width="19.28515625" style="12" bestFit="1" customWidth="1"/>
    <col min="7" max="7" width="9.140625" style="12"/>
    <col min="8" max="8" width="9.5703125" style="12" bestFit="1" customWidth="1"/>
    <col min="9" max="9" width="13.85546875" style="12" bestFit="1" customWidth="1"/>
    <col min="10" max="10" width="29.28515625" style="12" bestFit="1" customWidth="1"/>
    <col min="11" max="11" width="9" style="12" bestFit="1" customWidth="1"/>
    <col min="12" max="12" width="29.7109375" style="12" bestFit="1" customWidth="1"/>
    <col min="13" max="13" width="15.42578125" style="12" bestFit="1" customWidth="1"/>
    <col min="14" max="14" width="13.7109375" style="12" bestFit="1" customWidth="1"/>
    <col min="15" max="15" width="9.140625" style="12"/>
    <col min="16" max="16" width="14.140625" style="12" customWidth="1"/>
    <col min="17" max="17" width="13.7109375" style="12" bestFit="1" customWidth="1"/>
    <col min="18" max="18" width="11.5703125" bestFit="1" customWidth="1"/>
    <col min="19" max="19" width="10.5703125" bestFit="1" customWidth="1"/>
    <col min="20" max="21" width="9.28515625" bestFit="1" customWidth="1"/>
    <col min="22" max="22" width="9.5703125" bestFit="1" customWidth="1"/>
    <col min="23" max="23" width="9.28515625" bestFit="1" customWidth="1"/>
    <col min="24" max="24" width="11.5703125" bestFit="1" customWidth="1"/>
    <col min="25" max="25" width="9.28515625" bestFit="1" customWidth="1"/>
    <col min="26" max="26" width="9.5703125" bestFit="1" customWidth="1"/>
    <col min="27" max="27" width="9.28515625" bestFit="1" customWidth="1"/>
    <col min="28" max="28" width="10.5703125" bestFit="1" customWidth="1"/>
    <col min="29" max="29" width="11.5703125" bestFit="1" customWidth="1"/>
    <col min="30" max="30" width="12.7109375" customWidth="1"/>
    <col min="31" max="32" width="9.28515625" bestFit="1" customWidth="1"/>
    <col min="33" max="33" width="9.5703125" bestFit="1" customWidth="1"/>
    <col min="34" max="34" width="9.28515625" bestFit="1" customWidth="1"/>
    <col min="35" max="35" width="10.42578125" customWidth="1"/>
    <col min="36" max="36" width="10.28515625" customWidth="1"/>
    <col min="37" max="37" width="11.5703125" style="71" customWidth="1"/>
    <col min="38" max="38" width="11" style="71" customWidth="1"/>
    <col min="39" max="39" width="12.85546875" style="71" customWidth="1"/>
    <col min="40" max="40" width="15.28515625" style="71" customWidth="1"/>
  </cols>
  <sheetData>
    <row r="1" spans="1:40" x14ac:dyDescent="0.25">
      <c r="R1">
        <v>2</v>
      </c>
      <c r="S1">
        <v>3</v>
      </c>
      <c r="U1">
        <v>5</v>
      </c>
      <c r="V1">
        <v>4</v>
      </c>
      <c r="W1">
        <v>7</v>
      </c>
      <c r="X1">
        <v>6</v>
      </c>
      <c r="Y1">
        <v>9</v>
      </c>
      <c r="Z1">
        <v>8</v>
      </c>
      <c r="AA1">
        <v>11</v>
      </c>
      <c r="AB1">
        <v>10</v>
      </c>
      <c r="AC1">
        <v>12</v>
      </c>
      <c r="AD1">
        <v>13</v>
      </c>
    </row>
    <row r="2" spans="1:40" ht="45" x14ac:dyDescent="0.25">
      <c r="A2" s="68" t="s">
        <v>0</v>
      </c>
      <c r="B2" s="7" t="s">
        <v>1</v>
      </c>
      <c r="C2" s="63" t="s">
        <v>2</v>
      </c>
      <c r="D2" s="63" t="s">
        <v>4</v>
      </c>
      <c r="E2" s="63" t="s">
        <v>107</v>
      </c>
      <c r="F2" s="63" t="s">
        <v>7</v>
      </c>
      <c r="G2" s="63" t="s">
        <v>6</v>
      </c>
      <c r="H2" s="63" t="s">
        <v>8</v>
      </c>
      <c r="I2" s="64" t="s">
        <v>104</v>
      </c>
      <c r="J2" s="8" t="s">
        <v>105</v>
      </c>
      <c r="K2" s="64" t="s">
        <v>3</v>
      </c>
      <c r="L2" s="8" t="s">
        <v>101</v>
      </c>
      <c r="M2" s="8" t="s">
        <v>102</v>
      </c>
      <c r="N2" s="8" t="s">
        <v>103</v>
      </c>
      <c r="O2" s="63" t="s">
        <v>9</v>
      </c>
      <c r="P2" s="65" t="s">
        <v>10</v>
      </c>
      <c r="Q2" s="63" t="s">
        <v>11</v>
      </c>
      <c r="R2" s="49" t="s">
        <v>161</v>
      </c>
      <c r="S2" s="50" t="s">
        <v>162</v>
      </c>
      <c r="T2" s="51" t="s">
        <v>163</v>
      </c>
      <c r="U2" s="52" t="s">
        <v>164</v>
      </c>
      <c r="V2" s="53" t="s">
        <v>165</v>
      </c>
      <c r="W2" s="52" t="s">
        <v>166</v>
      </c>
      <c r="X2" s="53" t="s">
        <v>167</v>
      </c>
      <c r="Y2" s="52" t="s">
        <v>168</v>
      </c>
      <c r="Z2" s="53" t="s">
        <v>169</v>
      </c>
      <c r="AA2" s="52" t="s">
        <v>170</v>
      </c>
      <c r="AB2" s="53" t="s">
        <v>171</v>
      </c>
      <c r="AC2" s="54" t="s">
        <v>172</v>
      </c>
      <c r="AD2" s="55" t="s">
        <v>173</v>
      </c>
      <c r="AE2" s="56" t="s">
        <v>181</v>
      </c>
      <c r="AF2" s="57" t="s">
        <v>182</v>
      </c>
      <c r="AG2" s="58" t="s">
        <v>193</v>
      </c>
      <c r="AH2" s="59" t="s">
        <v>174</v>
      </c>
      <c r="AI2" s="60" t="s">
        <v>175</v>
      </c>
      <c r="AJ2" s="61" t="s">
        <v>176</v>
      </c>
      <c r="AK2" s="72" t="s">
        <v>177</v>
      </c>
      <c r="AL2" s="73" t="s">
        <v>178</v>
      </c>
      <c r="AM2" s="74" t="s">
        <v>179</v>
      </c>
      <c r="AN2" s="75" t="s">
        <v>180</v>
      </c>
    </row>
    <row r="3" spans="1:40" x14ac:dyDescent="0.25">
      <c r="A3" s="13" t="s">
        <v>12</v>
      </c>
      <c r="B3" s="1">
        <v>722202694</v>
      </c>
      <c r="C3" s="14">
        <v>8334870</v>
      </c>
      <c r="D3" s="14" t="s">
        <v>5</v>
      </c>
      <c r="E3" s="14" t="s">
        <v>13</v>
      </c>
      <c r="F3" s="14" t="s">
        <v>13</v>
      </c>
      <c r="G3" s="14" t="s">
        <v>14</v>
      </c>
      <c r="H3" s="15" t="s">
        <v>15</v>
      </c>
      <c r="I3" s="16">
        <v>5001</v>
      </c>
      <c r="J3" s="17" t="s">
        <v>106</v>
      </c>
      <c r="K3" s="18">
        <v>40351</v>
      </c>
      <c r="L3" s="15" t="s">
        <v>109</v>
      </c>
      <c r="M3" s="15"/>
      <c r="N3" s="15" t="s">
        <v>108</v>
      </c>
      <c r="O3" s="15" t="s">
        <v>16</v>
      </c>
      <c r="P3" s="19">
        <v>8490005726</v>
      </c>
      <c r="Q3" s="15" t="s">
        <v>17</v>
      </c>
      <c r="R3" s="71">
        <v>38932.019999999997</v>
      </c>
      <c r="S3" s="71">
        <v>4866.5024999999996</v>
      </c>
      <c r="T3" s="71">
        <v>57</v>
      </c>
      <c r="U3" s="71">
        <v>0</v>
      </c>
      <c r="V3" s="71">
        <v>0</v>
      </c>
      <c r="W3" s="71">
        <v>43</v>
      </c>
      <c r="X3" s="71">
        <v>19350</v>
      </c>
      <c r="Y3" s="71">
        <v>0</v>
      </c>
      <c r="Z3" s="71">
        <v>0</v>
      </c>
      <c r="AA3" s="71">
        <v>14</v>
      </c>
      <c r="AB3" s="71">
        <v>6300</v>
      </c>
      <c r="AC3" s="71">
        <v>5000</v>
      </c>
      <c r="AD3" s="71">
        <v>20000</v>
      </c>
      <c r="AE3" s="71">
        <v>0</v>
      </c>
      <c r="AF3" s="71">
        <v>0</v>
      </c>
      <c r="AG3" s="71">
        <v>24.75</v>
      </c>
      <c r="AH3" s="71">
        <v>0</v>
      </c>
      <c r="AI3" s="71"/>
      <c r="AJ3" s="71">
        <v>7254.8940000000002</v>
      </c>
      <c r="AK3" s="71">
        <f>S3+V3+X3+Z3+AB3+AC3+AD3+AE3+AF3+AG3+AH3+AI3+AJ3</f>
        <v>62796.146500000003</v>
      </c>
      <c r="AL3" s="71">
        <f>-AK3*8%</f>
        <v>-5023.6917200000007</v>
      </c>
      <c r="AM3" s="71">
        <v>-25000</v>
      </c>
      <c r="AN3" s="71">
        <f>AK3+AL3+AM3</f>
        <v>32772.45478</v>
      </c>
    </row>
    <row r="4" spans="1:40" x14ac:dyDescent="0.25">
      <c r="A4" s="20">
        <v>0</v>
      </c>
      <c r="B4" s="2">
        <v>722202429</v>
      </c>
      <c r="C4" s="21">
        <v>8334934</v>
      </c>
      <c r="D4" s="22" t="s">
        <v>18</v>
      </c>
      <c r="E4" s="23" t="s">
        <v>13</v>
      </c>
      <c r="F4" s="15" t="s">
        <v>19</v>
      </c>
      <c r="G4" s="15" t="s">
        <v>14</v>
      </c>
      <c r="H4" s="15" t="s">
        <v>20</v>
      </c>
      <c r="I4" s="16">
        <v>5002</v>
      </c>
      <c r="J4" s="17" t="s">
        <v>106</v>
      </c>
      <c r="K4" s="18">
        <v>41311</v>
      </c>
      <c r="L4" s="15" t="s">
        <v>111</v>
      </c>
      <c r="M4" s="15"/>
      <c r="N4" s="15" t="s">
        <v>110</v>
      </c>
      <c r="O4" s="15" t="s">
        <v>21</v>
      </c>
      <c r="P4" s="24" t="s">
        <v>22</v>
      </c>
      <c r="Q4" s="15" t="s">
        <v>23</v>
      </c>
      <c r="R4" s="71">
        <v>14501.56</v>
      </c>
      <c r="S4" s="71">
        <v>1812.6949999999999</v>
      </c>
      <c r="T4" s="71">
        <v>2</v>
      </c>
      <c r="U4" s="71">
        <v>0</v>
      </c>
      <c r="V4" s="71">
        <v>0</v>
      </c>
      <c r="W4" s="71">
        <v>2</v>
      </c>
      <c r="X4" s="71">
        <v>500</v>
      </c>
      <c r="Y4" s="71">
        <v>0</v>
      </c>
      <c r="Z4" s="71">
        <v>0</v>
      </c>
      <c r="AA4" s="71">
        <v>0</v>
      </c>
      <c r="AB4" s="71">
        <v>0</v>
      </c>
      <c r="AC4" s="71">
        <v>5000</v>
      </c>
      <c r="AD4" s="71">
        <v>0</v>
      </c>
      <c r="AE4" s="71">
        <v>0</v>
      </c>
      <c r="AF4" s="71">
        <v>0</v>
      </c>
      <c r="AG4" s="71">
        <v>0</v>
      </c>
      <c r="AH4" s="71">
        <v>0</v>
      </c>
      <c r="AI4" s="71"/>
      <c r="AJ4" s="71"/>
      <c r="AK4" s="71">
        <f t="shared" ref="AK4:AK28" si="0">S4+V4+X4+Z4+AB4+AC4+AD4+AE4+AF4+AG4+AH4+AI4+AJ4</f>
        <v>7312.6949999999997</v>
      </c>
      <c r="AL4" s="71">
        <f t="shared" ref="AL4:AL27" si="1">-AK4*8%</f>
        <v>-585.01559999999995</v>
      </c>
      <c r="AM4" s="71">
        <v>-5000</v>
      </c>
      <c r="AN4" s="71">
        <f t="shared" ref="AN4:AN28" si="2">AK4+AL4+AM4</f>
        <v>1727.6794</v>
      </c>
    </row>
    <row r="5" spans="1:40" x14ac:dyDescent="0.25">
      <c r="A5" s="20">
        <v>0</v>
      </c>
      <c r="B5" s="2">
        <v>722202809</v>
      </c>
      <c r="C5" s="22">
        <v>8335091</v>
      </c>
      <c r="D5" s="22" t="s">
        <v>18</v>
      </c>
      <c r="E5" s="23" t="s">
        <v>13</v>
      </c>
      <c r="F5" s="15" t="s">
        <v>24</v>
      </c>
      <c r="G5" s="15" t="s">
        <v>14</v>
      </c>
      <c r="H5" s="15" t="s">
        <v>25</v>
      </c>
      <c r="I5" s="25">
        <v>5003</v>
      </c>
      <c r="J5" s="17" t="s">
        <v>106</v>
      </c>
      <c r="K5" s="18">
        <v>41318</v>
      </c>
      <c r="L5" s="15" t="s">
        <v>113</v>
      </c>
      <c r="M5" s="15" t="s">
        <v>27</v>
      </c>
      <c r="N5" s="15" t="s">
        <v>112</v>
      </c>
      <c r="O5" s="15" t="s">
        <v>16</v>
      </c>
      <c r="P5" s="24" t="s">
        <v>26</v>
      </c>
      <c r="Q5" s="15" t="s">
        <v>27</v>
      </c>
      <c r="R5" s="71">
        <v>36761.39</v>
      </c>
      <c r="S5" s="71">
        <v>4595.1737499999999</v>
      </c>
      <c r="T5" s="71">
        <v>0</v>
      </c>
      <c r="U5" s="71">
        <v>0</v>
      </c>
      <c r="V5" s="71">
        <v>0</v>
      </c>
      <c r="W5" s="71">
        <v>0</v>
      </c>
      <c r="X5" s="71">
        <v>0</v>
      </c>
      <c r="Y5" s="71">
        <v>0</v>
      </c>
      <c r="Z5" s="71">
        <v>0</v>
      </c>
      <c r="AA5" s="71">
        <v>0</v>
      </c>
      <c r="AB5" s="71">
        <v>0</v>
      </c>
      <c r="AC5" s="71">
        <v>0</v>
      </c>
      <c r="AD5" s="71">
        <v>0</v>
      </c>
      <c r="AE5" s="71">
        <v>0</v>
      </c>
      <c r="AF5" s="71">
        <v>0</v>
      </c>
      <c r="AG5" s="71">
        <v>475</v>
      </c>
      <c r="AH5" s="71">
        <v>0</v>
      </c>
      <c r="AI5" s="71">
        <v>-700</v>
      </c>
      <c r="AJ5" s="71"/>
      <c r="AK5" s="71">
        <f t="shared" si="0"/>
        <v>4370.1737499999999</v>
      </c>
      <c r="AL5" s="71">
        <f t="shared" si="1"/>
        <v>-349.6139</v>
      </c>
      <c r="AM5" s="71">
        <v>-5000</v>
      </c>
      <c r="AN5" s="78">
        <f t="shared" si="2"/>
        <v>-979.4401499999999</v>
      </c>
    </row>
    <row r="6" spans="1:40" x14ac:dyDescent="0.25">
      <c r="A6" s="20">
        <v>0</v>
      </c>
      <c r="B6" s="2">
        <v>722202461</v>
      </c>
      <c r="C6" s="26">
        <v>3082054</v>
      </c>
      <c r="D6" s="22" t="s">
        <v>18</v>
      </c>
      <c r="E6" s="23" t="s">
        <v>13</v>
      </c>
      <c r="F6" s="15" t="s">
        <v>28</v>
      </c>
      <c r="G6" s="15" t="s">
        <v>14</v>
      </c>
      <c r="H6" s="15" t="s">
        <v>29</v>
      </c>
      <c r="I6" s="16">
        <v>5004</v>
      </c>
      <c r="J6" s="17" t="s">
        <v>106</v>
      </c>
      <c r="K6" s="18">
        <v>41311</v>
      </c>
      <c r="L6" s="15" t="s">
        <v>116</v>
      </c>
      <c r="M6" s="15" t="s">
        <v>114</v>
      </c>
      <c r="N6" s="15" t="s">
        <v>115</v>
      </c>
      <c r="O6" s="15" t="s">
        <v>21</v>
      </c>
      <c r="P6" s="24" t="s">
        <v>30</v>
      </c>
      <c r="Q6" s="15" t="s">
        <v>23</v>
      </c>
      <c r="R6" s="71">
        <v>19003.52</v>
      </c>
      <c r="S6" s="71">
        <v>2375.44</v>
      </c>
      <c r="T6" s="71">
        <v>20</v>
      </c>
      <c r="U6" s="71">
        <v>0</v>
      </c>
      <c r="V6" s="71">
        <v>0</v>
      </c>
      <c r="W6" s="71">
        <v>20</v>
      </c>
      <c r="X6" s="71">
        <v>7000</v>
      </c>
      <c r="Y6" s="71">
        <v>0</v>
      </c>
      <c r="Z6" s="71">
        <v>0</v>
      </c>
      <c r="AA6" s="71">
        <v>0</v>
      </c>
      <c r="AB6" s="71">
        <v>0</v>
      </c>
      <c r="AC6" s="71">
        <v>5000</v>
      </c>
      <c r="AD6" s="71">
        <v>20000</v>
      </c>
      <c r="AE6" s="71">
        <v>0</v>
      </c>
      <c r="AF6" s="71">
        <v>0</v>
      </c>
      <c r="AG6" s="71">
        <v>0</v>
      </c>
      <c r="AH6" s="71">
        <v>0</v>
      </c>
      <c r="AI6" s="71"/>
      <c r="AJ6" s="71"/>
      <c r="AK6" s="71">
        <f t="shared" si="0"/>
        <v>34375.440000000002</v>
      </c>
      <c r="AL6" s="71">
        <f t="shared" si="1"/>
        <v>-2750.0352000000003</v>
      </c>
      <c r="AM6" s="71">
        <v>-5000</v>
      </c>
      <c r="AN6" s="71">
        <f t="shared" si="2"/>
        <v>26625.404800000004</v>
      </c>
    </row>
    <row r="7" spans="1:40" x14ac:dyDescent="0.25">
      <c r="A7" s="13">
        <v>0</v>
      </c>
      <c r="B7" s="6">
        <v>722208851</v>
      </c>
      <c r="C7" s="6">
        <v>3089148</v>
      </c>
      <c r="D7" s="14" t="s">
        <v>5</v>
      </c>
      <c r="E7" s="27" t="s">
        <v>31</v>
      </c>
      <c r="F7" s="27" t="s">
        <v>31</v>
      </c>
      <c r="G7" s="6" t="s">
        <v>14</v>
      </c>
      <c r="H7" s="28" t="s">
        <v>60</v>
      </c>
      <c r="I7" s="16">
        <v>5017</v>
      </c>
      <c r="J7" s="17" t="s">
        <v>106</v>
      </c>
      <c r="K7" s="29">
        <v>41416</v>
      </c>
      <c r="L7" s="28" t="s">
        <v>117</v>
      </c>
      <c r="M7" s="28"/>
      <c r="N7" s="28" t="s">
        <v>32</v>
      </c>
      <c r="O7" s="30" t="s">
        <v>16</v>
      </c>
      <c r="P7" s="30">
        <v>8580007984</v>
      </c>
      <c r="Q7" s="30" t="s">
        <v>32</v>
      </c>
      <c r="R7" s="71">
        <v>3308.08</v>
      </c>
      <c r="S7" s="71">
        <v>413.51</v>
      </c>
      <c r="T7" s="71">
        <v>32</v>
      </c>
      <c r="U7" s="71">
        <v>0</v>
      </c>
      <c r="V7" s="71">
        <v>0</v>
      </c>
      <c r="W7" s="71">
        <v>22</v>
      </c>
      <c r="X7" s="71">
        <v>9900</v>
      </c>
      <c r="Y7" s="71">
        <v>0</v>
      </c>
      <c r="Z7" s="71">
        <v>0</v>
      </c>
      <c r="AA7" s="71">
        <v>10</v>
      </c>
      <c r="AB7" s="71">
        <v>4500</v>
      </c>
      <c r="AC7" s="71">
        <v>5000</v>
      </c>
      <c r="AD7" s="71">
        <v>20000</v>
      </c>
      <c r="AE7" s="71">
        <v>0</v>
      </c>
      <c r="AF7" s="71">
        <v>0</v>
      </c>
      <c r="AG7" s="71">
        <v>0</v>
      </c>
      <c r="AH7" s="71">
        <v>0</v>
      </c>
      <c r="AI7" s="71"/>
      <c r="AJ7" s="71">
        <v>3114.4039499999999</v>
      </c>
      <c r="AK7" s="71">
        <f t="shared" si="0"/>
        <v>42927.913950000002</v>
      </c>
      <c r="AL7" s="71">
        <f t="shared" si="1"/>
        <v>-3434.2331160000003</v>
      </c>
      <c r="AM7" s="71">
        <v>-25000</v>
      </c>
      <c r="AN7" s="71">
        <f t="shared" si="2"/>
        <v>14493.680833999999</v>
      </c>
    </row>
    <row r="8" spans="1:40" x14ac:dyDescent="0.25">
      <c r="A8" s="31">
        <v>0</v>
      </c>
      <c r="B8" s="5">
        <v>722208727</v>
      </c>
      <c r="C8" s="32">
        <v>3089142</v>
      </c>
      <c r="D8" s="31" t="s">
        <v>18</v>
      </c>
      <c r="E8" s="33" t="s">
        <v>31</v>
      </c>
      <c r="F8" s="23" t="s">
        <v>34</v>
      </c>
      <c r="G8" s="23" t="s">
        <v>14</v>
      </c>
      <c r="H8" s="23" t="s">
        <v>35</v>
      </c>
      <c r="I8" s="16">
        <v>5006</v>
      </c>
      <c r="J8" s="17" t="s">
        <v>106</v>
      </c>
      <c r="K8" s="18">
        <v>41348</v>
      </c>
      <c r="L8" s="23" t="s">
        <v>119</v>
      </c>
      <c r="M8" s="23"/>
      <c r="N8" s="23" t="s">
        <v>118</v>
      </c>
      <c r="O8" s="23" t="s">
        <v>16</v>
      </c>
      <c r="P8" s="34">
        <v>8258003972</v>
      </c>
      <c r="Q8" s="23" t="s">
        <v>96</v>
      </c>
      <c r="R8" s="71">
        <v>39174.81</v>
      </c>
      <c r="S8" s="71">
        <v>4896.8512499999997</v>
      </c>
      <c r="T8" s="71">
        <v>4</v>
      </c>
      <c r="U8" s="71">
        <v>0</v>
      </c>
      <c r="V8" s="71">
        <v>0</v>
      </c>
      <c r="W8" s="71">
        <v>1</v>
      </c>
      <c r="X8" s="71">
        <v>250</v>
      </c>
      <c r="Y8" s="71">
        <v>0</v>
      </c>
      <c r="Z8" s="71">
        <v>0</v>
      </c>
      <c r="AA8" s="71">
        <v>3</v>
      </c>
      <c r="AB8" s="71">
        <v>750</v>
      </c>
      <c r="AC8" s="71">
        <v>5000</v>
      </c>
      <c r="AD8" s="71">
        <v>0</v>
      </c>
      <c r="AE8" s="71">
        <v>0</v>
      </c>
      <c r="AF8" s="71">
        <v>0</v>
      </c>
      <c r="AG8" s="71">
        <v>0</v>
      </c>
      <c r="AH8" s="71">
        <v>0</v>
      </c>
      <c r="AI8" s="71">
        <v>-3790.85</v>
      </c>
      <c r="AJ8" s="71"/>
      <c r="AK8" s="71">
        <f>S8+V8+X8+Z8+AB8+AC8+AD8+AE8+AF8+AG8+AH8+AI8+AJ8</f>
        <v>7106.0012499999993</v>
      </c>
      <c r="AL8" s="71">
        <f t="shared" si="1"/>
        <v>-568.48009999999999</v>
      </c>
      <c r="AM8" s="71">
        <v>-5000</v>
      </c>
      <c r="AN8" s="71">
        <f t="shared" si="2"/>
        <v>1537.5211499999996</v>
      </c>
    </row>
    <row r="9" spans="1:40" x14ac:dyDescent="0.25">
      <c r="A9" s="32">
        <v>0</v>
      </c>
      <c r="B9" s="5">
        <v>722202360</v>
      </c>
      <c r="C9" s="31">
        <v>0</v>
      </c>
      <c r="D9" s="31" t="s">
        <v>18</v>
      </c>
      <c r="E9" s="33" t="s">
        <v>31</v>
      </c>
      <c r="F9" s="23" t="s">
        <v>36</v>
      </c>
      <c r="G9" s="23" t="s">
        <v>14</v>
      </c>
      <c r="H9" s="15" t="s">
        <v>37</v>
      </c>
      <c r="I9" s="16">
        <v>5007</v>
      </c>
      <c r="J9" s="17" t="s">
        <v>106</v>
      </c>
      <c r="K9" s="18">
        <v>40953</v>
      </c>
      <c r="L9" s="15" t="s">
        <v>121</v>
      </c>
      <c r="M9" s="15"/>
      <c r="N9" s="15" t="s">
        <v>120</v>
      </c>
      <c r="O9" s="15" t="s">
        <v>38</v>
      </c>
      <c r="P9" s="19" t="s">
        <v>39</v>
      </c>
      <c r="Q9" s="15" t="s">
        <v>40</v>
      </c>
      <c r="R9" s="71">
        <v>25663.77</v>
      </c>
      <c r="S9" s="71">
        <v>3207.9712500000001</v>
      </c>
      <c r="T9" s="71">
        <v>0</v>
      </c>
      <c r="U9" s="71">
        <v>0</v>
      </c>
      <c r="V9" s="71">
        <v>0</v>
      </c>
      <c r="W9" s="71">
        <v>0</v>
      </c>
      <c r="X9" s="71">
        <v>0</v>
      </c>
      <c r="Y9" s="71">
        <v>0</v>
      </c>
      <c r="Z9" s="71">
        <v>0</v>
      </c>
      <c r="AA9" s="71">
        <v>0</v>
      </c>
      <c r="AB9" s="71">
        <v>0</v>
      </c>
      <c r="AC9" s="71">
        <v>0</v>
      </c>
      <c r="AD9" s="71">
        <v>0</v>
      </c>
      <c r="AE9" s="71">
        <v>0</v>
      </c>
      <c r="AF9" s="71">
        <v>0</v>
      </c>
      <c r="AG9" s="71">
        <v>0</v>
      </c>
      <c r="AH9" s="71">
        <v>0</v>
      </c>
      <c r="AI9" s="71"/>
      <c r="AJ9" s="71"/>
      <c r="AK9" s="71">
        <f t="shared" si="0"/>
        <v>3207.9712500000001</v>
      </c>
      <c r="AL9" s="71">
        <f t="shared" si="1"/>
        <v>-256.6377</v>
      </c>
      <c r="AM9" s="71">
        <v>-5000</v>
      </c>
      <c r="AN9" s="78">
        <f t="shared" si="2"/>
        <v>-2048.6664499999997</v>
      </c>
    </row>
    <row r="10" spans="1:40" x14ac:dyDescent="0.25">
      <c r="A10" s="35">
        <v>0</v>
      </c>
      <c r="B10" s="5">
        <v>722202031</v>
      </c>
      <c r="C10" s="36">
        <v>8335103</v>
      </c>
      <c r="D10" s="31" t="s">
        <v>18</v>
      </c>
      <c r="E10" s="33" t="s">
        <v>31</v>
      </c>
      <c r="F10" s="23" t="s">
        <v>41</v>
      </c>
      <c r="G10" s="15" t="s">
        <v>14</v>
      </c>
      <c r="H10" s="15" t="s">
        <v>42</v>
      </c>
      <c r="I10" s="25">
        <v>5009</v>
      </c>
      <c r="J10" s="17" t="s">
        <v>106</v>
      </c>
      <c r="K10" s="18">
        <v>41292</v>
      </c>
      <c r="L10" s="15" t="s">
        <v>124</v>
      </c>
      <c r="M10" s="15" t="s">
        <v>122</v>
      </c>
      <c r="N10" s="15" t="s">
        <v>123</v>
      </c>
      <c r="O10" s="15" t="s">
        <v>43</v>
      </c>
      <c r="P10" s="24" t="s">
        <v>44</v>
      </c>
      <c r="Q10" s="15" t="s">
        <v>45</v>
      </c>
      <c r="R10" s="71">
        <v>18848.22</v>
      </c>
      <c r="S10" s="71">
        <v>2356.0275000000001</v>
      </c>
      <c r="T10" s="71">
        <v>3</v>
      </c>
      <c r="U10" s="71">
        <v>1</v>
      </c>
      <c r="V10" s="71">
        <v>250</v>
      </c>
      <c r="W10" s="71">
        <v>1</v>
      </c>
      <c r="X10" s="71">
        <v>250</v>
      </c>
      <c r="Y10" s="71">
        <v>1</v>
      </c>
      <c r="Z10" s="71">
        <v>250</v>
      </c>
      <c r="AA10" s="71">
        <v>0</v>
      </c>
      <c r="AB10" s="71">
        <v>0</v>
      </c>
      <c r="AC10" s="71">
        <v>5000</v>
      </c>
      <c r="AD10" s="71">
        <v>0</v>
      </c>
      <c r="AE10" s="71">
        <v>0</v>
      </c>
      <c r="AF10" s="71">
        <v>0</v>
      </c>
      <c r="AG10" s="71">
        <v>0</v>
      </c>
      <c r="AH10" s="71">
        <v>0</v>
      </c>
      <c r="AI10" s="71"/>
      <c r="AJ10" s="71"/>
      <c r="AK10" s="71">
        <f t="shared" si="0"/>
        <v>8106.0275000000001</v>
      </c>
      <c r="AL10" s="71">
        <f t="shared" si="1"/>
        <v>-648.48220000000003</v>
      </c>
      <c r="AM10" s="71">
        <v>0</v>
      </c>
      <c r="AN10" s="71">
        <f t="shared" si="2"/>
        <v>7457.5452999999998</v>
      </c>
    </row>
    <row r="11" spans="1:40" x14ac:dyDescent="0.25">
      <c r="A11" s="35">
        <v>0</v>
      </c>
      <c r="B11" s="5">
        <v>722201703</v>
      </c>
      <c r="C11" s="37">
        <v>3089164</v>
      </c>
      <c r="D11" s="31" t="s">
        <v>18</v>
      </c>
      <c r="E11" s="33" t="s">
        <v>31</v>
      </c>
      <c r="F11" s="23" t="s">
        <v>46</v>
      </c>
      <c r="G11" s="23" t="s">
        <v>14</v>
      </c>
      <c r="H11" s="15" t="s">
        <v>47</v>
      </c>
      <c r="I11" s="16">
        <v>5011</v>
      </c>
      <c r="J11" s="17" t="s">
        <v>106</v>
      </c>
      <c r="K11" s="18">
        <v>41478</v>
      </c>
      <c r="L11" s="23" t="s">
        <v>125</v>
      </c>
      <c r="M11" s="23"/>
      <c r="N11" s="23" t="s">
        <v>33</v>
      </c>
      <c r="O11" s="15" t="s">
        <v>16</v>
      </c>
      <c r="P11" s="24" t="s">
        <v>48</v>
      </c>
      <c r="Q11" s="15" t="s">
        <v>49</v>
      </c>
      <c r="R11" s="71">
        <v>5296.17</v>
      </c>
      <c r="S11" s="71">
        <v>662.02125000000001</v>
      </c>
      <c r="T11" s="71">
        <v>31</v>
      </c>
      <c r="U11" s="71">
        <v>1</v>
      </c>
      <c r="V11" s="71">
        <v>850</v>
      </c>
      <c r="W11" s="71">
        <v>10</v>
      </c>
      <c r="X11" s="71">
        <v>4500</v>
      </c>
      <c r="Y11" s="71">
        <v>0</v>
      </c>
      <c r="Z11" s="71">
        <v>0</v>
      </c>
      <c r="AA11" s="71">
        <v>20</v>
      </c>
      <c r="AB11" s="71">
        <v>9000</v>
      </c>
      <c r="AC11" s="71">
        <v>5000</v>
      </c>
      <c r="AD11" s="71">
        <v>20000</v>
      </c>
      <c r="AE11" s="71">
        <v>0</v>
      </c>
      <c r="AF11" s="71">
        <v>0</v>
      </c>
      <c r="AG11" s="71">
        <v>0</v>
      </c>
      <c r="AH11" s="71">
        <v>0</v>
      </c>
      <c r="AI11" s="71"/>
      <c r="AJ11" s="71"/>
      <c r="AK11" s="71">
        <f>S11+V11+X11+Z11+AB11+AC11+AD11+AE11+AF11+AG11+AH11+AI11+AJ11</f>
        <v>40012.021249999998</v>
      </c>
      <c r="AL11" s="71">
        <f t="shared" si="1"/>
        <v>-3200.9616999999998</v>
      </c>
      <c r="AM11" s="71">
        <v>-5000</v>
      </c>
      <c r="AN11" s="71">
        <f t="shared" si="2"/>
        <v>31811.059549999998</v>
      </c>
    </row>
    <row r="12" spans="1:40" x14ac:dyDescent="0.25">
      <c r="A12" s="13">
        <v>0</v>
      </c>
      <c r="B12" s="6">
        <v>722208853</v>
      </c>
      <c r="C12" s="38">
        <v>3082042</v>
      </c>
      <c r="D12" s="6" t="s">
        <v>5</v>
      </c>
      <c r="E12" s="27" t="s">
        <v>58</v>
      </c>
      <c r="F12" s="27" t="s">
        <v>58</v>
      </c>
      <c r="G12" s="6" t="s">
        <v>14</v>
      </c>
      <c r="H12" s="28" t="s">
        <v>59</v>
      </c>
      <c r="I12" s="16">
        <v>5016</v>
      </c>
      <c r="J12" s="17" t="s">
        <v>106</v>
      </c>
      <c r="K12" s="29">
        <v>41410</v>
      </c>
      <c r="L12" s="28" t="s">
        <v>126</v>
      </c>
      <c r="M12" s="28"/>
      <c r="N12" s="28" t="s">
        <v>112</v>
      </c>
      <c r="O12" s="30" t="s">
        <v>16</v>
      </c>
      <c r="P12" s="30">
        <v>8320028012</v>
      </c>
      <c r="Q12" s="30" t="s">
        <v>27</v>
      </c>
      <c r="R12" s="71">
        <v>48883.18</v>
      </c>
      <c r="S12" s="71">
        <v>6110.3975</v>
      </c>
      <c r="T12" s="71">
        <v>1</v>
      </c>
      <c r="U12" s="71">
        <v>0</v>
      </c>
      <c r="V12" s="71">
        <v>0</v>
      </c>
      <c r="W12" s="71">
        <v>1</v>
      </c>
      <c r="X12" s="71">
        <v>250</v>
      </c>
      <c r="Y12" s="71">
        <v>0</v>
      </c>
      <c r="Z12" s="71">
        <v>0</v>
      </c>
      <c r="AA12" s="71">
        <v>0</v>
      </c>
      <c r="AB12" s="71">
        <v>0</v>
      </c>
      <c r="AC12" s="71">
        <v>5000</v>
      </c>
      <c r="AD12" s="71">
        <v>0</v>
      </c>
      <c r="AE12" s="71">
        <v>0</v>
      </c>
      <c r="AF12" s="71">
        <v>0</v>
      </c>
      <c r="AG12" s="71">
        <v>0</v>
      </c>
      <c r="AH12" s="71">
        <v>0</v>
      </c>
      <c r="AI12" s="71"/>
      <c r="AJ12" s="71">
        <v>31048.390749999999</v>
      </c>
      <c r="AK12" s="71">
        <f t="shared" si="0"/>
        <v>42408.788249999998</v>
      </c>
      <c r="AL12" s="71">
        <f t="shared" si="1"/>
        <v>-3392.7030599999998</v>
      </c>
      <c r="AM12" s="71">
        <v>-5000</v>
      </c>
      <c r="AN12" s="71">
        <f t="shared" si="2"/>
        <v>34016.085189999998</v>
      </c>
    </row>
    <row r="13" spans="1:40" x14ac:dyDescent="0.25">
      <c r="A13" s="39" t="s">
        <v>50</v>
      </c>
      <c r="B13" s="9">
        <v>722202357</v>
      </c>
      <c r="C13" s="40">
        <v>3082088</v>
      </c>
      <c r="D13" s="11" t="s">
        <v>18</v>
      </c>
      <c r="E13" s="33" t="s">
        <v>58</v>
      </c>
      <c r="F13" s="15" t="s">
        <v>51</v>
      </c>
      <c r="G13" s="15" t="s">
        <v>14</v>
      </c>
      <c r="H13" s="15" t="s">
        <v>52</v>
      </c>
      <c r="I13" s="16">
        <v>5013</v>
      </c>
      <c r="J13" s="17" t="s">
        <v>106</v>
      </c>
      <c r="K13" s="18">
        <v>40914</v>
      </c>
      <c r="L13" s="15" t="s">
        <v>128</v>
      </c>
      <c r="M13" s="15" t="s">
        <v>127</v>
      </c>
      <c r="N13" s="15" t="s">
        <v>17</v>
      </c>
      <c r="O13" s="15" t="s">
        <v>16</v>
      </c>
      <c r="P13" s="19">
        <v>8560019487</v>
      </c>
      <c r="Q13" s="15" t="s">
        <v>17</v>
      </c>
      <c r="R13" s="71">
        <v>36983.81</v>
      </c>
      <c r="S13" s="71">
        <v>4622.9762499999997</v>
      </c>
      <c r="T13" s="71">
        <v>28</v>
      </c>
      <c r="U13" s="71">
        <v>0</v>
      </c>
      <c r="V13" s="71">
        <v>0</v>
      </c>
      <c r="W13" s="71">
        <v>24</v>
      </c>
      <c r="X13" s="71">
        <v>8400</v>
      </c>
      <c r="Y13" s="71">
        <v>2</v>
      </c>
      <c r="Z13" s="71">
        <v>1500</v>
      </c>
      <c r="AA13" s="71">
        <v>2</v>
      </c>
      <c r="AB13" s="71">
        <v>700</v>
      </c>
      <c r="AC13" s="71">
        <v>5000</v>
      </c>
      <c r="AD13" s="71">
        <v>20000</v>
      </c>
      <c r="AE13" s="71">
        <v>0</v>
      </c>
      <c r="AF13" s="71">
        <v>0</v>
      </c>
      <c r="AG13" s="71">
        <v>0</v>
      </c>
      <c r="AH13" s="71">
        <v>0</v>
      </c>
      <c r="AI13" s="71"/>
      <c r="AJ13" s="71"/>
      <c r="AK13" s="71">
        <f t="shared" si="0"/>
        <v>40222.97625</v>
      </c>
      <c r="AL13" s="71">
        <f t="shared" si="1"/>
        <v>-3217.8380999999999</v>
      </c>
      <c r="AM13" s="71">
        <v>-5000</v>
      </c>
      <c r="AN13" s="71">
        <f t="shared" si="2"/>
        <v>32005.138149999999</v>
      </c>
    </row>
    <row r="14" spans="1:40" x14ac:dyDescent="0.25">
      <c r="A14" s="39">
        <v>0</v>
      </c>
      <c r="B14" s="10">
        <v>722208776</v>
      </c>
      <c r="C14" s="10">
        <v>3089147</v>
      </c>
      <c r="D14" s="10" t="s">
        <v>18</v>
      </c>
      <c r="E14" s="33" t="s">
        <v>58</v>
      </c>
      <c r="F14" s="33" t="s">
        <v>53</v>
      </c>
      <c r="G14" s="28" t="s">
        <v>14</v>
      </c>
      <c r="H14" s="28" t="s">
        <v>54</v>
      </c>
      <c r="I14" s="16">
        <v>5014</v>
      </c>
      <c r="J14" s="17" t="s">
        <v>106</v>
      </c>
      <c r="K14" s="29">
        <v>41386</v>
      </c>
      <c r="L14" s="28" t="s">
        <v>129</v>
      </c>
      <c r="M14" s="28" t="s">
        <v>27</v>
      </c>
      <c r="N14" s="28" t="s">
        <v>112</v>
      </c>
      <c r="O14" s="33" t="s">
        <v>16</v>
      </c>
      <c r="P14" s="28">
        <v>8320027651</v>
      </c>
      <c r="Q14" s="28" t="s">
        <v>27</v>
      </c>
      <c r="R14" s="71">
        <v>31705.360000000001</v>
      </c>
      <c r="S14" s="71">
        <v>3963.17</v>
      </c>
      <c r="T14" s="71">
        <v>30</v>
      </c>
      <c r="U14" s="71">
        <v>0</v>
      </c>
      <c r="V14" s="71">
        <v>0</v>
      </c>
      <c r="W14" s="71">
        <v>30</v>
      </c>
      <c r="X14" s="71">
        <v>13500</v>
      </c>
      <c r="Y14" s="71">
        <v>0</v>
      </c>
      <c r="Z14" s="71">
        <v>0</v>
      </c>
      <c r="AA14" s="71">
        <v>0</v>
      </c>
      <c r="AB14" s="71">
        <v>0</v>
      </c>
      <c r="AC14" s="71">
        <v>5000</v>
      </c>
      <c r="AD14" s="71">
        <v>20000</v>
      </c>
      <c r="AE14" s="71">
        <v>0</v>
      </c>
      <c r="AF14" s="71">
        <v>0</v>
      </c>
      <c r="AG14" s="71">
        <v>1000</v>
      </c>
      <c r="AH14" s="71">
        <v>0</v>
      </c>
      <c r="AI14" s="71"/>
      <c r="AJ14" s="71"/>
      <c r="AK14" s="71">
        <f t="shared" si="0"/>
        <v>43463.17</v>
      </c>
      <c r="AL14" s="71">
        <f t="shared" si="1"/>
        <v>-3477.0535999999997</v>
      </c>
      <c r="AM14" s="71">
        <v>-25000</v>
      </c>
      <c r="AN14" s="71">
        <f t="shared" si="2"/>
        <v>14986.116399999999</v>
      </c>
    </row>
    <row r="15" spans="1:40" x14ac:dyDescent="0.25">
      <c r="A15" s="39">
        <v>0</v>
      </c>
      <c r="B15" s="10">
        <v>722208774</v>
      </c>
      <c r="C15" s="10">
        <v>3089149</v>
      </c>
      <c r="D15" s="10" t="s">
        <v>18</v>
      </c>
      <c r="E15" s="33" t="s">
        <v>58</v>
      </c>
      <c r="F15" s="33" t="s">
        <v>55</v>
      </c>
      <c r="G15" s="28" t="s">
        <v>14</v>
      </c>
      <c r="H15" s="28" t="s">
        <v>56</v>
      </c>
      <c r="I15" s="16">
        <v>5015</v>
      </c>
      <c r="J15" s="17" t="s">
        <v>106</v>
      </c>
      <c r="K15" s="29">
        <v>41382</v>
      </c>
      <c r="L15" s="28" t="s">
        <v>131</v>
      </c>
      <c r="M15" s="28"/>
      <c r="N15" s="28" t="s">
        <v>130</v>
      </c>
      <c r="O15" s="30" t="s">
        <v>16</v>
      </c>
      <c r="P15" s="30">
        <v>8180018942</v>
      </c>
      <c r="Q15" s="30" t="s">
        <v>57</v>
      </c>
      <c r="R15" s="71">
        <v>11881.49</v>
      </c>
      <c r="S15" s="71">
        <v>1485.18625</v>
      </c>
      <c r="T15" s="71">
        <v>31</v>
      </c>
      <c r="U15" s="71">
        <v>0</v>
      </c>
      <c r="V15" s="71">
        <v>0</v>
      </c>
      <c r="W15" s="71">
        <v>31</v>
      </c>
      <c r="X15" s="71">
        <v>13950</v>
      </c>
      <c r="Y15" s="71">
        <v>0</v>
      </c>
      <c r="Z15" s="71">
        <v>0</v>
      </c>
      <c r="AA15" s="71">
        <v>0</v>
      </c>
      <c r="AB15" s="71">
        <v>0</v>
      </c>
      <c r="AC15" s="71">
        <v>5000</v>
      </c>
      <c r="AD15" s="71">
        <v>20000</v>
      </c>
      <c r="AE15" s="71">
        <v>0</v>
      </c>
      <c r="AF15" s="71">
        <v>0</v>
      </c>
      <c r="AG15" s="71">
        <v>1000</v>
      </c>
      <c r="AH15" s="71">
        <v>0</v>
      </c>
      <c r="AI15" s="71"/>
      <c r="AJ15" s="71"/>
      <c r="AK15" s="71">
        <f t="shared" si="0"/>
        <v>41435.186249999999</v>
      </c>
      <c r="AL15" s="71">
        <f t="shared" si="1"/>
        <v>-3314.8148999999999</v>
      </c>
      <c r="AM15" s="71">
        <v>-25000</v>
      </c>
      <c r="AN15" s="71">
        <f t="shared" si="2"/>
        <v>13120.371350000001</v>
      </c>
    </row>
    <row r="16" spans="1:40" x14ac:dyDescent="0.25">
      <c r="A16" s="41">
        <v>0</v>
      </c>
      <c r="B16" s="11">
        <v>722208928</v>
      </c>
      <c r="C16" s="10">
        <v>3089144</v>
      </c>
      <c r="D16" s="11" t="s">
        <v>18</v>
      </c>
      <c r="E16" s="33" t="s">
        <v>58</v>
      </c>
      <c r="F16" s="15" t="s">
        <v>61</v>
      </c>
      <c r="G16" s="15" t="s">
        <v>14</v>
      </c>
      <c r="H16" s="15" t="s">
        <v>62</v>
      </c>
      <c r="I16" s="16">
        <v>5018</v>
      </c>
      <c r="J16" s="17" t="s">
        <v>106</v>
      </c>
      <c r="K16" s="18">
        <v>41466</v>
      </c>
      <c r="L16" s="15" t="s">
        <v>133</v>
      </c>
      <c r="M16" s="15" t="s">
        <v>132</v>
      </c>
      <c r="N16" s="15" t="s">
        <v>33</v>
      </c>
      <c r="O16" s="15" t="s">
        <v>16</v>
      </c>
      <c r="P16" s="15">
        <v>8259000653</v>
      </c>
      <c r="Q16" s="15" t="s">
        <v>33</v>
      </c>
      <c r="R16" s="71">
        <v>5954.79</v>
      </c>
      <c r="S16" s="71">
        <v>744.34875</v>
      </c>
      <c r="T16" s="71">
        <v>105</v>
      </c>
      <c r="U16" s="71">
        <v>0</v>
      </c>
      <c r="V16" s="71">
        <v>0</v>
      </c>
      <c r="W16" s="71">
        <v>105</v>
      </c>
      <c r="X16" s="71">
        <v>47250</v>
      </c>
      <c r="Y16" s="71">
        <v>0</v>
      </c>
      <c r="Z16" s="71">
        <v>0</v>
      </c>
      <c r="AA16" s="71">
        <v>0</v>
      </c>
      <c r="AB16" s="71">
        <v>0</v>
      </c>
      <c r="AC16" s="71">
        <v>5000</v>
      </c>
      <c r="AD16" s="71">
        <v>20000</v>
      </c>
      <c r="AE16" s="71">
        <v>0</v>
      </c>
      <c r="AF16" s="71">
        <v>0</v>
      </c>
      <c r="AG16" s="71">
        <v>0</v>
      </c>
      <c r="AH16" s="71">
        <v>0</v>
      </c>
      <c r="AI16" s="71"/>
      <c r="AJ16" s="71"/>
      <c r="AK16" s="71">
        <f t="shared" si="0"/>
        <v>72994.348750000005</v>
      </c>
      <c r="AL16" s="71">
        <f t="shared" si="1"/>
        <v>-5839.5479000000005</v>
      </c>
      <c r="AM16" s="71">
        <v>-25000</v>
      </c>
      <c r="AN16" s="71">
        <f t="shared" si="2"/>
        <v>42154.80085</v>
      </c>
    </row>
    <row r="17" spans="1:40" x14ac:dyDescent="0.25">
      <c r="A17" s="13" t="s">
        <v>63</v>
      </c>
      <c r="B17" s="1">
        <v>722202350</v>
      </c>
      <c r="C17" s="1">
        <v>2220442</v>
      </c>
      <c r="D17" s="14" t="s">
        <v>5</v>
      </c>
      <c r="E17" s="14" t="s">
        <v>64</v>
      </c>
      <c r="F17" s="14" t="s">
        <v>64</v>
      </c>
      <c r="G17" s="14" t="s">
        <v>14</v>
      </c>
      <c r="H17" s="15" t="s">
        <v>65</v>
      </c>
      <c r="I17" s="16">
        <v>5019</v>
      </c>
      <c r="J17" s="17" t="s">
        <v>106</v>
      </c>
      <c r="K17" s="18">
        <v>40551</v>
      </c>
      <c r="L17" s="15" t="s">
        <v>136</v>
      </c>
      <c r="M17" s="15" t="s">
        <v>134</v>
      </c>
      <c r="N17" s="15" t="s">
        <v>135</v>
      </c>
      <c r="O17" s="15" t="s">
        <v>16</v>
      </c>
      <c r="P17" s="19">
        <v>8208000227</v>
      </c>
      <c r="Q17" s="15" t="s">
        <v>66</v>
      </c>
      <c r="R17" s="71">
        <v>114836.24</v>
      </c>
      <c r="S17" s="71">
        <v>14354.53</v>
      </c>
      <c r="T17" s="71">
        <v>80</v>
      </c>
      <c r="U17" s="71">
        <v>0</v>
      </c>
      <c r="V17" s="71">
        <v>0</v>
      </c>
      <c r="W17" s="71">
        <v>79</v>
      </c>
      <c r="X17" s="71">
        <v>35550</v>
      </c>
      <c r="Y17" s="71">
        <v>0</v>
      </c>
      <c r="Z17" s="71">
        <v>0</v>
      </c>
      <c r="AA17" s="71">
        <v>1</v>
      </c>
      <c r="AB17" s="71">
        <v>450</v>
      </c>
      <c r="AC17" s="71">
        <v>5000</v>
      </c>
      <c r="AD17" s="71">
        <v>20000</v>
      </c>
      <c r="AE17" s="71">
        <v>0</v>
      </c>
      <c r="AF17" s="71">
        <v>0</v>
      </c>
      <c r="AG17" s="71">
        <v>475</v>
      </c>
      <c r="AH17" s="71">
        <v>0</v>
      </c>
      <c r="AI17" s="71">
        <v>-1050</v>
      </c>
      <c r="AJ17" s="71">
        <v>34430.041499999999</v>
      </c>
      <c r="AK17" s="71">
        <f t="shared" si="0"/>
        <v>109209.57149999999</v>
      </c>
      <c r="AL17" s="71">
        <f t="shared" si="1"/>
        <v>-8736.7657199999994</v>
      </c>
      <c r="AM17" s="71">
        <v>-25000</v>
      </c>
      <c r="AN17" s="71">
        <f t="shared" si="2"/>
        <v>75472.805779999995</v>
      </c>
    </row>
    <row r="18" spans="1:40" x14ac:dyDescent="0.25">
      <c r="A18" s="42">
        <v>0</v>
      </c>
      <c r="B18" s="3">
        <v>722208854</v>
      </c>
      <c r="C18" s="43">
        <v>3089166</v>
      </c>
      <c r="D18" s="43" t="s">
        <v>18</v>
      </c>
      <c r="E18" s="23" t="s">
        <v>64</v>
      </c>
      <c r="F18" s="15" t="s">
        <v>67</v>
      </c>
      <c r="G18" s="15" t="s">
        <v>14</v>
      </c>
      <c r="H18" s="15" t="s">
        <v>68</v>
      </c>
      <c r="I18" s="16">
        <v>5020</v>
      </c>
      <c r="J18" s="17" t="s">
        <v>106</v>
      </c>
      <c r="K18" s="18">
        <v>41402</v>
      </c>
      <c r="L18" s="15" t="s">
        <v>138</v>
      </c>
      <c r="M18" s="15" t="s">
        <v>69</v>
      </c>
      <c r="N18" s="15" t="s">
        <v>137</v>
      </c>
      <c r="O18" s="15" t="s">
        <v>16</v>
      </c>
      <c r="P18" s="19">
        <v>8470026963</v>
      </c>
      <c r="Q18" s="15" t="s">
        <v>69</v>
      </c>
      <c r="R18" s="71">
        <v>58753.36</v>
      </c>
      <c r="S18" s="71">
        <v>7344.17</v>
      </c>
      <c r="T18" s="71">
        <v>61</v>
      </c>
      <c r="U18" s="71">
        <v>0</v>
      </c>
      <c r="V18" s="71">
        <v>0</v>
      </c>
      <c r="W18" s="71">
        <v>61</v>
      </c>
      <c r="X18" s="71">
        <v>27450</v>
      </c>
      <c r="Y18" s="71">
        <v>0</v>
      </c>
      <c r="Z18" s="71">
        <v>0</v>
      </c>
      <c r="AA18" s="71">
        <v>0</v>
      </c>
      <c r="AB18" s="71">
        <v>0</v>
      </c>
      <c r="AC18" s="71">
        <v>5000</v>
      </c>
      <c r="AD18" s="71">
        <v>20000</v>
      </c>
      <c r="AE18" s="71">
        <v>0</v>
      </c>
      <c r="AF18" s="71">
        <v>0</v>
      </c>
      <c r="AG18" s="71">
        <v>0</v>
      </c>
      <c r="AH18" s="71">
        <v>0</v>
      </c>
      <c r="AI18" s="71">
        <v>-350</v>
      </c>
      <c r="AJ18" s="71"/>
      <c r="AK18" s="71">
        <f t="shared" si="0"/>
        <v>59444.17</v>
      </c>
      <c r="AL18" s="71">
        <f t="shared" si="1"/>
        <v>-4755.5335999999998</v>
      </c>
      <c r="AM18" s="71">
        <v>-25000</v>
      </c>
      <c r="AN18" s="71">
        <f t="shared" si="2"/>
        <v>29688.636399999996</v>
      </c>
    </row>
    <row r="19" spans="1:40" x14ac:dyDescent="0.25">
      <c r="A19" s="42">
        <v>0</v>
      </c>
      <c r="B19" s="3">
        <v>722208857</v>
      </c>
      <c r="C19" s="44">
        <v>3082069</v>
      </c>
      <c r="D19" s="43" t="s">
        <v>18</v>
      </c>
      <c r="E19" s="23" t="s">
        <v>64</v>
      </c>
      <c r="F19" s="15" t="s">
        <v>70</v>
      </c>
      <c r="G19" s="15" t="s">
        <v>14</v>
      </c>
      <c r="H19" s="15" t="s">
        <v>71</v>
      </c>
      <c r="I19" s="16">
        <v>5021</v>
      </c>
      <c r="J19" s="17" t="s">
        <v>106</v>
      </c>
      <c r="K19" s="18">
        <v>41417</v>
      </c>
      <c r="L19" s="15" t="s">
        <v>139</v>
      </c>
      <c r="M19" s="15"/>
      <c r="N19" s="15" t="s">
        <v>115</v>
      </c>
      <c r="O19" s="15" t="s">
        <v>16</v>
      </c>
      <c r="P19" s="19">
        <v>8114025137</v>
      </c>
      <c r="Q19" s="15" t="s">
        <v>95</v>
      </c>
      <c r="R19" s="71">
        <v>4222.04</v>
      </c>
      <c r="S19" s="71">
        <v>527.755</v>
      </c>
      <c r="T19" s="71">
        <v>2</v>
      </c>
      <c r="U19" s="71">
        <v>0</v>
      </c>
      <c r="V19" s="71">
        <v>0</v>
      </c>
      <c r="W19" s="71">
        <v>1</v>
      </c>
      <c r="X19" s="71">
        <v>250</v>
      </c>
      <c r="Y19" s="71">
        <v>0</v>
      </c>
      <c r="Z19" s="71">
        <v>0</v>
      </c>
      <c r="AA19" s="71">
        <v>1</v>
      </c>
      <c r="AB19" s="71">
        <v>250</v>
      </c>
      <c r="AC19" s="71">
        <v>5000</v>
      </c>
      <c r="AD19" s="71">
        <v>0</v>
      </c>
      <c r="AE19" s="71">
        <v>0</v>
      </c>
      <c r="AF19" s="71">
        <v>0</v>
      </c>
      <c r="AG19" s="71">
        <v>0</v>
      </c>
      <c r="AH19" s="71">
        <v>0</v>
      </c>
      <c r="AI19" s="71"/>
      <c r="AJ19" s="71"/>
      <c r="AK19" s="71">
        <f t="shared" si="0"/>
        <v>6027.7550000000001</v>
      </c>
      <c r="AL19" s="71">
        <f t="shared" si="1"/>
        <v>-482.22040000000004</v>
      </c>
      <c r="AM19" s="71">
        <v>-5000</v>
      </c>
      <c r="AN19" s="71">
        <f t="shared" si="2"/>
        <v>545.53459999999995</v>
      </c>
    </row>
    <row r="20" spans="1:40" x14ac:dyDescent="0.25">
      <c r="A20" s="42">
        <v>0</v>
      </c>
      <c r="B20" s="3">
        <v>722208885</v>
      </c>
      <c r="C20" s="44">
        <v>3082089</v>
      </c>
      <c r="D20" s="43" t="s">
        <v>18</v>
      </c>
      <c r="E20" s="23" t="s">
        <v>64</v>
      </c>
      <c r="F20" s="15" t="s">
        <v>73</v>
      </c>
      <c r="G20" s="15" t="s">
        <v>14</v>
      </c>
      <c r="H20" s="15" t="s">
        <v>74</v>
      </c>
      <c r="I20" s="16">
        <v>5023</v>
      </c>
      <c r="J20" s="17" t="s">
        <v>106</v>
      </c>
      <c r="K20" s="18">
        <v>41442</v>
      </c>
      <c r="L20" s="15" t="s">
        <v>141</v>
      </c>
      <c r="M20" s="15" t="s">
        <v>75</v>
      </c>
      <c r="N20" s="15" t="s">
        <v>140</v>
      </c>
      <c r="O20" s="15" t="s">
        <v>16</v>
      </c>
      <c r="P20" s="19">
        <v>8220032382</v>
      </c>
      <c r="Q20" s="15" t="s">
        <v>75</v>
      </c>
      <c r="R20" s="71">
        <v>8859.6200000000008</v>
      </c>
      <c r="S20" s="71">
        <v>1107.4525000000001</v>
      </c>
      <c r="T20" s="71">
        <v>27</v>
      </c>
      <c r="U20" s="71">
        <v>0</v>
      </c>
      <c r="V20" s="71">
        <v>0</v>
      </c>
      <c r="W20" s="71">
        <v>26</v>
      </c>
      <c r="X20" s="71">
        <v>9100</v>
      </c>
      <c r="Y20" s="71">
        <v>0</v>
      </c>
      <c r="Z20" s="71">
        <v>0</v>
      </c>
      <c r="AA20" s="71">
        <v>1</v>
      </c>
      <c r="AB20" s="71">
        <v>350</v>
      </c>
      <c r="AC20" s="71">
        <v>5000</v>
      </c>
      <c r="AD20" s="71">
        <v>20000</v>
      </c>
      <c r="AE20" s="71">
        <v>0</v>
      </c>
      <c r="AF20" s="71">
        <v>0</v>
      </c>
      <c r="AG20" s="71">
        <v>0</v>
      </c>
      <c r="AH20" s="71">
        <v>0</v>
      </c>
      <c r="AI20" s="71"/>
      <c r="AJ20" s="71"/>
      <c r="AK20" s="71">
        <f t="shared" si="0"/>
        <v>35557.452499999999</v>
      </c>
      <c r="AL20" s="71">
        <f t="shared" si="1"/>
        <v>-2844.5962</v>
      </c>
      <c r="AM20" s="71">
        <v>-5000</v>
      </c>
      <c r="AN20" s="71">
        <f t="shared" si="2"/>
        <v>27712.856299999999</v>
      </c>
    </row>
    <row r="21" spans="1:40" x14ac:dyDescent="0.25">
      <c r="A21" s="42">
        <v>0</v>
      </c>
      <c r="B21" s="3">
        <v>722201726</v>
      </c>
      <c r="C21" s="44">
        <v>0</v>
      </c>
      <c r="D21" s="43" t="s">
        <v>18</v>
      </c>
      <c r="E21" s="23" t="s">
        <v>64</v>
      </c>
      <c r="F21" s="15" t="s">
        <v>76</v>
      </c>
      <c r="G21" s="15" t="s">
        <v>14</v>
      </c>
      <c r="H21" s="15" t="s">
        <v>77</v>
      </c>
      <c r="I21" s="16">
        <v>5024</v>
      </c>
      <c r="J21" s="17" t="s">
        <v>106</v>
      </c>
      <c r="K21" s="18">
        <v>41485</v>
      </c>
      <c r="L21" s="15" t="s">
        <v>143</v>
      </c>
      <c r="M21" s="15" t="s">
        <v>142</v>
      </c>
      <c r="N21" s="15" t="s">
        <v>32</v>
      </c>
      <c r="O21" s="15" t="s">
        <v>16</v>
      </c>
      <c r="P21" s="19">
        <v>8100089990</v>
      </c>
      <c r="Q21" s="15" t="s">
        <v>23</v>
      </c>
      <c r="R21" s="71">
        <v>330</v>
      </c>
      <c r="S21" s="71">
        <v>41.25</v>
      </c>
      <c r="T21" s="71">
        <v>1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1</v>
      </c>
      <c r="AB21" s="71">
        <v>250</v>
      </c>
      <c r="AC21" s="71">
        <v>5000</v>
      </c>
      <c r="AD21" s="71">
        <v>0</v>
      </c>
      <c r="AE21" s="71">
        <v>0</v>
      </c>
      <c r="AF21" s="71">
        <v>0</v>
      </c>
      <c r="AG21" s="71">
        <v>0</v>
      </c>
      <c r="AH21" s="71">
        <v>0</v>
      </c>
      <c r="AI21" s="71"/>
      <c r="AJ21" s="71"/>
      <c r="AK21" s="71">
        <f t="shared" si="0"/>
        <v>5291.25</v>
      </c>
      <c r="AL21" s="71">
        <f t="shared" si="1"/>
        <v>-423.3</v>
      </c>
      <c r="AM21" s="71">
        <v>0</v>
      </c>
      <c r="AN21" s="71">
        <f t="shared" si="2"/>
        <v>4867.95</v>
      </c>
    </row>
    <row r="22" spans="1:40" x14ac:dyDescent="0.25">
      <c r="A22" s="42">
        <v>0</v>
      </c>
      <c r="B22" s="3">
        <v>722201727</v>
      </c>
      <c r="C22" s="43">
        <v>3089165</v>
      </c>
      <c r="D22" s="43" t="s">
        <v>18</v>
      </c>
      <c r="E22" s="23" t="s">
        <v>64</v>
      </c>
      <c r="F22" s="15" t="s">
        <v>78</v>
      </c>
      <c r="G22" s="15" t="s">
        <v>14</v>
      </c>
      <c r="H22" s="15" t="s">
        <v>79</v>
      </c>
      <c r="I22" s="16">
        <v>5025</v>
      </c>
      <c r="J22" s="17" t="s">
        <v>106</v>
      </c>
      <c r="K22" s="18">
        <v>41485</v>
      </c>
      <c r="L22" s="15" t="s">
        <v>145</v>
      </c>
      <c r="M22" s="15" t="s">
        <v>144</v>
      </c>
      <c r="N22" s="15" t="s">
        <v>80</v>
      </c>
      <c r="O22" s="15" t="s">
        <v>16</v>
      </c>
      <c r="P22" s="19">
        <v>8420010246</v>
      </c>
      <c r="Q22" s="15" t="s">
        <v>80</v>
      </c>
      <c r="R22" s="71">
        <v>2752.97</v>
      </c>
      <c r="S22" s="71">
        <v>344.12124999999997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1">
        <v>0</v>
      </c>
      <c r="AC22" s="71">
        <v>0</v>
      </c>
      <c r="AD22" s="71">
        <v>0</v>
      </c>
      <c r="AE22" s="71">
        <v>0</v>
      </c>
      <c r="AF22" s="71">
        <v>0</v>
      </c>
      <c r="AG22" s="71">
        <v>0</v>
      </c>
      <c r="AH22" s="71">
        <v>0</v>
      </c>
      <c r="AI22" s="71"/>
      <c r="AJ22" s="71"/>
      <c r="AK22" s="71">
        <f t="shared" si="0"/>
        <v>344.12124999999997</v>
      </c>
      <c r="AL22" s="71">
        <f t="shared" si="1"/>
        <v>-27.529699999999998</v>
      </c>
      <c r="AM22" s="71">
        <v>0</v>
      </c>
      <c r="AN22" s="71">
        <f t="shared" si="2"/>
        <v>316.59154999999998</v>
      </c>
    </row>
    <row r="23" spans="1:40" x14ac:dyDescent="0.25">
      <c r="A23" s="42">
        <v>0</v>
      </c>
      <c r="B23" s="3">
        <v>722203068</v>
      </c>
      <c r="C23" s="43">
        <v>3906524</v>
      </c>
      <c r="D23" s="43" t="s">
        <v>18</v>
      </c>
      <c r="E23" s="23" t="s">
        <v>64</v>
      </c>
      <c r="F23" s="15" t="s">
        <v>98</v>
      </c>
      <c r="G23" s="15" t="s">
        <v>14</v>
      </c>
      <c r="H23" s="15" t="s">
        <v>99</v>
      </c>
      <c r="I23" s="25">
        <v>5032</v>
      </c>
      <c r="J23" s="17" t="s">
        <v>106</v>
      </c>
      <c r="K23" s="18" t="s">
        <v>97</v>
      </c>
      <c r="L23" s="15" t="s">
        <v>147</v>
      </c>
      <c r="M23" s="15"/>
      <c r="N23" s="15" t="s">
        <v>146</v>
      </c>
      <c r="O23" s="15" t="s">
        <v>16</v>
      </c>
      <c r="P23" s="19">
        <v>8110031118</v>
      </c>
      <c r="Q23" s="15" t="s">
        <v>100</v>
      </c>
      <c r="R23" s="71">
        <v>114.82</v>
      </c>
      <c r="S23" s="71">
        <v>14.352499999999999</v>
      </c>
      <c r="T23" s="71">
        <v>19</v>
      </c>
      <c r="U23" s="71">
        <v>0</v>
      </c>
      <c r="V23" s="71">
        <v>0</v>
      </c>
      <c r="W23" s="71">
        <v>19</v>
      </c>
      <c r="X23" s="71">
        <v>4750</v>
      </c>
      <c r="Y23" s="71">
        <v>0</v>
      </c>
      <c r="Z23" s="71">
        <v>0</v>
      </c>
      <c r="AA23" s="71">
        <v>0</v>
      </c>
      <c r="AB23" s="71">
        <v>0</v>
      </c>
      <c r="AC23" s="71">
        <v>5000</v>
      </c>
      <c r="AD23" s="71">
        <v>15000</v>
      </c>
      <c r="AE23" s="71">
        <v>0</v>
      </c>
      <c r="AF23" s="71">
        <v>0</v>
      </c>
      <c r="AG23" s="71">
        <v>0</v>
      </c>
      <c r="AH23" s="71">
        <v>0</v>
      </c>
      <c r="AI23" s="71"/>
      <c r="AJ23" s="71"/>
      <c r="AK23" s="71">
        <f t="shared" si="0"/>
        <v>24764.352500000001</v>
      </c>
      <c r="AL23" s="71">
        <f t="shared" si="1"/>
        <v>-1981.1482000000001</v>
      </c>
      <c r="AM23" s="71">
        <v>-1451.6129032258063</v>
      </c>
      <c r="AN23" s="71">
        <f t="shared" si="2"/>
        <v>21331.591396774194</v>
      </c>
    </row>
    <row r="24" spans="1:40" x14ac:dyDescent="0.25">
      <c r="A24" s="13" t="s">
        <v>81</v>
      </c>
      <c r="B24" s="1">
        <v>722202691</v>
      </c>
      <c r="C24" s="1">
        <v>3906548</v>
      </c>
      <c r="D24" s="14" t="s">
        <v>5</v>
      </c>
      <c r="E24" s="14" t="s">
        <v>82</v>
      </c>
      <c r="F24" s="14" t="s">
        <v>82</v>
      </c>
      <c r="G24" s="14" t="s">
        <v>14</v>
      </c>
      <c r="H24" s="15" t="s">
        <v>83</v>
      </c>
      <c r="I24" s="16">
        <v>5026</v>
      </c>
      <c r="J24" s="17" t="s">
        <v>106</v>
      </c>
      <c r="K24" s="18">
        <v>40652</v>
      </c>
      <c r="L24" s="15" t="s">
        <v>150</v>
      </c>
      <c r="M24" s="15" t="s">
        <v>148</v>
      </c>
      <c r="N24" s="15" t="s">
        <v>149</v>
      </c>
      <c r="O24" s="15" t="s">
        <v>16</v>
      </c>
      <c r="P24" s="19">
        <v>8110030385</v>
      </c>
      <c r="Q24" s="15" t="s">
        <v>84</v>
      </c>
      <c r="R24" s="71">
        <v>50182.14</v>
      </c>
      <c r="S24" s="71">
        <v>6272.7674999999999</v>
      </c>
      <c r="T24" s="71">
        <v>30</v>
      </c>
      <c r="U24" s="71">
        <v>0</v>
      </c>
      <c r="V24" s="71">
        <v>0</v>
      </c>
      <c r="W24" s="71">
        <v>26</v>
      </c>
      <c r="X24" s="71">
        <v>11700</v>
      </c>
      <c r="Y24" s="71">
        <v>0</v>
      </c>
      <c r="Z24" s="71">
        <v>0</v>
      </c>
      <c r="AA24" s="71">
        <v>4</v>
      </c>
      <c r="AB24" s="71">
        <v>1800</v>
      </c>
      <c r="AC24" s="71">
        <v>5000</v>
      </c>
      <c r="AD24" s="71">
        <v>20000</v>
      </c>
      <c r="AE24" s="71">
        <v>0</v>
      </c>
      <c r="AF24" s="71">
        <v>0</v>
      </c>
      <c r="AG24" s="71">
        <v>0</v>
      </c>
      <c r="AH24" s="71">
        <v>0</v>
      </c>
      <c r="AI24" s="71"/>
      <c r="AJ24" s="71">
        <v>1756.3749</v>
      </c>
      <c r="AK24" s="71">
        <f t="shared" si="0"/>
        <v>46529.142400000004</v>
      </c>
      <c r="AL24" s="71">
        <f t="shared" si="1"/>
        <v>-3722.3313920000005</v>
      </c>
      <c r="AM24" s="71">
        <v>-25000</v>
      </c>
      <c r="AN24" s="71">
        <f t="shared" si="2"/>
        <v>17806.811008000004</v>
      </c>
    </row>
    <row r="25" spans="1:40" x14ac:dyDescent="0.25">
      <c r="A25" s="45">
        <v>0</v>
      </c>
      <c r="B25" s="4">
        <v>722201811</v>
      </c>
      <c r="C25" s="46">
        <v>3082093</v>
      </c>
      <c r="D25" s="47" t="s">
        <v>18</v>
      </c>
      <c r="E25" s="23" t="s">
        <v>82</v>
      </c>
      <c r="F25" s="15" t="s">
        <v>85</v>
      </c>
      <c r="G25" s="15" t="s">
        <v>14</v>
      </c>
      <c r="H25" s="15" t="s">
        <v>86</v>
      </c>
      <c r="I25" s="16">
        <v>5027</v>
      </c>
      <c r="J25" s="17" t="s">
        <v>106</v>
      </c>
      <c r="K25" s="18">
        <v>41408</v>
      </c>
      <c r="L25" s="15" t="s">
        <v>153</v>
      </c>
      <c r="M25" s="15" t="s">
        <v>151</v>
      </c>
      <c r="N25" s="15" t="s">
        <v>152</v>
      </c>
      <c r="O25" s="15" t="s">
        <v>16</v>
      </c>
      <c r="P25" s="19">
        <v>8590028661</v>
      </c>
      <c r="Q25" s="15" t="s">
        <v>87</v>
      </c>
      <c r="R25" s="71">
        <v>15792.02</v>
      </c>
      <c r="S25" s="71">
        <v>1974.0025000000001</v>
      </c>
      <c r="T25" s="71">
        <v>21</v>
      </c>
      <c r="U25" s="71">
        <v>0</v>
      </c>
      <c r="V25" s="71">
        <v>0</v>
      </c>
      <c r="W25" s="71">
        <v>10</v>
      </c>
      <c r="X25" s="71">
        <v>3500</v>
      </c>
      <c r="Y25" s="71">
        <v>0</v>
      </c>
      <c r="Z25" s="71">
        <v>0</v>
      </c>
      <c r="AA25" s="71">
        <v>11</v>
      </c>
      <c r="AB25" s="71">
        <v>3850</v>
      </c>
      <c r="AC25" s="71">
        <v>5000</v>
      </c>
      <c r="AD25" s="71">
        <v>20000</v>
      </c>
      <c r="AE25" s="71">
        <v>0</v>
      </c>
      <c r="AF25" s="71">
        <v>0</v>
      </c>
      <c r="AG25" s="71">
        <v>0</v>
      </c>
      <c r="AH25" s="71">
        <v>0</v>
      </c>
      <c r="AI25" s="71"/>
      <c r="AJ25" s="71"/>
      <c r="AK25" s="71">
        <f t="shared" si="0"/>
        <v>34324.002500000002</v>
      </c>
      <c r="AL25" s="71">
        <f t="shared" si="1"/>
        <v>-2745.9202</v>
      </c>
      <c r="AM25" s="71">
        <v>-5000</v>
      </c>
      <c r="AN25" s="71">
        <f t="shared" si="2"/>
        <v>26578.082300000002</v>
      </c>
    </row>
    <row r="26" spans="1:40" x14ac:dyDescent="0.25">
      <c r="A26" s="45">
        <v>0</v>
      </c>
      <c r="B26" s="4">
        <v>722208758</v>
      </c>
      <c r="C26" s="47">
        <v>3089150</v>
      </c>
      <c r="D26" s="47" t="s">
        <v>18</v>
      </c>
      <c r="E26" s="23" t="s">
        <v>82</v>
      </c>
      <c r="F26" s="15" t="s">
        <v>88</v>
      </c>
      <c r="G26" s="15" t="s">
        <v>14</v>
      </c>
      <c r="H26" s="15" t="s">
        <v>89</v>
      </c>
      <c r="I26" s="16">
        <v>5028</v>
      </c>
      <c r="J26" s="17" t="s">
        <v>106</v>
      </c>
      <c r="K26" s="18">
        <v>41309</v>
      </c>
      <c r="L26" s="15" t="s">
        <v>155</v>
      </c>
      <c r="M26" s="15"/>
      <c r="N26" s="15" t="s">
        <v>154</v>
      </c>
      <c r="O26" s="15" t="s">
        <v>16</v>
      </c>
      <c r="P26" s="19">
        <v>8106010698</v>
      </c>
      <c r="Q26" s="15" t="s">
        <v>72</v>
      </c>
      <c r="R26" s="71">
        <v>22348.7</v>
      </c>
      <c r="S26" s="71">
        <v>2793.5875000000001</v>
      </c>
      <c r="T26" s="71">
        <v>6</v>
      </c>
      <c r="U26" s="71">
        <v>0</v>
      </c>
      <c r="V26" s="71">
        <v>0</v>
      </c>
      <c r="W26" s="71">
        <v>6</v>
      </c>
      <c r="X26" s="71">
        <v>1500</v>
      </c>
      <c r="Y26" s="71">
        <v>0</v>
      </c>
      <c r="Z26" s="71">
        <v>0</v>
      </c>
      <c r="AA26" s="71">
        <v>0</v>
      </c>
      <c r="AB26" s="71">
        <v>0</v>
      </c>
      <c r="AC26" s="71">
        <v>5000</v>
      </c>
      <c r="AD26" s="71">
        <v>0</v>
      </c>
      <c r="AE26" s="71">
        <v>0</v>
      </c>
      <c r="AF26" s="71">
        <v>0</v>
      </c>
      <c r="AG26" s="71">
        <v>0</v>
      </c>
      <c r="AH26" s="71">
        <v>0</v>
      </c>
      <c r="AI26" s="71">
        <v>-1050</v>
      </c>
      <c r="AJ26" s="71"/>
      <c r="AK26" s="71">
        <f t="shared" si="0"/>
        <v>8243.5874999999996</v>
      </c>
      <c r="AL26" s="71">
        <f t="shared" si="1"/>
        <v>-659.48699999999997</v>
      </c>
      <c r="AM26" s="71">
        <v>-5000</v>
      </c>
      <c r="AN26" s="71">
        <f t="shared" si="2"/>
        <v>2584.1004999999996</v>
      </c>
    </row>
    <row r="27" spans="1:40" x14ac:dyDescent="0.25">
      <c r="A27" s="48">
        <v>0</v>
      </c>
      <c r="B27" s="4">
        <v>722202708</v>
      </c>
      <c r="C27" s="4">
        <v>3906539</v>
      </c>
      <c r="D27" s="47" t="s">
        <v>18</v>
      </c>
      <c r="E27" s="23" t="s">
        <v>82</v>
      </c>
      <c r="F27" s="15" t="s">
        <v>90</v>
      </c>
      <c r="G27" s="15" t="s">
        <v>14</v>
      </c>
      <c r="H27" s="15" t="s">
        <v>91</v>
      </c>
      <c r="I27" s="16">
        <v>5029</v>
      </c>
      <c r="J27" s="17" t="s">
        <v>106</v>
      </c>
      <c r="K27" s="18">
        <v>41186</v>
      </c>
      <c r="L27" s="15" t="s">
        <v>158</v>
      </c>
      <c r="M27" s="15" t="s">
        <v>156</v>
      </c>
      <c r="N27" s="15" t="s">
        <v>157</v>
      </c>
      <c r="O27" s="15" t="s">
        <v>16</v>
      </c>
      <c r="P27" s="15">
        <v>8100048307</v>
      </c>
      <c r="Q27" s="15" t="s">
        <v>23</v>
      </c>
      <c r="R27" s="71">
        <v>15729.45</v>
      </c>
      <c r="S27" s="71">
        <v>1966.1812500000001</v>
      </c>
      <c r="T27" s="71">
        <v>16</v>
      </c>
      <c r="U27" s="71">
        <v>0</v>
      </c>
      <c r="V27" s="71">
        <v>0</v>
      </c>
      <c r="W27" s="71">
        <v>15</v>
      </c>
      <c r="X27" s="71">
        <v>3750</v>
      </c>
      <c r="Y27" s="71">
        <v>0</v>
      </c>
      <c r="Z27" s="71">
        <v>0</v>
      </c>
      <c r="AA27" s="71">
        <v>1</v>
      </c>
      <c r="AB27" s="71">
        <v>250</v>
      </c>
      <c r="AC27" s="71">
        <v>5000</v>
      </c>
      <c r="AD27" s="71">
        <v>15000</v>
      </c>
      <c r="AE27" s="71">
        <v>0</v>
      </c>
      <c r="AF27" s="71">
        <v>0</v>
      </c>
      <c r="AG27" s="71">
        <v>0</v>
      </c>
      <c r="AH27" s="71">
        <v>0</v>
      </c>
      <c r="AI27" s="71">
        <v>-1050</v>
      </c>
      <c r="AJ27" s="71"/>
      <c r="AK27" s="71">
        <f t="shared" si="0"/>
        <v>24916.181250000001</v>
      </c>
      <c r="AL27" s="71">
        <f t="shared" si="1"/>
        <v>-1993.2945000000002</v>
      </c>
      <c r="AM27" s="71">
        <v>-5000</v>
      </c>
      <c r="AN27" s="71">
        <f t="shared" si="2"/>
        <v>17922.886750000001</v>
      </c>
    </row>
    <row r="28" spans="1:40" x14ac:dyDescent="0.25">
      <c r="A28" s="47">
        <v>0</v>
      </c>
      <c r="B28" s="4">
        <v>722201689</v>
      </c>
      <c r="C28" s="45">
        <v>3088324</v>
      </c>
      <c r="D28" s="47" t="s">
        <v>18</v>
      </c>
      <c r="E28" s="23" t="s">
        <v>82</v>
      </c>
      <c r="F28" s="23" t="s">
        <v>92</v>
      </c>
      <c r="G28" s="23" t="s">
        <v>14</v>
      </c>
      <c r="H28" s="23" t="s">
        <v>93</v>
      </c>
      <c r="I28" s="16">
        <v>5030</v>
      </c>
      <c r="J28" s="17" t="s">
        <v>106</v>
      </c>
      <c r="K28" s="18">
        <v>41204</v>
      </c>
      <c r="L28" s="23" t="s">
        <v>160</v>
      </c>
      <c r="M28" s="23"/>
      <c r="N28" s="23" t="s">
        <v>159</v>
      </c>
      <c r="O28" s="23" t="s">
        <v>16</v>
      </c>
      <c r="P28" s="34">
        <v>8258002583</v>
      </c>
      <c r="Q28" s="23" t="s">
        <v>94</v>
      </c>
      <c r="R28" s="71">
        <v>19065.04</v>
      </c>
      <c r="S28" s="71">
        <v>2383.13</v>
      </c>
      <c r="T28" s="71">
        <v>0</v>
      </c>
      <c r="U28" s="71">
        <v>0</v>
      </c>
      <c r="V28" s="71">
        <v>0</v>
      </c>
      <c r="W28" s="71">
        <v>0</v>
      </c>
      <c r="X28" s="71">
        <v>0</v>
      </c>
      <c r="Y28" s="71">
        <v>0</v>
      </c>
      <c r="Z28" s="71">
        <v>0</v>
      </c>
      <c r="AA28" s="71">
        <v>0</v>
      </c>
      <c r="AB28" s="71">
        <v>0</v>
      </c>
      <c r="AC28" s="71">
        <v>0</v>
      </c>
      <c r="AD28" s="71">
        <v>0</v>
      </c>
      <c r="AE28" s="71">
        <v>0</v>
      </c>
      <c r="AF28" s="71">
        <v>0</v>
      </c>
      <c r="AG28" s="71">
        <v>0</v>
      </c>
      <c r="AH28" s="71">
        <v>0</v>
      </c>
      <c r="AI28" s="71"/>
      <c r="AJ28" s="71"/>
      <c r="AK28" s="71">
        <f t="shared" si="0"/>
        <v>2383.13</v>
      </c>
      <c r="AL28" s="71">
        <f>-AK28*8%</f>
        <v>-190.65040000000002</v>
      </c>
      <c r="AM28" s="71">
        <v>-5000</v>
      </c>
      <c r="AN28" s="78">
        <f>AK28+AL28+AM28</f>
        <v>-2807.5203999999999</v>
      </c>
    </row>
    <row r="29" spans="1:40" ht="15.75" thickBot="1" x14ac:dyDescent="0.3">
      <c r="R29" s="66">
        <f>SUM(R3:R28)</f>
        <v>649884.56999999983</v>
      </c>
      <c r="S29" s="66">
        <f t="shared" ref="S29:AM29" si="3">SUM(S3:S28)</f>
        <v>81235.571249999979</v>
      </c>
      <c r="T29" s="66">
        <f>SUM(T3:T28)</f>
        <v>607</v>
      </c>
      <c r="U29" s="66">
        <f t="shared" si="3"/>
        <v>2</v>
      </c>
      <c r="V29" s="66">
        <f t="shared" si="3"/>
        <v>1100</v>
      </c>
      <c r="W29" s="66">
        <f t="shared" si="3"/>
        <v>533</v>
      </c>
      <c r="X29" s="66">
        <f t="shared" si="3"/>
        <v>222650</v>
      </c>
      <c r="Y29" s="66">
        <f t="shared" si="3"/>
        <v>3</v>
      </c>
      <c r="Z29" s="66">
        <f t="shared" si="3"/>
        <v>1750</v>
      </c>
      <c r="AA29" s="66">
        <f t="shared" si="3"/>
        <v>69</v>
      </c>
      <c r="AB29" s="66">
        <f t="shared" si="3"/>
        <v>28450</v>
      </c>
      <c r="AC29" s="66">
        <f t="shared" si="3"/>
        <v>110000</v>
      </c>
      <c r="AD29" s="66">
        <f t="shared" si="3"/>
        <v>290000</v>
      </c>
      <c r="AE29" s="66">
        <f t="shared" si="3"/>
        <v>0</v>
      </c>
      <c r="AF29" s="66">
        <f t="shared" si="3"/>
        <v>0</v>
      </c>
      <c r="AG29" s="66">
        <f>SUM(AG3:AG28)</f>
        <v>2974.75</v>
      </c>
      <c r="AH29" s="66">
        <f t="shared" si="3"/>
        <v>0</v>
      </c>
      <c r="AI29" s="66">
        <f t="shared" si="3"/>
        <v>-7990.85</v>
      </c>
      <c r="AJ29" s="66">
        <f t="shared" si="3"/>
        <v>77604.105099999986</v>
      </c>
      <c r="AK29" s="66">
        <f>SUM(AK3:AK28)</f>
        <v>807773.5763500001</v>
      </c>
      <c r="AL29" s="66">
        <f>SUM(AL3:AL28)</f>
        <v>-64621.886108000006</v>
      </c>
      <c r="AM29" s="66">
        <f t="shared" si="3"/>
        <v>-271451.61290322582</v>
      </c>
      <c r="AN29" s="66">
        <f>SUM(AN3:AN28)</f>
        <v>471700.07733877422</v>
      </c>
    </row>
    <row r="30" spans="1:40" ht="15.75" thickTop="1" x14ac:dyDescent="0.25"/>
    <row r="31" spans="1:40" x14ac:dyDescent="0.25">
      <c r="U31" s="67"/>
    </row>
    <row r="36" spans="27:27" x14ac:dyDescent="0.25">
      <c r="AA36" s="6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AD7" sqref="AD7"/>
    </sheetView>
  </sheetViews>
  <sheetFormatPr defaultRowHeight="15" x14ac:dyDescent="0.25"/>
  <cols>
    <col min="5" max="5" width="16.42578125" customWidth="1"/>
    <col min="6" max="7" width="0" hidden="1" customWidth="1"/>
    <col min="8" max="8" width="10.28515625" hidden="1" customWidth="1"/>
    <col min="9" max="9" width="0" hidden="1" customWidth="1"/>
    <col min="10" max="10" width="29.28515625" hidden="1" customWidth="1"/>
    <col min="11" max="11" width="0" hidden="1" customWidth="1"/>
    <col min="12" max="12" width="20.42578125" hidden="1" customWidth="1"/>
    <col min="13" max="15" width="0" hidden="1" customWidth="1"/>
    <col min="16" max="16" width="9.5703125" hidden="1" customWidth="1"/>
    <col min="17" max="17" width="11.42578125" hidden="1" customWidth="1"/>
    <col min="18" max="18" width="11.5703125" bestFit="1" customWidth="1"/>
    <col min="19" max="19" width="10.5703125" bestFit="1" customWidth="1"/>
    <col min="20" max="20" width="9.28515625" bestFit="1" customWidth="1"/>
    <col min="21" max="22" width="10.5703125" bestFit="1" customWidth="1"/>
    <col min="23" max="26" width="9.28515625" bestFit="1" customWidth="1"/>
    <col min="27" max="27" width="10.7109375" bestFit="1" customWidth="1"/>
    <col min="28" max="28" width="9.28515625" bestFit="1" customWidth="1"/>
    <col min="29" max="30" width="10.5703125" bestFit="1" customWidth="1"/>
  </cols>
  <sheetData>
    <row r="1" spans="1:30" x14ac:dyDescent="0.25">
      <c r="R1">
        <v>2</v>
      </c>
      <c r="S1">
        <v>3</v>
      </c>
      <c r="U1">
        <v>5</v>
      </c>
      <c r="V1">
        <v>4</v>
      </c>
      <c r="W1">
        <v>7</v>
      </c>
      <c r="X1">
        <v>6</v>
      </c>
      <c r="AC1">
        <v>9</v>
      </c>
    </row>
    <row r="2" spans="1:30" ht="25.5" x14ac:dyDescent="0.25">
      <c r="A2" s="68" t="s">
        <v>0</v>
      </c>
      <c r="B2" s="7" t="s">
        <v>1</v>
      </c>
      <c r="C2" s="63" t="s">
        <v>2</v>
      </c>
      <c r="D2" s="63" t="s">
        <v>4</v>
      </c>
      <c r="E2" s="63" t="s">
        <v>107</v>
      </c>
      <c r="F2" s="63" t="s">
        <v>7</v>
      </c>
      <c r="G2" s="63" t="s">
        <v>6</v>
      </c>
      <c r="H2" s="63" t="s">
        <v>8</v>
      </c>
      <c r="I2" s="64" t="s">
        <v>104</v>
      </c>
      <c r="J2" s="8" t="s">
        <v>105</v>
      </c>
      <c r="K2" s="64" t="s">
        <v>3</v>
      </c>
      <c r="L2" s="8" t="s">
        <v>101</v>
      </c>
      <c r="M2" s="8" t="s">
        <v>102</v>
      </c>
      <c r="N2" s="8" t="s">
        <v>103</v>
      </c>
      <c r="O2" s="63" t="s">
        <v>9</v>
      </c>
      <c r="P2" s="65" t="s">
        <v>10</v>
      </c>
      <c r="Q2" s="63" t="s">
        <v>11</v>
      </c>
      <c r="R2" s="69" t="s">
        <v>161</v>
      </c>
      <c r="S2" s="70" t="s">
        <v>162</v>
      </c>
      <c r="T2" s="51" t="s">
        <v>183</v>
      </c>
      <c r="U2" s="52" t="s">
        <v>184</v>
      </c>
      <c r="V2" s="53" t="s">
        <v>185</v>
      </c>
      <c r="W2" s="52" t="s">
        <v>186</v>
      </c>
      <c r="X2" s="53" t="s">
        <v>187</v>
      </c>
      <c r="Y2" s="52" t="s">
        <v>188</v>
      </c>
      <c r="Z2" s="53" t="s">
        <v>189</v>
      </c>
      <c r="AA2" s="52" t="s">
        <v>190</v>
      </c>
      <c r="AB2" s="53" t="s">
        <v>191</v>
      </c>
      <c r="AC2" s="54" t="s">
        <v>192</v>
      </c>
      <c r="AD2" s="62" t="s">
        <v>177</v>
      </c>
    </row>
    <row r="3" spans="1:30" x14ac:dyDescent="0.25">
      <c r="A3" s="13" t="s">
        <v>12</v>
      </c>
      <c r="B3" s="1">
        <v>722202694</v>
      </c>
      <c r="C3" s="14">
        <v>8334870</v>
      </c>
      <c r="D3" s="14" t="s">
        <v>5</v>
      </c>
      <c r="E3" s="14" t="s">
        <v>13</v>
      </c>
      <c r="F3" s="14" t="s">
        <v>13</v>
      </c>
      <c r="G3" s="14" t="s">
        <v>14</v>
      </c>
      <c r="H3" s="15" t="s">
        <v>15</v>
      </c>
      <c r="I3" s="16">
        <v>5001</v>
      </c>
      <c r="J3" s="17" t="s">
        <v>106</v>
      </c>
      <c r="K3" s="18">
        <v>40351</v>
      </c>
      <c r="L3" s="15" t="s">
        <v>109</v>
      </c>
      <c r="M3" s="15"/>
      <c r="N3" s="15" t="s">
        <v>108</v>
      </c>
      <c r="O3" s="15" t="s">
        <v>16</v>
      </c>
      <c r="P3" s="19">
        <v>8490005726</v>
      </c>
      <c r="Q3" s="15" t="s">
        <v>17</v>
      </c>
      <c r="R3" s="71">
        <f>IFERROR(VLOOKUP($E3,[1]TL!$A$3:$I$11,R$1,0),0)</f>
        <v>121568.4</v>
      </c>
      <c r="S3" s="71">
        <f>IFERROR(VLOOKUP($E3,[1]TL!$A$3:$I$11,S$1,0),0)</f>
        <v>4254.8940000000002</v>
      </c>
      <c r="T3" s="71">
        <f>U3+W3+Y3+AA3</f>
        <v>80</v>
      </c>
      <c r="U3" s="71">
        <f>IFERROR(VLOOKUP($E3,[1]TL!$A$3:$I$11,U$1,0),0)</f>
        <v>65</v>
      </c>
      <c r="V3" s="71">
        <f>IFERROR(VLOOKUP($E3,[1]TL!$A$3:$I$11,V$1,0),0)</f>
        <v>0</v>
      </c>
      <c r="W3" s="71">
        <f>IFERROR(VLOOKUP($E3,[1]TL!$A$3:$I$11,W$1,0),0)</f>
        <v>15</v>
      </c>
      <c r="X3" s="71">
        <f>IFERROR(VLOOKUP($E3,[1]TL!$A$3:$I$11,X$1,0),0)</f>
        <v>0</v>
      </c>
      <c r="Y3" s="71">
        <f>IFERROR(VLOOKUP($E3,[1]TL!$A$3:$I$11,Y$1,0),0)</f>
        <v>0</v>
      </c>
      <c r="Z3" s="71">
        <f>IFERROR(VLOOKUP($E3,[1]TL!$A$3:$I$11,Z$1,0),0)</f>
        <v>0</v>
      </c>
      <c r="AA3" s="71">
        <f>IFERROR(VLOOKUP($E3,[1]TL!$A$3:$I$11,AA$1,0),0)</f>
        <v>0</v>
      </c>
      <c r="AB3" s="71">
        <f>IFERROR(VLOOKUP($E3,[1]TL!$A$3:$I$11,AB$1,0),0)</f>
        <v>0</v>
      </c>
      <c r="AC3" s="71">
        <f>IFERROR(VLOOKUP($E3,[1]TL!$A$3:$I$11,AC$1,0),0)</f>
        <v>3000</v>
      </c>
      <c r="AD3" s="71">
        <f>S3+V3+X3+Z3+AB3+AC3</f>
        <v>7254.8940000000002</v>
      </c>
    </row>
    <row r="4" spans="1:30" x14ac:dyDescent="0.25">
      <c r="A4" s="13">
        <v>0</v>
      </c>
      <c r="B4" s="6">
        <v>722208851</v>
      </c>
      <c r="C4" s="6">
        <v>3089148</v>
      </c>
      <c r="D4" s="14" t="s">
        <v>5</v>
      </c>
      <c r="E4" s="27" t="s">
        <v>31</v>
      </c>
      <c r="F4" s="27" t="s">
        <v>31</v>
      </c>
      <c r="G4" s="6" t="s">
        <v>14</v>
      </c>
      <c r="H4" s="28" t="s">
        <v>60</v>
      </c>
      <c r="I4" s="16">
        <v>5017</v>
      </c>
      <c r="J4" s="17" t="s">
        <v>106</v>
      </c>
      <c r="K4" s="29">
        <v>41416</v>
      </c>
      <c r="L4" s="28" t="s">
        <v>117</v>
      </c>
      <c r="M4" s="28"/>
      <c r="N4" s="28" t="s">
        <v>32</v>
      </c>
      <c r="O4" s="30" t="s">
        <v>16</v>
      </c>
      <c r="P4" s="30">
        <v>8580007984</v>
      </c>
      <c r="Q4" s="30" t="s">
        <v>32</v>
      </c>
      <c r="R4" s="71">
        <f>IFERROR(VLOOKUP($E4,[1]TL!$A$3:$I$11,R$1,0),0)</f>
        <v>88982.97</v>
      </c>
      <c r="S4" s="71">
        <f>IFERROR(VLOOKUP($E4,[1]TL!$A$3:$I$11,S$1,0),0)</f>
        <v>3114.4039499999999</v>
      </c>
      <c r="T4" s="71">
        <f t="shared" ref="T4:T7" si="0">U4+W4+Y4+AA4</f>
        <v>38</v>
      </c>
      <c r="U4" s="71">
        <f>IFERROR(VLOOKUP($E4,[1]TL!$A$3:$I$11,U$1,0),0)</f>
        <v>14</v>
      </c>
      <c r="V4" s="71">
        <f>IFERROR(VLOOKUP($E4,[1]TL!$A$3:$I$11,V$1,0),0)</f>
        <v>0</v>
      </c>
      <c r="W4" s="71">
        <f>IFERROR(VLOOKUP($E4,[1]TL!$A$3:$I$11,W$1,0),0)</f>
        <v>24</v>
      </c>
      <c r="X4" s="71">
        <f>IFERROR(VLOOKUP($E4,[1]TL!$A$3:$I$11,X$1,0),0)</f>
        <v>0</v>
      </c>
      <c r="Y4" s="71">
        <f>IFERROR(VLOOKUP($E4,[1]TL!$A$3:$I$11,Y$1,0),0)</f>
        <v>0</v>
      </c>
      <c r="Z4" s="71">
        <f>IFERROR(VLOOKUP($E4,[1]TL!$A$3:$I$11,Z$1,0),0)</f>
        <v>0</v>
      </c>
      <c r="AA4" s="71">
        <f>IFERROR(VLOOKUP($E4,[1]TL!$A$3:$I$11,AA$1,0),0)</f>
        <v>0</v>
      </c>
      <c r="AB4" s="71">
        <f>IFERROR(VLOOKUP($E4,[1]TL!$A$3:$I$11,AB$1,0),0)</f>
        <v>0</v>
      </c>
      <c r="AC4" s="71">
        <f>IFERROR(VLOOKUP($E4,[1]TL!$A$3:$I$11,AC$1,0),0)</f>
        <v>0</v>
      </c>
      <c r="AD4" s="71">
        <f t="shared" ref="AD4:AD7" si="1">S4+V4+X4+Z4+AB4+AC4</f>
        <v>3114.4039499999999</v>
      </c>
    </row>
    <row r="5" spans="1:30" x14ac:dyDescent="0.25">
      <c r="A5" s="13">
        <v>0</v>
      </c>
      <c r="B5" s="6">
        <v>722208853</v>
      </c>
      <c r="C5" s="38">
        <v>3082042</v>
      </c>
      <c r="D5" s="6" t="s">
        <v>5</v>
      </c>
      <c r="E5" s="27" t="s">
        <v>58</v>
      </c>
      <c r="F5" s="27" t="s">
        <v>58</v>
      </c>
      <c r="G5" s="6" t="s">
        <v>14</v>
      </c>
      <c r="H5" s="28" t="s">
        <v>59</v>
      </c>
      <c r="I5" s="16">
        <v>5016</v>
      </c>
      <c r="J5" s="17" t="s">
        <v>106</v>
      </c>
      <c r="K5" s="29">
        <v>41410</v>
      </c>
      <c r="L5" s="28" t="s">
        <v>126</v>
      </c>
      <c r="M5" s="28"/>
      <c r="N5" s="28" t="s">
        <v>112</v>
      </c>
      <c r="O5" s="30" t="s">
        <v>16</v>
      </c>
      <c r="P5" s="30">
        <v>8320028012</v>
      </c>
      <c r="Q5" s="30" t="s">
        <v>27</v>
      </c>
      <c r="R5" s="71">
        <f>IFERROR(VLOOKUP($E5,[1]TL!$A$3:$I$11,R$1,0),0)</f>
        <v>86525.45</v>
      </c>
      <c r="S5" s="71">
        <f>IFERROR(VLOOKUP($E5,[1]TL!$A$3:$I$11,S$1,0),0)</f>
        <v>3028.39075</v>
      </c>
      <c r="T5" s="71">
        <f t="shared" si="0"/>
        <v>194</v>
      </c>
      <c r="U5" s="71">
        <f>IFERROR(VLOOKUP($E5,[1]TL!$A$3:$I$11,U$1,0),0)</f>
        <v>190</v>
      </c>
      <c r="V5" s="71">
        <f>IFERROR(VLOOKUP($E5,[1]TL!$A$3:$I$11,V$1,0),0)</f>
        <v>15200</v>
      </c>
      <c r="W5" s="71">
        <f>IFERROR(VLOOKUP($E5,[1]TL!$A$3:$I$11,W$1,0),0)</f>
        <v>4</v>
      </c>
      <c r="X5" s="71">
        <f>IFERROR(VLOOKUP($E5,[1]TL!$A$3:$I$11,X$1,0),0)</f>
        <v>320</v>
      </c>
      <c r="Y5" s="71">
        <f>IFERROR(VLOOKUP($E5,[1]TL!$A$3:$I$11,Y$1,0),0)</f>
        <v>0</v>
      </c>
      <c r="Z5" s="71">
        <f>IFERROR(VLOOKUP($E5,[1]TL!$A$3:$I$11,Z$1,0),0)</f>
        <v>0</v>
      </c>
      <c r="AA5" s="71">
        <f>IFERROR(VLOOKUP($E5,[1]TL!$A$3:$I$11,AA$1,0),0)</f>
        <v>0</v>
      </c>
      <c r="AB5" s="71">
        <f>IFERROR(VLOOKUP($E5,[1]TL!$A$3:$I$11,AB$1,0),0)</f>
        <v>0</v>
      </c>
      <c r="AC5" s="71">
        <f>IFERROR(VLOOKUP($E5,[1]TL!$A$3:$I$11,AC$1,0),0)</f>
        <v>12500</v>
      </c>
      <c r="AD5" s="71">
        <f t="shared" si="1"/>
        <v>31048.390749999999</v>
      </c>
    </row>
    <row r="6" spans="1:30" x14ac:dyDescent="0.25">
      <c r="A6" s="13" t="s">
        <v>63</v>
      </c>
      <c r="B6" s="1">
        <v>722202350</v>
      </c>
      <c r="C6" s="1">
        <v>2220442</v>
      </c>
      <c r="D6" s="14" t="s">
        <v>5</v>
      </c>
      <c r="E6" s="14" t="s">
        <v>64</v>
      </c>
      <c r="F6" s="14" t="s">
        <v>64</v>
      </c>
      <c r="G6" s="14" t="s">
        <v>14</v>
      </c>
      <c r="H6" s="15" t="s">
        <v>65</v>
      </c>
      <c r="I6" s="16">
        <v>5019</v>
      </c>
      <c r="J6" s="17" t="s">
        <v>106</v>
      </c>
      <c r="K6" s="18">
        <v>40551</v>
      </c>
      <c r="L6" s="15" t="s">
        <v>136</v>
      </c>
      <c r="M6" s="15" t="s">
        <v>134</v>
      </c>
      <c r="N6" s="15" t="s">
        <v>135</v>
      </c>
      <c r="O6" s="15" t="s">
        <v>16</v>
      </c>
      <c r="P6" s="19">
        <v>8208000227</v>
      </c>
      <c r="Q6" s="15" t="s">
        <v>66</v>
      </c>
      <c r="R6" s="71">
        <f>IFERROR(VLOOKUP($E6,[1]TL!$A$3:$I$11,R$1,0),0)</f>
        <v>192286.9</v>
      </c>
      <c r="S6" s="71">
        <f>IFERROR(VLOOKUP($E6,[1]TL!$A$3:$I$11,S$1,0),0)</f>
        <v>6730.0415000000003</v>
      </c>
      <c r="T6" s="71">
        <f t="shared" si="0"/>
        <v>190</v>
      </c>
      <c r="U6" s="71">
        <f>IFERROR(VLOOKUP($E6,[1]TL!$A$3:$I$11,U$1,0),0)</f>
        <v>186</v>
      </c>
      <c r="V6" s="71">
        <f>IFERROR(VLOOKUP($E6,[1]TL!$A$3:$I$11,V$1,0),0)</f>
        <v>14880</v>
      </c>
      <c r="W6" s="71">
        <f>IFERROR(VLOOKUP($E6,[1]TL!$A$3:$I$11,W$1,0),0)</f>
        <v>4</v>
      </c>
      <c r="X6" s="71">
        <f>IFERROR(VLOOKUP($E6,[1]TL!$A$3:$I$11,X$1,0),0)</f>
        <v>320</v>
      </c>
      <c r="Y6" s="71">
        <f>IFERROR(VLOOKUP($E6,[1]TL!$A$3:$I$11,Y$1,0),0)</f>
        <v>0</v>
      </c>
      <c r="Z6" s="71">
        <f>IFERROR(VLOOKUP($E6,[1]TL!$A$3:$I$11,Z$1,0),0)</f>
        <v>0</v>
      </c>
      <c r="AA6" s="71">
        <f>IFERROR(VLOOKUP($E6,[1]TL!$A$3:$I$11,AA$1,0),0)</f>
        <v>0</v>
      </c>
      <c r="AB6" s="71">
        <f>IFERROR(VLOOKUP($E6,[1]TL!$A$3:$I$11,AB$1,0),0)</f>
        <v>0</v>
      </c>
      <c r="AC6" s="71">
        <f>IFERROR(VLOOKUP($E6,[1]TL!$A$3:$I$11,AC$1,0),0)</f>
        <v>12500</v>
      </c>
      <c r="AD6" s="71">
        <f t="shared" si="1"/>
        <v>34430.041499999999</v>
      </c>
    </row>
    <row r="7" spans="1:30" x14ac:dyDescent="0.25">
      <c r="A7" s="13" t="s">
        <v>81</v>
      </c>
      <c r="B7" s="1">
        <v>722202691</v>
      </c>
      <c r="C7" s="1">
        <v>3906548</v>
      </c>
      <c r="D7" s="14" t="s">
        <v>5</v>
      </c>
      <c r="E7" s="14" t="s">
        <v>82</v>
      </c>
      <c r="F7" s="14" t="s">
        <v>82</v>
      </c>
      <c r="G7" s="14" t="s">
        <v>14</v>
      </c>
      <c r="H7" s="15" t="s">
        <v>83</v>
      </c>
      <c r="I7" s="16">
        <v>5026</v>
      </c>
      <c r="J7" s="17" t="s">
        <v>106</v>
      </c>
      <c r="K7" s="18">
        <v>40652</v>
      </c>
      <c r="L7" s="15" t="s">
        <v>150</v>
      </c>
      <c r="M7" s="15" t="s">
        <v>148</v>
      </c>
      <c r="N7" s="15" t="s">
        <v>149</v>
      </c>
      <c r="O7" s="15" t="s">
        <v>16</v>
      </c>
      <c r="P7" s="19">
        <v>8110030385</v>
      </c>
      <c r="Q7" s="15" t="s">
        <v>84</v>
      </c>
      <c r="R7" s="71">
        <f>IFERROR(VLOOKUP($E7,[1]TL!$A$3:$I$11,R$1,0),0)</f>
        <v>50182.14</v>
      </c>
      <c r="S7" s="71">
        <f>IFERROR(VLOOKUP($E7,[1]TL!$A$3:$I$11,S$1,0),0)</f>
        <v>1756.3749</v>
      </c>
      <c r="T7" s="71">
        <f t="shared" si="0"/>
        <v>30</v>
      </c>
      <c r="U7" s="71">
        <f>IFERROR(VLOOKUP($E7,[1]TL!$A$3:$I$11,U$1,0),0)</f>
        <v>26</v>
      </c>
      <c r="V7" s="71">
        <f>IFERROR(VLOOKUP($E7,[1]TL!$A$3:$I$11,V$1,0),0)</f>
        <v>0</v>
      </c>
      <c r="W7" s="71">
        <f>IFERROR(VLOOKUP($E7,[1]TL!$A$3:$I$11,W$1,0),0)</f>
        <v>4</v>
      </c>
      <c r="X7" s="71">
        <f>IFERROR(VLOOKUP($E7,[1]TL!$A$3:$I$11,X$1,0),0)</f>
        <v>0</v>
      </c>
      <c r="Y7" s="71">
        <f>IFERROR(VLOOKUP($E7,[1]TL!$A$3:$I$11,Y$1,0),0)</f>
        <v>0</v>
      </c>
      <c r="Z7" s="71">
        <f>IFERROR(VLOOKUP($E7,[1]TL!$A$3:$I$11,Z$1,0),0)</f>
        <v>0</v>
      </c>
      <c r="AA7" s="71">
        <f>IFERROR(VLOOKUP($E7,[1]TL!$A$3:$I$11,AA$1,0),0)</f>
        <v>0</v>
      </c>
      <c r="AB7" s="71">
        <f>IFERROR(VLOOKUP($E7,[1]TL!$A$3:$I$11,AB$1,0),0)</f>
        <v>0</v>
      </c>
      <c r="AC7" s="71">
        <f>IFERROR(VLOOKUP($E7,[1]TL!$A$3:$I$11,AC$1,0),0)</f>
        <v>0</v>
      </c>
      <c r="AD7" s="71">
        <f t="shared" si="1"/>
        <v>1756.3749</v>
      </c>
    </row>
    <row r="8" spans="1:30" ht="15.75" thickBot="1" x14ac:dyDescent="0.3">
      <c r="R8" s="77">
        <f>SUM(R3:R7)</f>
        <v>539545.86</v>
      </c>
      <c r="S8" s="77">
        <f>SUM(S3:S7)</f>
        <v>18884.105100000001</v>
      </c>
      <c r="T8" s="76">
        <f t="shared" ref="T8:AC8" si="2">SUM(T3:T7)</f>
        <v>532</v>
      </c>
      <c r="U8" s="77">
        <f>SUM(U3:U7)</f>
        <v>481</v>
      </c>
      <c r="V8" s="76">
        <f t="shared" si="2"/>
        <v>30080</v>
      </c>
      <c r="W8" s="76">
        <f t="shared" si="2"/>
        <v>51</v>
      </c>
      <c r="X8" s="76">
        <f t="shared" si="2"/>
        <v>640</v>
      </c>
      <c r="Y8" s="76">
        <f t="shared" si="2"/>
        <v>0</v>
      </c>
      <c r="Z8" s="76">
        <f t="shared" si="2"/>
        <v>0</v>
      </c>
      <c r="AA8" s="76">
        <f t="shared" si="2"/>
        <v>0</v>
      </c>
      <c r="AB8" s="76">
        <f t="shared" si="2"/>
        <v>0</v>
      </c>
      <c r="AC8" s="76">
        <f t="shared" si="2"/>
        <v>28000</v>
      </c>
      <c r="AD8" s="77">
        <f>SUM(AD3:AD7)</f>
        <v>77604.105099999986</v>
      </c>
    </row>
    <row r="9" spans="1:30" ht="15.75" thickTop="1" x14ac:dyDescent="0.25"/>
    <row r="12" spans="1:30" x14ac:dyDescent="0.25">
      <c r="U12" s="67"/>
    </row>
    <row r="13" spans="1:30" x14ac:dyDescent="0.25">
      <c r="AA13" s="7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 &amp; TL</vt:lpstr>
      <vt:lpstr>FL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Mohamed Rishad</cp:lastModifiedBy>
  <dcterms:created xsi:type="dcterms:W3CDTF">2013-09-05T03:36:33Z</dcterms:created>
  <dcterms:modified xsi:type="dcterms:W3CDTF">2013-10-10T11:52:03Z</dcterms:modified>
</cp:coreProperties>
</file>