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checkCompatibility="1" autoCompressPictures="0"/>
  <bookViews>
    <workbookView xWindow="0" yWindow="-80" windowWidth="27660" windowHeight="16660" tabRatio="500" activeTab="1"/>
  </bookViews>
  <sheets>
    <sheet name="Sheet1" sheetId="1" r:id="rId1"/>
    <sheet name="Sheet2" sheetId="3" r:id="rId2"/>
  </sheets>
  <definedNames>
    <definedName name="statistics" localSheetId="0">Sheet1!$A$3:$AO$4</definedName>
  </definedName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80" i="1"/>
  <c r="C80"/>
  <c r="E77"/>
  <c r="C77"/>
  <c r="E74"/>
  <c r="C74"/>
  <c r="E48"/>
  <c r="C48"/>
  <c r="E27"/>
  <c r="C27"/>
  <c r="C12"/>
  <c r="E11"/>
  <c r="C11"/>
  <c r="C37" i="3"/>
  <c r="G35"/>
  <c r="E35"/>
  <c r="C35"/>
  <c r="G32"/>
  <c r="G31"/>
  <c r="G30"/>
  <c r="G29"/>
  <c r="G28"/>
  <c r="E28"/>
  <c r="C28"/>
  <c r="G27"/>
  <c r="E27"/>
  <c r="C27"/>
  <c r="G26"/>
  <c r="G25"/>
  <c r="E25"/>
  <c r="C25"/>
  <c r="G24"/>
  <c r="E24"/>
  <c r="C24"/>
  <c r="G23"/>
  <c r="E23"/>
  <c r="C23"/>
  <c r="G22"/>
  <c r="E22"/>
  <c r="C22"/>
  <c r="G21"/>
  <c r="E21"/>
  <c r="C21"/>
  <c r="G20"/>
  <c r="G19"/>
  <c r="G18"/>
  <c r="G17"/>
  <c r="E17"/>
  <c r="C17"/>
  <c r="G16"/>
  <c r="E16"/>
  <c r="C16"/>
  <c r="G15"/>
  <c r="E15"/>
  <c r="C15"/>
  <c r="G14"/>
  <c r="E14"/>
  <c r="C14"/>
  <c r="G13"/>
  <c r="E13"/>
  <c r="C13"/>
  <c r="G12"/>
  <c r="E12"/>
  <c r="C12"/>
  <c r="G11"/>
  <c r="E11"/>
  <c r="C11"/>
  <c r="G10"/>
  <c r="G9"/>
  <c r="E9"/>
  <c r="C9"/>
  <c r="G8"/>
  <c r="E8"/>
  <c r="C8"/>
  <c r="G7"/>
  <c r="G6"/>
  <c r="G5"/>
  <c r="E5"/>
  <c r="C5"/>
  <c r="G4"/>
  <c r="G3"/>
  <c r="E3"/>
  <c r="C3"/>
  <c r="G2"/>
  <c r="E2"/>
  <c r="C2"/>
  <c r="G1"/>
  <c r="E1"/>
  <c r="C1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cog:Users:rubaiyat:Documents:ruby-yacht.github.io:rockagesj2015:coinop:statistics.json" delimiter="&quot;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<sst xmlns="http://schemas.openxmlformats.org/spreadsheetml/2006/main" count="301" uniqueCount="65">
  <si>
    <t>PrismicShift</t>
  </si>
  <si>
    <t>playTime</t>
  </si>
  <si>
    <t>playCount</t>
  </si>
  <si>
    <t>spellcraft</t>
  </si>
  <si>
    <t>floatsyourboat</t>
  </si>
  <si>
    <t>bako</t>
  </si>
  <si>
    <t>clash</t>
  </si>
  <si>
    <t>furry</t>
  </si>
  <si>
    <t>dontBlowUp</t>
  </si>
  <si>
    <t>samurai13</t>
  </si>
  <si>
    <t>puzzleblock</t>
  </si>
  <si>
    <t>splitbrain</t>
  </si>
  <si>
    <t>fightnight</t>
  </si>
  <si>
    <t>leapysheep</t>
  </si>
  <si>
    <t>4sides</t>
  </si>
  <si>
    <t>recyclegame</t>
  </si>
  <si>
    <t>lasercat</t>
  </si>
  <si>
    <t>running</t>
  </si>
  <si>
    <t>starcafe</t>
  </si>
  <si>
    <t>coin-op</t>
    <phoneticPr fontId="1" type="noConversion"/>
  </si>
  <si>
    <t>emerging</t>
    <phoneticPr fontId="1" type="noConversion"/>
  </si>
  <si>
    <t>dontBlowUpX</t>
  </si>
  <si>
    <t>scavenger</t>
  </si>
  <si>
    <t>candycornSpider</t>
  </si>
  <si>
    <t>MystikCavalry</t>
  </si>
  <si>
    <t>KissLikeAGirl</t>
  </si>
  <si>
    <t>FairyInvasion</t>
  </si>
  <si>
    <t>Megarena</t>
  </si>
  <si>
    <t>competitive</t>
    <phoneticPr fontId="1" type="noConversion"/>
  </si>
  <si>
    <t>worldofdads</t>
  </si>
  <si>
    <t>TrappedInArcade</t>
  </si>
  <si>
    <t>WorkingPoland</t>
  </si>
  <si>
    <t>Dadius</t>
  </si>
  <si>
    <t>Nepenthes</t>
  </si>
  <si>
    <t>MisfitNinja</t>
  </si>
  <si>
    <t>Day10</t>
  </si>
  <si>
    <t>candyFromBaby</t>
  </si>
  <si>
    <t>single player</t>
    <phoneticPr fontId="1" type="noConversion"/>
  </si>
  <si>
    <t>total</t>
    <phoneticPr fontId="1" type="noConversion"/>
  </si>
  <si>
    <t>hours</t>
    <phoneticPr fontId="1" type="noConversion"/>
  </si>
  <si>
    <t>minutes per game</t>
    <phoneticPr fontId="1" type="noConversion"/>
  </si>
  <si>
    <t>hours</t>
    <phoneticPr fontId="1" type="noConversion"/>
  </si>
  <si>
    <t>http://globalgamejam.org/2015/games/4-sides</t>
  </si>
  <si>
    <t>http://globalgamejam.org/2015/games/laserdog-lasercat</t>
  </si>
  <si>
    <t>http://globalgamejam.org/2015/games/leapy-sheep</t>
  </si>
  <si>
    <t>http://globalgamejam.org/2015/games/samurai-13</t>
  </si>
  <si>
    <t>http://globalgamejam.org/2015/games/split-brain</t>
  </si>
  <si>
    <t>http://globalgamejam.org/2014/games/bako-ikimashou-lets-go-box</t>
  </si>
  <si>
    <t>http://globalgamejam.org/2014/games/taking-candy-baby</t>
  </si>
  <si>
    <t>http://sjsugamedev.com/node/673</t>
  </si>
  <si>
    <t>http://sjsugamedev.com/node/671</t>
  </si>
  <si>
    <t>http://sjsugamedev.com/node/669</t>
  </si>
  <si>
    <t>http://sjsugamedev.com/node/657</t>
  </si>
  <si>
    <t>http://sjsugamedev.com/node/651</t>
  </si>
  <si>
    <t>http://sjsugamedev.com/node/595</t>
  </si>
  <si>
    <t>http://sjsugamedev.com/node/568</t>
  </si>
  <si>
    <t>http://sjsugamedev.com/node/561</t>
  </si>
  <si>
    <t>http://sjsugamedev.com/node/559</t>
  </si>
  <si>
    <t>http://www.andrewpuentes.com/furry-beatdown.html</t>
  </si>
  <si>
    <t>http://sjsugamedev.com/node/467</t>
  </si>
  <si>
    <t>http://sjsugamedev.com/node/452</t>
  </si>
  <si>
    <t>http://sjsugamedev.com/node/429</t>
  </si>
  <si>
    <t>http://sjsugamedev.com/node/263</t>
  </si>
  <si>
    <t>http://www.glorioustrainwrecks.com/node/1142</t>
  </si>
  <si>
    <t>http://sjsugamedev.com/node/647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</si>
</sst>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statistic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E80"/>
  <sheetViews>
    <sheetView topLeftCell="A36" workbookViewId="0">
      <selection activeCell="C76" sqref="C76"/>
    </sheetView>
  </sheetViews>
  <sheetFormatPr baseColWidth="10" defaultRowHeight="13"/>
  <cols>
    <col min="1" max="1" width="17.140625" customWidth="1"/>
    <col min="2" max="2" width="12.7109375" customWidth="1"/>
    <col min="3" max="3" width="12.28515625" customWidth="1"/>
    <col min="4" max="4" width="11" customWidth="1"/>
    <col min="5" max="5" width="8.85546875" customWidth="1"/>
    <col min="6" max="6" width="7.7109375" bestFit="1" customWidth="1"/>
    <col min="7" max="7" width="2.7109375" bestFit="1" customWidth="1"/>
    <col min="8" max="8" width="7.5703125" bestFit="1" customWidth="1"/>
    <col min="9" max="9" width="7.28515625" bestFit="1" customWidth="1"/>
    <col min="10" max="10" width="8.28515625" bestFit="1" customWidth="1"/>
    <col min="11" max="11" width="5" bestFit="1" customWidth="1"/>
    <col min="12" max="12" width="11.42578125" bestFit="1" customWidth="1"/>
    <col min="13" max="13" width="2.7109375" bestFit="1" customWidth="1"/>
    <col min="14" max="14" width="7.5703125" bestFit="1" customWidth="1"/>
    <col min="15" max="15" width="6.42578125" bestFit="1" customWidth="1"/>
    <col min="16" max="16" width="8.28515625" bestFit="1" customWidth="1"/>
    <col min="17" max="17" width="5" bestFit="1" customWidth="1"/>
    <col min="18" max="18" width="4.5703125" bestFit="1" customWidth="1"/>
    <col min="19" max="19" width="2.7109375" bestFit="1" customWidth="1"/>
    <col min="20" max="20" width="7.5703125" bestFit="1" customWidth="1"/>
    <col min="21" max="21" width="7.28515625" bestFit="1" customWidth="1"/>
    <col min="22" max="22" width="8.28515625" bestFit="1" customWidth="1"/>
    <col min="23" max="23" width="5" bestFit="1" customWidth="1"/>
    <col min="24" max="24" width="4.7109375" bestFit="1" customWidth="1"/>
    <col min="25" max="25" width="2.7109375" bestFit="1" customWidth="1"/>
    <col min="26" max="26" width="7.5703125" bestFit="1" customWidth="1"/>
    <col min="27" max="27" width="6.42578125" bestFit="1" customWidth="1"/>
    <col min="28" max="28" width="8.28515625" bestFit="1" customWidth="1"/>
    <col min="29" max="29" width="5" bestFit="1" customWidth="1"/>
    <col min="30" max="30" width="4.5703125" bestFit="1" customWidth="1"/>
    <col min="31" max="31" width="2.7109375" bestFit="1" customWidth="1"/>
    <col min="32" max="32" width="7.5703125" bestFit="1" customWidth="1"/>
    <col min="33" max="33" width="6.42578125" bestFit="1" customWidth="1"/>
    <col min="34" max="34" width="8.28515625" bestFit="1" customWidth="1"/>
    <col min="35" max="35" width="5" bestFit="1" customWidth="1"/>
    <col min="36" max="36" width="9.7109375" bestFit="1" customWidth="1"/>
    <col min="37" max="37" width="2.7109375" bestFit="1" customWidth="1"/>
    <col min="38" max="38" width="7.5703125" bestFit="1" customWidth="1"/>
    <col min="39" max="39" width="7.28515625" bestFit="1" customWidth="1"/>
    <col min="40" max="40" width="8.28515625" bestFit="1" customWidth="1"/>
    <col min="41" max="41" width="5.42578125" bestFit="1" customWidth="1"/>
  </cols>
  <sheetData>
    <row r="3" spans="1:5">
      <c r="A3" t="s">
        <v>5</v>
      </c>
      <c r="B3" t="s">
        <v>1</v>
      </c>
      <c r="C3">
        <v>381.98</v>
      </c>
      <c r="D3" t="s">
        <v>2</v>
      </c>
      <c r="E3">
        <v>48</v>
      </c>
    </row>
    <row r="4" spans="1:5">
      <c r="A4" t="s">
        <v>6</v>
      </c>
      <c r="B4" t="s">
        <v>1</v>
      </c>
      <c r="C4">
        <v>64.28</v>
      </c>
      <c r="D4" t="s">
        <v>2</v>
      </c>
      <c r="E4">
        <v>21</v>
      </c>
    </row>
    <row r="5" spans="1:5">
      <c r="A5" t="s">
        <v>8</v>
      </c>
      <c r="B5" t="s">
        <v>1</v>
      </c>
      <c r="C5">
        <v>131.18</v>
      </c>
      <c r="D5" t="s">
        <v>2</v>
      </c>
      <c r="E5">
        <v>23</v>
      </c>
    </row>
    <row r="6" spans="1:5">
      <c r="A6" t="s">
        <v>4</v>
      </c>
      <c r="B6" t="s">
        <v>1</v>
      </c>
      <c r="C6">
        <v>46.49</v>
      </c>
      <c r="D6" t="s">
        <v>2</v>
      </c>
      <c r="E6">
        <v>37</v>
      </c>
    </row>
    <row r="7" spans="1:5">
      <c r="A7" t="s">
        <v>7</v>
      </c>
      <c r="B7" t="s">
        <v>1</v>
      </c>
      <c r="C7">
        <v>80.41</v>
      </c>
      <c r="D7" t="s">
        <v>2</v>
      </c>
      <c r="E7">
        <v>32</v>
      </c>
    </row>
    <row r="8" spans="1:5">
      <c r="A8" t="s">
        <v>0</v>
      </c>
      <c r="B8" t="s">
        <v>1</v>
      </c>
      <c r="C8">
        <v>342</v>
      </c>
      <c r="D8" t="s">
        <v>2</v>
      </c>
      <c r="E8">
        <v>89</v>
      </c>
    </row>
    <row r="9" spans="1:5">
      <c r="A9" t="s">
        <v>3</v>
      </c>
      <c r="B9" t="s">
        <v>1</v>
      </c>
      <c r="C9">
        <v>111.04</v>
      </c>
      <c r="D9" t="s">
        <v>2</v>
      </c>
      <c r="E9">
        <v>39</v>
      </c>
    </row>
    <row r="11" spans="1:5">
      <c r="A11" t="s">
        <v>19</v>
      </c>
      <c r="C11">
        <f>SUM(C3:C10)</f>
        <v>1157.3800000000001</v>
      </c>
      <c r="E11">
        <f>SUM(E3:E10)</f>
        <v>289</v>
      </c>
    </row>
    <row r="12" spans="1:5">
      <c r="C12">
        <f>C11/60</f>
        <v>19.289666666666669</v>
      </c>
    </row>
    <row r="14" spans="1:5">
      <c r="A14" t="s">
        <v>14</v>
      </c>
      <c r="B14" t="s">
        <v>1</v>
      </c>
      <c r="C14">
        <v>132.08000000000001</v>
      </c>
      <c r="D14" t="s">
        <v>2</v>
      </c>
      <c r="E14">
        <v>31</v>
      </c>
    </row>
    <row r="15" spans="1:5">
      <c r="A15" t="s">
        <v>12</v>
      </c>
      <c r="B15" t="s">
        <v>1</v>
      </c>
      <c r="C15">
        <v>94.85</v>
      </c>
      <c r="D15" t="s">
        <v>2</v>
      </c>
      <c r="E15">
        <v>37</v>
      </c>
    </row>
    <row r="16" spans="1:5">
      <c r="A16" t="s">
        <v>4</v>
      </c>
      <c r="B16" t="s">
        <v>1</v>
      </c>
      <c r="C16">
        <v>31.75</v>
      </c>
      <c r="D16" t="s">
        <v>2</v>
      </c>
      <c r="E16">
        <v>26</v>
      </c>
    </row>
    <row r="17" spans="1:5">
      <c r="A17" t="s">
        <v>16</v>
      </c>
      <c r="B17" t="s">
        <v>1</v>
      </c>
      <c r="C17">
        <v>215.03</v>
      </c>
      <c r="D17" t="s">
        <v>2</v>
      </c>
      <c r="E17">
        <v>47</v>
      </c>
    </row>
    <row r="18" spans="1:5">
      <c r="A18" t="s">
        <v>13</v>
      </c>
      <c r="B18" t="s">
        <v>1</v>
      </c>
      <c r="C18">
        <v>79.55</v>
      </c>
      <c r="D18" t="s">
        <v>2</v>
      </c>
      <c r="E18">
        <v>27</v>
      </c>
    </row>
    <row r="19" spans="1:5">
      <c r="A19" t="s">
        <v>10</v>
      </c>
      <c r="B19" t="s">
        <v>1</v>
      </c>
      <c r="C19">
        <v>47.1</v>
      </c>
      <c r="D19" t="s">
        <v>2</v>
      </c>
      <c r="E19">
        <v>19</v>
      </c>
    </row>
    <row r="20" spans="1:5">
      <c r="A20" t="s">
        <v>15</v>
      </c>
      <c r="B20" t="s">
        <v>1</v>
      </c>
      <c r="C20">
        <v>63.51</v>
      </c>
      <c r="D20" t="s">
        <v>2</v>
      </c>
      <c r="E20">
        <v>15</v>
      </c>
    </row>
    <row r="21" spans="1:5">
      <c r="A21" t="s">
        <v>17</v>
      </c>
      <c r="B21" t="s">
        <v>1</v>
      </c>
      <c r="C21">
        <v>40.72</v>
      </c>
      <c r="D21" t="s">
        <v>2</v>
      </c>
      <c r="E21">
        <v>15</v>
      </c>
    </row>
    <row r="22" spans="1:5">
      <c r="A22" t="s">
        <v>9</v>
      </c>
      <c r="B22" t="s">
        <v>1</v>
      </c>
      <c r="C22">
        <v>98.53</v>
      </c>
      <c r="D22" t="s">
        <v>2</v>
      </c>
      <c r="E22">
        <v>21</v>
      </c>
    </row>
    <row r="23" spans="1:5">
      <c r="A23" t="s">
        <v>3</v>
      </c>
      <c r="B23" t="s">
        <v>1</v>
      </c>
      <c r="C23">
        <v>93.99</v>
      </c>
      <c r="D23" t="s">
        <v>2</v>
      </c>
      <c r="E23">
        <v>20</v>
      </c>
    </row>
    <row r="24" spans="1:5">
      <c r="A24" t="s">
        <v>11</v>
      </c>
      <c r="B24" t="s">
        <v>1</v>
      </c>
      <c r="C24">
        <v>70.87</v>
      </c>
      <c r="D24" t="s">
        <v>2</v>
      </c>
      <c r="E24">
        <v>22</v>
      </c>
    </row>
    <row r="25" spans="1:5">
      <c r="A25" t="s">
        <v>18</v>
      </c>
      <c r="B25" t="s">
        <v>1</v>
      </c>
      <c r="C25">
        <v>52.4</v>
      </c>
      <c r="D25" t="s">
        <v>2</v>
      </c>
      <c r="E25">
        <v>34</v>
      </c>
    </row>
    <row r="27" spans="1:5">
      <c r="A27" t="s">
        <v>20</v>
      </c>
      <c r="C27">
        <f>SUM(C14:C26)</f>
        <v>1020.38</v>
      </c>
      <c r="E27">
        <f>SUM(E14:E26)</f>
        <v>314</v>
      </c>
    </row>
    <row r="30" spans="1:5">
      <c r="A30" t="s">
        <v>5</v>
      </c>
      <c r="B30" t="s">
        <v>1</v>
      </c>
      <c r="C30">
        <v>46.69</v>
      </c>
      <c r="D30" t="s">
        <v>2</v>
      </c>
      <c r="E30">
        <v>6</v>
      </c>
    </row>
    <row r="31" spans="1:5">
      <c r="A31" t="s">
        <v>23</v>
      </c>
      <c r="B31" t="s">
        <v>1</v>
      </c>
      <c r="C31">
        <v>13.61</v>
      </c>
      <c r="D31" t="s">
        <v>2</v>
      </c>
      <c r="E31">
        <v>5</v>
      </c>
    </row>
    <row r="32" spans="1:5">
      <c r="A32" t="s">
        <v>6</v>
      </c>
      <c r="B32" t="s">
        <v>1</v>
      </c>
      <c r="C32">
        <v>41.5</v>
      </c>
      <c r="D32" t="s">
        <v>2</v>
      </c>
      <c r="E32">
        <v>14</v>
      </c>
    </row>
    <row r="33" spans="1:5">
      <c r="A33" t="s">
        <v>21</v>
      </c>
      <c r="B33" t="s">
        <v>1</v>
      </c>
      <c r="C33">
        <v>27.63</v>
      </c>
      <c r="D33" t="s">
        <v>2</v>
      </c>
      <c r="E33">
        <v>11</v>
      </c>
    </row>
    <row r="34" spans="1:5">
      <c r="A34" t="s">
        <v>26</v>
      </c>
      <c r="B34" t="s">
        <v>1</v>
      </c>
      <c r="C34">
        <v>12.93</v>
      </c>
      <c r="D34" t="s">
        <v>2</v>
      </c>
      <c r="E34">
        <v>11</v>
      </c>
    </row>
    <row r="35" spans="1:5">
      <c r="A35" t="s">
        <v>12</v>
      </c>
      <c r="B35" t="s">
        <v>1</v>
      </c>
      <c r="C35">
        <v>28.48</v>
      </c>
      <c r="D35" t="s">
        <v>2</v>
      </c>
      <c r="E35">
        <v>17</v>
      </c>
    </row>
    <row r="36" spans="1:5">
      <c r="A36" t="s">
        <v>4</v>
      </c>
      <c r="B36" t="s">
        <v>1</v>
      </c>
      <c r="C36">
        <v>68.88</v>
      </c>
      <c r="D36" t="s">
        <v>2</v>
      </c>
      <c r="E36">
        <v>26</v>
      </c>
    </row>
    <row r="37" spans="1:5">
      <c r="A37" t="s">
        <v>7</v>
      </c>
      <c r="B37" t="s">
        <v>1</v>
      </c>
      <c r="C37">
        <v>104.98</v>
      </c>
      <c r="D37" t="s">
        <v>2</v>
      </c>
      <c r="E37">
        <v>29</v>
      </c>
    </row>
    <row r="38" spans="1:5">
      <c r="A38" t="s">
        <v>25</v>
      </c>
      <c r="B38" t="s">
        <v>1</v>
      </c>
      <c r="C38">
        <v>67.66</v>
      </c>
      <c r="D38" t="s">
        <v>2</v>
      </c>
      <c r="E38">
        <v>67</v>
      </c>
    </row>
    <row r="39" spans="1:5">
      <c r="A39" t="s">
        <v>16</v>
      </c>
      <c r="B39" t="s">
        <v>1</v>
      </c>
      <c r="C39">
        <v>94.69</v>
      </c>
      <c r="D39" t="s">
        <v>2</v>
      </c>
      <c r="E39">
        <v>29</v>
      </c>
    </row>
    <row r="40" spans="1:5">
      <c r="A40" t="s">
        <v>27</v>
      </c>
      <c r="B40" t="s">
        <v>1</v>
      </c>
      <c r="C40">
        <v>10.36</v>
      </c>
      <c r="D40" t="s">
        <v>2</v>
      </c>
      <c r="E40">
        <v>8</v>
      </c>
    </row>
    <row r="41" spans="1:5">
      <c r="A41" t="s">
        <v>24</v>
      </c>
      <c r="B41" t="s">
        <v>1</v>
      </c>
      <c r="C41">
        <v>106.47</v>
      </c>
      <c r="D41" t="s">
        <v>2</v>
      </c>
      <c r="E41">
        <v>21</v>
      </c>
    </row>
    <row r="42" spans="1:5">
      <c r="A42" t="s">
        <v>0</v>
      </c>
      <c r="B42" t="s">
        <v>1</v>
      </c>
      <c r="C42">
        <v>165.52</v>
      </c>
      <c r="D42" t="s">
        <v>2</v>
      </c>
      <c r="E42">
        <v>33</v>
      </c>
    </row>
    <row r="43" spans="1:5">
      <c r="A43" t="s">
        <v>15</v>
      </c>
      <c r="B43" t="s">
        <v>1</v>
      </c>
      <c r="C43">
        <v>70.97</v>
      </c>
      <c r="D43" t="s">
        <v>2</v>
      </c>
      <c r="E43">
        <v>10</v>
      </c>
    </row>
    <row r="44" spans="1:5">
      <c r="A44" t="s">
        <v>22</v>
      </c>
      <c r="B44" t="s">
        <v>1</v>
      </c>
      <c r="C44">
        <v>26.78</v>
      </c>
      <c r="D44" t="s">
        <v>2</v>
      </c>
      <c r="E44">
        <v>30</v>
      </c>
    </row>
    <row r="45" spans="1:5">
      <c r="A45" t="s">
        <v>3</v>
      </c>
      <c r="B45" t="s">
        <v>1</v>
      </c>
      <c r="C45">
        <v>93.83</v>
      </c>
      <c r="D45" t="s">
        <v>2</v>
      </c>
      <c r="E45">
        <v>21</v>
      </c>
    </row>
    <row r="46" spans="1:5">
      <c r="A46" t="s">
        <v>11</v>
      </c>
      <c r="B46" t="s">
        <v>1</v>
      </c>
      <c r="C46">
        <v>124.7</v>
      </c>
      <c r="D46" t="s">
        <v>2</v>
      </c>
      <c r="E46">
        <v>35</v>
      </c>
    </row>
    <row r="48" spans="1:5">
      <c r="A48" t="s">
        <v>28</v>
      </c>
      <c r="C48">
        <f>SUM(C30:C47)</f>
        <v>1105.68</v>
      </c>
      <c r="E48">
        <f>SUM(E30:E47)</f>
        <v>373</v>
      </c>
    </row>
    <row r="51" spans="1:5">
      <c r="A51" t="s">
        <v>14</v>
      </c>
      <c r="B51" t="s">
        <v>1</v>
      </c>
      <c r="C51">
        <v>32.86</v>
      </c>
      <c r="D51" t="s">
        <v>2</v>
      </c>
      <c r="E51">
        <v>12</v>
      </c>
    </row>
    <row r="52" spans="1:5">
      <c r="A52" t="s">
        <v>23</v>
      </c>
      <c r="B52" t="s">
        <v>1</v>
      </c>
      <c r="C52">
        <v>26.98</v>
      </c>
      <c r="D52" t="s">
        <v>2</v>
      </c>
      <c r="E52">
        <v>12</v>
      </c>
    </row>
    <row r="53" spans="1:5">
      <c r="A53" t="s">
        <v>36</v>
      </c>
      <c r="B53" t="s">
        <v>1</v>
      </c>
      <c r="C53">
        <v>50.25</v>
      </c>
      <c r="D53" t="s">
        <v>2</v>
      </c>
      <c r="E53">
        <v>13</v>
      </c>
    </row>
    <row r="54" spans="1:5">
      <c r="A54" t="s">
        <v>32</v>
      </c>
      <c r="B54" t="s">
        <v>1</v>
      </c>
      <c r="C54">
        <v>25.22</v>
      </c>
      <c r="D54" t="s">
        <v>2</v>
      </c>
      <c r="E54">
        <v>9</v>
      </c>
    </row>
    <row r="55" spans="1:5">
      <c r="A55" t="s">
        <v>35</v>
      </c>
      <c r="B55" t="s">
        <v>1</v>
      </c>
      <c r="C55">
        <v>14.82</v>
      </c>
      <c r="D55" t="s">
        <v>2</v>
      </c>
      <c r="E55">
        <v>13</v>
      </c>
    </row>
    <row r="56" spans="1:5">
      <c r="A56" t="s">
        <v>8</v>
      </c>
      <c r="B56" t="s">
        <v>1</v>
      </c>
      <c r="C56">
        <v>37.4</v>
      </c>
      <c r="D56" t="s">
        <v>2</v>
      </c>
      <c r="E56">
        <v>7</v>
      </c>
    </row>
    <row r="57" spans="1:5">
      <c r="A57" t="s">
        <v>21</v>
      </c>
      <c r="B57" t="s">
        <v>1</v>
      </c>
      <c r="C57">
        <v>31.19</v>
      </c>
      <c r="D57" t="s">
        <v>2</v>
      </c>
      <c r="E57">
        <v>15</v>
      </c>
    </row>
    <row r="58" spans="1:5">
      <c r="A58" t="s">
        <v>4</v>
      </c>
      <c r="B58" t="s">
        <v>1</v>
      </c>
      <c r="C58">
        <v>23</v>
      </c>
      <c r="D58" t="s">
        <v>2</v>
      </c>
      <c r="E58">
        <v>11</v>
      </c>
    </row>
    <row r="59" spans="1:5">
      <c r="A59" t="s">
        <v>25</v>
      </c>
      <c r="B59" t="s">
        <v>1</v>
      </c>
      <c r="C59">
        <v>11.1</v>
      </c>
      <c r="D59" t="s">
        <v>2</v>
      </c>
      <c r="E59">
        <v>10</v>
      </c>
    </row>
    <row r="60" spans="1:5">
      <c r="A60" t="s">
        <v>13</v>
      </c>
      <c r="B60" t="s">
        <v>1</v>
      </c>
      <c r="C60">
        <v>23.53</v>
      </c>
      <c r="D60" t="s">
        <v>2</v>
      </c>
      <c r="E60">
        <v>11</v>
      </c>
    </row>
    <row r="61" spans="1:5">
      <c r="A61" t="s">
        <v>27</v>
      </c>
      <c r="B61" t="s">
        <v>1</v>
      </c>
      <c r="C61">
        <v>6.63</v>
      </c>
      <c r="D61" t="s">
        <v>2</v>
      </c>
      <c r="E61">
        <v>4</v>
      </c>
    </row>
    <row r="62" spans="1:5">
      <c r="A62" t="s">
        <v>34</v>
      </c>
      <c r="B62" t="s">
        <v>1</v>
      </c>
      <c r="C62">
        <v>52.34</v>
      </c>
      <c r="D62" t="s">
        <v>2</v>
      </c>
      <c r="E62">
        <v>15</v>
      </c>
    </row>
    <row r="63" spans="1:5">
      <c r="A63" t="s">
        <v>33</v>
      </c>
      <c r="B63" t="s">
        <v>1</v>
      </c>
      <c r="C63">
        <v>31.86</v>
      </c>
      <c r="D63" t="s">
        <v>2</v>
      </c>
      <c r="E63">
        <v>16</v>
      </c>
    </row>
    <row r="64" spans="1:5">
      <c r="A64" t="s">
        <v>0</v>
      </c>
      <c r="B64" t="s">
        <v>1</v>
      </c>
      <c r="C64">
        <v>40.56</v>
      </c>
      <c r="D64" t="s">
        <v>2</v>
      </c>
      <c r="E64">
        <v>7</v>
      </c>
    </row>
    <row r="65" spans="1:5">
      <c r="A65" t="s">
        <v>10</v>
      </c>
      <c r="B65" t="s">
        <v>1</v>
      </c>
      <c r="C65">
        <v>52.87</v>
      </c>
      <c r="D65" t="s">
        <v>2</v>
      </c>
      <c r="E65">
        <v>15</v>
      </c>
    </row>
    <row r="66" spans="1:5">
      <c r="A66" t="s">
        <v>15</v>
      </c>
      <c r="B66" t="s">
        <v>1</v>
      </c>
      <c r="C66">
        <v>95.84</v>
      </c>
      <c r="D66" t="s">
        <v>2</v>
      </c>
      <c r="E66">
        <v>23</v>
      </c>
    </row>
    <row r="67" spans="1:5">
      <c r="A67" t="s">
        <v>17</v>
      </c>
      <c r="B67" t="s">
        <v>1</v>
      </c>
      <c r="C67">
        <v>24.5</v>
      </c>
      <c r="D67" t="s">
        <v>2</v>
      </c>
      <c r="E67">
        <v>9</v>
      </c>
    </row>
    <row r="68" spans="1:5">
      <c r="A68" t="s">
        <v>9</v>
      </c>
      <c r="B68" t="s">
        <v>1</v>
      </c>
      <c r="C68">
        <v>28.51</v>
      </c>
      <c r="D68" t="s">
        <v>2</v>
      </c>
      <c r="E68">
        <v>11</v>
      </c>
    </row>
    <row r="69" spans="1:5">
      <c r="A69" t="s">
        <v>3</v>
      </c>
      <c r="B69" t="s">
        <v>1</v>
      </c>
      <c r="C69">
        <v>95.09</v>
      </c>
      <c r="D69" t="s">
        <v>2</v>
      </c>
      <c r="E69">
        <v>20</v>
      </c>
    </row>
    <row r="70" spans="1:5">
      <c r="A70" t="s">
        <v>30</v>
      </c>
      <c r="B70" t="s">
        <v>1</v>
      </c>
      <c r="C70">
        <v>11.69</v>
      </c>
      <c r="D70" t="s">
        <v>2</v>
      </c>
      <c r="E70">
        <v>6</v>
      </c>
    </row>
    <row r="71" spans="1:5">
      <c r="A71" t="s">
        <v>31</v>
      </c>
      <c r="B71" t="s">
        <v>1</v>
      </c>
      <c r="C71">
        <v>20.329999999999998</v>
      </c>
      <c r="D71" t="s">
        <v>2</v>
      </c>
      <c r="E71">
        <v>8</v>
      </c>
    </row>
    <row r="72" spans="1:5">
      <c r="A72" t="s">
        <v>29</v>
      </c>
      <c r="B72" t="s">
        <v>1</v>
      </c>
      <c r="C72">
        <v>84.27</v>
      </c>
      <c r="D72" t="s">
        <v>2</v>
      </c>
      <c r="E72">
        <v>23</v>
      </c>
    </row>
    <row r="74" spans="1:5">
      <c r="A74" t="s">
        <v>37</v>
      </c>
      <c r="C74">
        <f>SUM(C51:C73)</f>
        <v>820.84000000000015</v>
      </c>
      <c r="E74">
        <f>SUM(E51:E73)</f>
        <v>270</v>
      </c>
    </row>
    <row r="77" spans="1:5">
      <c r="A77" t="s">
        <v>38</v>
      </c>
      <c r="C77">
        <f>SUM(C74,C48,C27,C11)</f>
        <v>4104.2800000000007</v>
      </c>
      <c r="E77">
        <f>SUM(E74,E48,E27,E11)</f>
        <v>1246</v>
      </c>
    </row>
    <row r="80" spans="1:5">
      <c r="C80">
        <f>C77/60</f>
        <v>68.404666666666671</v>
      </c>
      <c r="D80" t="s">
        <v>41</v>
      </c>
      <c r="E80">
        <f>C77/E77</f>
        <v>3.2939646869983954</v>
      </c>
    </row>
  </sheetData>
  <sortState ref="A51:E72">
    <sortCondition ref="A51:A72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37"/>
  <sheetViews>
    <sheetView tabSelected="1" workbookViewId="0">
      <selection activeCell="H5" sqref="H5"/>
    </sheetView>
  </sheetViews>
  <sheetFormatPr baseColWidth="10" defaultRowHeight="13"/>
  <cols>
    <col min="2" max="2" width="8.5703125" customWidth="1"/>
  </cols>
  <sheetData>
    <row r="1" spans="1:8">
      <c r="A1" t="s">
        <v>14</v>
      </c>
      <c r="B1" t="s">
        <v>1</v>
      </c>
      <c r="C1">
        <f>132.08+32.86</f>
        <v>164.94</v>
      </c>
      <c r="D1" t="s">
        <v>2</v>
      </c>
      <c r="E1">
        <f>31+12</f>
        <v>43</v>
      </c>
      <c r="G1">
        <f t="shared" ref="G1:G32" si="0">C1/E1</f>
        <v>3.8358139534883722</v>
      </c>
      <c r="H1" t="s">
        <v>42</v>
      </c>
    </row>
    <row r="2" spans="1:8">
      <c r="A2" t="s">
        <v>5</v>
      </c>
      <c r="B2" t="s">
        <v>1</v>
      </c>
      <c r="C2">
        <f>381.98+46.69</f>
        <v>428.67</v>
      </c>
      <c r="D2" t="s">
        <v>2</v>
      </c>
      <c r="E2">
        <f>48+6</f>
        <v>54</v>
      </c>
      <c r="G2">
        <f t="shared" si="0"/>
        <v>7.9383333333333335</v>
      </c>
      <c r="H2" t="s">
        <v>47</v>
      </c>
    </row>
    <row r="3" spans="1:8">
      <c r="A3" t="s">
        <v>23</v>
      </c>
      <c r="B3" t="s">
        <v>1</v>
      </c>
      <c r="C3">
        <f>13.61+26.98</f>
        <v>40.590000000000003</v>
      </c>
      <c r="D3" t="s">
        <v>2</v>
      </c>
      <c r="E3">
        <f>5+12</f>
        <v>17</v>
      </c>
      <c r="G3">
        <f t="shared" si="0"/>
        <v>2.3876470588235295</v>
      </c>
    </row>
    <row r="4" spans="1:8">
      <c r="A4" t="s">
        <v>36</v>
      </c>
      <c r="B4" t="s">
        <v>1</v>
      </c>
      <c r="C4">
        <v>50.25</v>
      </c>
      <c r="D4" t="s">
        <v>2</v>
      </c>
      <c r="E4">
        <v>13</v>
      </c>
      <c r="G4">
        <f t="shared" si="0"/>
        <v>3.8653846153846154</v>
      </c>
      <c r="H4" t="s">
        <v>48</v>
      </c>
    </row>
    <row r="5" spans="1:8">
      <c r="A5" t="s">
        <v>6</v>
      </c>
      <c r="B5" t="s">
        <v>1</v>
      </c>
      <c r="C5">
        <f>64.28+41.5</f>
        <v>105.78</v>
      </c>
      <c r="D5" t="s">
        <v>2</v>
      </c>
      <c r="E5">
        <f>21+14</f>
        <v>35</v>
      </c>
      <c r="G5">
        <f t="shared" si="0"/>
        <v>3.0222857142857142</v>
      </c>
      <c r="H5" t="s">
        <v>64</v>
      </c>
    </row>
    <row r="6" spans="1:8">
      <c r="A6" t="s">
        <v>32</v>
      </c>
      <c r="B6" t="s">
        <v>1</v>
      </c>
      <c r="C6">
        <v>25.22</v>
      </c>
      <c r="D6" t="s">
        <v>2</v>
      </c>
      <c r="E6">
        <v>9</v>
      </c>
      <c r="G6">
        <f t="shared" si="0"/>
        <v>2.8022222222222219</v>
      </c>
    </row>
    <row r="7" spans="1:8">
      <c r="A7" t="s">
        <v>35</v>
      </c>
      <c r="B7" t="s">
        <v>1</v>
      </c>
      <c r="C7">
        <v>14.82</v>
      </c>
      <c r="D7" t="s">
        <v>2</v>
      </c>
      <c r="E7">
        <v>13</v>
      </c>
      <c r="G7">
        <f t="shared" si="0"/>
        <v>1.1400000000000001</v>
      </c>
    </row>
    <row r="8" spans="1:8">
      <c r="A8" t="s">
        <v>8</v>
      </c>
      <c r="B8" t="s">
        <v>1</v>
      </c>
      <c r="C8">
        <f>131.18+37.4</f>
        <v>168.58</v>
      </c>
      <c r="D8" t="s">
        <v>2</v>
      </c>
      <c r="E8">
        <f>23+7</f>
        <v>30</v>
      </c>
      <c r="G8">
        <f t="shared" si="0"/>
        <v>5.6193333333333335</v>
      </c>
      <c r="H8" t="s">
        <v>62</v>
      </c>
    </row>
    <row r="9" spans="1:8">
      <c r="A9" t="s">
        <v>21</v>
      </c>
      <c r="B9" t="s">
        <v>1</v>
      </c>
      <c r="C9">
        <f>27.63+31.19</f>
        <v>58.82</v>
      </c>
      <c r="D9" t="s">
        <v>2</v>
      </c>
      <c r="E9">
        <f>11+15</f>
        <v>26</v>
      </c>
      <c r="G9">
        <f t="shared" si="0"/>
        <v>2.2623076923076924</v>
      </c>
    </row>
    <row r="10" spans="1:8">
      <c r="A10" t="s">
        <v>26</v>
      </c>
      <c r="B10" t="s">
        <v>1</v>
      </c>
      <c r="C10">
        <v>12.93</v>
      </c>
      <c r="D10" t="s">
        <v>2</v>
      </c>
      <c r="E10">
        <v>11</v>
      </c>
      <c r="G10">
        <f t="shared" si="0"/>
        <v>1.1754545454545455</v>
      </c>
      <c r="H10" t="s">
        <v>54</v>
      </c>
    </row>
    <row r="11" spans="1:8">
      <c r="A11" t="s">
        <v>12</v>
      </c>
      <c r="B11" t="s">
        <v>1</v>
      </c>
      <c r="C11">
        <f>94.85+28.48</f>
        <v>123.33</v>
      </c>
      <c r="D11" t="s">
        <v>2</v>
      </c>
      <c r="E11">
        <f>37+17</f>
        <v>54</v>
      </c>
      <c r="G11">
        <f t="shared" si="0"/>
        <v>2.2838888888888889</v>
      </c>
      <c r="H11" t="s">
        <v>50</v>
      </c>
    </row>
    <row r="12" spans="1:8">
      <c r="A12" t="s">
        <v>4</v>
      </c>
      <c r="B12" t="s">
        <v>1</v>
      </c>
      <c r="C12">
        <f>46.49+31.75+68.88+23</f>
        <v>170.12</v>
      </c>
      <c r="D12" t="s">
        <v>2</v>
      </c>
      <c r="E12">
        <f>37+26+26+11</f>
        <v>100</v>
      </c>
      <c r="G12">
        <f t="shared" si="0"/>
        <v>1.7012</v>
      </c>
    </row>
    <row r="13" spans="1:8">
      <c r="A13" t="s">
        <v>7</v>
      </c>
      <c r="B13" t="s">
        <v>1</v>
      </c>
      <c r="C13">
        <f>80.41+104.98</f>
        <v>185.39</v>
      </c>
      <c r="D13" t="s">
        <v>2</v>
      </c>
      <c r="E13">
        <f>32+29</f>
        <v>61</v>
      </c>
      <c r="G13">
        <f t="shared" si="0"/>
        <v>3.0391803278688521</v>
      </c>
      <c r="H13" t="s">
        <v>58</v>
      </c>
    </row>
    <row r="14" spans="1:8">
      <c r="A14" t="s">
        <v>25</v>
      </c>
      <c r="B14" t="s">
        <v>1</v>
      </c>
      <c r="C14">
        <f>67.66+11.1</f>
        <v>78.759999999999991</v>
      </c>
      <c r="D14" t="s">
        <v>2</v>
      </c>
      <c r="E14">
        <f>67+10</f>
        <v>77</v>
      </c>
      <c r="G14">
        <f t="shared" si="0"/>
        <v>1.0228571428571427</v>
      </c>
      <c r="H14" t="s">
        <v>63</v>
      </c>
    </row>
    <row r="15" spans="1:8">
      <c r="A15" t="s">
        <v>16</v>
      </c>
      <c r="B15" t="s">
        <v>1</v>
      </c>
      <c r="C15">
        <f>215.03+94.69</f>
        <v>309.72000000000003</v>
      </c>
      <c r="D15" t="s">
        <v>2</v>
      </c>
      <c r="E15">
        <f>47+29</f>
        <v>76</v>
      </c>
      <c r="G15">
        <f t="shared" si="0"/>
        <v>4.0752631578947369</v>
      </c>
      <c r="H15" t="s">
        <v>43</v>
      </c>
    </row>
    <row r="16" spans="1:8">
      <c r="A16" t="s">
        <v>13</v>
      </c>
      <c r="B16" t="s">
        <v>1</v>
      </c>
      <c r="C16">
        <f>79.55+23.53</f>
        <v>103.08</v>
      </c>
      <c r="D16" t="s">
        <v>2</v>
      </c>
      <c r="E16">
        <f>27+11</f>
        <v>38</v>
      </c>
      <c r="G16">
        <f t="shared" si="0"/>
        <v>2.7126315789473683</v>
      </c>
      <c r="H16" t="s">
        <v>44</v>
      </c>
    </row>
    <row r="17" spans="1:8">
      <c r="A17" t="s">
        <v>27</v>
      </c>
      <c r="B17" t="s">
        <v>1</v>
      </c>
      <c r="C17">
        <f>10.36+6.63</f>
        <v>16.989999999999998</v>
      </c>
      <c r="D17" t="s">
        <v>2</v>
      </c>
      <c r="E17">
        <f>8+4</f>
        <v>12</v>
      </c>
      <c r="G17">
        <f t="shared" si="0"/>
        <v>1.4158333333333333</v>
      </c>
      <c r="H17" t="s">
        <v>53</v>
      </c>
    </row>
    <row r="18" spans="1:8">
      <c r="A18" t="s">
        <v>34</v>
      </c>
      <c r="B18" t="s">
        <v>1</v>
      </c>
      <c r="C18">
        <v>52.34</v>
      </c>
      <c r="D18" t="s">
        <v>2</v>
      </c>
      <c r="E18">
        <v>15</v>
      </c>
      <c r="G18">
        <f t="shared" si="0"/>
        <v>3.4893333333333336</v>
      </c>
      <c r="H18" t="s">
        <v>61</v>
      </c>
    </row>
    <row r="19" spans="1:8">
      <c r="A19" t="s">
        <v>24</v>
      </c>
      <c r="B19" t="s">
        <v>1</v>
      </c>
      <c r="C19">
        <v>106.47</v>
      </c>
      <c r="D19" t="s">
        <v>2</v>
      </c>
      <c r="E19">
        <v>21</v>
      </c>
      <c r="G19">
        <f t="shared" si="0"/>
        <v>5.07</v>
      </c>
      <c r="H19" t="s">
        <v>56</v>
      </c>
    </row>
    <row r="20" spans="1:8">
      <c r="A20" t="s">
        <v>33</v>
      </c>
      <c r="B20" t="s">
        <v>1</v>
      </c>
      <c r="C20">
        <v>31.86</v>
      </c>
      <c r="D20" t="s">
        <v>2</v>
      </c>
      <c r="E20">
        <v>16</v>
      </c>
      <c r="G20">
        <f t="shared" si="0"/>
        <v>1.99125</v>
      </c>
    </row>
    <row r="21" spans="1:8">
      <c r="A21" t="s">
        <v>0</v>
      </c>
      <c r="B21" t="s">
        <v>1</v>
      </c>
      <c r="C21">
        <f>342+165.52+40.56</f>
        <v>548.07999999999993</v>
      </c>
      <c r="D21" t="s">
        <v>2</v>
      </c>
      <c r="E21">
        <f>89+33+7</f>
        <v>129</v>
      </c>
      <c r="G21">
        <f t="shared" si="0"/>
        <v>4.2486821705426348</v>
      </c>
      <c r="H21" t="s">
        <v>57</v>
      </c>
    </row>
    <row r="22" spans="1:8">
      <c r="A22" t="s">
        <v>10</v>
      </c>
      <c r="B22" t="s">
        <v>1</v>
      </c>
      <c r="C22">
        <f>47.1+52.87</f>
        <v>99.97</v>
      </c>
      <c r="D22" t="s">
        <v>2</v>
      </c>
      <c r="E22">
        <f>19+15</f>
        <v>34</v>
      </c>
      <c r="G22">
        <f t="shared" si="0"/>
        <v>2.9402941176470589</v>
      </c>
    </row>
    <row r="23" spans="1:8">
      <c r="A23" t="s">
        <v>15</v>
      </c>
      <c r="B23" t="s">
        <v>1</v>
      </c>
      <c r="C23">
        <f>63.51+70.97+95.84</f>
        <v>230.32</v>
      </c>
      <c r="D23" t="s">
        <v>2</v>
      </c>
      <c r="E23">
        <f>15+10+23</f>
        <v>48</v>
      </c>
      <c r="G23">
        <f t="shared" si="0"/>
        <v>4.7983333333333329</v>
      </c>
    </row>
    <row r="24" spans="1:8">
      <c r="A24" t="s">
        <v>17</v>
      </c>
      <c r="B24" t="s">
        <v>1</v>
      </c>
      <c r="C24">
        <f>40.72+24.5</f>
        <v>65.22</v>
      </c>
      <c r="D24" t="s">
        <v>2</v>
      </c>
      <c r="E24">
        <f>15+9</f>
        <v>24</v>
      </c>
      <c r="G24">
        <f t="shared" si="0"/>
        <v>2.7174999999999998</v>
      </c>
      <c r="H24" t="s">
        <v>51</v>
      </c>
    </row>
    <row r="25" spans="1:8">
      <c r="A25" t="s">
        <v>9</v>
      </c>
      <c r="B25" t="s">
        <v>1</v>
      </c>
      <c r="C25">
        <f>98.53+28.51</f>
        <v>127.04</v>
      </c>
      <c r="D25" t="s">
        <v>2</v>
      </c>
      <c r="E25">
        <f>21+11</f>
        <v>32</v>
      </c>
      <c r="G25">
        <f t="shared" si="0"/>
        <v>3.97</v>
      </c>
      <c r="H25" t="s">
        <v>45</v>
      </c>
    </row>
    <row r="26" spans="1:8">
      <c r="A26" t="s">
        <v>22</v>
      </c>
      <c r="B26" t="s">
        <v>1</v>
      </c>
      <c r="C26">
        <v>26.78</v>
      </c>
      <c r="D26" t="s">
        <v>2</v>
      </c>
      <c r="E26">
        <v>30</v>
      </c>
      <c r="G26">
        <f t="shared" si="0"/>
        <v>0.89266666666666672</v>
      </c>
    </row>
    <row r="27" spans="1:8">
      <c r="A27" t="s">
        <v>3</v>
      </c>
      <c r="B27" t="s">
        <v>1</v>
      </c>
      <c r="C27">
        <f>111.04+93.99+93.83+95.09</f>
        <v>393.95000000000005</v>
      </c>
      <c r="D27" t="s">
        <v>2</v>
      </c>
      <c r="E27">
        <f>39+20+21+20</f>
        <v>100</v>
      </c>
      <c r="G27">
        <f t="shared" si="0"/>
        <v>3.9395000000000007</v>
      </c>
      <c r="H27" t="s">
        <v>49</v>
      </c>
    </row>
    <row r="28" spans="1:8">
      <c r="A28" t="s">
        <v>11</v>
      </c>
      <c r="B28" t="s">
        <v>1</v>
      </c>
      <c r="C28">
        <f>70.87+124.7</f>
        <v>195.57</v>
      </c>
      <c r="D28" t="s">
        <v>2</v>
      </c>
      <c r="E28">
        <f>22+35</f>
        <v>57</v>
      </c>
      <c r="G28">
        <f t="shared" si="0"/>
        <v>3.4310526315789471</v>
      </c>
      <c r="H28" t="s">
        <v>46</v>
      </c>
    </row>
    <row r="29" spans="1:8">
      <c r="A29" t="s">
        <v>18</v>
      </c>
      <c r="B29" t="s">
        <v>1</v>
      </c>
      <c r="C29">
        <v>52.4</v>
      </c>
      <c r="D29" t="s">
        <v>2</v>
      </c>
      <c r="E29">
        <v>34</v>
      </c>
      <c r="G29">
        <f t="shared" si="0"/>
        <v>1.5411764705882351</v>
      </c>
      <c r="H29" t="s">
        <v>52</v>
      </c>
    </row>
    <row r="30" spans="1:8">
      <c r="A30" t="s">
        <v>30</v>
      </c>
      <c r="B30" t="s">
        <v>1</v>
      </c>
      <c r="C30">
        <v>11.69</v>
      </c>
      <c r="D30" t="s">
        <v>2</v>
      </c>
      <c r="E30">
        <v>6</v>
      </c>
      <c r="G30">
        <f t="shared" si="0"/>
        <v>1.9483333333333333</v>
      </c>
      <c r="H30" t="s">
        <v>55</v>
      </c>
    </row>
    <row r="31" spans="1:8">
      <c r="A31" t="s">
        <v>31</v>
      </c>
      <c r="B31" t="s">
        <v>1</v>
      </c>
      <c r="C31">
        <v>20.329999999999998</v>
      </c>
      <c r="D31" t="s">
        <v>2</v>
      </c>
      <c r="E31">
        <v>8</v>
      </c>
      <c r="G31">
        <f t="shared" si="0"/>
        <v>2.5412499999999998</v>
      </c>
      <c r="H31" t="s">
        <v>59</v>
      </c>
    </row>
    <row r="32" spans="1:8">
      <c r="A32" t="s">
        <v>29</v>
      </c>
      <c r="B32" t="s">
        <v>1</v>
      </c>
      <c r="C32">
        <v>84.27</v>
      </c>
      <c r="D32" t="s">
        <v>2</v>
      </c>
      <c r="E32">
        <v>23</v>
      </c>
      <c r="G32">
        <f t="shared" si="0"/>
        <v>3.6639130434782605</v>
      </c>
      <c r="H32" t="s">
        <v>60</v>
      </c>
    </row>
    <row r="35" spans="3:8">
      <c r="C35">
        <f>SUM(C1:C34)</f>
        <v>4104.28</v>
      </c>
      <c r="E35">
        <f>SUM(E1:E34)</f>
        <v>1246</v>
      </c>
      <c r="G35">
        <f>SUM(G1:G32)/32</f>
        <v>3.0463413124664216</v>
      </c>
      <c r="H35" t="s">
        <v>40</v>
      </c>
    </row>
    <row r="37" spans="3:8">
      <c r="C37">
        <f>C35/60</f>
        <v>68.404666666666657</v>
      </c>
      <c r="D37" t="s">
        <v>39</v>
      </c>
    </row>
  </sheetData>
  <sheetCalcPr fullCalcOnLoad="1"/>
  <sortState ref="A1:G32">
    <sortCondition ref="A1:A32"/>
  </sortState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Factory Noir</Company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cp:lastPrinted>2015-02-15T06:21:17Z</cp:lastPrinted>
  <dcterms:created xsi:type="dcterms:W3CDTF">2015-02-13T07:57:06Z</dcterms:created>
  <dcterms:modified xsi:type="dcterms:W3CDTF">2015-02-15T07:36:59Z</dcterms:modified>
</cp:coreProperties>
</file>