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IcXB5FmV6bP1/cPVSjhrLdP13qg=="/>
    </ext>
  </extLst>
</workbook>
</file>

<file path=xl/sharedStrings.xml><?xml version="1.0" encoding="utf-8"?>
<sst xmlns="http://schemas.openxmlformats.org/spreadsheetml/2006/main" count="38" uniqueCount="28">
  <si>
    <t>Time between intervals</t>
  </si>
  <si>
    <t>Probability</t>
  </si>
  <si>
    <t>Cumulative Probability</t>
  </si>
  <si>
    <t>min : Random digits</t>
  </si>
  <si>
    <t>max : Random digits</t>
  </si>
  <si>
    <t>Customer</t>
  </si>
  <si>
    <t>Random digit</t>
  </si>
  <si>
    <t>Time between arrival</t>
  </si>
  <si>
    <t>Time since last arrival</t>
  </si>
  <si>
    <t>Arrival time</t>
  </si>
  <si>
    <t xml:space="preserve">Service time </t>
  </si>
  <si>
    <t>Start service</t>
  </si>
  <si>
    <t>waiting</t>
  </si>
  <si>
    <t>end service</t>
  </si>
  <si>
    <t>time spent in system</t>
  </si>
  <si>
    <t>Idle time</t>
  </si>
  <si>
    <t>Data Computatiuon</t>
  </si>
  <si>
    <t>Value</t>
  </si>
  <si>
    <t>Average Waiting Time</t>
  </si>
  <si>
    <t>Bin</t>
  </si>
  <si>
    <t>Frequency</t>
  </si>
  <si>
    <t>Probablity of Waiting</t>
  </si>
  <si>
    <t>Probablity of Server Idle</t>
  </si>
  <si>
    <t>Average Service Time</t>
  </si>
  <si>
    <t>Average Interarrval Time</t>
  </si>
  <si>
    <t>Average Time Spent in System</t>
  </si>
  <si>
    <t>More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</si>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</sst>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i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</fills>
  <borders count="4">
    <border/>
    <border>
      <left/>
      <right/>
      <top/>
      <bottom/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2" fillId="0" fontId="3" numFmtId="0" xfId="0" applyAlignment="1" applyBorder="1" applyFont="1">
      <alignment horizontal="center"/>
    </xf>
    <xf borderId="1" fillId="3" fontId="2" numFmtId="0" xfId="0" applyAlignment="1" applyBorder="1" applyFill="1" applyFont="1">
      <alignment horizontal="center"/>
    </xf>
    <xf borderId="0" fillId="0" fontId="2" numFmtId="0" xfId="0" applyFont="1"/>
    <xf borderId="3" fillId="0" fontId="2" numFmtId="0" xfId="0" applyBorder="1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</dxfs>
  <tableStyles count="6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  <tableStyle count="3" pivot="0" name="Sheet1-style 3">
      <tableStyleElement dxfId="1" type="headerRow"/>
      <tableStyleElement dxfId="2" type="firstRowStripe"/>
      <tableStyleElement dxfId="2" type="secondRowStripe"/>
    </tableStyle>
    <tableStyle count="3" pivot="0" name="Sheet1-style 4">
      <tableStyleElement dxfId="3" type="headerRow"/>
      <tableStyleElement dxfId="4" type="firstRowStripe"/>
      <tableStyleElement dxfId="2" type="secondRowStripe"/>
    </tableStyle>
    <tableStyle count="3" pivot="0" name="Sheet1-style 5">
      <tableStyleElement dxfId="1" type="headerRow"/>
      <tableStyleElement dxfId="2" type="firstRowStripe"/>
      <tableStyleElement dxfId="2" type="secondRowStripe"/>
    </tableStyle>
    <tableStyle count="3" pivot="0" name="Sheet1-style 6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Sheet1!$AC$2</c:f>
            </c:strRef>
          </c:tx>
          <c:spPr>
            <a:solidFill>
              <a:schemeClr val="accent1"/>
            </a:solidFill>
          </c:spPr>
          <c:cat>
            <c:strRef>
              <c:f>Sheet1!$AB$3:$AB$9</c:f>
            </c:strRef>
          </c:cat>
          <c:val>
            <c:numRef>
              <c:f>Sheet1!$AC$3:$AC$9</c:f>
            </c:numRef>
          </c:val>
        </c:ser>
        <c:axId val="1750215501"/>
        <c:axId val="1763621832"/>
      </c:barChart>
      <c:catAx>
        <c:axId val="1750215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763621832"/>
      </c:catAx>
      <c:valAx>
        <c:axId val="1763621832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75021550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257175</xdr:colOff>
      <xdr:row>9</xdr:row>
      <xdr:rowOff>95250</xdr:rowOff>
    </xdr:from>
    <xdr:ext cx="4486275" cy="2876550"/>
    <xdr:graphicFrame>
      <xdr:nvGraphicFramePr>
        <xdr:cNvPr id="124927079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K1:M21" displayName="Table_1" id="1">
  <tableColumns count="3">
    <tableColumn name="Customer" id="1"/>
    <tableColumn name="Random digit" id="2"/>
    <tableColumn name="Time between arrival" id="3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1:E17" displayName="Table_2" id="2">
  <tableColumns count="5">
    <tableColumn name="Time between intervals" id="1"/>
    <tableColumn name="Probability" id="2"/>
    <tableColumn name="Cumulative Probability" id="3"/>
    <tableColumn name="min : Random digits" id="4"/>
    <tableColumn name="max : Random digits" id="5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ref="O1:W22" displayName="Table_3" id="3">
  <tableColumns count="9">
    <tableColumn name="Customer" id="1"/>
    <tableColumn name="Time since last arrival" id="2"/>
    <tableColumn name="Arrival time" id="3"/>
    <tableColumn name="Service time " id="4"/>
    <tableColumn name="Start service" id="5"/>
    <tableColumn name="waiting" id="6"/>
    <tableColumn name="end service" id="7"/>
    <tableColumn name="time spent in system" id="8"/>
    <tableColumn name="Idle time" id="9"/>
  </tableColumns>
  <tableStyleInfo name="Sheet1-style 3" showColumnStripes="0" showFirstColumn="1" showLastColumn="1" showRowStripes="1"/>
</table>
</file>

<file path=xl/tables/table4.xml><?xml version="1.0" encoding="utf-8"?>
<table xmlns="http://schemas.openxmlformats.org/spreadsheetml/2006/main" ref="Y1:Z8" displayName="Table_4" id="4">
  <tableColumns count="2">
    <tableColumn name="Data Computatiuon" id="1"/>
    <tableColumn name="Value" id="2"/>
  </tableColumns>
  <tableStyleInfo name="Sheet1-style 4" showColumnStripes="0" showFirstColumn="1" showLastColumn="1" showRowStripes="1"/>
</table>
</file>

<file path=xl/tables/table5.xml><?xml version="1.0" encoding="utf-8"?>
<table xmlns="http://schemas.openxmlformats.org/spreadsheetml/2006/main" ref="A1:E9" displayName="Table_5" id="5">
  <tableColumns count="5">
    <tableColumn name="Time between intervals" id="1"/>
    <tableColumn name="Probability" id="2"/>
    <tableColumn name="Cumulative Probability" id="3"/>
    <tableColumn name="min : Random digits" id="4"/>
    <tableColumn name="max : Random digits" id="5"/>
  </tableColumns>
  <tableStyleInfo name="Sheet1-style 5" showColumnStripes="0" showFirstColumn="1" showLastColumn="1" showRowStripes="1"/>
</table>
</file>

<file path=xl/tables/table6.xml><?xml version="1.0" encoding="utf-8"?>
<table xmlns="http://schemas.openxmlformats.org/spreadsheetml/2006/main" ref="G1:I21" displayName="Table_6" id="6">
  <tableColumns count="3">
    <tableColumn name="Customer" id="1"/>
    <tableColumn name="Random digit" id="2"/>
    <tableColumn name="Time between arrival" id="3"/>
  </tableColumns>
  <tableStyleInfo name="Sheet1-style 6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13" Type="http://schemas.openxmlformats.org/officeDocument/2006/relationships/table" Target="../tables/table6.xml"/><Relationship Id="rId12" Type="http://schemas.openxmlformats.org/officeDocument/2006/relationships/table" Target="../tables/table5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11.25"/>
    <col customWidth="1" min="3" max="3" width="20.5"/>
    <col customWidth="1" min="4" max="4" width="21.13"/>
    <col customWidth="1" min="5" max="5" width="17.88"/>
    <col customWidth="1" min="6" max="6" width="7.63"/>
    <col customWidth="1" min="7" max="7" width="10.25"/>
    <col customWidth="1" min="8" max="8" width="13.0"/>
    <col customWidth="1" min="9" max="9" width="19.25"/>
    <col customWidth="1" min="10" max="12" width="7.63"/>
    <col customWidth="1" min="13" max="13" width="9.75"/>
    <col customWidth="1" min="14" max="14" width="7.63"/>
    <col customWidth="1" min="15" max="15" width="10.25"/>
    <col customWidth="1" min="16" max="16" width="19.38"/>
    <col customWidth="1" min="17" max="17" width="11.88"/>
    <col customWidth="1" min="18" max="18" width="12.75"/>
    <col customWidth="1" min="19" max="19" width="12.25"/>
    <col customWidth="1" min="20" max="20" width="8.5"/>
    <col customWidth="1" min="21" max="21" width="11.63"/>
    <col customWidth="1" min="22" max="22" width="18.88"/>
    <col customWidth="1" min="23" max="23" width="9.75"/>
    <col customWidth="1" min="24" max="24" width="7.63"/>
    <col customWidth="1" min="25" max="25" width="24.63"/>
    <col customWidth="1" min="26" max="26" width="9.63"/>
    <col customWidth="1" min="27" max="29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K1" s="1" t="s">
        <v>5</v>
      </c>
      <c r="L1" s="1" t="s">
        <v>6</v>
      </c>
      <c r="M1" s="1" t="s">
        <v>7</v>
      </c>
      <c r="O1" s="1" t="s">
        <v>5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Y1" s="1" t="s">
        <v>16</v>
      </c>
      <c r="Z1" s="1" t="s">
        <v>17</v>
      </c>
    </row>
    <row r="2">
      <c r="A2" s="2">
        <v>1.0</v>
      </c>
      <c r="B2" s="2">
        <f t="shared" ref="B2:B9" si="1">1/8</f>
        <v>0.125</v>
      </c>
      <c r="C2" s="2">
        <v>0.125</v>
      </c>
      <c r="D2" s="2">
        <v>1.0</v>
      </c>
      <c r="E2" s="2">
        <v>125.0</v>
      </c>
      <c r="G2" s="1">
        <v>1.0</v>
      </c>
      <c r="H2" s="1">
        <v>0.0</v>
      </c>
      <c r="I2" s="1">
        <v>0.0</v>
      </c>
      <c r="K2" s="1">
        <v>1.0</v>
      </c>
      <c r="L2" s="1">
        <f t="shared" ref="L2:L21" si="2">RANDBETWEEN(1,99)</f>
        <v>97</v>
      </c>
      <c r="M2" s="1">
        <f t="shared" ref="M2:M21" si="3">IF(AND($D$12&lt;=L2,L2&lt;=$E$12),$A$12,IF(AND($D$13&lt;=L2,L2&lt;=$E$13),$A$13,IF(AND($D$14&lt;=L2,L2&lt;=$E$14),$A$14,IF(AND($D$15&lt;=L2,L2&lt;=$E$15),$A$15,IF(AND($D$16&lt;=L2,L2&lt;=$E$16),$A$16,IF(AND($D$17&lt;=L2,L2&lt;=$E$17),$A$17,0))))))</f>
        <v>6</v>
      </c>
      <c r="O2" s="1">
        <v>1.0</v>
      </c>
      <c r="P2" s="1">
        <f t="shared" ref="P2:P21" si="4">IF(AND($D$2&lt;H2,H2&lt;$E$2),$A$2,IF(AND($D$3&lt;H2,H2&lt;$E$3),$A$3,IF(AND($D$4&lt;H2,H2&lt;$E$4),$A$4,IF(AND($D$5&lt;H2,H2&lt;$E$5),$A$5,IF(AND($D$6&lt;H2,H2&lt;$E$6),$A$6,IF(AND($D$7&lt;H2,H2&lt;$E$7),$A$7,IF(AND($D$8&lt;H2,H2&lt;$E$8),$A$8,IF(AND($D$9&lt;H2,H2&lt;$E$9),$A$9,0))))))))</f>
        <v>0</v>
      </c>
      <c r="Q2" s="1">
        <v>0.0</v>
      </c>
      <c r="R2" s="1">
        <f t="shared" ref="R2:R21" si="5">IF(AND($D$12&lt;=L2,L2&lt;=$E$12),$A$12,IF(AND($D$13&lt;=L2,L2&lt;=$E$13),$A$13,IF(AND($D$14&lt;=L2,L2&lt;=$E$14),$A$14,IF(AND($D$15&lt;=L2,L2&lt;=$E$15),$A$15,IF(AND($D$16&lt;=L2,L2&lt;=$E$16),$A$16,IF(AND($D$17&lt;=L2,L2&lt;=$E$17),$A$17,0))))))</f>
        <v>6</v>
      </c>
      <c r="S2" s="1">
        <v>0.0</v>
      </c>
      <c r="T2" s="1">
        <f t="shared" ref="T2:T21" si="6">S2-Q2</f>
        <v>0</v>
      </c>
      <c r="U2" s="1">
        <f t="shared" ref="U2:U21" si="7">R2+S2</f>
        <v>6</v>
      </c>
      <c r="V2" s="1">
        <f t="shared" ref="V2:V21" si="8">T2+R2</f>
        <v>6</v>
      </c>
      <c r="W2" s="1">
        <v>0.0</v>
      </c>
      <c r="Y2" s="3" t="s">
        <v>18</v>
      </c>
      <c r="Z2" s="3">
        <f>T22/20</f>
        <v>0.8</v>
      </c>
      <c r="AB2" s="4" t="s">
        <v>19</v>
      </c>
      <c r="AC2" s="4" t="s">
        <v>20</v>
      </c>
    </row>
    <row r="3">
      <c r="A3" s="2">
        <v>2.0</v>
      </c>
      <c r="B3" s="2">
        <f t="shared" si="1"/>
        <v>0.125</v>
      </c>
      <c r="C3" s="2">
        <f t="shared" ref="C3:C9" si="9">C2+B3</f>
        <v>0.25</v>
      </c>
      <c r="D3" s="2">
        <v>126.0</v>
      </c>
      <c r="E3" s="2">
        <v>250.0</v>
      </c>
      <c r="G3" s="1">
        <v>2.0</v>
      </c>
      <c r="H3" s="1">
        <f t="shared" ref="H3:H21" si="10">RANDBETWEEN(1,999)</f>
        <v>583</v>
      </c>
      <c r="I3" s="1">
        <f t="shared" ref="I3:I21" si="11">IF(AND($D$2&lt;H3,H3&lt;$E$2),$A$2,IF(AND($D$3&lt;H3,H3&lt;$E$3),$A$3,IF(AND($D$4&lt;H3,H3&lt;$E$4),$A$4,IF(AND($D$5&lt;H3,H3&lt;$E$5),$A$5,IF(AND($D$6&lt;H3,H3&lt;$E$6),$A$6,IF(AND($D$7&lt;H3,H3&lt;$E$7),$A$7,IF(AND($D$8&lt;H3,H3&lt;$E$8),$A$8,IF(AND($D$9&lt;H3,H3&lt;$E$9),$A$9,0))))))))</f>
        <v>5</v>
      </c>
      <c r="K3" s="1">
        <v>2.0</v>
      </c>
      <c r="L3" s="1">
        <f t="shared" si="2"/>
        <v>41</v>
      </c>
      <c r="M3" s="1">
        <f t="shared" si="3"/>
        <v>3</v>
      </c>
      <c r="O3" s="1">
        <v>2.0</v>
      </c>
      <c r="P3" s="1">
        <f t="shared" si="4"/>
        <v>5</v>
      </c>
      <c r="Q3" s="1">
        <f t="shared" ref="Q3:Q21" si="12">P3+Q2</f>
        <v>5</v>
      </c>
      <c r="R3" s="1">
        <f t="shared" si="5"/>
        <v>3</v>
      </c>
      <c r="S3" s="1">
        <f t="shared" ref="S3:S21" si="13">IF(Q3&gt;U2,Q3,U2)</f>
        <v>6</v>
      </c>
      <c r="T3" s="1">
        <f t="shared" si="6"/>
        <v>1</v>
      </c>
      <c r="U3" s="1">
        <f t="shared" si="7"/>
        <v>9</v>
      </c>
      <c r="V3" s="1">
        <f t="shared" si="8"/>
        <v>4</v>
      </c>
      <c r="W3" s="1">
        <f t="shared" ref="W3:W21" si="14">S3-U2</f>
        <v>0</v>
      </c>
      <c r="Y3" s="5" t="s">
        <v>21</v>
      </c>
      <c r="Z3" s="5">
        <f>(COUNTIF(T2:T21,"&lt;&gt;0"))/20</f>
        <v>0.35</v>
      </c>
      <c r="AB3" s="6">
        <v>0.0</v>
      </c>
      <c r="AC3" s="6">
        <f>(COUNTIF(T2:T21,"0"))</f>
        <v>13</v>
      </c>
    </row>
    <row r="4">
      <c r="A4" s="2">
        <v>3.0</v>
      </c>
      <c r="B4" s="2">
        <f t="shared" si="1"/>
        <v>0.125</v>
      </c>
      <c r="C4" s="2">
        <f t="shared" si="9"/>
        <v>0.375</v>
      </c>
      <c r="D4" s="2">
        <v>251.0</v>
      </c>
      <c r="E4" s="2">
        <v>375.0</v>
      </c>
      <c r="G4" s="1">
        <v>3.0</v>
      </c>
      <c r="H4" s="1">
        <f t="shared" si="10"/>
        <v>177</v>
      </c>
      <c r="I4" s="1">
        <f t="shared" si="11"/>
        <v>2</v>
      </c>
      <c r="K4" s="1">
        <v>3.0</v>
      </c>
      <c r="L4" s="1">
        <f t="shared" si="2"/>
        <v>98</v>
      </c>
      <c r="M4" s="1">
        <f t="shared" si="3"/>
        <v>6</v>
      </c>
      <c r="O4" s="1">
        <v>3.0</v>
      </c>
      <c r="P4" s="1">
        <f t="shared" si="4"/>
        <v>2</v>
      </c>
      <c r="Q4" s="1">
        <f t="shared" si="12"/>
        <v>7</v>
      </c>
      <c r="R4" s="1">
        <f t="shared" si="5"/>
        <v>6</v>
      </c>
      <c r="S4" s="1">
        <f t="shared" si="13"/>
        <v>9</v>
      </c>
      <c r="T4" s="1">
        <f t="shared" si="6"/>
        <v>2</v>
      </c>
      <c r="U4" s="1">
        <f t="shared" si="7"/>
        <v>15</v>
      </c>
      <c r="V4" s="1">
        <f t="shared" si="8"/>
        <v>8</v>
      </c>
      <c r="W4" s="1">
        <f t="shared" si="14"/>
        <v>0</v>
      </c>
      <c r="Y4" s="3" t="s">
        <v>22</v>
      </c>
      <c r="Z4" s="3">
        <f>ROUND(W22/U21,2)</f>
        <v>0.36</v>
      </c>
      <c r="AB4" s="6">
        <v>1.0</v>
      </c>
      <c r="AC4" s="6">
        <f>(COUNTIF(T2:T21,"1"))</f>
        <v>2</v>
      </c>
    </row>
    <row r="5">
      <c r="A5" s="2">
        <v>4.0</v>
      </c>
      <c r="B5" s="2">
        <f t="shared" si="1"/>
        <v>0.125</v>
      </c>
      <c r="C5" s="2">
        <f t="shared" si="9"/>
        <v>0.5</v>
      </c>
      <c r="D5" s="2">
        <v>376.0</v>
      </c>
      <c r="E5" s="2">
        <v>500.0</v>
      </c>
      <c r="G5" s="1">
        <v>4.0</v>
      </c>
      <c r="H5" s="1">
        <f t="shared" si="10"/>
        <v>711</v>
      </c>
      <c r="I5" s="1">
        <f t="shared" si="11"/>
        <v>6</v>
      </c>
      <c r="K5" s="1">
        <v>4.0</v>
      </c>
      <c r="L5" s="1">
        <f t="shared" si="2"/>
        <v>42</v>
      </c>
      <c r="M5" s="1">
        <f t="shared" si="3"/>
        <v>3</v>
      </c>
      <c r="O5" s="1">
        <v>4.0</v>
      </c>
      <c r="P5" s="1">
        <f t="shared" si="4"/>
        <v>6</v>
      </c>
      <c r="Q5" s="1">
        <f t="shared" si="12"/>
        <v>13</v>
      </c>
      <c r="R5" s="1">
        <f t="shared" si="5"/>
        <v>3</v>
      </c>
      <c r="S5" s="1">
        <f t="shared" si="13"/>
        <v>15</v>
      </c>
      <c r="T5" s="1">
        <f t="shared" si="6"/>
        <v>2</v>
      </c>
      <c r="U5" s="1">
        <f t="shared" si="7"/>
        <v>18</v>
      </c>
      <c r="V5" s="1">
        <f t="shared" si="8"/>
        <v>5</v>
      </c>
      <c r="W5" s="1">
        <f t="shared" si="14"/>
        <v>0</v>
      </c>
      <c r="Y5" s="5" t="s">
        <v>23</v>
      </c>
      <c r="Z5" s="5">
        <f>R22/20</f>
        <v>3.25</v>
      </c>
      <c r="AB5" s="6">
        <v>2.0</v>
      </c>
      <c r="AC5" s="6">
        <f>(COUNTIF(T2:T21,"2"))</f>
        <v>2</v>
      </c>
    </row>
    <row r="6">
      <c r="A6" s="2">
        <v>5.0</v>
      </c>
      <c r="B6" s="2">
        <f t="shared" si="1"/>
        <v>0.125</v>
      </c>
      <c r="C6" s="2">
        <f t="shared" si="9"/>
        <v>0.625</v>
      </c>
      <c r="D6" s="2">
        <v>501.0</v>
      </c>
      <c r="E6" s="2">
        <v>625.0</v>
      </c>
      <c r="G6" s="1">
        <v>5.0</v>
      </c>
      <c r="H6" s="1">
        <f t="shared" si="10"/>
        <v>139</v>
      </c>
      <c r="I6" s="1">
        <f t="shared" si="11"/>
        <v>2</v>
      </c>
      <c r="K6" s="1">
        <v>5.0</v>
      </c>
      <c r="L6" s="1">
        <f t="shared" si="2"/>
        <v>25</v>
      </c>
      <c r="M6" s="1">
        <f t="shared" si="3"/>
        <v>2</v>
      </c>
      <c r="O6" s="1">
        <v>5.0</v>
      </c>
      <c r="P6" s="1">
        <f t="shared" si="4"/>
        <v>2</v>
      </c>
      <c r="Q6" s="1">
        <f t="shared" si="12"/>
        <v>15</v>
      </c>
      <c r="R6" s="1">
        <f t="shared" si="5"/>
        <v>2</v>
      </c>
      <c r="S6" s="1">
        <f t="shared" si="13"/>
        <v>18</v>
      </c>
      <c r="T6" s="1">
        <f t="shared" si="6"/>
        <v>3</v>
      </c>
      <c r="U6" s="1">
        <f t="shared" si="7"/>
        <v>20</v>
      </c>
      <c r="V6" s="1">
        <f t="shared" si="8"/>
        <v>5</v>
      </c>
      <c r="W6" s="1">
        <f t="shared" si="14"/>
        <v>0</v>
      </c>
      <c r="Y6" s="3" t="s">
        <v>24</v>
      </c>
      <c r="Z6" s="3">
        <f>ROUND(Q21/19,2)</f>
        <v>5.05</v>
      </c>
      <c r="AB6" s="6">
        <v>3.0</v>
      </c>
      <c r="AC6" s="6">
        <f>(COUNTIF(T2:T21,"3"))</f>
        <v>2</v>
      </c>
    </row>
    <row r="7">
      <c r="A7" s="2">
        <v>6.0</v>
      </c>
      <c r="B7" s="2">
        <f t="shared" si="1"/>
        <v>0.125</v>
      </c>
      <c r="C7" s="2">
        <f t="shared" si="9"/>
        <v>0.75</v>
      </c>
      <c r="D7" s="2">
        <v>626.0</v>
      </c>
      <c r="E7" s="2">
        <v>750.0</v>
      </c>
      <c r="G7" s="1">
        <v>6.0</v>
      </c>
      <c r="H7" s="1">
        <f t="shared" si="10"/>
        <v>825</v>
      </c>
      <c r="I7" s="1">
        <f t="shared" si="11"/>
        <v>7</v>
      </c>
      <c r="K7" s="1">
        <v>6.0</v>
      </c>
      <c r="L7" s="1">
        <f t="shared" si="2"/>
        <v>10</v>
      </c>
      <c r="M7" s="1">
        <f t="shared" si="3"/>
        <v>1</v>
      </c>
      <c r="O7" s="1">
        <v>6.0</v>
      </c>
      <c r="P7" s="1">
        <f t="shared" si="4"/>
        <v>7</v>
      </c>
      <c r="Q7" s="1">
        <f t="shared" si="12"/>
        <v>22</v>
      </c>
      <c r="R7" s="1">
        <f t="shared" si="5"/>
        <v>1</v>
      </c>
      <c r="S7" s="1">
        <f t="shared" si="13"/>
        <v>22</v>
      </c>
      <c r="T7" s="1">
        <f t="shared" si="6"/>
        <v>0</v>
      </c>
      <c r="U7" s="1">
        <f t="shared" si="7"/>
        <v>23</v>
      </c>
      <c r="V7" s="1">
        <f t="shared" si="8"/>
        <v>1</v>
      </c>
      <c r="W7" s="1">
        <f t="shared" si="14"/>
        <v>2</v>
      </c>
      <c r="Y7" s="5" t="s">
        <v>18</v>
      </c>
      <c r="Z7" s="5">
        <f>ROUND(T22/(COUNTIF(T2:T21,"&lt;&gt;0")),2)</f>
        <v>2.29</v>
      </c>
      <c r="AB7" s="6">
        <v>4.0</v>
      </c>
      <c r="AC7" s="6">
        <f>(COUNTIF(T2:T21,"4"))</f>
        <v>1</v>
      </c>
    </row>
    <row r="8">
      <c r="A8" s="2">
        <v>7.0</v>
      </c>
      <c r="B8" s="2">
        <f t="shared" si="1"/>
        <v>0.125</v>
      </c>
      <c r="C8" s="2">
        <f t="shared" si="9"/>
        <v>0.875</v>
      </c>
      <c r="D8" s="2">
        <v>751.0</v>
      </c>
      <c r="E8" s="2">
        <v>875.0</v>
      </c>
      <c r="G8" s="1">
        <v>7.0</v>
      </c>
      <c r="H8" s="1">
        <f t="shared" si="10"/>
        <v>810</v>
      </c>
      <c r="I8" s="1">
        <f t="shared" si="11"/>
        <v>7</v>
      </c>
      <c r="K8" s="1">
        <v>7.0</v>
      </c>
      <c r="L8" s="1">
        <f t="shared" si="2"/>
        <v>2</v>
      </c>
      <c r="M8" s="1">
        <f t="shared" si="3"/>
        <v>1</v>
      </c>
      <c r="O8" s="1">
        <v>7.0</v>
      </c>
      <c r="P8" s="1">
        <f t="shared" si="4"/>
        <v>7</v>
      </c>
      <c r="Q8" s="1">
        <f t="shared" si="12"/>
        <v>29</v>
      </c>
      <c r="R8" s="1">
        <f t="shared" si="5"/>
        <v>1</v>
      </c>
      <c r="S8" s="1">
        <f t="shared" si="13"/>
        <v>29</v>
      </c>
      <c r="T8" s="1">
        <f t="shared" si="6"/>
        <v>0</v>
      </c>
      <c r="U8" s="1">
        <f t="shared" si="7"/>
        <v>30</v>
      </c>
      <c r="V8" s="1">
        <f t="shared" si="8"/>
        <v>1</v>
      </c>
      <c r="W8" s="1">
        <f t="shared" si="14"/>
        <v>6</v>
      </c>
      <c r="Y8" s="3" t="s">
        <v>25</v>
      </c>
      <c r="Z8" s="3">
        <f>V22/20</f>
        <v>4.05</v>
      </c>
      <c r="AB8" s="6">
        <v>5.0</v>
      </c>
      <c r="AC8" s="6">
        <f>(COUNTIF(T2:T21,"5"))</f>
        <v>0</v>
      </c>
    </row>
    <row r="9">
      <c r="A9" s="2">
        <v>8.0</v>
      </c>
      <c r="B9" s="2">
        <f t="shared" si="1"/>
        <v>0.125</v>
      </c>
      <c r="C9" s="2">
        <f t="shared" si="9"/>
        <v>1</v>
      </c>
      <c r="D9" s="2">
        <v>876.0</v>
      </c>
      <c r="E9" s="2">
        <v>1000.0</v>
      </c>
      <c r="G9" s="1">
        <v>8.0</v>
      </c>
      <c r="H9" s="1">
        <f t="shared" si="10"/>
        <v>841</v>
      </c>
      <c r="I9" s="1">
        <f t="shared" si="11"/>
        <v>7</v>
      </c>
      <c r="K9" s="1">
        <v>8.0</v>
      </c>
      <c r="L9" s="1">
        <f t="shared" si="2"/>
        <v>95</v>
      </c>
      <c r="M9" s="1">
        <f t="shared" si="3"/>
        <v>5</v>
      </c>
      <c r="O9" s="1">
        <v>8.0</v>
      </c>
      <c r="P9" s="1">
        <f t="shared" si="4"/>
        <v>7</v>
      </c>
      <c r="Q9" s="1">
        <f t="shared" si="12"/>
        <v>36</v>
      </c>
      <c r="R9" s="1">
        <f t="shared" si="5"/>
        <v>5</v>
      </c>
      <c r="S9" s="1">
        <f t="shared" si="13"/>
        <v>36</v>
      </c>
      <c r="T9" s="1">
        <f t="shared" si="6"/>
        <v>0</v>
      </c>
      <c r="U9" s="1">
        <f t="shared" si="7"/>
        <v>41</v>
      </c>
      <c r="V9" s="1">
        <f t="shared" si="8"/>
        <v>5</v>
      </c>
      <c r="W9" s="1">
        <f t="shared" si="14"/>
        <v>6</v>
      </c>
      <c r="AB9" s="7" t="s">
        <v>26</v>
      </c>
      <c r="AC9" s="7">
        <f>(COUNTIF(T2:T21,"&gt;5"))</f>
        <v>0</v>
      </c>
    </row>
    <row r="10">
      <c r="A10" s="8"/>
      <c r="B10" s="8"/>
      <c r="C10" s="8"/>
      <c r="D10" s="8"/>
      <c r="G10" s="1">
        <v>9.0</v>
      </c>
      <c r="H10" s="1">
        <f t="shared" si="10"/>
        <v>935</v>
      </c>
      <c r="I10" s="1">
        <f t="shared" si="11"/>
        <v>8</v>
      </c>
      <c r="K10" s="1">
        <v>9.0</v>
      </c>
      <c r="L10" s="1">
        <f t="shared" si="2"/>
        <v>12</v>
      </c>
      <c r="M10" s="1">
        <f t="shared" si="3"/>
        <v>2</v>
      </c>
      <c r="O10" s="1">
        <v>9.0</v>
      </c>
      <c r="P10" s="1">
        <f t="shared" si="4"/>
        <v>8</v>
      </c>
      <c r="Q10" s="1">
        <f t="shared" si="12"/>
        <v>44</v>
      </c>
      <c r="R10" s="1">
        <f t="shared" si="5"/>
        <v>2</v>
      </c>
      <c r="S10" s="1">
        <f t="shared" si="13"/>
        <v>44</v>
      </c>
      <c r="T10" s="1">
        <f t="shared" si="6"/>
        <v>0</v>
      </c>
      <c r="U10" s="1">
        <f t="shared" si="7"/>
        <v>46</v>
      </c>
      <c r="V10" s="1">
        <f t="shared" si="8"/>
        <v>2</v>
      </c>
      <c r="W10" s="1">
        <f t="shared" si="14"/>
        <v>3</v>
      </c>
    </row>
    <row r="11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G11" s="1">
        <v>10.0</v>
      </c>
      <c r="H11" s="1">
        <f t="shared" si="10"/>
        <v>471</v>
      </c>
      <c r="I11" s="1">
        <f t="shared" si="11"/>
        <v>4</v>
      </c>
      <c r="K11" s="1">
        <v>10.0</v>
      </c>
      <c r="L11" s="1">
        <f t="shared" si="2"/>
        <v>86</v>
      </c>
      <c r="M11" s="1">
        <f t="shared" si="3"/>
        <v>5</v>
      </c>
      <c r="O11" s="1">
        <v>10.0</v>
      </c>
      <c r="P11" s="1">
        <f t="shared" si="4"/>
        <v>4</v>
      </c>
      <c r="Q11" s="1">
        <f t="shared" si="12"/>
        <v>48</v>
      </c>
      <c r="R11" s="1">
        <f t="shared" si="5"/>
        <v>5</v>
      </c>
      <c r="S11" s="1">
        <f t="shared" si="13"/>
        <v>48</v>
      </c>
      <c r="T11" s="1">
        <f t="shared" si="6"/>
        <v>0</v>
      </c>
      <c r="U11" s="1">
        <f t="shared" si="7"/>
        <v>53</v>
      </c>
      <c r="V11" s="1">
        <f t="shared" si="8"/>
        <v>5</v>
      </c>
      <c r="W11" s="1">
        <f t="shared" si="14"/>
        <v>2</v>
      </c>
    </row>
    <row r="12">
      <c r="A12" s="2">
        <v>1.0</v>
      </c>
      <c r="B12" s="2">
        <v>0.1</v>
      </c>
      <c r="C12" s="2">
        <v>0.1</v>
      </c>
      <c r="D12" s="2">
        <v>1.0</v>
      </c>
      <c r="E12" s="2">
        <v>10.0</v>
      </c>
      <c r="G12" s="1">
        <v>11.0</v>
      </c>
      <c r="H12" s="1">
        <f t="shared" si="10"/>
        <v>385</v>
      </c>
      <c r="I12" s="1">
        <f t="shared" si="11"/>
        <v>4</v>
      </c>
      <c r="K12" s="1">
        <v>11.0</v>
      </c>
      <c r="L12" s="1">
        <f t="shared" si="2"/>
        <v>40</v>
      </c>
      <c r="M12" s="1">
        <f t="shared" si="3"/>
        <v>3</v>
      </c>
      <c r="O12" s="1">
        <v>11.0</v>
      </c>
      <c r="P12" s="1">
        <f t="shared" si="4"/>
        <v>4</v>
      </c>
      <c r="Q12" s="1">
        <f t="shared" si="12"/>
        <v>52</v>
      </c>
      <c r="R12" s="1">
        <f t="shared" si="5"/>
        <v>3</v>
      </c>
      <c r="S12" s="1">
        <f t="shared" si="13"/>
        <v>53</v>
      </c>
      <c r="T12" s="1">
        <f t="shared" si="6"/>
        <v>1</v>
      </c>
      <c r="U12" s="1">
        <f t="shared" si="7"/>
        <v>56</v>
      </c>
      <c r="V12" s="1">
        <f t="shared" si="8"/>
        <v>4</v>
      </c>
      <c r="W12" s="1">
        <f t="shared" si="14"/>
        <v>0</v>
      </c>
    </row>
    <row r="13">
      <c r="A13" s="2">
        <v>2.0</v>
      </c>
      <c r="B13" s="2">
        <v>0.2</v>
      </c>
      <c r="C13" s="2">
        <f>C12+Sheet1!$B13</f>
        <v>0.3</v>
      </c>
      <c r="D13" s="2">
        <v>11.0</v>
      </c>
      <c r="E13" s="2">
        <v>30.0</v>
      </c>
      <c r="G13" s="1">
        <v>12.0</v>
      </c>
      <c r="H13" s="1">
        <f t="shared" si="10"/>
        <v>383</v>
      </c>
      <c r="I13" s="1">
        <f t="shared" si="11"/>
        <v>4</v>
      </c>
      <c r="K13" s="1">
        <v>12.0</v>
      </c>
      <c r="L13" s="1">
        <f t="shared" si="2"/>
        <v>8</v>
      </c>
      <c r="M13" s="1">
        <f t="shared" si="3"/>
        <v>1</v>
      </c>
      <c r="O13" s="1">
        <v>12.0</v>
      </c>
      <c r="P13" s="1">
        <f t="shared" si="4"/>
        <v>4</v>
      </c>
      <c r="Q13" s="1">
        <f t="shared" si="12"/>
        <v>56</v>
      </c>
      <c r="R13" s="1">
        <f t="shared" si="5"/>
        <v>1</v>
      </c>
      <c r="S13" s="1">
        <f t="shared" si="13"/>
        <v>56</v>
      </c>
      <c r="T13" s="1">
        <f t="shared" si="6"/>
        <v>0</v>
      </c>
      <c r="U13" s="1">
        <f t="shared" si="7"/>
        <v>57</v>
      </c>
      <c r="V13" s="1">
        <f t="shared" si="8"/>
        <v>1</v>
      </c>
      <c r="W13" s="1">
        <f t="shared" si="14"/>
        <v>0</v>
      </c>
    </row>
    <row r="14">
      <c r="A14" s="2">
        <v>3.0</v>
      </c>
      <c r="B14" s="2">
        <v>0.3</v>
      </c>
      <c r="C14" s="2">
        <f>C13+Sheet1!$B14</f>
        <v>0.6</v>
      </c>
      <c r="D14" s="2">
        <v>31.0</v>
      </c>
      <c r="E14" s="2">
        <v>60.0</v>
      </c>
      <c r="G14" s="1">
        <v>13.0</v>
      </c>
      <c r="H14" s="1">
        <f t="shared" si="10"/>
        <v>75</v>
      </c>
      <c r="I14" s="1">
        <f t="shared" si="11"/>
        <v>1</v>
      </c>
      <c r="K14" s="1">
        <v>13.0</v>
      </c>
      <c r="L14" s="1">
        <f t="shared" si="2"/>
        <v>49</v>
      </c>
      <c r="M14" s="1">
        <f t="shared" si="3"/>
        <v>3</v>
      </c>
      <c r="O14" s="1">
        <v>13.0</v>
      </c>
      <c r="P14" s="1">
        <f t="shared" si="4"/>
        <v>1</v>
      </c>
      <c r="Q14" s="1">
        <f t="shared" si="12"/>
        <v>57</v>
      </c>
      <c r="R14" s="1">
        <f t="shared" si="5"/>
        <v>3</v>
      </c>
      <c r="S14" s="1">
        <f t="shared" si="13"/>
        <v>57</v>
      </c>
      <c r="T14" s="1">
        <f t="shared" si="6"/>
        <v>0</v>
      </c>
      <c r="U14" s="1">
        <f t="shared" si="7"/>
        <v>60</v>
      </c>
      <c r="V14" s="1">
        <f t="shared" si="8"/>
        <v>3</v>
      </c>
      <c r="W14" s="1">
        <f t="shared" si="14"/>
        <v>0</v>
      </c>
    </row>
    <row r="15">
      <c r="A15" s="2">
        <v>4.0</v>
      </c>
      <c r="B15" s="2">
        <v>0.25</v>
      </c>
      <c r="C15" s="2">
        <f>C14+Sheet1!$B15</f>
        <v>0.85</v>
      </c>
      <c r="D15" s="2">
        <v>61.0</v>
      </c>
      <c r="E15" s="2">
        <v>85.0</v>
      </c>
      <c r="G15" s="1">
        <v>14.0</v>
      </c>
      <c r="H15" s="1">
        <f t="shared" si="10"/>
        <v>891</v>
      </c>
      <c r="I15" s="1">
        <f t="shared" si="11"/>
        <v>8</v>
      </c>
      <c r="K15" s="1">
        <v>14.0</v>
      </c>
      <c r="L15" s="1">
        <f t="shared" si="2"/>
        <v>38</v>
      </c>
      <c r="M15" s="1">
        <f t="shared" si="3"/>
        <v>3</v>
      </c>
      <c r="O15" s="1">
        <v>14.0</v>
      </c>
      <c r="P15" s="1">
        <f t="shared" si="4"/>
        <v>8</v>
      </c>
      <c r="Q15" s="1">
        <f t="shared" si="12"/>
        <v>65</v>
      </c>
      <c r="R15" s="1">
        <f t="shared" si="5"/>
        <v>3</v>
      </c>
      <c r="S15" s="1">
        <f t="shared" si="13"/>
        <v>65</v>
      </c>
      <c r="T15" s="1">
        <f t="shared" si="6"/>
        <v>0</v>
      </c>
      <c r="U15" s="1">
        <f t="shared" si="7"/>
        <v>68</v>
      </c>
      <c r="V15" s="1">
        <f t="shared" si="8"/>
        <v>3</v>
      </c>
      <c r="W15" s="1">
        <f t="shared" si="14"/>
        <v>5</v>
      </c>
    </row>
    <row r="16">
      <c r="A16" s="2">
        <v>5.0</v>
      </c>
      <c r="B16" s="2">
        <v>0.1</v>
      </c>
      <c r="C16" s="2">
        <f>C15+Sheet1!$B16</f>
        <v>0.95</v>
      </c>
      <c r="D16" s="2">
        <v>86.0</v>
      </c>
      <c r="E16" s="2">
        <v>95.0</v>
      </c>
      <c r="G16" s="1">
        <v>15.0</v>
      </c>
      <c r="H16" s="1">
        <f t="shared" si="10"/>
        <v>267</v>
      </c>
      <c r="I16" s="1">
        <f t="shared" si="11"/>
        <v>3</v>
      </c>
      <c r="K16" s="1">
        <v>15.0</v>
      </c>
      <c r="L16" s="1">
        <f t="shared" si="2"/>
        <v>52</v>
      </c>
      <c r="M16" s="1">
        <f t="shared" si="3"/>
        <v>3</v>
      </c>
      <c r="O16" s="1">
        <v>15.0</v>
      </c>
      <c r="P16" s="1">
        <f t="shared" si="4"/>
        <v>3</v>
      </c>
      <c r="Q16" s="1">
        <f t="shared" si="12"/>
        <v>68</v>
      </c>
      <c r="R16" s="1">
        <f t="shared" si="5"/>
        <v>3</v>
      </c>
      <c r="S16" s="1">
        <f t="shared" si="13"/>
        <v>68</v>
      </c>
      <c r="T16" s="1">
        <f t="shared" si="6"/>
        <v>0</v>
      </c>
      <c r="U16" s="1">
        <f t="shared" si="7"/>
        <v>71</v>
      </c>
      <c r="V16" s="1">
        <f t="shared" si="8"/>
        <v>3</v>
      </c>
      <c r="W16" s="1">
        <f t="shared" si="14"/>
        <v>0</v>
      </c>
    </row>
    <row r="17">
      <c r="A17" s="2">
        <v>6.0</v>
      </c>
      <c r="B17" s="2">
        <v>0.05</v>
      </c>
      <c r="C17" s="2">
        <f>C16+Sheet1!$B17</f>
        <v>1</v>
      </c>
      <c r="D17" s="2">
        <v>96.0</v>
      </c>
      <c r="E17" s="2">
        <v>100.0</v>
      </c>
      <c r="G17" s="1">
        <v>16.0</v>
      </c>
      <c r="H17" s="1">
        <f t="shared" si="10"/>
        <v>641</v>
      </c>
      <c r="I17" s="1">
        <f t="shared" si="11"/>
        <v>6</v>
      </c>
      <c r="K17" s="1">
        <v>16.0</v>
      </c>
      <c r="L17" s="1">
        <f t="shared" si="2"/>
        <v>2</v>
      </c>
      <c r="M17" s="1">
        <f t="shared" si="3"/>
        <v>1</v>
      </c>
      <c r="O17" s="1">
        <v>16.0</v>
      </c>
      <c r="P17" s="1">
        <f t="shared" si="4"/>
        <v>6</v>
      </c>
      <c r="Q17" s="1">
        <f t="shared" si="12"/>
        <v>74</v>
      </c>
      <c r="R17" s="1">
        <f t="shared" si="5"/>
        <v>1</v>
      </c>
      <c r="S17" s="1">
        <f t="shared" si="13"/>
        <v>74</v>
      </c>
      <c r="T17" s="1">
        <f t="shared" si="6"/>
        <v>0</v>
      </c>
      <c r="U17" s="1">
        <f t="shared" si="7"/>
        <v>75</v>
      </c>
      <c r="V17" s="1">
        <f t="shared" si="8"/>
        <v>1</v>
      </c>
      <c r="W17" s="1">
        <f t="shared" si="14"/>
        <v>3</v>
      </c>
    </row>
    <row r="18">
      <c r="G18" s="1">
        <v>17.0</v>
      </c>
      <c r="H18" s="1">
        <f t="shared" si="10"/>
        <v>964</v>
      </c>
      <c r="I18" s="1">
        <f t="shared" si="11"/>
        <v>8</v>
      </c>
      <c r="K18" s="1">
        <v>17.0</v>
      </c>
      <c r="L18" s="1">
        <f t="shared" si="2"/>
        <v>44</v>
      </c>
      <c r="M18" s="1">
        <f t="shared" si="3"/>
        <v>3</v>
      </c>
      <c r="O18" s="1">
        <v>17.0</v>
      </c>
      <c r="P18" s="1">
        <f t="shared" si="4"/>
        <v>8</v>
      </c>
      <c r="Q18" s="1">
        <f t="shared" si="12"/>
        <v>82</v>
      </c>
      <c r="R18" s="1">
        <f t="shared" si="5"/>
        <v>3</v>
      </c>
      <c r="S18" s="1">
        <f t="shared" si="13"/>
        <v>82</v>
      </c>
      <c r="T18" s="1">
        <f t="shared" si="6"/>
        <v>0</v>
      </c>
      <c r="U18" s="1">
        <f t="shared" si="7"/>
        <v>85</v>
      </c>
      <c r="V18" s="1">
        <f t="shared" si="8"/>
        <v>3</v>
      </c>
      <c r="W18" s="1">
        <f t="shared" si="14"/>
        <v>7</v>
      </c>
    </row>
    <row r="19">
      <c r="G19" s="1">
        <v>18.0</v>
      </c>
      <c r="H19" s="1">
        <f t="shared" si="10"/>
        <v>648</v>
      </c>
      <c r="I19" s="1">
        <f t="shared" si="11"/>
        <v>6</v>
      </c>
      <c r="K19" s="1">
        <v>18.0</v>
      </c>
      <c r="L19" s="1">
        <f t="shared" si="2"/>
        <v>88</v>
      </c>
      <c r="M19" s="1">
        <f t="shared" si="3"/>
        <v>5</v>
      </c>
      <c r="O19" s="1">
        <v>18.0</v>
      </c>
      <c r="P19" s="1">
        <f t="shared" si="4"/>
        <v>6</v>
      </c>
      <c r="Q19" s="1">
        <f t="shared" si="12"/>
        <v>88</v>
      </c>
      <c r="R19" s="1">
        <f t="shared" si="5"/>
        <v>5</v>
      </c>
      <c r="S19" s="1">
        <f t="shared" si="13"/>
        <v>88</v>
      </c>
      <c r="T19" s="1">
        <f t="shared" si="6"/>
        <v>0</v>
      </c>
      <c r="U19" s="1">
        <f t="shared" si="7"/>
        <v>93</v>
      </c>
      <c r="V19" s="1">
        <f t="shared" si="8"/>
        <v>5</v>
      </c>
      <c r="W19" s="1">
        <f t="shared" si="14"/>
        <v>3</v>
      </c>
    </row>
    <row r="20">
      <c r="G20" s="1">
        <v>19.0</v>
      </c>
      <c r="H20" s="1">
        <f t="shared" si="10"/>
        <v>44</v>
      </c>
      <c r="I20" s="1">
        <f t="shared" si="11"/>
        <v>1</v>
      </c>
      <c r="K20" s="1">
        <v>19.0</v>
      </c>
      <c r="L20" s="1">
        <f t="shared" si="2"/>
        <v>98</v>
      </c>
      <c r="M20" s="1">
        <f t="shared" si="3"/>
        <v>6</v>
      </c>
      <c r="O20" s="1">
        <v>19.0</v>
      </c>
      <c r="P20" s="1">
        <f t="shared" si="4"/>
        <v>1</v>
      </c>
      <c r="Q20" s="1">
        <f t="shared" si="12"/>
        <v>89</v>
      </c>
      <c r="R20" s="1">
        <f t="shared" si="5"/>
        <v>6</v>
      </c>
      <c r="S20" s="1">
        <f t="shared" si="13"/>
        <v>93</v>
      </c>
      <c r="T20" s="1">
        <f t="shared" si="6"/>
        <v>4</v>
      </c>
      <c r="U20" s="1">
        <f t="shared" si="7"/>
        <v>99</v>
      </c>
      <c r="V20" s="1">
        <f t="shared" si="8"/>
        <v>10</v>
      </c>
      <c r="W20" s="1">
        <f t="shared" si="14"/>
        <v>0</v>
      </c>
    </row>
    <row r="21" ht="15.75" customHeight="1">
      <c r="G21" s="1">
        <v>20.0</v>
      </c>
      <c r="H21" s="1">
        <f t="shared" si="10"/>
        <v>790</v>
      </c>
      <c r="I21" s="1">
        <f t="shared" si="11"/>
        <v>7</v>
      </c>
      <c r="K21" s="1">
        <v>20.0</v>
      </c>
      <c r="L21" s="1">
        <f t="shared" si="2"/>
        <v>49</v>
      </c>
      <c r="M21" s="1">
        <f t="shared" si="3"/>
        <v>3</v>
      </c>
      <c r="O21" s="1">
        <v>20.0</v>
      </c>
      <c r="P21" s="1">
        <f t="shared" si="4"/>
        <v>7</v>
      </c>
      <c r="Q21" s="1">
        <f t="shared" si="12"/>
        <v>96</v>
      </c>
      <c r="R21" s="1">
        <f t="shared" si="5"/>
        <v>3</v>
      </c>
      <c r="S21" s="1">
        <f t="shared" si="13"/>
        <v>99</v>
      </c>
      <c r="T21" s="1">
        <f t="shared" si="6"/>
        <v>3</v>
      </c>
      <c r="U21" s="1">
        <f t="shared" si="7"/>
        <v>102</v>
      </c>
      <c r="V21" s="1">
        <f t="shared" si="8"/>
        <v>6</v>
      </c>
      <c r="W21" s="1">
        <f t="shared" si="14"/>
        <v>0</v>
      </c>
    </row>
    <row r="22" ht="15.75" customHeight="1">
      <c r="O22" s="1" t="s">
        <v>27</v>
      </c>
      <c r="P22" s="1">
        <f t="shared" ref="P22:W22" si="15">SUM(P2:P21)</f>
        <v>96</v>
      </c>
      <c r="Q22" s="1">
        <f t="shared" si="15"/>
        <v>946</v>
      </c>
      <c r="R22" s="1">
        <f t="shared" si="15"/>
        <v>65</v>
      </c>
      <c r="S22" s="1">
        <f t="shared" si="15"/>
        <v>962</v>
      </c>
      <c r="T22" s="1">
        <f t="shared" si="15"/>
        <v>16</v>
      </c>
      <c r="U22" s="1">
        <f t="shared" si="15"/>
        <v>1027</v>
      </c>
      <c r="V22" s="1">
        <f t="shared" si="15"/>
        <v>81</v>
      </c>
      <c r="W22" s="1">
        <f t="shared" si="15"/>
        <v>37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6">
    <tablePart r:id="rId8"/>
    <tablePart r:id="rId9"/>
    <tablePart r:id="rId10"/>
    <tablePart r:id="rId11"/>
    <tablePart r:id="rId12"/>
    <tablePart r:id="rId1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2017-07-19T10:21:03Z</dcterms:created>
  <dc:creator>EXAM</dc:creator>
</cp:coreProperties>
</file>