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MPRINT\Analysis after finalizing velocities\versions of edited manuscript\Final documents\Supplementary files\"/>
    </mc:Choice>
  </mc:AlternateContent>
  <xr:revisionPtr revIDLastSave="0" documentId="13_ncr:1_{E96E4029-B99D-4A38-8C68-DF48741232F1}" xr6:coauthVersionLast="47" xr6:coauthVersionMax="47" xr10:uidLastSave="{00000000-0000-0000-0000-000000000000}"/>
  <bookViews>
    <workbookView xWindow="-110" yWindow="-110" windowWidth="19420" windowHeight="11020" firstSheet="1" activeTab="2" xr2:uid="{917A28E7-F40C-4F83-8C90-2BA73A5DD34E}"/>
  </bookViews>
  <sheets>
    <sheet name="Continuous system" sheetId="1" r:id="rId1"/>
    <sheet name="Intermittent System" sheetId="4" r:id="rId2"/>
    <sheet name="Sheet2" sheetId="7" r:id="rId3"/>
  </sheets>
  <definedNames>
    <definedName name="solver_adj" localSheetId="0" hidden="1">'Continuous system'!$B$56</definedName>
    <definedName name="solver_adj" localSheetId="1" hidden="1">'Intermittent System'!$S$9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'Continuous system'!$N$54</definedName>
    <definedName name="solver_opt" localSheetId="1" hidden="1">'Intermittent System'!$AE$7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" i="1" l="1"/>
  <c r="AB23" i="1" l="1"/>
  <c r="L113" i="4"/>
  <c r="Z122" i="4" l="1"/>
  <c r="I115" i="4"/>
  <c r="I113" i="4"/>
  <c r="Z13" i="4"/>
  <c r="Z50" i="4"/>
  <c r="Z95" i="4"/>
  <c r="Z96" i="4"/>
  <c r="Z94" i="4"/>
  <c r="I104" i="4"/>
  <c r="I81" i="4"/>
  <c r="I70" i="4"/>
  <c r="I60" i="4"/>
  <c r="I50" i="4"/>
  <c r="I38" i="4"/>
  <c r="I39" i="4"/>
  <c r="I40" i="4"/>
  <c r="I41" i="4"/>
  <c r="I42" i="4"/>
  <c r="I43" i="4"/>
  <c r="I37" i="4"/>
  <c r="Z3" i="4"/>
  <c r="Z14" i="4"/>
  <c r="Z15" i="4"/>
  <c r="Z24" i="4"/>
  <c r="Z51" i="4"/>
  <c r="Z61" i="4"/>
  <c r="Z62" i="4"/>
  <c r="Z60" i="4"/>
  <c r="Z71" i="4"/>
  <c r="Z72" i="4"/>
  <c r="Z70" i="4"/>
  <c r="Z81" i="4"/>
  <c r="Z104" i="4"/>
  <c r="Z113" i="4"/>
  <c r="I122" i="4"/>
  <c r="I105" i="4"/>
  <c r="I106" i="4"/>
  <c r="I94" i="4"/>
  <c r="I26" i="4"/>
  <c r="I27" i="4"/>
  <c r="I28" i="4"/>
  <c r="I25" i="4"/>
  <c r="I14" i="4"/>
  <c r="I15" i="4"/>
  <c r="I16" i="4"/>
  <c r="I13" i="4"/>
  <c r="I4" i="4"/>
  <c r="I5" i="4"/>
  <c r="I6" i="4"/>
  <c r="I3" i="4"/>
  <c r="Y3" i="1"/>
  <c r="Y13" i="1"/>
  <c r="Y24" i="1"/>
  <c r="Y25" i="1"/>
  <c r="Y26" i="1"/>
  <c r="Y23" i="1"/>
  <c r="Y34" i="1"/>
  <c r="Y35" i="1"/>
  <c r="Y33" i="1"/>
  <c r="Y42" i="1"/>
  <c r="Y43" i="1"/>
  <c r="Y41" i="1"/>
  <c r="Y51" i="1"/>
  <c r="Y52" i="1"/>
  <c r="Y53" i="1"/>
  <c r="Y54" i="1"/>
  <c r="Y50" i="1"/>
  <c r="Y63" i="1"/>
  <c r="Y75" i="1"/>
  <c r="Y74" i="1"/>
  <c r="I95" i="1"/>
  <c r="I94" i="1"/>
  <c r="I86" i="1"/>
  <c r="I85" i="1"/>
  <c r="I75" i="1"/>
  <c r="I76" i="1"/>
  <c r="I77" i="1"/>
  <c r="I74" i="1"/>
  <c r="I64" i="1"/>
  <c r="I65" i="1"/>
  <c r="I63" i="1"/>
  <c r="I51" i="1"/>
  <c r="I52" i="1"/>
  <c r="I50" i="1"/>
  <c r="I42" i="1"/>
  <c r="I33" i="1"/>
  <c r="I23" i="1"/>
  <c r="I13" i="1"/>
  <c r="Z124" i="4" l="1"/>
  <c r="X124" i="4"/>
  <c r="I124" i="4"/>
  <c r="G124" i="4"/>
  <c r="Z123" i="4"/>
  <c r="X123" i="4"/>
  <c r="J123" i="4"/>
  <c r="I123" i="4"/>
  <c r="G123" i="4"/>
  <c r="AA122" i="4"/>
  <c r="X122" i="4"/>
  <c r="J122" i="4"/>
  <c r="K122" i="4" s="1"/>
  <c r="G122" i="4"/>
  <c r="G115" i="4"/>
  <c r="Z114" i="4"/>
  <c r="X114" i="4"/>
  <c r="I114" i="4"/>
  <c r="G114" i="4"/>
  <c r="AA113" i="4"/>
  <c r="X113" i="4"/>
  <c r="J113" i="4"/>
  <c r="G113" i="4"/>
  <c r="Z106" i="4"/>
  <c r="X106" i="4"/>
  <c r="G106" i="4"/>
  <c r="Z105" i="4"/>
  <c r="X105" i="4"/>
  <c r="G105" i="4"/>
  <c r="AA104" i="4"/>
  <c r="X104" i="4"/>
  <c r="J104" i="4"/>
  <c r="G104" i="4"/>
  <c r="X96" i="4"/>
  <c r="I96" i="4"/>
  <c r="G96" i="4"/>
  <c r="X95" i="4"/>
  <c r="I95" i="4"/>
  <c r="G95" i="4"/>
  <c r="AA94" i="4"/>
  <c r="X94" i="4"/>
  <c r="J94" i="4"/>
  <c r="G94" i="4"/>
  <c r="Z86" i="4"/>
  <c r="X86" i="4"/>
  <c r="Z85" i="4"/>
  <c r="X85" i="4"/>
  <c r="Z84" i="4"/>
  <c r="X84" i="4"/>
  <c r="Z83" i="4"/>
  <c r="X83" i="4"/>
  <c r="I83" i="4"/>
  <c r="G83" i="4"/>
  <c r="Z82" i="4"/>
  <c r="X82" i="4"/>
  <c r="I82" i="4"/>
  <c r="G82" i="4"/>
  <c r="AA81" i="4"/>
  <c r="AB81" i="4" s="1"/>
  <c r="X81" i="4"/>
  <c r="J81" i="4"/>
  <c r="G81" i="4"/>
  <c r="I73" i="4"/>
  <c r="G73" i="4"/>
  <c r="X72" i="4"/>
  <c r="I72" i="4"/>
  <c r="G72" i="4"/>
  <c r="X71" i="4"/>
  <c r="I71" i="4"/>
  <c r="G71" i="4"/>
  <c r="AA70" i="4"/>
  <c r="X70" i="4"/>
  <c r="J70" i="4"/>
  <c r="K70" i="4" s="1"/>
  <c r="G70" i="4"/>
  <c r="X62" i="4"/>
  <c r="I62" i="4"/>
  <c r="G62" i="4"/>
  <c r="X61" i="4"/>
  <c r="I61" i="4"/>
  <c r="G61" i="4"/>
  <c r="AA60" i="4"/>
  <c r="X60" i="4"/>
  <c r="J60" i="4"/>
  <c r="G60" i="4"/>
  <c r="Z52" i="4"/>
  <c r="X52" i="4"/>
  <c r="I52" i="4"/>
  <c r="G52" i="4"/>
  <c r="X51" i="4"/>
  <c r="I51" i="4"/>
  <c r="G51" i="4"/>
  <c r="AA50" i="4"/>
  <c r="X50" i="4"/>
  <c r="J50" i="4"/>
  <c r="G50" i="4"/>
  <c r="G43" i="4"/>
  <c r="G42" i="4"/>
  <c r="Z41" i="4"/>
  <c r="X41" i="4"/>
  <c r="G41" i="4"/>
  <c r="Z40" i="4"/>
  <c r="X40" i="4"/>
  <c r="G40" i="4"/>
  <c r="Z39" i="4"/>
  <c r="X39" i="4"/>
  <c r="G39" i="4"/>
  <c r="Z38" i="4"/>
  <c r="X38" i="4"/>
  <c r="G38" i="4"/>
  <c r="Z37" i="4"/>
  <c r="AA37" i="4" s="1"/>
  <c r="X37" i="4"/>
  <c r="J37" i="4"/>
  <c r="G37" i="4"/>
  <c r="Z28" i="4"/>
  <c r="X28" i="4"/>
  <c r="Z27" i="4"/>
  <c r="X27" i="4"/>
  <c r="Z26" i="4"/>
  <c r="X26" i="4"/>
  <c r="Z25" i="4"/>
  <c r="X25" i="4"/>
  <c r="J25" i="4"/>
  <c r="K25" i="4" s="1"/>
  <c r="L25" i="4" s="1"/>
  <c r="M25" i="4" s="1"/>
  <c r="N25" i="4" s="1"/>
  <c r="AA24" i="4"/>
  <c r="X24" i="4"/>
  <c r="AA13" i="4"/>
  <c r="J13" i="4"/>
  <c r="J14" i="4" s="1"/>
  <c r="G6" i="4"/>
  <c r="Z5" i="4"/>
  <c r="X5" i="4"/>
  <c r="G5" i="4"/>
  <c r="Z4" i="4"/>
  <c r="X4" i="4"/>
  <c r="G4" i="4"/>
  <c r="AA3" i="4"/>
  <c r="X3" i="4"/>
  <c r="J3" i="4"/>
  <c r="G3" i="4"/>
  <c r="J71" i="4" l="1"/>
  <c r="K71" i="4" s="1"/>
  <c r="J26" i="4"/>
  <c r="K26" i="4" s="1"/>
  <c r="L26" i="4" s="1"/>
  <c r="M26" i="4" s="1"/>
  <c r="N26" i="4" s="1"/>
  <c r="J27" i="4"/>
  <c r="K27" i="4" s="1"/>
  <c r="L27" i="4" s="1"/>
  <c r="M27" i="4" s="1"/>
  <c r="N27" i="4" s="1"/>
  <c r="AA38" i="4"/>
  <c r="AB37" i="4"/>
  <c r="AC37" i="4" s="1"/>
  <c r="AD37" i="4" s="1"/>
  <c r="AE37" i="4" s="1"/>
  <c r="AB13" i="4"/>
  <c r="AC13" i="4" s="1"/>
  <c r="AD13" i="4" s="1"/>
  <c r="AE13" i="4" s="1"/>
  <c r="AA14" i="4"/>
  <c r="K37" i="4"/>
  <c r="L37" i="4" s="1"/>
  <c r="M37" i="4" s="1"/>
  <c r="N37" i="4" s="1"/>
  <c r="J38" i="4"/>
  <c r="AA4" i="4"/>
  <c r="AB4" i="4" s="1"/>
  <c r="AB3" i="4"/>
  <c r="J15" i="4"/>
  <c r="K14" i="4"/>
  <c r="L14" i="4" s="1"/>
  <c r="M14" i="4" s="1"/>
  <c r="N14" i="4" s="1"/>
  <c r="AA25" i="4"/>
  <c r="AB24" i="4"/>
  <c r="K3" i="4"/>
  <c r="L3" i="4" s="1"/>
  <c r="M3" i="4" s="1"/>
  <c r="N3" i="4" s="1"/>
  <c r="J4" i="4"/>
  <c r="AC4" i="4"/>
  <c r="AD4" i="4" s="1"/>
  <c r="AE4" i="4" s="1"/>
  <c r="K13" i="4"/>
  <c r="L13" i="4" s="1"/>
  <c r="M13" i="4" s="1"/>
  <c r="N13" i="4" s="1"/>
  <c r="J95" i="4"/>
  <c r="K94" i="4"/>
  <c r="AA95" i="4"/>
  <c r="AB94" i="4"/>
  <c r="AC94" i="4" s="1"/>
  <c r="AD94" i="4" s="1"/>
  <c r="AE94" i="4" s="1"/>
  <c r="J105" i="4"/>
  <c r="K104" i="4"/>
  <c r="L104" i="4" s="1"/>
  <c r="M104" i="4" s="1"/>
  <c r="N104" i="4" s="1"/>
  <c r="AA105" i="4"/>
  <c r="AB104" i="4"/>
  <c r="J114" i="4"/>
  <c r="K113" i="4"/>
  <c r="M113" i="4" s="1"/>
  <c r="N113" i="4" s="1"/>
  <c r="AA114" i="4"/>
  <c r="AB114" i="4" s="1"/>
  <c r="AC114" i="4" s="1"/>
  <c r="AD114" i="4" s="1"/>
  <c r="AE114" i="4" s="1"/>
  <c r="AB113" i="4"/>
  <c r="AC113" i="4" s="1"/>
  <c r="AD113" i="4" s="1"/>
  <c r="AE113" i="4" s="1"/>
  <c r="AA123" i="4"/>
  <c r="AB122" i="4"/>
  <c r="J124" i="4"/>
  <c r="K124" i="4" s="1"/>
  <c r="L124" i="4" s="1"/>
  <c r="M124" i="4" s="1"/>
  <c r="N124" i="4" s="1"/>
  <c r="K123" i="4"/>
  <c r="L123" i="4" s="1"/>
  <c r="M123" i="4" s="1"/>
  <c r="N123" i="4" s="1"/>
  <c r="J82" i="4"/>
  <c r="K81" i="4"/>
  <c r="L81" i="4" s="1"/>
  <c r="M81" i="4" s="1"/>
  <c r="N81" i="4" s="1"/>
  <c r="AC3" i="4"/>
  <c r="AD3" i="4" s="1"/>
  <c r="AE3" i="4" s="1"/>
  <c r="AC24" i="4"/>
  <c r="AD24" i="4" s="1"/>
  <c r="AE24" i="4" s="1"/>
  <c r="J51" i="4"/>
  <c r="K50" i="4"/>
  <c r="AA51" i="4"/>
  <c r="AB50" i="4"/>
  <c r="AC50" i="4" s="1"/>
  <c r="AD50" i="4" s="1"/>
  <c r="AE50" i="4" s="1"/>
  <c r="J61" i="4"/>
  <c r="K60" i="4"/>
  <c r="L60" i="4" s="1"/>
  <c r="M60" i="4" s="1"/>
  <c r="N60" i="4" s="1"/>
  <c r="AA61" i="4"/>
  <c r="AB60" i="4"/>
  <c r="AA71" i="4"/>
  <c r="AB70" i="4"/>
  <c r="AA82" i="4"/>
  <c r="L122" i="4"/>
  <c r="M122" i="4" s="1"/>
  <c r="N122" i="4" s="1"/>
  <c r="L71" i="4"/>
  <c r="M71" i="4" s="1"/>
  <c r="N71" i="4" s="1"/>
  <c r="AC81" i="4"/>
  <c r="AD81" i="4" s="1"/>
  <c r="AE81" i="4" s="1"/>
  <c r="AC60" i="4"/>
  <c r="AD60" i="4" s="1"/>
  <c r="AE60" i="4" s="1"/>
  <c r="AC70" i="4"/>
  <c r="AD70" i="4" s="1"/>
  <c r="AE70" i="4" s="1"/>
  <c r="AC104" i="4"/>
  <c r="AD104" i="4" s="1"/>
  <c r="AE104" i="4" s="1"/>
  <c r="L50" i="4"/>
  <c r="M50" i="4" s="1"/>
  <c r="N50" i="4" s="1"/>
  <c r="L70" i="4"/>
  <c r="M70" i="4" s="1"/>
  <c r="N70" i="4" s="1"/>
  <c r="L94" i="4"/>
  <c r="M94" i="4" s="1"/>
  <c r="N94" i="4" s="1"/>
  <c r="AC122" i="4"/>
  <c r="AD122" i="4" s="1"/>
  <c r="AE122" i="4" s="1"/>
  <c r="I97" i="1"/>
  <c r="G97" i="1"/>
  <c r="I96" i="1"/>
  <c r="G96" i="1"/>
  <c r="G95" i="1"/>
  <c r="J94" i="1"/>
  <c r="K94" i="1" s="1"/>
  <c r="G94" i="1"/>
  <c r="L94" i="1" s="1"/>
  <c r="M94" i="1" s="1"/>
  <c r="N94" i="1" s="1"/>
  <c r="Y86" i="1"/>
  <c r="W86" i="1"/>
  <c r="G86" i="1"/>
  <c r="Y85" i="1"/>
  <c r="Z85" i="1" s="1"/>
  <c r="Z86" i="1" s="1"/>
  <c r="AA86" i="1" s="1"/>
  <c r="W85" i="1"/>
  <c r="J85" i="1"/>
  <c r="G85" i="1"/>
  <c r="G77" i="1"/>
  <c r="Y76" i="1"/>
  <c r="W76" i="1"/>
  <c r="G76" i="1"/>
  <c r="W75" i="1"/>
  <c r="G75" i="1"/>
  <c r="Z74" i="1"/>
  <c r="Z75" i="1" s="1"/>
  <c r="AA75" i="1" s="1"/>
  <c r="AB75" i="1" s="1"/>
  <c r="AC75" i="1" s="1"/>
  <c r="AD75" i="1" s="1"/>
  <c r="W74" i="1"/>
  <c r="J74" i="1"/>
  <c r="G74" i="1"/>
  <c r="Z65" i="1"/>
  <c r="AA65" i="1" s="1"/>
  <c r="Y65" i="1"/>
  <c r="W65" i="1"/>
  <c r="G65" i="1"/>
  <c r="AB64" i="1"/>
  <c r="AC64" i="1" s="1"/>
  <c r="AD64" i="1" s="1"/>
  <c r="Y64" i="1"/>
  <c r="W64" i="1"/>
  <c r="G64" i="1"/>
  <c r="AA63" i="1"/>
  <c r="Z63" i="1"/>
  <c r="Z64" i="1" s="1"/>
  <c r="AA64" i="1" s="1"/>
  <c r="W63" i="1"/>
  <c r="J63" i="1"/>
  <c r="G63" i="1"/>
  <c r="W54" i="1"/>
  <c r="W53" i="1"/>
  <c r="W52" i="1"/>
  <c r="G52" i="1"/>
  <c r="W51" i="1"/>
  <c r="G51" i="1"/>
  <c r="Z50" i="1"/>
  <c r="AA50" i="1" s="1"/>
  <c r="W50" i="1"/>
  <c r="J50" i="1"/>
  <c r="K50" i="1" s="1"/>
  <c r="G50" i="1"/>
  <c r="W43" i="1"/>
  <c r="W42" i="1"/>
  <c r="J42" i="1"/>
  <c r="K42" i="1" s="1"/>
  <c r="G42" i="1"/>
  <c r="Z41" i="1"/>
  <c r="W41" i="1"/>
  <c r="L41" i="1"/>
  <c r="M41" i="1" s="1"/>
  <c r="N41" i="1" s="1"/>
  <c r="K41" i="1"/>
  <c r="G41" i="1"/>
  <c r="W35" i="1"/>
  <c r="I35" i="1"/>
  <c r="G35" i="1"/>
  <c r="Z34" i="1"/>
  <c r="W34" i="1"/>
  <c r="I34" i="1"/>
  <c r="G34" i="1"/>
  <c r="AA33" i="1"/>
  <c r="Z33" i="1"/>
  <c r="W33" i="1"/>
  <c r="J33" i="1"/>
  <c r="K33" i="1" s="1"/>
  <c r="G33" i="1"/>
  <c r="W26" i="1"/>
  <c r="I26" i="1"/>
  <c r="G26" i="1"/>
  <c r="W25" i="1"/>
  <c r="I25" i="1"/>
  <c r="G25" i="1"/>
  <c r="Z24" i="1"/>
  <c r="W24" i="1"/>
  <c r="I24" i="1"/>
  <c r="G24" i="1"/>
  <c r="Z23" i="1"/>
  <c r="AA23" i="1" s="1"/>
  <c r="W23" i="1"/>
  <c r="J23" i="1"/>
  <c r="J24" i="1" s="1"/>
  <c r="G23" i="1"/>
  <c r="I16" i="1"/>
  <c r="G16" i="1"/>
  <c r="Y15" i="1"/>
  <c r="W15" i="1"/>
  <c r="I15" i="1"/>
  <c r="G15" i="1"/>
  <c r="AA14" i="1"/>
  <c r="Y14" i="1"/>
  <c r="W14" i="1"/>
  <c r="I14" i="1"/>
  <c r="G14" i="1"/>
  <c r="Z13" i="1"/>
  <c r="Z14" i="1" s="1"/>
  <c r="W13" i="1"/>
  <c r="J13" i="1"/>
  <c r="K13" i="1" s="1"/>
  <c r="G13" i="1"/>
  <c r="Y5" i="1"/>
  <c r="W5" i="1"/>
  <c r="I5" i="1"/>
  <c r="G5" i="1"/>
  <c r="Y4" i="1"/>
  <c r="W4" i="1"/>
  <c r="I4" i="1"/>
  <c r="G4" i="1"/>
  <c r="Z3" i="1"/>
  <c r="Z4" i="1" s="1"/>
  <c r="Z5" i="1" s="1"/>
  <c r="AA5" i="1" s="1"/>
  <c r="AB5" i="1" s="1"/>
  <c r="AC5" i="1" s="1"/>
  <c r="AD5" i="1" s="1"/>
  <c r="W3" i="1"/>
  <c r="I3" i="1"/>
  <c r="J3" i="1" s="1"/>
  <c r="K3" i="1" s="1"/>
  <c r="G3" i="1"/>
  <c r="AC23" i="1" l="1"/>
  <c r="AD23" i="1" s="1"/>
  <c r="J51" i="1"/>
  <c r="K51" i="1" s="1"/>
  <c r="L51" i="1" s="1"/>
  <c r="M51" i="1" s="1"/>
  <c r="N51" i="1" s="1"/>
  <c r="L42" i="1"/>
  <c r="M42" i="1" s="1"/>
  <c r="N42" i="1" s="1"/>
  <c r="J72" i="4"/>
  <c r="Z15" i="1"/>
  <c r="AA15" i="1" s="1"/>
  <c r="AB15" i="1" s="1"/>
  <c r="AC15" i="1" s="1"/>
  <c r="AD15" i="1" s="1"/>
  <c r="AA13" i="1"/>
  <c r="AB13" i="1" s="1"/>
  <c r="AC13" i="1" s="1"/>
  <c r="AD13" i="1" s="1"/>
  <c r="AA3" i="1"/>
  <c r="AB3" i="1" s="1"/>
  <c r="AC3" i="1" s="1"/>
  <c r="AD3" i="1" s="1"/>
  <c r="AA4" i="1"/>
  <c r="K23" i="1"/>
  <c r="L23" i="1" s="1"/>
  <c r="M23" i="1" s="1"/>
  <c r="N23" i="1" s="1"/>
  <c r="J14" i="1"/>
  <c r="J15" i="1" s="1"/>
  <c r="J4" i="1"/>
  <c r="K4" i="1" s="1"/>
  <c r="L4" i="1" s="1"/>
  <c r="M4" i="1" s="1"/>
  <c r="N4" i="1" s="1"/>
  <c r="J28" i="4"/>
  <c r="K28" i="4" s="1"/>
  <c r="L28" i="4" s="1"/>
  <c r="M28" i="4" s="1"/>
  <c r="N28" i="4" s="1"/>
  <c r="N30" i="4" s="1"/>
  <c r="N125" i="4"/>
  <c r="AB95" i="4"/>
  <c r="AC95" i="4" s="1"/>
  <c r="AD95" i="4" s="1"/>
  <c r="AE95" i="4" s="1"/>
  <c r="AA96" i="4"/>
  <c r="AB96" i="4" s="1"/>
  <c r="AC96" i="4" s="1"/>
  <c r="AD96" i="4" s="1"/>
  <c r="AE96" i="4" s="1"/>
  <c r="AA5" i="4"/>
  <c r="AB5" i="4" s="1"/>
  <c r="AC5" i="4" s="1"/>
  <c r="AD5" i="4" s="1"/>
  <c r="AE5" i="4" s="1"/>
  <c r="AE7" i="4" s="1"/>
  <c r="AE115" i="4"/>
  <c r="K82" i="4"/>
  <c r="L82" i="4" s="1"/>
  <c r="M82" i="4" s="1"/>
  <c r="N82" i="4" s="1"/>
  <c r="J83" i="4"/>
  <c r="K83" i="4" s="1"/>
  <c r="L83" i="4" s="1"/>
  <c r="M83" i="4" s="1"/>
  <c r="N83" i="4" s="1"/>
  <c r="AA124" i="4"/>
  <c r="AB124" i="4" s="1"/>
  <c r="AC124" i="4" s="1"/>
  <c r="AD124" i="4" s="1"/>
  <c r="AE124" i="4" s="1"/>
  <c r="AB123" i="4"/>
  <c r="AC123" i="4" s="1"/>
  <c r="AD123" i="4" s="1"/>
  <c r="AE123" i="4" s="1"/>
  <c r="J115" i="4"/>
  <c r="K115" i="4" s="1"/>
  <c r="L115" i="4" s="1"/>
  <c r="M115" i="4" s="1"/>
  <c r="N115" i="4" s="1"/>
  <c r="K114" i="4"/>
  <c r="L114" i="4" s="1"/>
  <c r="M114" i="4" s="1"/>
  <c r="N114" i="4" s="1"/>
  <c r="J106" i="4"/>
  <c r="K106" i="4" s="1"/>
  <c r="L106" i="4" s="1"/>
  <c r="M106" i="4" s="1"/>
  <c r="N106" i="4" s="1"/>
  <c r="K105" i="4"/>
  <c r="L105" i="4" s="1"/>
  <c r="M105" i="4" s="1"/>
  <c r="N105" i="4" s="1"/>
  <c r="J96" i="4"/>
  <c r="K96" i="4" s="1"/>
  <c r="L96" i="4" s="1"/>
  <c r="M96" i="4" s="1"/>
  <c r="N96" i="4" s="1"/>
  <c r="K95" i="4"/>
  <c r="L95" i="4" s="1"/>
  <c r="M95" i="4" s="1"/>
  <c r="N95" i="4" s="1"/>
  <c r="J16" i="4"/>
  <c r="K16" i="4" s="1"/>
  <c r="L16" i="4" s="1"/>
  <c r="M16" i="4" s="1"/>
  <c r="N16" i="4" s="1"/>
  <c r="K15" i="4"/>
  <c r="L15" i="4" s="1"/>
  <c r="M15" i="4" s="1"/>
  <c r="N15" i="4" s="1"/>
  <c r="AA39" i="4"/>
  <c r="AB38" i="4"/>
  <c r="AC38" i="4" s="1"/>
  <c r="AD38" i="4" s="1"/>
  <c r="AE38" i="4" s="1"/>
  <c r="AA83" i="4"/>
  <c r="AB82" i="4"/>
  <c r="AC82" i="4" s="1"/>
  <c r="AD82" i="4" s="1"/>
  <c r="AE82" i="4" s="1"/>
  <c r="AB105" i="4"/>
  <c r="AC105" i="4" s="1"/>
  <c r="AD105" i="4" s="1"/>
  <c r="AE105" i="4" s="1"/>
  <c r="AA106" i="4"/>
  <c r="AB106" i="4" s="1"/>
  <c r="AC106" i="4" s="1"/>
  <c r="AD106" i="4" s="1"/>
  <c r="AE106" i="4" s="1"/>
  <c r="AA26" i="4"/>
  <c r="AB25" i="4"/>
  <c r="AC25" i="4" s="1"/>
  <c r="AD25" i="4" s="1"/>
  <c r="AE25" i="4" s="1"/>
  <c r="AB61" i="4"/>
  <c r="AC61" i="4" s="1"/>
  <c r="AD61" i="4" s="1"/>
  <c r="AE61" i="4" s="1"/>
  <c r="AA62" i="4"/>
  <c r="AB62" i="4" s="1"/>
  <c r="AC62" i="4" s="1"/>
  <c r="AD62" i="4" s="1"/>
  <c r="AE62" i="4" s="1"/>
  <c r="AB51" i="4"/>
  <c r="AC51" i="4" s="1"/>
  <c r="AD51" i="4" s="1"/>
  <c r="AE51" i="4" s="1"/>
  <c r="AA52" i="4"/>
  <c r="AB52" i="4" s="1"/>
  <c r="AC52" i="4" s="1"/>
  <c r="AD52" i="4" s="1"/>
  <c r="AE52" i="4" s="1"/>
  <c r="J5" i="4"/>
  <c r="K4" i="4"/>
  <c r="L4" i="4" s="1"/>
  <c r="M4" i="4" s="1"/>
  <c r="N4" i="4" s="1"/>
  <c r="AB14" i="4"/>
  <c r="AC14" i="4" s="1"/>
  <c r="AD14" i="4" s="1"/>
  <c r="AE14" i="4" s="1"/>
  <c r="AA15" i="4"/>
  <c r="AB15" i="4" s="1"/>
  <c r="AC15" i="4" s="1"/>
  <c r="AD15" i="4" s="1"/>
  <c r="AE15" i="4" s="1"/>
  <c r="AB71" i="4"/>
  <c r="AC71" i="4" s="1"/>
  <c r="AD71" i="4" s="1"/>
  <c r="AE71" i="4" s="1"/>
  <c r="AA72" i="4"/>
  <c r="AB72" i="4" s="1"/>
  <c r="AC72" i="4" s="1"/>
  <c r="AD72" i="4" s="1"/>
  <c r="AE72" i="4" s="1"/>
  <c r="J62" i="4"/>
  <c r="K62" i="4" s="1"/>
  <c r="L62" i="4" s="1"/>
  <c r="M62" i="4" s="1"/>
  <c r="N62" i="4" s="1"/>
  <c r="K61" i="4"/>
  <c r="L61" i="4" s="1"/>
  <c r="M61" i="4" s="1"/>
  <c r="N61" i="4" s="1"/>
  <c r="J52" i="4"/>
  <c r="K52" i="4" s="1"/>
  <c r="L52" i="4" s="1"/>
  <c r="M52" i="4" s="1"/>
  <c r="N52" i="4" s="1"/>
  <c r="K51" i="4"/>
  <c r="L51" i="4" s="1"/>
  <c r="M51" i="4" s="1"/>
  <c r="N51" i="4" s="1"/>
  <c r="J39" i="4"/>
  <c r="K38" i="4"/>
  <c r="L38" i="4" s="1"/>
  <c r="M38" i="4" s="1"/>
  <c r="N38" i="4" s="1"/>
  <c r="K14" i="1"/>
  <c r="L14" i="1" s="1"/>
  <c r="M14" i="1" s="1"/>
  <c r="N14" i="1" s="1"/>
  <c r="L3" i="1"/>
  <c r="M3" i="1" s="1"/>
  <c r="N3" i="1" s="1"/>
  <c r="L13" i="1"/>
  <c r="M13" i="1" s="1"/>
  <c r="N13" i="1" s="1"/>
  <c r="Z25" i="1"/>
  <c r="AA24" i="1"/>
  <c r="AB24" i="1" s="1"/>
  <c r="AC24" i="1" s="1"/>
  <c r="AD24" i="1" s="1"/>
  <c r="Z35" i="1"/>
  <c r="AA35" i="1" s="1"/>
  <c r="AB35" i="1" s="1"/>
  <c r="AC35" i="1" s="1"/>
  <c r="AD35" i="1" s="1"/>
  <c r="AA34" i="1"/>
  <c r="J25" i="1"/>
  <c r="K24" i="1"/>
  <c r="N43" i="1"/>
  <c r="J64" i="1"/>
  <c r="K63" i="1"/>
  <c r="J75" i="1"/>
  <c r="K74" i="1"/>
  <c r="J52" i="1"/>
  <c r="K52" i="1" s="1"/>
  <c r="L52" i="1" s="1"/>
  <c r="M52" i="1" s="1"/>
  <c r="N52" i="1" s="1"/>
  <c r="Z42" i="1"/>
  <c r="AA41" i="1"/>
  <c r="AB50" i="1"/>
  <c r="AC50" i="1" s="1"/>
  <c r="AD50" i="1" s="1"/>
  <c r="AB65" i="1"/>
  <c r="AC65" i="1" s="1"/>
  <c r="AD65" i="1" s="1"/>
  <c r="AA74" i="1"/>
  <c r="AB74" i="1" s="1"/>
  <c r="AC74" i="1" s="1"/>
  <c r="AD74" i="1" s="1"/>
  <c r="J86" i="1"/>
  <c r="K86" i="1" s="1"/>
  <c r="L86" i="1" s="1"/>
  <c r="M86" i="1" s="1"/>
  <c r="N86" i="1" s="1"/>
  <c r="J95" i="1"/>
  <c r="AB4" i="1"/>
  <c r="AC4" i="1" s="1"/>
  <c r="AD4" i="1" s="1"/>
  <c r="AB14" i="1"/>
  <c r="AC14" i="1" s="1"/>
  <c r="AD14" i="1" s="1"/>
  <c r="AB34" i="1"/>
  <c r="AC34" i="1" s="1"/>
  <c r="AD34" i="1" s="1"/>
  <c r="AB33" i="1"/>
  <c r="AC33" i="1" s="1"/>
  <c r="AD33" i="1" s="1"/>
  <c r="Z76" i="1"/>
  <c r="AA76" i="1" s="1"/>
  <c r="AB76" i="1" s="1"/>
  <c r="AC76" i="1" s="1"/>
  <c r="AD76" i="1" s="1"/>
  <c r="K85" i="1"/>
  <c r="L85" i="1" s="1"/>
  <c r="M85" i="1" s="1"/>
  <c r="N85" i="1" s="1"/>
  <c r="AA85" i="1"/>
  <c r="AB86" i="1"/>
  <c r="AC86" i="1" s="1"/>
  <c r="AD86" i="1" s="1"/>
  <c r="L24" i="1"/>
  <c r="M24" i="1" s="1"/>
  <c r="N24" i="1" s="1"/>
  <c r="J34" i="1"/>
  <c r="AB41" i="1"/>
  <c r="AC41" i="1" s="1"/>
  <c r="AD41" i="1" s="1"/>
  <c r="L50" i="1"/>
  <c r="M50" i="1" s="1"/>
  <c r="N50" i="1" s="1"/>
  <c r="Z51" i="1"/>
  <c r="AA51" i="1" s="1"/>
  <c r="AB51" i="1" s="1"/>
  <c r="AC51" i="1" s="1"/>
  <c r="AD51" i="1" s="1"/>
  <c r="Z52" i="1"/>
  <c r="AB85" i="1"/>
  <c r="AC85" i="1" s="1"/>
  <c r="AD85" i="1" s="1"/>
  <c r="AD87" i="1" s="1"/>
  <c r="L33" i="1"/>
  <c r="M33" i="1" s="1"/>
  <c r="N33" i="1" s="1"/>
  <c r="AB63" i="1"/>
  <c r="AC63" i="1" s="1"/>
  <c r="AD63" i="1" s="1"/>
  <c r="AD66" i="1" s="1"/>
  <c r="L63" i="1"/>
  <c r="M63" i="1" s="1"/>
  <c r="N63" i="1" s="1"/>
  <c r="L74" i="1"/>
  <c r="M74" i="1" s="1"/>
  <c r="N74" i="1" s="1"/>
  <c r="N53" i="4" l="1"/>
  <c r="AE73" i="4"/>
  <c r="AE97" i="4"/>
  <c r="AE107" i="4"/>
  <c r="AE125" i="4"/>
  <c r="N116" i="4"/>
  <c r="AE16" i="4"/>
  <c r="AE63" i="4"/>
  <c r="N107" i="4"/>
  <c r="N17" i="4"/>
  <c r="AD7" i="1"/>
  <c r="AD16" i="1"/>
  <c r="N84" i="4"/>
  <c r="K72" i="4"/>
  <c r="L72" i="4" s="1"/>
  <c r="M72" i="4" s="1"/>
  <c r="N72" i="4" s="1"/>
  <c r="N74" i="4" s="1"/>
  <c r="J73" i="4"/>
  <c r="K73" i="4" s="1"/>
  <c r="L73" i="4" s="1"/>
  <c r="M73" i="4" s="1"/>
  <c r="N73" i="4" s="1"/>
  <c r="N63" i="4"/>
  <c r="J5" i="1"/>
  <c r="K5" i="1" s="1"/>
  <c r="L5" i="1" s="1"/>
  <c r="M5" i="1" s="1"/>
  <c r="N5" i="1" s="1"/>
  <c r="N6" i="1" s="1"/>
  <c r="N97" i="4"/>
  <c r="AE53" i="4"/>
  <c r="AA84" i="4"/>
  <c r="AB83" i="4"/>
  <c r="AC83" i="4" s="1"/>
  <c r="AD83" i="4" s="1"/>
  <c r="AE83" i="4" s="1"/>
  <c r="AB39" i="4"/>
  <c r="AC39" i="4" s="1"/>
  <c r="AD39" i="4" s="1"/>
  <c r="AE39" i="4" s="1"/>
  <c r="AA40" i="4"/>
  <c r="K5" i="4"/>
  <c r="L5" i="4" s="1"/>
  <c r="M5" i="4" s="1"/>
  <c r="N5" i="4" s="1"/>
  <c r="J6" i="4"/>
  <c r="K6" i="4" s="1"/>
  <c r="L6" i="4" s="1"/>
  <c r="M6" i="4" s="1"/>
  <c r="N6" i="4" s="1"/>
  <c r="AA27" i="4"/>
  <c r="AB26" i="4"/>
  <c r="AC26" i="4" s="1"/>
  <c r="AD26" i="4" s="1"/>
  <c r="AE26" i="4" s="1"/>
  <c r="J40" i="4"/>
  <c r="K39" i="4"/>
  <c r="L39" i="4" s="1"/>
  <c r="M39" i="4" s="1"/>
  <c r="N39" i="4" s="1"/>
  <c r="J65" i="1"/>
  <c r="K65" i="1" s="1"/>
  <c r="L65" i="1" s="1"/>
  <c r="M65" i="1" s="1"/>
  <c r="N65" i="1" s="1"/>
  <c r="K64" i="1"/>
  <c r="L64" i="1" s="1"/>
  <c r="M64" i="1" s="1"/>
  <c r="N64" i="1" s="1"/>
  <c r="N66" i="1" s="1"/>
  <c r="K34" i="1"/>
  <c r="L34" i="1" s="1"/>
  <c r="M34" i="1" s="1"/>
  <c r="N34" i="1" s="1"/>
  <c r="J35" i="1"/>
  <c r="K35" i="1" s="1"/>
  <c r="L35" i="1" s="1"/>
  <c r="M35" i="1" s="1"/>
  <c r="N35" i="1" s="1"/>
  <c r="AD36" i="1"/>
  <c r="AA52" i="1"/>
  <c r="AB52" i="1" s="1"/>
  <c r="AC52" i="1" s="1"/>
  <c r="AD52" i="1" s="1"/>
  <c r="Z53" i="1"/>
  <c r="N54" i="1"/>
  <c r="J76" i="1"/>
  <c r="K75" i="1"/>
  <c r="L75" i="1" s="1"/>
  <c r="M75" i="1" s="1"/>
  <c r="N75" i="1" s="1"/>
  <c r="Z26" i="1"/>
  <c r="AA26" i="1" s="1"/>
  <c r="AB26" i="1" s="1"/>
  <c r="AC26" i="1" s="1"/>
  <c r="AD26" i="1" s="1"/>
  <c r="AA25" i="1"/>
  <c r="AB25" i="1" s="1"/>
  <c r="AC25" i="1" s="1"/>
  <c r="AD25" i="1" s="1"/>
  <c r="K15" i="1"/>
  <c r="L15" i="1" s="1"/>
  <c r="M15" i="1" s="1"/>
  <c r="N15" i="1" s="1"/>
  <c r="J16" i="1"/>
  <c r="K16" i="1" s="1"/>
  <c r="L16" i="1" s="1"/>
  <c r="M16" i="1" s="1"/>
  <c r="N16" i="1" s="1"/>
  <c r="J96" i="1"/>
  <c r="K95" i="1"/>
  <c r="L95" i="1" s="1"/>
  <c r="M95" i="1" s="1"/>
  <c r="N95" i="1" s="1"/>
  <c r="AD77" i="1"/>
  <c r="Z43" i="1"/>
  <c r="AA43" i="1" s="1"/>
  <c r="AB43" i="1" s="1"/>
  <c r="AC43" i="1" s="1"/>
  <c r="AD43" i="1" s="1"/>
  <c r="AA42" i="1"/>
  <c r="AB42" i="1" s="1"/>
  <c r="AC42" i="1" s="1"/>
  <c r="AD42" i="1" s="1"/>
  <c r="K25" i="1"/>
  <c r="L25" i="1" s="1"/>
  <c r="M25" i="1" s="1"/>
  <c r="N25" i="1" s="1"/>
  <c r="J26" i="1"/>
  <c r="K26" i="1" s="1"/>
  <c r="L26" i="1" s="1"/>
  <c r="M26" i="1" s="1"/>
  <c r="N26" i="1" s="1"/>
  <c r="N7" i="4" l="1"/>
  <c r="AD44" i="1"/>
  <c r="N36" i="1"/>
  <c r="N27" i="1"/>
  <c r="N17" i="1"/>
  <c r="AD27" i="1"/>
  <c r="J41" i="4"/>
  <c r="K40" i="4"/>
  <c r="L40" i="4" s="1"/>
  <c r="M40" i="4" s="1"/>
  <c r="N40" i="4" s="1"/>
  <c r="AA85" i="4"/>
  <c r="AB84" i="4"/>
  <c r="AC84" i="4" s="1"/>
  <c r="AD84" i="4" s="1"/>
  <c r="AE84" i="4" s="1"/>
  <c r="AA41" i="4"/>
  <c r="AB41" i="4" s="1"/>
  <c r="AC41" i="4" s="1"/>
  <c r="AD41" i="4" s="1"/>
  <c r="AE41" i="4" s="1"/>
  <c r="AB40" i="4"/>
  <c r="AC40" i="4" s="1"/>
  <c r="AD40" i="4" s="1"/>
  <c r="AE40" i="4" s="1"/>
  <c r="AB27" i="4"/>
  <c r="AC27" i="4" s="1"/>
  <c r="AD27" i="4" s="1"/>
  <c r="AE27" i="4" s="1"/>
  <c r="AA28" i="4"/>
  <c r="AB28" i="4" s="1"/>
  <c r="AC28" i="4" s="1"/>
  <c r="AD28" i="4" s="1"/>
  <c r="AE28" i="4" s="1"/>
  <c r="AE29" i="4" s="1"/>
  <c r="J77" i="1"/>
  <c r="K77" i="1" s="1"/>
  <c r="L77" i="1" s="1"/>
  <c r="M77" i="1" s="1"/>
  <c r="N77" i="1" s="1"/>
  <c r="K76" i="1"/>
  <c r="L76" i="1" s="1"/>
  <c r="M76" i="1" s="1"/>
  <c r="N76" i="1" s="1"/>
  <c r="AA53" i="1"/>
  <c r="AB53" i="1" s="1"/>
  <c r="AC53" i="1" s="1"/>
  <c r="AD53" i="1" s="1"/>
  <c r="Z54" i="1"/>
  <c r="AA54" i="1" s="1"/>
  <c r="AB54" i="1" s="1"/>
  <c r="AC54" i="1" s="1"/>
  <c r="AD54" i="1" s="1"/>
  <c r="J97" i="1"/>
  <c r="K97" i="1" s="1"/>
  <c r="L97" i="1" s="1"/>
  <c r="M97" i="1" s="1"/>
  <c r="N97" i="1" s="1"/>
  <c r="K96" i="1"/>
  <c r="L96" i="1" s="1"/>
  <c r="M96" i="1" s="1"/>
  <c r="N96" i="1" s="1"/>
  <c r="AE42" i="4" l="1"/>
  <c r="AD55" i="1"/>
  <c r="N98" i="1"/>
  <c r="N78" i="1"/>
  <c r="J42" i="4"/>
  <c r="K41" i="4"/>
  <c r="L41" i="4" s="1"/>
  <c r="M41" i="4" s="1"/>
  <c r="N41" i="4" s="1"/>
  <c r="AB85" i="4"/>
  <c r="AC85" i="4" s="1"/>
  <c r="AD85" i="4" s="1"/>
  <c r="AE85" i="4" s="1"/>
  <c r="AA86" i="4"/>
  <c r="AB86" i="4" s="1"/>
  <c r="AC86" i="4" s="1"/>
  <c r="AD86" i="4" s="1"/>
  <c r="AE86" i="4" s="1"/>
  <c r="AE87" i="4" l="1"/>
  <c r="K42" i="4"/>
  <c r="L42" i="4" s="1"/>
  <c r="M42" i="4" s="1"/>
  <c r="N42" i="4" s="1"/>
  <c r="J43" i="4"/>
  <c r="K43" i="4" s="1"/>
  <c r="L43" i="4" s="1"/>
  <c r="M43" i="4" s="1"/>
  <c r="N43" i="4" s="1"/>
  <c r="N44" i="4" l="1"/>
</calcChain>
</file>

<file path=xl/sharedStrings.xml><?xml version="1.0" encoding="utf-8"?>
<sst xmlns="http://schemas.openxmlformats.org/spreadsheetml/2006/main" count="942" uniqueCount="217">
  <si>
    <t>PIPE 174(1.04)</t>
  </si>
  <si>
    <t>PIPE -485,486,117,443 (0.4.0.4,0.39,0.37)</t>
  </si>
  <si>
    <t>POINT</t>
  </si>
  <si>
    <t>SAMPLE ID</t>
  </si>
  <si>
    <t>CM1</t>
  </si>
  <si>
    <t>CM2</t>
  </si>
  <si>
    <t>CM3</t>
  </si>
  <si>
    <t>CM4</t>
  </si>
  <si>
    <t>AVERAGE</t>
  </si>
  <si>
    <t>DISTANCE (m)</t>
  </si>
  <si>
    <t>TIME (Seconds)</t>
  </si>
  <si>
    <t>Cumulative</t>
  </si>
  <si>
    <t>Time hr</t>
  </si>
  <si>
    <t>model</t>
  </si>
  <si>
    <t>error</t>
  </si>
  <si>
    <t>squared error</t>
  </si>
  <si>
    <t>DISTANCE</t>
  </si>
  <si>
    <t>TIME</t>
  </si>
  <si>
    <t>CSZ103</t>
  </si>
  <si>
    <t>CSZ204</t>
  </si>
  <si>
    <t>CSZ105</t>
  </si>
  <si>
    <t>CSZ205</t>
  </si>
  <si>
    <t>CSZ107</t>
  </si>
  <si>
    <t>CSZ210</t>
  </si>
  <si>
    <t>Sum</t>
  </si>
  <si>
    <t>Prameter</t>
  </si>
  <si>
    <t>k</t>
  </si>
  <si>
    <t>PIPE -488&amp;87(0.42,0.41)</t>
  </si>
  <si>
    <t>PIPI-172 (0.11)</t>
  </si>
  <si>
    <t>CSZ111</t>
  </si>
  <si>
    <t>CSZ227</t>
  </si>
  <si>
    <t>CSZ112</t>
  </si>
  <si>
    <t>CSZ228</t>
  </si>
  <si>
    <t>CSZ113</t>
  </si>
  <si>
    <t>CSZ229</t>
  </si>
  <si>
    <t>CSZ114</t>
  </si>
  <si>
    <t>PIPE-5(0.05)</t>
  </si>
  <si>
    <t>PIPE-238 (0.38)</t>
  </si>
  <si>
    <t>A1</t>
  </si>
  <si>
    <t>CSZ130</t>
  </si>
  <si>
    <t>A2</t>
  </si>
  <si>
    <t>CSZ131</t>
  </si>
  <si>
    <t>A3</t>
  </si>
  <si>
    <t>B/T 31&amp;32</t>
  </si>
  <si>
    <t>A4</t>
  </si>
  <si>
    <t>CSZ132</t>
  </si>
  <si>
    <t>SUM</t>
  </si>
  <si>
    <t>PIPE-303,304(0.02,0.01)</t>
  </si>
  <si>
    <t>PIPE-165(0.07)</t>
  </si>
  <si>
    <t>CSZ124</t>
  </si>
  <si>
    <t>CSZ312</t>
  </si>
  <si>
    <t>CSZ123</t>
  </si>
  <si>
    <t>CSZ313</t>
  </si>
  <si>
    <t>CSZ122</t>
  </si>
  <si>
    <t>CSZ314</t>
  </si>
  <si>
    <t>P-164(0.14)</t>
  </si>
  <si>
    <t>PIPE-158(0.04)</t>
  </si>
  <si>
    <t>CSZ302</t>
  </si>
  <si>
    <t>CSZ303</t>
  </si>
  <si>
    <t>CSZ315</t>
  </si>
  <si>
    <t>CSZ316</t>
  </si>
  <si>
    <t>PIPE-155(0.03)</t>
  </si>
  <si>
    <t>PIPE-267(0.16)</t>
  </si>
  <si>
    <t>CSZ115</t>
  </si>
  <si>
    <t>CSZ116</t>
  </si>
  <si>
    <t>CSZ117</t>
  </si>
  <si>
    <t>CSZ118</t>
  </si>
  <si>
    <t>CSZ119</t>
  </si>
  <si>
    <t>PIPE- 441(0.17)</t>
  </si>
  <si>
    <t>PIPE- 149 (0.02)</t>
  </si>
  <si>
    <t>CSZ125</t>
  </si>
  <si>
    <t>A5</t>
  </si>
  <si>
    <t>CSZ232</t>
  </si>
  <si>
    <t>CSZ126</t>
  </si>
  <si>
    <t>CSZ233</t>
  </si>
  <si>
    <t>CSZ128</t>
  </si>
  <si>
    <t>CSZ234</t>
  </si>
  <si>
    <t>PIPE - 167(0.13)</t>
  </si>
  <si>
    <t>PIPE-168(1.89)</t>
  </si>
  <si>
    <t>CSZ230</t>
  </si>
  <si>
    <t>CSZ231</t>
  </si>
  <si>
    <t>PIPE-114(0.01)</t>
  </si>
  <si>
    <t>PIPE-113(0.01)</t>
  </si>
  <si>
    <t>PIPE-150(0.03)</t>
  </si>
  <si>
    <t>PIPE</t>
  </si>
  <si>
    <t>MATERIAL</t>
  </si>
  <si>
    <t>DECAY</t>
  </si>
  <si>
    <t>DIA</t>
  </si>
  <si>
    <t>Length</t>
  </si>
  <si>
    <t>P-256</t>
  </si>
  <si>
    <t>P-128</t>
  </si>
  <si>
    <t>P-24</t>
  </si>
  <si>
    <t>P-21</t>
  </si>
  <si>
    <t>P-152</t>
  </si>
  <si>
    <t>P-193</t>
  </si>
  <si>
    <t>P-235</t>
  </si>
  <si>
    <t>P-170</t>
  </si>
  <si>
    <t>P-96</t>
  </si>
  <si>
    <t>P-9&amp;37</t>
  </si>
  <si>
    <t>P-130</t>
  </si>
  <si>
    <t>P-204</t>
  </si>
  <si>
    <t>P-247</t>
  </si>
  <si>
    <t>P-184/85</t>
  </si>
  <si>
    <t>P-480</t>
  </si>
  <si>
    <t>P-176</t>
  </si>
  <si>
    <t>P-99</t>
  </si>
  <si>
    <t>P-133</t>
  </si>
  <si>
    <t>P-229</t>
  </si>
  <si>
    <t>P-249</t>
  </si>
  <si>
    <t>P-101</t>
  </si>
  <si>
    <t>P-92</t>
  </si>
  <si>
    <t>P-299</t>
  </si>
  <si>
    <t>P-78</t>
  </si>
  <si>
    <t>VELOCITY</t>
  </si>
  <si>
    <t>P-114</t>
  </si>
  <si>
    <t>P-113</t>
  </si>
  <si>
    <t>P-149</t>
  </si>
  <si>
    <t>P-155</t>
  </si>
  <si>
    <t>P-150</t>
  </si>
  <si>
    <t>P-5</t>
  </si>
  <si>
    <t>P-172</t>
  </si>
  <si>
    <t>P-167</t>
  </si>
  <si>
    <t>P-164</t>
  </si>
  <si>
    <t>P-267</t>
  </si>
  <si>
    <t>P-441</t>
  </si>
  <si>
    <t>P-238</t>
  </si>
  <si>
    <t>P-485/85,117,443</t>
  </si>
  <si>
    <t>P-487/88</t>
  </si>
  <si>
    <t>P-174</t>
  </si>
  <si>
    <t>P-168</t>
  </si>
  <si>
    <t>P-303,304</t>
  </si>
  <si>
    <t>P-158</t>
  </si>
  <si>
    <t>P-165</t>
  </si>
  <si>
    <t>DI</t>
  </si>
  <si>
    <t>CI</t>
  </si>
  <si>
    <t>PVC</t>
  </si>
  <si>
    <t>PIPE-249(0.47)</t>
  </si>
  <si>
    <t>PIPE-78(0.88)</t>
  </si>
  <si>
    <t>ISZ53</t>
  </si>
  <si>
    <t>ISZ67</t>
  </si>
  <si>
    <t>ISZ52</t>
  </si>
  <si>
    <t>ISZ66</t>
  </si>
  <si>
    <t>ISZ51</t>
  </si>
  <si>
    <t>ISZ65</t>
  </si>
  <si>
    <t>ISZ50</t>
  </si>
  <si>
    <t>Parameter</t>
  </si>
  <si>
    <t>PIPE-480(0.34)</t>
  </si>
  <si>
    <t>PIPE-204(0.26)</t>
  </si>
  <si>
    <t>ISZ58</t>
  </si>
  <si>
    <t>ISZ63</t>
  </si>
  <si>
    <t>ISZ57</t>
  </si>
  <si>
    <t>ISZ62</t>
  </si>
  <si>
    <t>ISZ56</t>
  </si>
  <si>
    <t>ISZ61</t>
  </si>
  <si>
    <t>ISZ54</t>
  </si>
  <si>
    <t>PIPE-92(0.57)</t>
  </si>
  <si>
    <t>PIPE-99(0.43)</t>
  </si>
  <si>
    <t>ISZ123</t>
  </si>
  <si>
    <t>ISZ125</t>
  </si>
  <si>
    <t>ISZ122</t>
  </si>
  <si>
    <t>ISZ126</t>
  </si>
  <si>
    <t>ISZ121</t>
  </si>
  <si>
    <t>ISZ127</t>
  </si>
  <si>
    <t>ISZ120</t>
  </si>
  <si>
    <t>ISZ128</t>
  </si>
  <si>
    <t>ISZ119</t>
  </si>
  <si>
    <t>PIPE -101 (0.47)</t>
  </si>
  <si>
    <t>PIPE-24 (0.04)</t>
  </si>
  <si>
    <t>ISZ135</t>
  </si>
  <si>
    <t>ISZ88</t>
  </si>
  <si>
    <t>ISZ134</t>
  </si>
  <si>
    <t>ISZ89</t>
  </si>
  <si>
    <t>ISZ133</t>
  </si>
  <si>
    <t>ISZ90</t>
  </si>
  <si>
    <t>ISZ132</t>
  </si>
  <si>
    <t>ISZ92</t>
  </si>
  <si>
    <t>ISZ131</t>
  </si>
  <si>
    <t>ISZ93</t>
  </si>
  <si>
    <t>ISZ130</t>
  </si>
  <si>
    <t>ISZ129</t>
  </si>
  <si>
    <t>PIPE-184/85 (0.33)</t>
  </si>
  <si>
    <t>PIPE-170 (0.17)</t>
  </si>
  <si>
    <t>ISZ1</t>
  </si>
  <si>
    <t>ISZ141</t>
  </si>
  <si>
    <t>ISZ2</t>
  </si>
  <si>
    <t>ISZ140</t>
  </si>
  <si>
    <t>ISZ3</t>
  </si>
  <si>
    <t>ISZ136</t>
  </si>
  <si>
    <t>PIPE-21 (0.04)</t>
  </si>
  <si>
    <t>PIPE-193 (0.14)</t>
  </si>
  <si>
    <t>ISZ94</t>
  </si>
  <si>
    <t>ISZ145</t>
  </si>
  <si>
    <t>ISZ95</t>
  </si>
  <si>
    <t>ISZ144</t>
  </si>
  <si>
    <t>ISZ97</t>
  </si>
  <si>
    <t>ISZ143</t>
  </si>
  <si>
    <t>PIPE-9&amp;37 (0.21)</t>
  </si>
  <si>
    <t>PIPE-96 (0.19)</t>
  </si>
  <si>
    <t>ISZ103</t>
  </si>
  <si>
    <t>ISZ69</t>
  </si>
  <si>
    <t>ISZ104</t>
  </si>
  <si>
    <t>ISZ72</t>
  </si>
  <si>
    <t>ISZ107</t>
  </si>
  <si>
    <t>ISZ73</t>
  </si>
  <si>
    <t>ISZ108</t>
  </si>
  <si>
    <t>PIPE-299 (0.6)</t>
  </si>
  <si>
    <t>PIPE-229(0.45)</t>
  </si>
  <si>
    <t>PIPE-235(0.14)</t>
  </si>
  <si>
    <t>PIPE-176 (0.39)</t>
  </si>
  <si>
    <t>PIPE-152(0.11)</t>
  </si>
  <si>
    <t>PIPE-128(0.02)</t>
  </si>
  <si>
    <t>PIPE-130(0.22)</t>
  </si>
  <si>
    <t>PIPE-247(0.31)</t>
  </si>
  <si>
    <t>PIPE-256(0.01)</t>
  </si>
  <si>
    <t>PIPE-133(0.43)</t>
  </si>
  <si>
    <t>Combined system</t>
  </si>
  <si>
    <t>Intermittent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</si>
</sst>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5C25-EA61-466A-89F9-E7CF0BDC9E7B}">
  <dimension ref="A1:AD101"/>
  <sheetViews>
    <sheetView topLeftCell="A73" zoomScale="70" zoomScaleNormal="70" workbookViewId="0">
      <selection activeCell="AB13" sqref="A1:XFD1048576"/>
    </sheetView>
  </sheetViews>
  <sheetFormatPr defaultRowHeight="14.5" x14ac:dyDescent="0.35"/>
  <cols>
    <col min="1" max="1" width="20.81640625" style="2" bestFit="1" customWidth="1"/>
    <col min="2" max="2" width="11.81640625" style="2" bestFit="1" customWidth="1"/>
    <col min="3" max="5" width="8.7265625" style="2"/>
    <col min="6" max="6" width="11.81640625" style="2" bestFit="1" customWidth="1"/>
    <col min="7" max="7" width="8.7265625" style="2"/>
    <col min="8" max="8" width="9.08984375" style="2" bestFit="1" customWidth="1"/>
    <col min="9" max="16384" width="8.7265625" style="2"/>
  </cols>
  <sheetData>
    <row r="1" spans="1:30" x14ac:dyDescent="0.35">
      <c r="A1" s="2" t="s">
        <v>0</v>
      </c>
      <c r="B1" s="3">
        <v>0.80249999999999999</v>
      </c>
      <c r="Q1" s="2" t="s">
        <v>1</v>
      </c>
      <c r="R1" s="2">
        <v>0.29499999999999998</v>
      </c>
    </row>
    <row r="2" spans="1:30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16</v>
      </c>
      <c r="Y2" s="2" t="s">
        <v>17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</row>
    <row r="3" spans="1:30" x14ac:dyDescent="0.35">
      <c r="A3" s="2">
        <v>3</v>
      </c>
      <c r="B3" s="2" t="s">
        <v>18</v>
      </c>
      <c r="C3" s="2">
        <v>0.38</v>
      </c>
      <c r="D3" s="2">
        <v>0.38</v>
      </c>
      <c r="E3" s="2">
        <v>0.39</v>
      </c>
      <c r="G3" s="2">
        <f>AVERAGE(C3:F3)</f>
        <v>0.3833333333333333</v>
      </c>
      <c r="H3" s="2">
        <v>0</v>
      </c>
      <c r="I3" s="2">
        <f>H3/$B$1</f>
        <v>0</v>
      </c>
      <c r="J3" s="2">
        <f>I3</f>
        <v>0</v>
      </c>
      <c r="K3" s="2">
        <f>J3/3600</f>
        <v>0</v>
      </c>
      <c r="L3" s="2">
        <f>$G$3*EXP(-$B$8*J3)</f>
        <v>0.3833333333333333</v>
      </c>
      <c r="M3" s="2">
        <f>L3-G3</f>
        <v>0</v>
      </c>
      <c r="N3" s="2">
        <f>M3^2</f>
        <v>0</v>
      </c>
      <c r="Q3" s="2">
        <v>38</v>
      </c>
      <c r="R3" s="2" t="s">
        <v>19</v>
      </c>
      <c r="S3" s="2">
        <v>0.25</v>
      </c>
      <c r="T3" s="2">
        <v>0.26</v>
      </c>
      <c r="U3" s="2">
        <v>0.26</v>
      </c>
      <c r="W3" s="2">
        <f>AVERAGE(S3:V3)</f>
        <v>0.25666666666666665</v>
      </c>
      <c r="X3" s="2">
        <v>0</v>
      </c>
      <c r="Y3" s="2">
        <f>X3/$R$1</f>
        <v>0</v>
      </c>
      <c r="Z3" s="2">
        <f>Y3</f>
        <v>0</v>
      </c>
      <c r="AA3" s="2">
        <f>Z3/3600</f>
        <v>0</v>
      </c>
      <c r="AB3" s="2">
        <f>$W$3*EXP(-$R$9*AA3)</f>
        <v>0.25666666666666665</v>
      </c>
      <c r="AC3" s="2">
        <f>AB3-W3</f>
        <v>0</v>
      </c>
      <c r="AD3" s="2">
        <f>AC3^2</f>
        <v>0</v>
      </c>
    </row>
    <row r="4" spans="1:30" x14ac:dyDescent="0.35">
      <c r="A4" s="2">
        <v>5</v>
      </c>
      <c r="B4" s="2" t="s">
        <v>20</v>
      </c>
      <c r="C4" s="2">
        <v>0.35</v>
      </c>
      <c r="D4" s="2">
        <v>0.35</v>
      </c>
      <c r="E4" s="2">
        <v>0.36</v>
      </c>
      <c r="F4" s="4"/>
      <c r="G4" s="2">
        <f>AVERAGE(C4:F4)</f>
        <v>0.35333333333333333</v>
      </c>
      <c r="H4" s="2">
        <v>74</v>
      </c>
      <c r="I4" s="2">
        <f>H4/$B$1</f>
        <v>92.211838006230536</v>
      </c>
      <c r="J4" s="2">
        <f>I4+J3</f>
        <v>92.211838006230536</v>
      </c>
      <c r="K4" s="2">
        <f>J4/3600</f>
        <v>2.5614399446175148E-2</v>
      </c>
      <c r="L4" s="2">
        <f>$G$3*EXP(-$B$8*K4)</f>
        <v>0.33078993848987581</v>
      </c>
      <c r="M4" s="2">
        <f>L4-G4</f>
        <v>-2.254339484345752E-2</v>
      </c>
      <c r="N4" s="2">
        <f>M4^2</f>
        <v>5.0820465106802713E-4</v>
      </c>
      <c r="Q4" s="2">
        <v>39</v>
      </c>
      <c r="R4" s="2" t="s">
        <v>21</v>
      </c>
      <c r="S4" s="2">
        <v>0.23</v>
      </c>
      <c r="T4" s="2">
        <v>0.23</v>
      </c>
      <c r="U4" s="2">
        <v>0.23</v>
      </c>
      <c r="W4" s="2">
        <f>AVERAGE(S4:V4)</f>
        <v>0.23</v>
      </c>
      <c r="X4" s="2">
        <v>35</v>
      </c>
      <c r="Y4" s="2">
        <f>X4/$R$1</f>
        <v>118.64406779661017</v>
      </c>
      <c r="Z4" s="2">
        <f>Z3+Y4</f>
        <v>118.64406779661017</v>
      </c>
      <c r="AA4" s="2">
        <f>Z4/3600</f>
        <v>3.2956685499058384E-2</v>
      </c>
      <c r="AB4" s="2">
        <f>$W$3*EXP(-$R$9*AA4)</f>
        <v>0.23612496199834471</v>
      </c>
      <c r="AC4" s="2">
        <f>AB4-W4</f>
        <v>6.1249619983446968E-3</v>
      </c>
      <c r="AD4" s="2">
        <f>AC4^2</f>
        <v>3.7515159481166658E-5</v>
      </c>
    </row>
    <row r="5" spans="1:30" x14ac:dyDescent="0.35">
      <c r="A5" s="2">
        <v>7</v>
      </c>
      <c r="B5" s="2" t="s">
        <v>22</v>
      </c>
      <c r="C5" s="2">
        <v>0.27</v>
      </c>
      <c r="D5" s="2">
        <v>0.28999999999999998</v>
      </c>
      <c r="E5" s="2">
        <v>0.28000000000000003</v>
      </c>
      <c r="G5" s="2">
        <f>AVERAGE(C5:F5)</f>
        <v>0.28000000000000003</v>
      </c>
      <c r="H5" s="2">
        <v>59</v>
      </c>
      <c r="I5" s="2">
        <f>H5/$B$1</f>
        <v>73.520249221183803</v>
      </c>
      <c r="J5" s="2">
        <f>J4+I5</f>
        <v>165.73208722741435</v>
      </c>
      <c r="K5" s="2">
        <f>J5/3600</f>
        <v>4.6036690896503987E-2</v>
      </c>
      <c r="L5" s="2">
        <f>$G$3*EXP(-$B$8*K5)</f>
        <v>0.29410736113910452</v>
      </c>
      <c r="M5" s="2">
        <f>L5-G5</f>
        <v>1.4107361139104491E-2</v>
      </c>
      <c r="N5" s="2">
        <f>M5^2</f>
        <v>1.9901763830911556E-4</v>
      </c>
      <c r="Q5" s="2">
        <v>41</v>
      </c>
      <c r="R5" s="2" t="s">
        <v>23</v>
      </c>
      <c r="S5" s="2">
        <v>0.22</v>
      </c>
      <c r="T5" s="2">
        <v>0.22</v>
      </c>
      <c r="U5" s="2">
        <v>0.22</v>
      </c>
      <c r="W5" s="2">
        <f>AVERAGE(S5:V5)</f>
        <v>0.22</v>
      </c>
      <c r="X5" s="2">
        <v>36</v>
      </c>
      <c r="Y5" s="2">
        <f>X5/$R$1</f>
        <v>122.03389830508475</v>
      </c>
      <c r="Z5" s="2">
        <f>Z4+Y5</f>
        <v>240.67796610169492</v>
      </c>
      <c r="AA5" s="2">
        <f>Z5/3600</f>
        <v>6.6854990583804147E-2</v>
      </c>
      <c r="AB5" s="2">
        <f>$W$3*EXP(-$R$9*AA5)</f>
        <v>0.21671015272719465</v>
      </c>
      <c r="AC5" s="2">
        <f>AB5-W5</f>
        <v>-3.2898472728053463E-3</v>
      </c>
      <c r="AD5" s="2">
        <f>AC5^2</f>
        <v>1.0823095078384774E-5</v>
      </c>
    </row>
    <row r="6" spans="1:30" x14ac:dyDescent="0.35">
      <c r="M6" s="2" t="s">
        <v>24</v>
      </c>
      <c r="N6" s="2">
        <f>SUM(N3:N5)</f>
        <v>7.0722228937714266E-4</v>
      </c>
    </row>
    <row r="7" spans="1:30" x14ac:dyDescent="0.35">
      <c r="A7" s="2" t="s">
        <v>25</v>
      </c>
      <c r="B7" s="2" t="s">
        <v>26</v>
      </c>
      <c r="AC7" s="2" t="s">
        <v>24</v>
      </c>
      <c r="AD7" s="2">
        <f>SUM(AD3:AD6)</f>
        <v>4.8338254559551434E-5</v>
      </c>
    </row>
    <row r="8" spans="1:30" x14ac:dyDescent="0.35">
      <c r="B8" s="5">
        <v>5.7554105846445474</v>
      </c>
      <c r="Q8" s="2" t="s">
        <v>25</v>
      </c>
      <c r="R8" s="2" t="s">
        <v>26</v>
      </c>
    </row>
    <row r="9" spans="1:30" x14ac:dyDescent="0.35">
      <c r="R9" s="2">
        <v>2.5311119742020942</v>
      </c>
    </row>
    <row r="11" spans="1:30" x14ac:dyDescent="0.35">
      <c r="A11" s="2" t="s">
        <v>27</v>
      </c>
      <c r="B11" s="2">
        <v>0.29499999999999998</v>
      </c>
      <c r="Q11" s="2" t="s">
        <v>28</v>
      </c>
      <c r="R11" s="2">
        <v>4.7500000000000007E-2</v>
      </c>
    </row>
    <row r="12" spans="1:30" x14ac:dyDescent="0.3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16</v>
      </c>
      <c r="I12" s="2" t="s">
        <v>17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Q12" s="2" t="s">
        <v>2</v>
      </c>
      <c r="R12" s="2" t="s">
        <v>3</v>
      </c>
      <c r="S12" s="2" t="s">
        <v>4</v>
      </c>
      <c r="T12" s="2" t="s">
        <v>5</v>
      </c>
      <c r="U12" s="2" t="s">
        <v>6</v>
      </c>
      <c r="V12" s="2" t="s">
        <v>7</v>
      </c>
      <c r="W12" s="2" t="s">
        <v>8</v>
      </c>
      <c r="X12" s="2" t="s">
        <v>16</v>
      </c>
      <c r="Y12" s="2" t="s">
        <v>17</v>
      </c>
      <c r="Z12" s="2" t="s">
        <v>11</v>
      </c>
      <c r="AA12" s="2" t="s">
        <v>12</v>
      </c>
      <c r="AB12" s="2" t="s">
        <v>13</v>
      </c>
      <c r="AC12" s="2" t="s">
        <v>14</v>
      </c>
      <c r="AD12" s="2" t="s">
        <v>15</v>
      </c>
    </row>
    <row r="13" spans="1:30" x14ac:dyDescent="0.35">
      <c r="A13" s="2">
        <v>11</v>
      </c>
      <c r="B13" s="2" t="s">
        <v>29</v>
      </c>
      <c r="C13" s="2">
        <v>0.24</v>
      </c>
      <c r="D13" s="2">
        <v>0.23</v>
      </c>
      <c r="E13" s="2">
        <v>0.21</v>
      </c>
      <c r="F13" s="2">
        <v>0.21</v>
      </c>
      <c r="G13" s="2">
        <f>AVERAGE(C13:F13)</f>
        <v>0.22249999999999998</v>
      </c>
      <c r="H13" s="2">
        <v>0</v>
      </c>
      <c r="I13" s="2">
        <f>H13/$B$11</f>
        <v>0</v>
      </c>
      <c r="J13" s="2">
        <f>I13</f>
        <v>0</v>
      </c>
      <c r="K13" s="2">
        <f>J13/3600</f>
        <v>0</v>
      </c>
      <c r="L13" s="2">
        <f>$G$13*EXP(-$B$19*K13)</f>
        <v>0.22249999999999998</v>
      </c>
      <c r="M13" s="2">
        <f>L13-G13</f>
        <v>0</v>
      </c>
      <c r="N13" s="2">
        <f>M13^2</f>
        <v>0</v>
      </c>
      <c r="Q13" s="2">
        <v>61</v>
      </c>
      <c r="R13" s="2" t="s">
        <v>30</v>
      </c>
      <c r="S13" s="2">
        <v>0.31</v>
      </c>
      <c r="T13" s="2">
        <v>0.31</v>
      </c>
      <c r="U13" s="2">
        <v>0.31</v>
      </c>
      <c r="V13" s="2">
        <v>0.31</v>
      </c>
      <c r="W13" s="2">
        <f>AVERAGE(S13:V13)</f>
        <v>0.31</v>
      </c>
      <c r="X13" s="2">
        <v>0</v>
      </c>
      <c r="Y13" s="2">
        <f>X13/$R$11</f>
        <v>0</v>
      </c>
      <c r="Z13" s="2">
        <f>Y13</f>
        <v>0</v>
      </c>
      <c r="AA13" s="2">
        <f>Z13/3600</f>
        <v>0</v>
      </c>
      <c r="AB13" s="2">
        <f>$W$13*EXP(-$R$19*AA13)</f>
        <v>0.31</v>
      </c>
      <c r="AC13" s="2">
        <f>AB13-W13</f>
        <v>0</v>
      </c>
      <c r="AD13" s="2">
        <f>AC13^2</f>
        <v>0</v>
      </c>
    </row>
    <row r="14" spans="1:30" x14ac:dyDescent="0.35">
      <c r="A14" s="2">
        <v>12</v>
      </c>
      <c r="B14" s="2" t="s">
        <v>31</v>
      </c>
      <c r="C14" s="2">
        <v>0.19</v>
      </c>
      <c r="D14" s="2">
        <v>0.2</v>
      </c>
      <c r="E14" s="2">
        <v>0.19</v>
      </c>
      <c r="F14" s="2">
        <v>0.19</v>
      </c>
      <c r="G14" s="2">
        <f>AVERAGE(C14:F14)</f>
        <v>0.1925</v>
      </c>
      <c r="H14" s="2">
        <v>15</v>
      </c>
      <c r="I14" s="2">
        <f>H14/$B$11</f>
        <v>50.847457627118644</v>
      </c>
      <c r="J14" s="2">
        <f>J13+I14</f>
        <v>50.847457627118644</v>
      </c>
      <c r="K14" s="2">
        <f>J14/3600</f>
        <v>1.4124293785310734E-2</v>
      </c>
      <c r="L14" s="2">
        <f>$G$13*EXP(-$B$19*K14)</f>
        <v>0.21199244403443065</v>
      </c>
      <c r="M14" s="2">
        <f>L14-G14</f>
        <v>1.949244403443065E-2</v>
      </c>
      <c r="N14" s="2">
        <f>M14^2</f>
        <v>3.7995537443541103E-4</v>
      </c>
      <c r="Q14" s="2">
        <v>62</v>
      </c>
      <c r="R14" s="2" t="s">
        <v>32</v>
      </c>
      <c r="S14" s="2">
        <v>0.27</v>
      </c>
      <c r="T14" s="2">
        <v>0.27</v>
      </c>
      <c r="U14" s="2">
        <v>0.27</v>
      </c>
      <c r="V14" s="2">
        <v>0.27</v>
      </c>
      <c r="W14" s="2">
        <f>AVERAGE(S14:V14)</f>
        <v>0.27</v>
      </c>
      <c r="X14" s="2">
        <v>93</v>
      </c>
      <c r="Y14" s="2">
        <f>X14/$R$11</f>
        <v>1957.894736842105</v>
      </c>
      <c r="Z14" s="2">
        <f>Z13+Y14</f>
        <v>1957.894736842105</v>
      </c>
      <c r="AA14" s="2">
        <f>Z14/3600</f>
        <v>0.54385964912280693</v>
      </c>
      <c r="AB14" s="2">
        <f>$W$13*EXP(-$R$19*AA14)</f>
        <v>0.25094853601761014</v>
      </c>
      <c r="AC14" s="2">
        <f>AB14-W14</f>
        <v>-1.9051463982389882E-2</v>
      </c>
      <c r="AD14" s="2">
        <f>AC14^2</f>
        <v>3.6295827987229898E-4</v>
      </c>
    </row>
    <row r="15" spans="1:30" x14ac:dyDescent="0.35">
      <c r="A15" s="2">
        <v>13</v>
      </c>
      <c r="B15" s="2" t="s">
        <v>33</v>
      </c>
      <c r="C15" s="2">
        <v>0.19</v>
      </c>
      <c r="D15" s="2">
        <v>0.19</v>
      </c>
      <c r="E15" s="2">
        <v>0.17</v>
      </c>
      <c r="F15" s="2">
        <v>0.17</v>
      </c>
      <c r="G15" s="2">
        <f>AVERAGE(C15:F15)</f>
        <v>0.18000000000000002</v>
      </c>
      <c r="H15" s="2">
        <v>62</v>
      </c>
      <c r="I15" s="2">
        <f>H15/$B$11</f>
        <v>210.16949152542375</v>
      </c>
      <c r="J15" s="2">
        <f>J14+I15</f>
        <v>261.0169491525424</v>
      </c>
      <c r="K15" s="2">
        <f>J15/3600</f>
        <v>7.2504708097928444E-2</v>
      </c>
      <c r="L15" s="2">
        <f>$G$13*EXP(-$B$19*K15)</f>
        <v>0.17357235795328793</v>
      </c>
      <c r="M15" s="2">
        <f>L15-G15</f>
        <v>-6.4276420467120898E-3</v>
      </c>
      <c r="N15" s="2">
        <f>M15^2</f>
        <v>4.1314582280661186E-5</v>
      </c>
      <c r="Q15" s="2">
        <v>63</v>
      </c>
      <c r="R15" s="2" t="s">
        <v>34</v>
      </c>
      <c r="S15" s="2">
        <v>0.21</v>
      </c>
      <c r="T15" s="2">
        <v>0.21</v>
      </c>
      <c r="U15" s="2">
        <v>0.22</v>
      </c>
      <c r="V15" s="2">
        <v>0.22</v>
      </c>
      <c r="W15" s="2">
        <f>AVERAGE(S15:V15)</f>
        <v>0.215</v>
      </c>
      <c r="X15" s="2">
        <v>39</v>
      </c>
      <c r="Y15" s="2">
        <f>X15/$R$11</f>
        <v>821.05263157894728</v>
      </c>
      <c r="Z15" s="2">
        <f>Z14+Y15</f>
        <v>2778.9473684210525</v>
      </c>
      <c r="AA15" s="2">
        <f>Z15/3600</f>
        <v>0.77192982456140347</v>
      </c>
      <c r="AB15" s="2">
        <f>$W$13*EXP(-$R$19*AA15)</f>
        <v>0.22966643331252765</v>
      </c>
      <c r="AC15" s="2">
        <f>AB15-W15</f>
        <v>1.4666433312527649E-2</v>
      </c>
      <c r="AD15" s="2">
        <f>AC15^2</f>
        <v>2.1510426611082075E-4</v>
      </c>
    </row>
    <row r="16" spans="1:30" x14ac:dyDescent="0.35">
      <c r="A16" s="2">
        <v>14</v>
      </c>
      <c r="B16" s="2" t="s">
        <v>35</v>
      </c>
      <c r="C16" s="2">
        <v>0.14000000000000001</v>
      </c>
      <c r="D16" s="2">
        <v>0.14000000000000001</v>
      </c>
      <c r="E16" s="2">
        <v>0.14000000000000001</v>
      </c>
      <c r="F16" s="2">
        <v>0.14000000000000001</v>
      </c>
      <c r="G16" s="2">
        <f>AVERAGE(C16:F16)</f>
        <v>0.14000000000000001</v>
      </c>
      <c r="H16" s="2">
        <v>64</v>
      </c>
      <c r="I16" s="2">
        <f>H16/$B$11</f>
        <v>216.9491525423729</v>
      </c>
      <c r="J16" s="2">
        <f>J15+I16</f>
        <v>477.96610169491532</v>
      </c>
      <c r="K16" s="2">
        <f>J16/3600</f>
        <v>0.13276836158192093</v>
      </c>
      <c r="L16" s="2">
        <f>$G$13*EXP(-$B$19*K16)</f>
        <v>0.14120154879349264</v>
      </c>
      <c r="M16" s="2">
        <f>L16-G16</f>
        <v>1.2015487934926294E-3</v>
      </c>
      <c r="N16" s="2">
        <f>M16^2</f>
        <v>1.4437195031435934E-6</v>
      </c>
      <c r="AC16" s="2" t="s">
        <v>24</v>
      </c>
      <c r="AD16" s="2">
        <f>SUM(AD13:AD15)</f>
        <v>5.7806254598311967E-4</v>
      </c>
    </row>
    <row r="17" spans="1:30" x14ac:dyDescent="0.35">
      <c r="M17" s="2" t="s">
        <v>24</v>
      </c>
      <c r="N17" s="2">
        <f>SUM(N13:N16)</f>
        <v>4.2271367621921578E-4</v>
      </c>
    </row>
    <row r="18" spans="1:30" x14ac:dyDescent="0.35">
      <c r="A18" s="2" t="s">
        <v>25</v>
      </c>
      <c r="B18" s="2" t="s">
        <v>26</v>
      </c>
      <c r="Q18" s="2" t="s">
        <v>25</v>
      </c>
      <c r="R18" s="2" t="s">
        <v>26</v>
      </c>
    </row>
    <row r="19" spans="1:30" x14ac:dyDescent="0.35">
      <c r="B19" s="2">
        <v>3.425053999286459</v>
      </c>
      <c r="R19" s="2">
        <v>0.38856424722330141</v>
      </c>
    </row>
    <row r="21" spans="1:30" x14ac:dyDescent="0.35">
      <c r="A21" s="2" t="s">
        <v>36</v>
      </c>
      <c r="B21" s="2">
        <v>0.04</v>
      </c>
      <c r="Q21" s="2" t="s">
        <v>37</v>
      </c>
      <c r="R21" s="3">
        <v>0.3075</v>
      </c>
    </row>
    <row r="22" spans="1:30" x14ac:dyDescent="0.35">
      <c r="A22" s="2" t="s">
        <v>2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16</v>
      </c>
      <c r="I22" s="2" t="s">
        <v>17</v>
      </c>
      <c r="J22" s="2" t="s">
        <v>11</v>
      </c>
      <c r="K22" s="2" t="s">
        <v>12</v>
      </c>
      <c r="L22" s="2" t="s">
        <v>13</v>
      </c>
      <c r="M22" s="2" t="s">
        <v>14</v>
      </c>
      <c r="N22" s="2" t="s">
        <v>15</v>
      </c>
      <c r="Q22" s="2" t="s">
        <v>2</v>
      </c>
      <c r="R22" s="2" t="s">
        <v>3</v>
      </c>
      <c r="S22" s="2" t="s">
        <v>4</v>
      </c>
      <c r="T22" s="2" t="s">
        <v>5</v>
      </c>
      <c r="U22" s="2" t="s">
        <v>6</v>
      </c>
      <c r="V22" s="2" t="s">
        <v>7</v>
      </c>
      <c r="W22" s="2" t="s">
        <v>8</v>
      </c>
      <c r="X22" s="2" t="s">
        <v>16</v>
      </c>
      <c r="Y22" s="2" t="s">
        <v>17</v>
      </c>
      <c r="Z22" s="2" t="s">
        <v>11</v>
      </c>
      <c r="AA22" s="2" t="s">
        <v>12</v>
      </c>
      <c r="AB22" s="2" t="s">
        <v>13</v>
      </c>
      <c r="AC22" s="2" t="s">
        <v>14</v>
      </c>
      <c r="AD22" s="2" t="s">
        <v>15</v>
      </c>
    </row>
    <row r="23" spans="1:30" x14ac:dyDescent="0.35">
      <c r="A23" s="2" t="s">
        <v>38</v>
      </c>
      <c r="B23" s="2" t="s">
        <v>38</v>
      </c>
      <c r="C23" s="2">
        <v>0.6</v>
      </c>
      <c r="D23" s="2">
        <v>0.6</v>
      </c>
      <c r="G23" s="2">
        <f>AVERAGE(C23:D23)</f>
        <v>0.6</v>
      </c>
      <c r="H23" s="2">
        <v>0</v>
      </c>
      <c r="I23" s="2">
        <f>H23/$B$21</f>
        <v>0</v>
      </c>
      <c r="J23" s="2">
        <f>I23</f>
        <v>0</v>
      </c>
      <c r="K23" s="2">
        <f>J23/3600</f>
        <v>0</v>
      </c>
      <c r="L23" s="2">
        <f>$G$23*EXP(-$B$30*K23)</f>
        <v>0.6</v>
      </c>
      <c r="M23" s="2">
        <f>L23-G23</f>
        <v>0</v>
      </c>
      <c r="N23" s="2">
        <f>M23^2</f>
        <v>0</v>
      </c>
      <c r="Q23" s="2">
        <v>30</v>
      </c>
      <c r="R23" s="2" t="s">
        <v>39</v>
      </c>
      <c r="S23" s="2">
        <v>0.19</v>
      </c>
      <c r="T23" s="2">
        <v>0.19</v>
      </c>
      <c r="U23" s="2">
        <v>0.17</v>
      </c>
      <c r="V23" s="2">
        <v>0.17</v>
      </c>
      <c r="W23" s="2">
        <f>AVERAGE(S23:V23)</f>
        <v>0.18000000000000002</v>
      </c>
      <c r="X23" s="2">
        <v>0</v>
      </c>
      <c r="Y23" s="2">
        <f>X23/$R$21</f>
        <v>0</v>
      </c>
      <c r="Z23" s="2">
        <f>Y23</f>
        <v>0</v>
      </c>
      <c r="AA23" s="2">
        <f>Z23/3600</f>
        <v>0</v>
      </c>
      <c r="AB23" s="2">
        <f>$W$23*EXP(-$R$29*AA23)</f>
        <v>0.18000000000000002</v>
      </c>
      <c r="AC23" s="2">
        <f>AB23-W23</f>
        <v>0</v>
      </c>
      <c r="AD23" s="2">
        <f>AC23^2</f>
        <v>0</v>
      </c>
    </row>
    <row r="24" spans="1:30" x14ac:dyDescent="0.35">
      <c r="A24" s="2" t="s">
        <v>40</v>
      </c>
      <c r="B24" s="2" t="s">
        <v>40</v>
      </c>
      <c r="C24" s="2">
        <v>0.54</v>
      </c>
      <c r="D24" s="2">
        <v>0.53</v>
      </c>
      <c r="G24" s="2">
        <f>AVERAGE(C24:D24)</f>
        <v>0.53500000000000003</v>
      </c>
      <c r="H24" s="2">
        <v>27</v>
      </c>
      <c r="I24" s="2">
        <f>H24/$B$21</f>
        <v>675</v>
      </c>
      <c r="J24" s="2">
        <f>J23+I24</f>
        <v>675</v>
      </c>
      <c r="K24" s="2">
        <f>J24/3600</f>
        <v>0.1875</v>
      </c>
      <c r="L24" s="2">
        <f>$G$23*EXP(-$B$30*K24)</f>
        <v>0.50500022550521384</v>
      </c>
      <c r="M24" s="2">
        <f>L24-G24</f>
        <v>-2.9999774494786191E-2</v>
      </c>
      <c r="N24" s="2">
        <f>M24^2</f>
        <v>8.9998646973802406E-4</v>
      </c>
      <c r="Q24" s="2">
        <v>31</v>
      </c>
      <c r="R24" s="2" t="s">
        <v>41</v>
      </c>
      <c r="S24" s="2">
        <v>0.19</v>
      </c>
      <c r="T24" s="2">
        <v>0.19</v>
      </c>
      <c r="U24" s="2">
        <v>0.19</v>
      </c>
      <c r="V24" s="2">
        <v>0.19</v>
      </c>
      <c r="W24" s="2">
        <f>AVERAGE(S24:V24)</f>
        <v>0.19</v>
      </c>
      <c r="X24" s="2">
        <v>35</v>
      </c>
      <c r="Y24" s="2">
        <f>X24/$R$21</f>
        <v>113.82113821138212</v>
      </c>
      <c r="Z24" s="2">
        <f>Y24</f>
        <v>113.82113821138212</v>
      </c>
      <c r="AA24" s="2">
        <f>Z24/3600</f>
        <v>3.1616982836495035E-2</v>
      </c>
      <c r="AB24" s="2">
        <f>$W$23*EXP(-$R$29*AA24)</f>
        <v>0.16569417878112486</v>
      </c>
      <c r="AC24" s="2">
        <f>AB24-W24</f>
        <v>-2.4305821218875145E-2</v>
      </c>
      <c r="AD24" s="2">
        <f>AC24^2</f>
        <v>5.9077294512392122E-4</v>
      </c>
    </row>
    <row r="25" spans="1:30" x14ac:dyDescent="0.35">
      <c r="A25" s="2" t="s">
        <v>42</v>
      </c>
      <c r="B25" s="2" t="s">
        <v>42</v>
      </c>
      <c r="C25" s="2">
        <v>0.45</v>
      </c>
      <c r="D25" s="2">
        <v>0.46</v>
      </c>
      <c r="G25" s="2">
        <f>AVERAGE(C25:D25)</f>
        <v>0.45500000000000002</v>
      </c>
      <c r="H25" s="2">
        <v>16</v>
      </c>
      <c r="I25" s="2">
        <f>H25/$B$21</f>
        <v>400</v>
      </c>
      <c r="J25" s="2">
        <f>J24+I25</f>
        <v>1075</v>
      </c>
      <c r="K25" s="2">
        <f>J25/3600</f>
        <v>0.2986111111111111</v>
      </c>
      <c r="L25" s="2">
        <f>$G$23*EXP(-$B$30*K25)</f>
        <v>0.45596371262483693</v>
      </c>
      <c r="M25" s="2">
        <f>L25-G25</f>
        <v>9.6371262483690989E-4</v>
      </c>
      <c r="N25" s="2">
        <f>M25^2</f>
        <v>9.2874202327004667E-7</v>
      </c>
      <c r="Q25" s="2" t="s">
        <v>43</v>
      </c>
      <c r="S25" s="2">
        <v>0.18</v>
      </c>
      <c r="T25" s="2">
        <v>0.18</v>
      </c>
      <c r="U25" s="2">
        <v>0.16</v>
      </c>
      <c r="V25" s="2">
        <v>0.16</v>
      </c>
      <c r="W25" s="2">
        <f>AVERAGE(S25:V25)</f>
        <v>0.17</v>
      </c>
      <c r="X25" s="2">
        <v>20</v>
      </c>
      <c r="Y25" s="2">
        <f>X25/$R$21</f>
        <v>65.040650406504071</v>
      </c>
      <c r="Z25" s="2">
        <f>Y25+Z24</f>
        <v>178.86178861788619</v>
      </c>
      <c r="AA25" s="2">
        <f>Z25/3600</f>
        <v>4.9683830171635052E-2</v>
      </c>
      <c r="AB25" s="2">
        <f>$W$23*EXP(-$R$29*AA25)</f>
        <v>0.15803587199939892</v>
      </c>
      <c r="AC25" s="2">
        <f>AB25-W25</f>
        <v>-1.1964128000601093E-2</v>
      </c>
      <c r="AD25" s="2">
        <f>AC25^2</f>
        <v>1.4314035881476711E-4</v>
      </c>
    </row>
    <row r="26" spans="1:30" x14ac:dyDescent="0.35">
      <c r="A26" s="2" t="s">
        <v>44</v>
      </c>
      <c r="B26" s="2" t="s">
        <v>44</v>
      </c>
      <c r="C26" s="2">
        <v>0.36</v>
      </c>
      <c r="D26" s="2">
        <v>0.36</v>
      </c>
      <c r="G26" s="2">
        <f>AVERAGE(C26:D26)</f>
        <v>0.36</v>
      </c>
      <c r="H26" s="2">
        <v>31</v>
      </c>
      <c r="I26" s="2">
        <f>H26/$B$21</f>
        <v>775</v>
      </c>
      <c r="J26" s="2">
        <f>J25+I26</f>
        <v>1850</v>
      </c>
      <c r="K26" s="2">
        <f>J26/3600</f>
        <v>0.51388888888888884</v>
      </c>
      <c r="L26" s="2">
        <f>$G$23*EXP(-$B$30*K26)</f>
        <v>0.37409360154500326</v>
      </c>
      <c r="M26" s="2">
        <f>L26-G26</f>
        <v>1.4093601545003276E-2</v>
      </c>
      <c r="N26" s="2">
        <f>M26^2</f>
        <v>1.9862960450931871E-4</v>
      </c>
      <c r="Q26" s="2">
        <v>32</v>
      </c>
      <c r="R26" s="2" t="s">
        <v>45</v>
      </c>
      <c r="S26" s="2">
        <v>0.14000000000000001</v>
      </c>
      <c r="T26" s="2">
        <v>0.12</v>
      </c>
      <c r="U26" s="2">
        <v>0.13</v>
      </c>
      <c r="V26" s="2">
        <v>0.13</v>
      </c>
      <c r="W26" s="2">
        <f>AVERAGE(S26:V26)</f>
        <v>0.13</v>
      </c>
      <c r="X26" s="2">
        <v>8</v>
      </c>
      <c r="Y26" s="2">
        <f>X26/$R$21</f>
        <v>26.016260162601625</v>
      </c>
      <c r="Z26" s="2">
        <f>Y26+Z25</f>
        <v>204.8780487804878</v>
      </c>
      <c r="AA26" s="2">
        <f>Z26/3600</f>
        <v>5.6910569105691054E-2</v>
      </c>
      <c r="AB26" s="2">
        <f>$W$23*EXP(-$R$29*AA26)</f>
        <v>0.15507259253577901</v>
      </c>
      <c r="AC26" s="2">
        <f>AB26-W26</f>
        <v>2.5072592535779009E-2</v>
      </c>
      <c r="AD26" s="2">
        <f>AC26^2</f>
        <v>6.2863489646520132E-4</v>
      </c>
    </row>
    <row r="27" spans="1:30" x14ac:dyDescent="0.35">
      <c r="M27" s="2" t="s">
        <v>46</v>
      </c>
      <c r="N27" s="2">
        <f>SUM(N23:N26)</f>
        <v>1.0995448162706128E-3</v>
      </c>
      <c r="AC27" s="2" t="s">
        <v>24</v>
      </c>
      <c r="AD27" s="2">
        <f>SUM(AD23:AD26)</f>
        <v>1.3625482004038895E-3</v>
      </c>
    </row>
    <row r="28" spans="1:30" x14ac:dyDescent="0.35">
      <c r="Q28" s="2" t="s">
        <v>25</v>
      </c>
      <c r="R28" s="2" t="s">
        <v>26</v>
      </c>
    </row>
    <row r="29" spans="1:30" x14ac:dyDescent="0.35">
      <c r="A29" s="2" t="s">
        <v>25</v>
      </c>
      <c r="B29" s="2" t="s">
        <v>26</v>
      </c>
      <c r="R29" s="2">
        <v>2.6192587248613415</v>
      </c>
    </row>
    <row r="30" spans="1:30" x14ac:dyDescent="0.35">
      <c r="B30" s="2">
        <v>0.9193108234448446</v>
      </c>
    </row>
    <row r="31" spans="1:30" x14ac:dyDescent="0.35">
      <c r="A31" s="2" t="s">
        <v>47</v>
      </c>
      <c r="B31" s="2">
        <v>1.4999999999999999E-2</v>
      </c>
      <c r="Q31" s="6" t="s">
        <v>48</v>
      </c>
      <c r="R31" s="2">
        <v>0.06</v>
      </c>
    </row>
    <row r="32" spans="1:30" x14ac:dyDescent="0.35">
      <c r="A32" s="2" t="s">
        <v>2</v>
      </c>
      <c r="B32" s="2" t="s">
        <v>3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16</v>
      </c>
      <c r="I32" s="2" t="s">
        <v>17</v>
      </c>
      <c r="J32" s="2" t="s">
        <v>11</v>
      </c>
      <c r="K32" s="2" t="s">
        <v>12</v>
      </c>
      <c r="L32" s="2" t="s">
        <v>13</v>
      </c>
      <c r="M32" s="2" t="s">
        <v>14</v>
      </c>
      <c r="N32" s="2" t="s">
        <v>15</v>
      </c>
      <c r="Q32" s="2" t="s">
        <v>2</v>
      </c>
      <c r="R32" s="2" t="s">
        <v>3</v>
      </c>
      <c r="S32" s="2" t="s">
        <v>4</v>
      </c>
      <c r="T32" s="2" t="s">
        <v>5</v>
      </c>
      <c r="U32" s="2" t="s">
        <v>6</v>
      </c>
      <c r="V32" s="2" t="s">
        <v>7</v>
      </c>
      <c r="W32" s="2" t="s">
        <v>8</v>
      </c>
      <c r="X32" s="2" t="s">
        <v>16</v>
      </c>
      <c r="Y32" s="2" t="s">
        <v>17</v>
      </c>
      <c r="Z32" s="2" t="s">
        <v>11</v>
      </c>
      <c r="AA32" s="2" t="s">
        <v>12</v>
      </c>
      <c r="AB32" s="2" t="s">
        <v>13</v>
      </c>
      <c r="AC32" s="2" t="s">
        <v>14</v>
      </c>
      <c r="AD32" s="2" t="s">
        <v>15</v>
      </c>
    </row>
    <row r="33" spans="1:30" x14ac:dyDescent="0.35">
      <c r="A33" s="2">
        <v>24</v>
      </c>
      <c r="B33" s="2" t="s">
        <v>49</v>
      </c>
      <c r="C33" s="2">
        <v>0.28000000000000003</v>
      </c>
      <c r="D33" s="2">
        <v>0.28000000000000003</v>
      </c>
      <c r="E33" s="2">
        <v>0.28000000000000003</v>
      </c>
      <c r="F33" s="2">
        <v>0.24</v>
      </c>
      <c r="G33" s="2">
        <f>AVERAGE(C33:F33)</f>
        <v>0.27</v>
      </c>
      <c r="H33" s="2">
        <v>0</v>
      </c>
      <c r="I33" s="2">
        <f>H33/$B$31</f>
        <v>0</v>
      </c>
      <c r="J33" s="2">
        <f>I33</f>
        <v>0</v>
      </c>
      <c r="K33" s="2">
        <f>J33/3600</f>
        <v>0</v>
      </c>
      <c r="L33" s="2">
        <f>$G$33*EXP(-$B$38*K33)</f>
        <v>0.27</v>
      </c>
      <c r="M33" s="2">
        <f>L33-G33</f>
        <v>0</v>
      </c>
      <c r="N33" s="2">
        <f>M33^2</f>
        <v>0</v>
      </c>
      <c r="Q33" s="2">
        <v>85</v>
      </c>
      <c r="R33" s="2" t="s">
        <v>50</v>
      </c>
      <c r="S33" s="2">
        <v>0.09</v>
      </c>
      <c r="T33" s="2">
        <v>0.09</v>
      </c>
      <c r="U33" s="2">
        <v>0.09</v>
      </c>
      <c r="V33" s="2">
        <v>0.1</v>
      </c>
      <c r="W33" s="2">
        <f>AVERAGE(S33:V33)</f>
        <v>9.2499999999999999E-2</v>
      </c>
      <c r="X33" s="2">
        <v>0</v>
      </c>
      <c r="Y33" s="2">
        <f>X33/$R$31</f>
        <v>0</v>
      </c>
      <c r="Z33" s="2">
        <f>Y33</f>
        <v>0</v>
      </c>
      <c r="AA33" s="2">
        <f>Z33/3600</f>
        <v>0</v>
      </c>
      <c r="AB33" s="2">
        <f>$W$33*EXP(-$R$38*AA33)</f>
        <v>9.2499999999999999E-2</v>
      </c>
      <c r="AC33" s="2">
        <f>AB33-W33</f>
        <v>0</v>
      </c>
      <c r="AD33" s="2">
        <f>AC33^2</f>
        <v>0</v>
      </c>
    </row>
    <row r="34" spans="1:30" x14ac:dyDescent="0.35">
      <c r="A34" s="2">
        <v>23</v>
      </c>
      <c r="B34" s="2" t="s">
        <v>51</v>
      </c>
      <c r="C34" s="2">
        <v>0.25</v>
      </c>
      <c r="D34" s="2">
        <v>0.25</v>
      </c>
      <c r="E34" s="2">
        <v>0.25</v>
      </c>
      <c r="F34" s="2">
        <v>0.19</v>
      </c>
      <c r="G34" s="2">
        <f>AVERAGE(C34:F34)</f>
        <v>0.23499999999999999</v>
      </c>
      <c r="H34" s="2">
        <v>28</v>
      </c>
      <c r="I34" s="2">
        <f>H34/$B$31</f>
        <v>1866.6666666666667</v>
      </c>
      <c r="J34" s="2">
        <f>J33+I34</f>
        <v>1866.6666666666667</v>
      </c>
      <c r="K34" s="2">
        <f>J34/3600</f>
        <v>0.51851851851851849</v>
      </c>
      <c r="L34" s="2">
        <f>$G$33*EXP(-$B$38*K34)</f>
        <v>0.23192490734879537</v>
      </c>
      <c r="M34" s="2">
        <f>L34-G34</f>
        <v>-3.0750926512046195E-3</v>
      </c>
      <c r="N34" s="2">
        <f>M34^2</f>
        <v>9.4561948134926563E-6</v>
      </c>
      <c r="Q34" s="2">
        <v>86</v>
      </c>
      <c r="R34" s="2" t="s">
        <v>52</v>
      </c>
      <c r="S34" s="2">
        <v>7.0000000000000007E-2</v>
      </c>
      <c r="T34" s="2">
        <v>7.0000000000000007E-2</v>
      </c>
      <c r="U34" s="2">
        <v>7.0000000000000007E-2</v>
      </c>
      <c r="V34" s="2">
        <v>7.0000000000000007E-2</v>
      </c>
      <c r="W34" s="2">
        <f>AVERAGE(S34:V34)</f>
        <v>7.0000000000000007E-2</v>
      </c>
      <c r="X34" s="2">
        <v>33</v>
      </c>
      <c r="Y34" s="2">
        <f>X34/$R$31</f>
        <v>550</v>
      </c>
      <c r="Z34" s="2">
        <f>Z33+Y34</f>
        <v>550</v>
      </c>
      <c r="AA34" s="2">
        <f>Z34/3600</f>
        <v>0.15277777777777779</v>
      </c>
      <c r="AB34" s="2">
        <f>$W$33*EXP(-$R$38*AA34)</f>
        <v>6.7321550253979207E-2</v>
      </c>
      <c r="AC34" s="2">
        <f>AB34-W34</f>
        <v>-2.6784497460208001E-3</v>
      </c>
      <c r="AD34" s="2">
        <f>AC34^2</f>
        <v>7.1740930419588888E-6</v>
      </c>
    </row>
    <row r="35" spans="1:30" x14ac:dyDescent="0.35">
      <c r="A35" s="2">
        <v>22</v>
      </c>
      <c r="B35" s="2" t="s">
        <v>53</v>
      </c>
      <c r="C35" s="2">
        <v>0.22</v>
      </c>
      <c r="D35" s="2">
        <v>0.22</v>
      </c>
      <c r="E35" s="2">
        <v>0.22</v>
      </c>
      <c r="F35" s="2">
        <v>0.2</v>
      </c>
      <c r="G35" s="2">
        <f>AVERAGE(C35:F35)</f>
        <v>0.21500000000000002</v>
      </c>
      <c r="H35" s="2">
        <v>12</v>
      </c>
      <c r="I35" s="2">
        <f>H35/$B$31</f>
        <v>800</v>
      </c>
      <c r="J35" s="2">
        <f>J34+I35</f>
        <v>2666.666666666667</v>
      </c>
      <c r="K35" s="2">
        <f>J35/3600</f>
        <v>0.74074074074074081</v>
      </c>
      <c r="L35" s="2">
        <f>$G$33*EXP(-$B$38*K35)</f>
        <v>0.21729746544878017</v>
      </c>
      <c r="M35" s="2">
        <f>L35-G35</f>
        <v>2.2974654487801505E-3</v>
      </c>
      <c r="N35" s="2">
        <f>M35^2</f>
        <v>5.2783474883385779E-6</v>
      </c>
      <c r="Q35" s="2">
        <v>87</v>
      </c>
      <c r="R35" s="2" t="s">
        <v>54</v>
      </c>
      <c r="S35" s="2">
        <v>0.05</v>
      </c>
      <c r="T35" s="2">
        <v>0.05</v>
      </c>
      <c r="U35" s="2">
        <v>0.05</v>
      </c>
      <c r="V35" s="2">
        <v>0.05</v>
      </c>
      <c r="W35" s="2">
        <f>AVERAGE(S35:V35)</f>
        <v>0.05</v>
      </c>
      <c r="X35" s="2">
        <v>27</v>
      </c>
      <c r="Y35" s="2">
        <f>X35/$R$31</f>
        <v>450</v>
      </c>
      <c r="Z35" s="2">
        <f>Z34+Y35</f>
        <v>1000</v>
      </c>
      <c r="AA35" s="2">
        <f>Z35/3600</f>
        <v>0.27777777777777779</v>
      </c>
      <c r="AB35" s="2">
        <f>$W$33*EXP(-$R$38*AA35)</f>
        <v>5.1910491707688987E-2</v>
      </c>
      <c r="AC35" s="2">
        <f>AB35-W35</f>
        <v>1.9104917076889841E-3</v>
      </c>
      <c r="AD35" s="2">
        <f>AC35^2</f>
        <v>3.6499785651483704E-6</v>
      </c>
    </row>
    <row r="36" spans="1:30" x14ac:dyDescent="0.35">
      <c r="M36" s="2" t="s">
        <v>24</v>
      </c>
      <c r="N36" s="2">
        <f>SUM(N33:N35)</f>
        <v>1.4734542301831233E-5</v>
      </c>
      <c r="AC36" s="2" t="s">
        <v>46</v>
      </c>
      <c r="AD36" s="2">
        <f>SUM(AD33:AD35)</f>
        <v>1.0824071607107259E-5</v>
      </c>
    </row>
    <row r="37" spans="1:30" x14ac:dyDescent="0.35">
      <c r="A37" s="2" t="s">
        <v>25</v>
      </c>
      <c r="B37" s="2" t="s">
        <v>26</v>
      </c>
      <c r="Q37" s="2" t="s">
        <v>25</v>
      </c>
      <c r="R37" s="2" t="s">
        <v>26</v>
      </c>
    </row>
    <row r="38" spans="1:30" x14ac:dyDescent="0.35">
      <c r="B38" s="2">
        <v>0.29315889311188797</v>
      </c>
      <c r="R38" s="2">
        <v>2.0796758006854414</v>
      </c>
    </row>
    <row r="39" spans="1:30" x14ac:dyDescent="0.35">
      <c r="A39" s="2" t="s">
        <v>55</v>
      </c>
      <c r="B39" s="2">
        <v>0.11749999999999999</v>
      </c>
      <c r="Q39" s="2" t="s">
        <v>56</v>
      </c>
      <c r="R39" s="2">
        <v>0.03</v>
      </c>
    </row>
    <row r="40" spans="1:30" x14ac:dyDescent="0.35">
      <c r="A40" s="2" t="s">
        <v>2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7</v>
      </c>
      <c r="G40" s="2" t="s">
        <v>8</v>
      </c>
      <c r="H40" s="2" t="s">
        <v>16</v>
      </c>
      <c r="I40" s="2" t="s">
        <v>17</v>
      </c>
      <c r="J40" s="2" t="s">
        <v>11</v>
      </c>
      <c r="K40" s="2" t="s">
        <v>12</v>
      </c>
      <c r="L40" s="2" t="s">
        <v>13</v>
      </c>
      <c r="M40" s="2" t="s">
        <v>14</v>
      </c>
      <c r="N40" s="2" t="s">
        <v>15</v>
      </c>
      <c r="Q40" s="2" t="s">
        <v>2</v>
      </c>
      <c r="R40" s="2" t="s">
        <v>3</v>
      </c>
      <c r="S40" s="2" t="s">
        <v>4</v>
      </c>
      <c r="T40" s="2" t="s">
        <v>5</v>
      </c>
      <c r="U40" s="2" t="s">
        <v>6</v>
      </c>
      <c r="V40" s="2" t="s">
        <v>7</v>
      </c>
      <c r="W40" s="2" t="s">
        <v>8</v>
      </c>
      <c r="X40" s="2" t="s">
        <v>16</v>
      </c>
      <c r="Y40" s="2" t="s">
        <v>17</v>
      </c>
      <c r="Z40" s="2" t="s">
        <v>11</v>
      </c>
      <c r="AA40" s="2" t="s">
        <v>12</v>
      </c>
      <c r="AB40" s="2" t="s">
        <v>13</v>
      </c>
      <c r="AC40" s="2" t="s">
        <v>14</v>
      </c>
      <c r="AD40" s="2" t="s">
        <v>15</v>
      </c>
    </row>
    <row r="41" spans="1:30" x14ac:dyDescent="0.35">
      <c r="A41" s="2">
        <v>75</v>
      </c>
      <c r="B41" s="2" t="s">
        <v>57</v>
      </c>
      <c r="C41" s="2">
        <v>0.64</v>
      </c>
      <c r="D41" s="2">
        <v>0.66</v>
      </c>
      <c r="E41" s="2">
        <v>0.65</v>
      </c>
      <c r="F41" s="2">
        <v>0.64</v>
      </c>
      <c r="G41" s="2">
        <f>AVERAGE(C41:F41)</f>
        <v>0.64750000000000008</v>
      </c>
      <c r="H41" s="2">
        <v>0</v>
      </c>
      <c r="I41" s="2">
        <f>H41/$B$39</f>
        <v>0</v>
      </c>
      <c r="J41" s="2">
        <v>0</v>
      </c>
      <c r="K41" s="2">
        <f>J41/3600</f>
        <v>0</v>
      </c>
      <c r="L41" s="2">
        <f>$G$41*EXP(-$B$46*K41)</f>
        <v>0.64750000000000008</v>
      </c>
      <c r="M41" s="2">
        <f>L41-G41</f>
        <v>0</v>
      </c>
      <c r="N41" s="2">
        <f>M41^2</f>
        <v>0</v>
      </c>
      <c r="Q41" s="2">
        <v>87</v>
      </c>
      <c r="R41" s="2" t="s">
        <v>54</v>
      </c>
      <c r="S41" s="2">
        <v>0.05</v>
      </c>
      <c r="T41" s="2">
        <v>0.05</v>
      </c>
      <c r="U41" s="2">
        <v>0.05</v>
      </c>
      <c r="V41" s="2">
        <v>0.05</v>
      </c>
      <c r="W41" s="2">
        <f>AVERAGE(S41:V41)</f>
        <v>0.05</v>
      </c>
      <c r="X41" s="2">
        <v>0</v>
      </c>
      <c r="Y41" s="2">
        <f>X41/$R$39</f>
        <v>0</v>
      </c>
      <c r="Z41" s="2">
        <f>Y41</f>
        <v>0</v>
      </c>
      <c r="AA41" s="2">
        <f>Z41/3600</f>
        <v>0</v>
      </c>
      <c r="AB41" s="2">
        <f>$W$41*EXP(-$R$46*AA41)</f>
        <v>0.05</v>
      </c>
      <c r="AC41" s="2">
        <f>AB41-W41</f>
        <v>0</v>
      </c>
      <c r="AD41" s="2">
        <f>AC41^2</f>
        <v>0</v>
      </c>
    </row>
    <row r="42" spans="1:30" x14ac:dyDescent="0.35">
      <c r="A42" s="2">
        <v>76</v>
      </c>
      <c r="B42" s="2" t="s">
        <v>58</v>
      </c>
      <c r="C42" s="2">
        <v>0.6</v>
      </c>
      <c r="D42" s="2">
        <v>0.56999999999999995</v>
      </c>
      <c r="E42" s="2">
        <v>0.57999999999999996</v>
      </c>
      <c r="G42" s="2">
        <f>AVERAGE(C42:F42)</f>
        <v>0.58333333333333337</v>
      </c>
      <c r="H42" s="2">
        <v>21</v>
      </c>
      <c r="I42" s="2">
        <f>H42/$B$39</f>
        <v>178.72340425531917</v>
      </c>
      <c r="J42" s="2">
        <f>J41+I42</f>
        <v>178.72340425531917</v>
      </c>
      <c r="K42" s="2">
        <f>J42/3600</f>
        <v>4.9645390070921988E-2</v>
      </c>
      <c r="L42" s="2">
        <f>$G$41*EXP(-$B$46*K42)</f>
        <v>0.58333333333333337</v>
      </c>
      <c r="M42" s="2">
        <f>L42-G42</f>
        <v>0</v>
      </c>
      <c r="N42" s="2">
        <f>M42^2</f>
        <v>0</v>
      </c>
      <c r="Q42" s="2">
        <v>88</v>
      </c>
      <c r="R42" s="2" t="s">
        <v>59</v>
      </c>
      <c r="S42" s="2">
        <v>0.04</v>
      </c>
      <c r="T42" s="2">
        <v>0.04</v>
      </c>
      <c r="U42" s="2">
        <v>0.04</v>
      </c>
      <c r="V42" s="2">
        <v>0.04</v>
      </c>
      <c r="W42" s="2">
        <f>AVERAGE(S42:V42)</f>
        <v>0.04</v>
      </c>
      <c r="X42" s="2">
        <v>25</v>
      </c>
      <c r="Y42" s="2">
        <f>X42/$R$39</f>
        <v>833.33333333333337</v>
      </c>
      <c r="Z42" s="2">
        <f>Z41+Y42</f>
        <v>833.33333333333337</v>
      </c>
      <c r="AA42" s="2">
        <f>Z42/3600</f>
        <v>0.23148148148148148</v>
      </c>
      <c r="AB42" s="2">
        <f>$W$41*EXP(-$R$46*AA42)</f>
        <v>3.1339567134033373E-2</v>
      </c>
      <c r="AC42" s="2">
        <f>AB42-W42</f>
        <v>-8.6604328659666274E-3</v>
      </c>
      <c r="AD42" s="2">
        <f>AC42^2</f>
        <v>7.5003097425914938E-5</v>
      </c>
    </row>
    <row r="43" spans="1:30" x14ac:dyDescent="0.35">
      <c r="M43" s="2" t="s">
        <v>46</v>
      </c>
      <c r="N43" s="2">
        <f>SUM(N41:N42)</f>
        <v>0</v>
      </c>
      <c r="Q43" s="2">
        <v>89</v>
      </c>
      <c r="R43" s="2" t="s">
        <v>60</v>
      </c>
      <c r="S43" s="2">
        <v>0.01</v>
      </c>
      <c r="T43" s="2">
        <v>0.01</v>
      </c>
      <c r="U43" s="2">
        <v>0.01</v>
      </c>
      <c r="V43" s="2">
        <v>0.01</v>
      </c>
      <c r="W43" s="2">
        <f>AVERAGE(S43:V43)</f>
        <v>0.01</v>
      </c>
      <c r="X43" s="2">
        <v>33</v>
      </c>
      <c r="Y43" s="2">
        <f>X43/$R$39</f>
        <v>1100</v>
      </c>
      <c r="Z43" s="2">
        <f>Z42+Y43</f>
        <v>1933.3333333333335</v>
      </c>
      <c r="AA43" s="2">
        <f>Z43/3600</f>
        <v>0.53703703703703709</v>
      </c>
      <c r="AB43" s="2">
        <f>$W$41*EXP(-$R$46*AA43)</f>
        <v>1.6915908975120776E-2</v>
      </c>
      <c r="AC43" s="2">
        <f>AB43-W43</f>
        <v>6.9159089751207759E-3</v>
      </c>
      <c r="AD43" s="2">
        <f>AC43^2</f>
        <v>4.7829796952156102E-5</v>
      </c>
    </row>
    <row r="44" spans="1:30" x14ac:dyDescent="0.35">
      <c r="AC44" s="2" t="s">
        <v>46</v>
      </c>
      <c r="AD44" s="2">
        <f>SUM(AD41:AD43)</f>
        <v>1.2283289437807103E-4</v>
      </c>
    </row>
    <row r="45" spans="1:30" x14ac:dyDescent="0.35">
      <c r="A45" s="2" t="s">
        <v>25</v>
      </c>
      <c r="B45" s="2" t="s">
        <v>26</v>
      </c>
      <c r="Q45" s="2" t="s">
        <v>25</v>
      </c>
      <c r="R45" s="2" t="s">
        <v>26</v>
      </c>
    </row>
    <row r="46" spans="1:30" x14ac:dyDescent="0.35">
      <c r="B46" s="2">
        <v>2.102108880102604</v>
      </c>
      <c r="R46" s="2">
        <v>2.0180516278819249</v>
      </c>
    </row>
    <row r="48" spans="1:30" x14ac:dyDescent="0.35">
      <c r="A48" s="2" t="s">
        <v>61</v>
      </c>
      <c r="B48" s="2">
        <v>0.03</v>
      </c>
      <c r="Q48" s="2" t="s">
        <v>62</v>
      </c>
      <c r="R48" s="2">
        <v>0.13500000000000001</v>
      </c>
    </row>
    <row r="49" spans="1:30" x14ac:dyDescent="0.3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  <c r="H49" s="2" t="s">
        <v>16</v>
      </c>
      <c r="I49" s="2" t="s">
        <v>17</v>
      </c>
      <c r="J49" s="2" t="s">
        <v>11</v>
      </c>
      <c r="K49" s="2" t="s">
        <v>12</v>
      </c>
      <c r="L49" s="2" t="s">
        <v>13</v>
      </c>
      <c r="M49" s="2" t="s">
        <v>14</v>
      </c>
      <c r="N49" s="2" t="s">
        <v>15</v>
      </c>
      <c r="Q49" s="2" t="s">
        <v>2</v>
      </c>
      <c r="R49" s="2" t="s">
        <v>3</v>
      </c>
      <c r="S49" s="2" t="s">
        <v>4</v>
      </c>
      <c r="T49" s="2" t="s">
        <v>5</v>
      </c>
      <c r="U49" s="2" t="s">
        <v>6</v>
      </c>
      <c r="V49" s="2" t="s">
        <v>7</v>
      </c>
      <c r="W49" s="2" t="s">
        <v>8</v>
      </c>
      <c r="X49" s="2" t="s">
        <v>16</v>
      </c>
      <c r="Y49" s="2" t="s">
        <v>17</v>
      </c>
      <c r="Z49" s="2" t="s">
        <v>11</v>
      </c>
      <c r="AA49" s="2" t="s">
        <v>12</v>
      </c>
      <c r="AB49" s="2" t="s">
        <v>13</v>
      </c>
      <c r="AC49" s="2" t="s">
        <v>14</v>
      </c>
      <c r="AD49" s="2" t="s">
        <v>15</v>
      </c>
    </row>
    <row r="50" spans="1:30" x14ac:dyDescent="0.35">
      <c r="A50" s="2">
        <v>77</v>
      </c>
      <c r="C50" s="2">
        <v>0.57999999999999996</v>
      </c>
      <c r="D50" s="2">
        <v>0.56999999999999995</v>
      </c>
      <c r="E50" s="2">
        <v>0.56999999999999995</v>
      </c>
      <c r="G50" s="2">
        <f>AVERAGE(C50:E50)</f>
        <v>0.57333333333333325</v>
      </c>
      <c r="H50" s="2">
        <v>0</v>
      </c>
      <c r="I50" s="2">
        <f>H50/$B$48</f>
        <v>0</v>
      </c>
      <c r="J50" s="2">
        <f>I50</f>
        <v>0</v>
      </c>
      <c r="K50" s="2">
        <f>J50/3600</f>
        <v>0</v>
      </c>
      <c r="L50" s="2">
        <f>$G$50*EXP(-$B$56*K50)</f>
        <v>0.57333333333333325</v>
      </c>
      <c r="M50" s="2">
        <f>L50-G50</f>
        <v>0</v>
      </c>
      <c r="N50" s="2">
        <f>M50^2</f>
        <v>0</v>
      </c>
      <c r="Q50" s="2">
        <v>15</v>
      </c>
      <c r="R50" s="2" t="s">
        <v>63</v>
      </c>
      <c r="S50" s="2">
        <v>0.31</v>
      </c>
      <c r="T50" s="2">
        <v>0.32</v>
      </c>
      <c r="U50" s="2">
        <v>0.32</v>
      </c>
      <c r="W50" s="2">
        <f>AVERAGE(S50:V50)</f>
        <v>0.31666666666666665</v>
      </c>
      <c r="X50" s="2">
        <v>0</v>
      </c>
      <c r="Y50" s="2">
        <f>X50/$R$48</f>
        <v>0</v>
      </c>
      <c r="Z50" s="2">
        <f>Y50</f>
        <v>0</v>
      </c>
      <c r="AA50" s="2">
        <f>Z50/3600</f>
        <v>0</v>
      </c>
      <c r="AB50" s="2">
        <f>$W$50*EXP(-$R$57*AA50)</f>
        <v>0.31666666666666665</v>
      </c>
      <c r="AC50" s="2">
        <f>AB50-W50</f>
        <v>0</v>
      </c>
      <c r="AD50" s="2">
        <f>AC50^2</f>
        <v>0</v>
      </c>
    </row>
    <row r="51" spans="1:30" x14ac:dyDescent="0.35">
      <c r="A51" s="2">
        <v>78</v>
      </c>
      <c r="C51" s="2">
        <v>0.55000000000000004</v>
      </c>
      <c r="D51" s="2">
        <v>0.56000000000000005</v>
      </c>
      <c r="E51" s="2">
        <v>0.55000000000000004</v>
      </c>
      <c r="G51" s="2">
        <f>AVERAGE(C51:E51)</f>
        <v>0.55333333333333334</v>
      </c>
      <c r="H51" s="2">
        <v>19</v>
      </c>
      <c r="I51" s="2">
        <f>H51/$B$48</f>
        <v>633.33333333333337</v>
      </c>
      <c r="J51" s="2">
        <f>J50+I51</f>
        <v>633.33333333333337</v>
      </c>
      <c r="K51" s="2">
        <f>J51/3600</f>
        <v>0.17592592592592593</v>
      </c>
      <c r="L51" s="2">
        <f>$G$50*EXP(-$B$56*K51)</f>
        <v>0.52365085448005155</v>
      </c>
      <c r="M51" s="2">
        <f>L51-G51</f>
        <v>-2.9682478853281791E-2</v>
      </c>
      <c r="N51" s="2">
        <f>M51^2</f>
        <v>8.8104955087552072E-4</v>
      </c>
      <c r="Q51" s="2">
        <v>16</v>
      </c>
      <c r="R51" s="2" t="s">
        <v>64</v>
      </c>
      <c r="S51" s="2">
        <v>0.3</v>
      </c>
      <c r="T51" s="2">
        <v>0.31</v>
      </c>
      <c r="U51" s="2">
        <v>0.3</v>
      </c>
      <c r="W51" s="2">
        <f>AVERAGE(S51:V51)</f>
        <v>0.30333333333333329</v>
      </c>
      <c r="X51" s="2">
        <v>18</v>
      </c>
      <c r="Y51" s="2">
        <f>X51/$R$48</f>
        <v>133.33333333333331</v>
      </c>
      <c r="Z51" s="2">
        <f>Y51+Z50</f>
        <v>133.33333333333331</v>
      </c>
      <c r="AA51" s="2">
        <f>Z51/3600</f>
        <v>3.7037037037037035E-2</v>
      </c>
      <c r="AB51" s="2">
        <f>$W$50*EXP(-$R$57*AA51)</f>
        <v>0.3066919389827007</v>
      </c>
      <c r="AC51" s="2">
        <f>AB51-W51</f>
        <v>3.3586056493674077E-3</v>
      </c>
      <c r="AD51" s="2">
        <f>AC51^2</f>
        <v>1.1280231907962665E-5</v>
      </c>
    </row>
    <row r="52" spans="1:30" x14ac:dyDescent="0.35">
      <c r="A52" s="2">
        <v>79</v>
      </c>
      <c r="C52" s="2">
        <v>0.43</v>
      </c>
      <c r="D52" s="2">
        <v>0.44</v>
      </c>
      <c r="E52" s="2">
        <v>0.45</v>
      </c>
      <c r="F52" s="2">
        <v>0.45</v>
      </c>
      <c r="G52" s="2">
        <f>AVERAGE(C52:F52)</f>
        <v>0.4425</v>
      </c>
      <c r="H52" s="2">
        <v>29</v>
      </c>
      <c r="I52" s="2">
        <f>H52/$B$48</f>
        <v>966.66666666666674</v>
      </c>
      <c r="J52" s="2">
        <f>J51+I52</f>
        <v>1600</v>
      </c>
      <c r="K52" s="2">
        <f>J52/3600</f>
        <v>0.44444444444444442</v>
      </c>
      <c r="L52" s="2">
        <f>$G$50*EXP(-$B$56*K52)</f>
        <v>0.45599262865009826</v>
      </c>
      <c r="M52" s="2">
        <f>L52-G52</f>
        <v>1.349262865009826E-2</v>
      </c>
      <c r="N52" s="2">
        <f>M52^2</f>
        <v>1.8205102788945238E-4</v>
      </c>
      <c r="Q52" s="2">
        <v>17</v>
      </c>
      <c r="R52" s="2" t="s">
        <v>65</v>
      </c>
      <c r="S52" s="2">
        <v>0.3</v>
      </c>
      <c r="T52" s="2">
        <v>0.3</v>
      </c>
      <c r="U52" s="2">
        <v>0.31</v>
      </c>
      <c r="W52" s="2">
        <f>AVERAGE(S52:V52)</f>
        <v>0.30333333333333329</v>
      </c>
      <c r="X52" s="2">
        <v>41</v>
      </c>
      <c r="Y52" s="2">
        <f>X52/$R$48</f>
        <v>303.7037037037037</v>
      </c>
      <c r="Z52" s="2">
        <f>Y52+Z51</f>
        <v>437.03703703703701</v>
      </c>
      <c r="AA52" s="2">
        <f>Z52/3600</f>
        <v>0.1213991769547325</v>
      </c>
      <c r="AB52" s="2">
        <f>$W$50*EXP(-$R$57*AA52)</f>
        <v>0.28512892351755659</v>
      </c>
      <c r="AC52" s="2">
        <f>AB52-W52</f>
        <v>-1.8204409815776701E-2</v>
      </c>
      <c r="AD52" s="2">
        <f>AC52^2</f>
        <v>3.314005367407471E-4</v>
      </c>
    </row>
    <row r="53" spans="1:30" x14ac:dyDescent="0.35">
      <c r="Q53" s="2">
        <v>18</v>
      </c>
      <c r="R53" s="2" t="s">
        <v>66</v>
      </c>
      <c r="S53" s="2">
        <v>0.27</v>
      </c>
      <c r="T53" s="2">
        <v>0.27</v>
      </c>
      <c r="U53" s="2">
        <v>0.26</v>
      </c>
      <c r="W53" s="2">
        <f>AVERAGE(S53:V53)</f>
        <v>0.26666666666666666</v>
      </c>
      <c r="X53" s="2">
        <v>28</v>
      </c>
      <c r="Y53" s="2">
        <f>X53/$R$48</f>
        <v>207.40740740740739</v>
      </c>
      <c r="Z53" s="2">
        <f>Y53+Z52</f>
        <v>644.44444444444434</v>
      </c>
      <c r="AA53" s="2">
        <f>Z53/3600</f>
        <v>0.17901234567901231</v>
      </c>
      <c r="AB53" s="2">
        <f>$W$50*EXP(-$R$57*AA53)</f>
        <v>0.27128080707056873</v>
      </c>
      <c r="AC53" s="2">
        <f>AB53-W53</f>
        <v>4.6141404039020673E-3</v>
      </c>
      <c r="AD53" s="2">
        <f>AC53^2</f>
        <v>2.1290291666921532E-5</v>
      </c>
    </row>
    <row r="54" spans="1:30" x14ac:dyDescent="0.35">
      <c r="M54" s="2" t="s">
        <v>46</v>
      </c>
      <c r="N54" s="2">
        <f>SUM(N50:N53)</f>
        <v>1.063100578764973E-3</v>
      </c>
      <c r="Q54" s="2">
        <v>19</v>
      </c>
      <c r="R54" s="2" t="s">
        <v>67</v>
      </c>
      <c r="S54" s="2">
        <v>0.26</v>
      </c>
      <c r="T54" s="2">
        <v>0.25</v>
      </c>
      <c r="U54" s="2">
        <v>0.25</v>
      </c>
      <c r="W54" s="2">
        <f>AVERAGE(S54:V54)</f>
        <v>0.25333333333333335</v>
      </c>
      <c r="X54" s="2">
        <v>25</v>
      </c>
      <c r="Y54" s="2">
        <f>X54/$R$48</f>
        <v>185.18518518518516</v>
      </c>
      <c r="Z54" s="2">
        <f>Y54+Z53</f>
        <v>829.62962962962956</v>
      </c>
      <c r="AA54" s="2">
        <f>Z54/3600</f>
        <v>0.23045267489711932</v>
      </c>
      <c r="AB54" s="2">
        <f>$W$50*EXP(-$R$57*AA54)</f>
        <v>0.2594857590169406</v>
      </c>
      <c r="AC54" s="2">
        <f>AB54-W54</f>
        <v>6.1524256836072433E-3</v>
      </c>
      <c r="AD54" s="2">
        <f>AC54^2</f>
        <v>3.7852341792310054E-5</v>
      </c>
    </row>
    <row r="55" spans="1:30" x14ac:dyDescent="0.35">
      <c r="A55" s="2" t="s">
        <v>25</v>
      </c>
      <c r="B55" s="2" t="s">
        <v>26</v>
      </c>
      <c r="AC55" s="2" t="s">
        <v>46</v>
      </c>
      <c r="AD55" s="2">
        <f>SUM(AD50:AD54)</f>
        <v>4.0182340210794139E-4</v>
      </c>
    </row>
    <row r="56" spans="1:30" x14ac:dyDescent="0.35">
      <c r="B56" s="2">
        <v>0.51522893324251706</v>
      </c>
      <c r="Q56" s="2" t="s">
        <v>25</v>
      </c>
      <c r="R56" s="2" t="s">
        <v>26</v>
      </c>
    </row>
    <row r="57" spans="1:30" x14ac:dyDescent="0.35">
      <c r="R57" s="2">
        <v>0.86415952196153201</v>
      </c>
    </row>
    <row r="61" spans="1:30" x14ac:dyDescent="0.35">
      <c r="A61" s="2" t="s">
        <v>68</v>
      </c>
      <c r="B61" s="3">
        <v>0.22249999999999998</v>
      </c>
      <c r="Q61" s="2" t="s">
        <v>69</v>
      </c>
      <c r="R61" s="2">
        <v>0.02</v>
      </c>
    </row>
    <row r="62" spans="1:30" x14ac:dyDescent="0.35">
      <c r="A62" s="2" t="s">
        <v>2</v>
      </c>
      <c r="B62" s="2" t="s">
        <v>3</v>
      </c>
      <c r="C62" s="2" t="s">
        <v>4</v>
      </c>
      <c r="D62" s="2" t="s">
        <v>5</v>
      </c>
      <c r="E62" s="2" t="s">
        <v>6</v>
      </c>
      <c r="F62" s="2" t="s">
        <v>7</v>
      </c>
      <c r="G62" s="2" t="s">
        <v>8</v>
      </c>
      <c r="H62" s="2" t="s">
        <v>16</v>
      </c>
      <c r="I62" s="2" t="s">
        <v>17</v>
      </c>
      <c r="J62" s="2" t="s">
        <v>11</v>
      </c>
      <c r="K62" s="2" t="s">
        <v>12</v>
      </c>
      <c r="L62" s="2" t="s">
        <v>13</v>
      </c>
      <c r="M62" s="2" t="s">
        <v>14</v>
      </c>
      <c r="N62" s="2" t="s">
        <v>15</v>
      </c>
      <c r="Q62" s="2" t="s">
        <v>2</v>
      </c>
      <c r="R62" s="2" t="s">
        <v>3</v>
      </c>
      <c r="S62" s="2" t="s">
        <v>4</v>
      </c>
      <c r="T62" s="2" t="s">
        <v>5</v>
      </c>
      <c r="U62" s="2" t="s">
        <v>6</v>
      </c>
      <c r="V62" s="2" t="s">
        <v>7</v>
      </c>
      <c r="W62" s="2" t="s">
        <v>8</v>
      </c>
      <c r="X62" s="2" t="s">
        <v>16</v>
      </c>
      <c r="Y62" s="2" t="s">
        <v>17</v>
      </c>
      <c r="Z62" s="2" t="s">
        <v>11</v>
      </c>
      <c r="AA62" s="2" t="s">
        <v>12</v>
      </c>
      <c r="AB62" s="2" t="s">
        <v>13</v>
      </c>
      <c r="AC62" s="2" t="s">
        <v>14</v>
      </c>
      <c r="AD62" s="2" t="s">
        <v>15</v>
      </c>
    </row>
    <row r="63" spans="1:30" x14ac:dyDescent="0.35">
      <c r="A63" s="2">
        <v>25</v>
      </c>
      <c r="B63" s="2" t="s">
        <v>70</v>
      </c>
      <c r="C63" s="2">
        <v>0.27</v>
      </c>
      <c r="D63" s="2">
        <v>0.27</v>
      </c>
      <c r="E63" s="2">
        <v>0.27</v>
      </c>
      <c r="F63" s="2">
        <v>0.27</v>
      </c>
      <c r="G63" s="2">
        <f>AVERAGE(C63:F63)</f>
        <v>0.27</v>
      </c>
      <c r="H63" s="2">
        <v>0</v>
      </c>
      <c r="I63" s="2">
        <f>H63/$B$61</f>
        <v>0</v>
      </c>
      <c r="J63" s="2">
        <f>I63</f>
        <v>0</v>
      </c>
      <c r="K63" s="2">
        <f>J63/3600</f>
        <v>0</v>
      </c>
      <c r="L63" s="2">
        <f>$G$63*EXP(-$B$69*K63)</f>
        <v>0.27</v>
      </c>
      <c r="M63" s="2">
        <f>L63-G63</f>
        <v>0</v>
      </c>
      <c r="N63" s="2">
        <f>M63^2</f>
        <v>0</v>
      </c>
      <c r="Q63" s="2" t="s">
        <v>71</v>
      </c>
      <c r="R63" s="2" t="s">
        <v>72</v>
      </c>
      <c r="S63" s="2">
        <v>0.45</v>
      </c>
      <c r="T63" s="2">
        <v>0.45</v>
      </c>
      <c r="U63" s="2">
        <v>0.45</v>
      </c>
      <c r="W63" s="2">
        <f>AVERAGE(S63:U63)</f>
        <v>0.45</v>
      </c>
      <c r="X63" s="2">
        <v>0</v>
      </c>
      <c r="Y63" s="2">
        <f>X63/0.02</f>
        <v>0</v>
      </c>
      <c r="Z63" s="2">
        <f>Y63</f>
        <v>0</v>
      </c>
      <c r="AA63" s="2">
        <f>Z63/3600</f>
        <v>0</v>
      </c>
      <c r="AB63" s="2">
        <f>$W$63*EXP(-$R$69*AA63)</f>
        <v>0.45</v>
      </c>
      <c r="AC63" s="2">
        <f>AB63-W63</f>
        <v>0</v>
      </c>
      <c r="AD63" s="2">
        <f>AC63^2</f>
        <v>0</v>
      </c>
    </row>
    <row r="64" spans="1:30" x14ac:dyDescent="0.35">
      <c r="A64" s="2">
        <v>26</v>
      </c>
      <c r="B64" s="2" t="s">
        <v>73</v>
      </c>
      <c r="C64" s="2">
        <v>0.24</v>
      </c>
      <c r="D64" s="2">
        <v>0.24</v>
      </c>
      <c r="E64" s="2">
        <v>0.24</v>
      </c>
      <c r="F64" s="2">
        <v>0.24</v>
      </c>
      <c r="G64" s="2">
        <f>AVERAGE(C64:F64)</f>
        <v>0.24</v>
      </c>
      <c r="H64" s="2">
        <v>51</v>
      </c>
      <c r="I64" s="2">
        <f>H64/$B$61</f>
        <v>229.21348314606743</v>
      </c>
      <c r="J64" s="2">
        <f>J63+I64</f>
        <v>229.21348314606743</v>
      </c>
      <c r="K64" s="2">
        <f>J64/3600</f>
        <v>6.3670411985018729E-2</v>
      </c>
      <c r="L64" s="2">
        <f>$G$63*EXP(-$B$69*K64)</f>
        <v>0.23608126939781998</v>
      </c>
      <c r="M64" s="2">
        <f>L64-G64</f>
        <v>-3.9187306021800095E-3</v>
      </c>
      <c r="N64" s="2">
        <f>M64^2</f>
        <v>1.53564495324621E-5</v>
      </c>
      <c r="Q64" s="2">
        <v>67</v>
      </c>
      <c r="R64" s="2" t="s">
        <v>74</v>
      </c>
      <c r="S64" s="2">
        <v>0.44</v>
      </c>
      <c r="T64" s="2">
        <v>0.44</v>
      </c>
      <c r="U64" s="2">
        <v>0.44</v>
      </c>
      <c r="W64" s="2">
        <f>AVERAGE(S64:U64)</f>
        <v>0.44</v>
      </c>
      <c r="X64" s="2">
        <v>19</v>
      </c>
      <c r="Y64" s="2">
        <f>X64/0.02</f>
        <v>950</v>
      </c>
      <c r="Z64" s="2">
        <f>Z63+Y64</f>
        <v>950</v>
      </c>
      <c r="AA64" s="2">
        <f>Z64/3600</f>
        <v>0.2638888888888889</v>
      </c>
      <c r="AB64" s="2">
        <f>$W$63*EXP(-$R$69*AA64)</f>
        <v>0.43489098996187003</v>
      </c>
      <c r="AC64" s="2">
        <f>AB64-W64</f>
        <v>-5.1090100381299686E-3</v>
      </c>
      <c r="AD64" s="2">
        <f>AC64^2</f>
        <v>2.6101983569712783E-5</v>
      </c>
    </row>
    <row r="65" spans="1:30" x14ac:dyDescent="0.35">
      <c r="A65" s="2">
        <v>28</v>
      </c>
      <c r="B65" s="2" t="s">
        <v>75</v>
      </c>
      <c r="C65" s="2">
        <v>0.2</v>
      </c>
      <c r="D65" s="2">
        <v>0.2</v>
      </c>
      <c r="E65" s="2">
        <v>0.2</v>
      </c>
      <c r="F65" s="2">
        <v>0.2</v>
      </c>
      <c r="G65" s="2">
        <f>AVERAGE(C65:F65)</f>
        <v>0.2</v>
      </c>
      <c r="H65" s="2">
        <v>59</v>
      </c>
      <c r="I65" s="2">
        <f>H65/$B$61</f>
        <v>265.16853932584274</v>
      </c>
      <c r="J65" s="2">
        <f>J64+I65</f>
        <v>494.3820224719102</v>
      </c>
      <c r="K65" s="2">
        <f>J65/3600</f>
        <v>0.13732833957553062</v>
      </c>
      <c r="L65" s="2">
        <f>$G$63*EXP(-$B$69*K65)</f>
        <v>0.20212212288024151</v>
      </c>
      <c r="M65" s="2">
        <f>L65-G65</f>
        <v>2.1221228802414949E-3</v>
      </c>
      <c r="N65" s="2">
        <f>M65^2</f>
        <v>4.5034055188444578E-6</v>
      </c>
      <c r="Q65" s="2">
        <v>68</v>
      </c>
      <c r="R65" s="2" t="s">
        <v>76</v>
      </c>
      <c r="S65" s="2">
        <v>0.39</v>
      </c>
      <c r="T65" s="2">
        <v>0.4</v>
      </c>
      <c r="U65" s="2">
        <v>0.4</v>
      </c>
      <c r="W65" s="2">
        <f>AVERAGE(S65:U65)</f>
        <v>0.39666666666666667</v>
      </c>
      <c r="X65" s="2">
        <v>49</v>
      </c>
      <c r="Y65" s="2">
        <f>X65/0.02</f>
        <v>2450</v>
      </c>
      <c r="Z65" s="2">
        <f>Z64+Y65</f>
        <v>3400</v>
      </c>
      <c r="AA65" s="2">
        <f>Z65/3600</f>
        <v>0.94444444444444442</v>
      </c>
      <c r="AB65" s="2">
        <f>$W$63*EXP(-$R$69*AA65)</f>
        <v>0.39822561833854769</v>
      </c>
      <c r="AC65" s="2">
        <f>AB65-W65</f>
        <v>1.5589516718810259E-3</v>
      </c>
      <c r="AD65" s="2">
        <f>AC65^2</f>
        <v>2.4303303152606458E-6</v>
      </c>
    </row>
    <row r="66" spans="1:30" x14ac:dyDescent="0.35">
      <c r="M66" s="2" t="s">
        <v>46</v>
      </c>
      <c r="N66" s="2">
        <f>SUM(N63:N65)</f>
        <v>1.9859855051306557E-5</v>
      </c>
      <c r="AC66" s="2" t="s">
        <v>46</v>
      </c>
      <c r="AD66" s="2">
        <f>SUM(AD63:AD65)</f>
        <v>2.853231388497343E-5</v>
      </c>
    </row>
    <row r="68" spans="1:30" x14ac:dyDescent="0.35">
      <c r="A68" s="2" t="s">
        <v>25</v>
      </c>
      <c r="B68" s="2" t="s">
        <v>26</v>
      </c>
      <c r="Q68" s="2" t="s">
        <v>25</v>
      </c>
      <c r="R68" s="2" t="s">
        <v>26</v>
      </c>
    </row>
    <row r="69" spans="1:30" x14ac:dyDescent="0.35">
      <c r="B69" s="2">
        <v>2.108449548404332</v>
      </c>
      <c r="R69" s="2">
        <v>0.12941879066283263</v>
      </c>
    </row>
    <row r="72" spans="1:30" x14ac:dyDescent="0.35">
      <c r="A72" s="2" t="s">
        <v>77</v>
      </c>
      <c r="B72" s="2">
        <v>0.11499999999999999</v>
      </c>
      <c r="Q72" s="2" t="s">
        <v>78</v>
      </c>
      <c r="R72" s="2">
        <v>1.48</v>
      </c>
    </row>
    <row r="73" spans="1:30" x14ac:dyDescent="0.35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  <c r="H73" s="2" t="s">
        <v>16</v>
      </c>
      <c r="I73" s="2" t="s">
        <v>17</v>
      </c>
      <c r="J73" s="2" t="s">
        <v>11</v>
      </c>
      <c r="K73" s="2" t="s">
        <v>12</v>
      </c>
      <c r="L73" s="2" t="s">
        <v>13</v>
      </c>
      <c r="M73" s="2" t="s">
        <v>14</v>
      </c>
      <c r="N73" s="2" t="s">
        <v>15</v>
      </c>
      <c r="Q73" s="2" t="s">
        <v>2</v>
      </c>
      <c r="R73" s="2" t="s">
        <v>3</v>
      </c>
      <c r="S73" s="2" t="s">
        <v>4</v>
      </c>
      <c r="T73" s="2" t="s">
        <v>5</v>
      </c>
      <c r="U73" s="2" t="s">
        <v>6</v>
      </c>
      <c r="V73" s="2" t="s">
        <v>7</v>
      </c>
      <c r="W73" s="2" t="s">
        <v>8</v>
      </c>
      <c r="X73" s="2" t="s">
        <v>16</v>
      </c>
      <c r="Y73" s="2" t="s">
        <v>17</v>
      </c>
      <c r="Z73" s="2" t="s">
        <v>11</v>
      </c>
      <c r="AA73" s="2" t="s">
        <v>12</v>
      </c>
      <c r="AB73" s="2" t="s">
        <v>13</v>
      </c>
      <c r="AC73" s="2" t="s">
        <v>14</v>
      </c>
      <c r="AD73" s="2" t="s">
        <v>15</v>
      </c>
    </row>
    <row r="74" spans="1:30" x14ac:dyDescent="0.35">
      <c r="A74" s="2">
        <v>64</v>
      </c>
      <c r="B74" s="2" t="s">
        <v>79</v>
      </c>
      <c r="C74" s="2">
        <v>0.55000000000000004</v>
      </c>
      <c r="D74" s="2">
        <v>0.54</v>
      </c>
      <c r="E74" s="2">
        <v>0.56000000000000005</v>
      </c>
      <c r="G74" s="2">
        <f>AVERAGE(C74:E74)</f>
        <v>0.55000000000000004</v>
      </c>
      <c r="H74" s="2">
        <v>0</v>
      </c>
      <c r="I74" s="2">
        <f>H74/$B$72</f>
        <v>0</v>
      </c>
      <c r="J74" s="2">
        <f>I74</f>
        <v>0</v>
      </c>
      <c r="K74" s="2">
        <f>J74/3600</f>
        <v>0</v>
      </c>
      <c r="L74" s="2">
        <f>$G$74*EXP(-$B$80*K74)</f>
        <v>0.55000000000000004</v>
      </c>
      <c r="M74" s="2">
        <f>L74-G74</f>
        <v>0</v>
      </c>
      <c r="N74" s="2">
        <f>M74^2</f>
        <v>0</v>
      </c>
      <c r="Q74" s="2">
        <v>1</v>
      </c>
      <c r="S74" s="2">
        <v>0.41</v>
      </c>
      <c r="T74" s="2">
        <v>0.41</v>
      </c>
      <c r="U74" s="2">
        <v>0.43</v>
      </c>
      <c r="W74" s="2">
        <f>AVERAGE(S74:U74)</f>
        <v>0.41666666666666669</v>
      </c>
      <c r="X74" s="2">
        <v>0</v>
      </c>
      <c r="Y74" s="2">
        <f>X74/$R$72</f>
        <v>0</v>
      </c>
      <c r="Z74" s="2">
        <f>Y74</f>
        <v>0</v>
      </c>
      <c r="AA74" s="2">
        <f>Z74/3600</f>
        <v>0</v>
      </c>
      <c r="AB74" s="2">
        <f>$W$74*EXP(-$R$80*AA74)</f>
        <v>0.41666666666666669</v>
      </c>
      <c r="AC74" s="2">
        <f>AB74-W74</f>
        <v>0</v>
      </c>
      <c r="AD74" s="2">
        <f>AC74^2</f>
        <v>0</v>
      </c>
    </row>
    <row r="75" spans="1:30" x14ac:dyDescent="0.35">
      <c r="A75" s="7">
        <v>65</v>
      </c>
      <c r="B75" s="2" t="s">
        <v>80</v>
      </c>
      <c r="C75" s="2">
        <v>0.54</v>
      </c>
      <c r="D75" s="2">
        <v>0.56000000000000005</v>
      </c>
      <c r="E75" s="2">
        <v>0.54</v>
      </c>
      <c r="G75" s="2">
        <f>AVERAGE(C75:E75)</f>
        <v>0.54666666666666675</v>
      </c>
      <c r="H75" s="2">
        <v>38</v>
      </c>
      <c r="I75" s="2">
        <f>H75/$B$72</f>
        <v>330.43478260869568</v>
      </c>
      <c r="J75" s="2">
        <f>J74+I75</f>
        <v>330.43478260869568</v>
      </c>
      <c r="K75" s="2">
        <f>J75/3600</f>
        <v>9.1787439613526575E-2</v>
      </c>
      <c r="L75" s="2">
        <f>$G$74*EXP(-$B$80*K75)</f>
        <v>0.51409876550478817</v>
      </c>
      <c r="M75" s="2">
        <f>L75-G75</f>
        <v>-3.2567901161878576E-2</v>
      </c>
      <c r="N75" s="2">
        <f>M75^2</f>
        <v>1.0606681860898918E-3</v>
      </c>
      <c r="Q75" s="2">
        <v>2</v>
      </c>
      <c r="S75" s="2">
        <v>0.4</v>
      </c>
      <c r="T75" s="2">
        <v>0.39</v>
      </c>
      <c r="U75" s="2">
        <v>0.39</v>
      </c>
      <c r="W75" s="2">
        <f>AVERAGE(S75:U75)</f>
        <v>0.39333333333333337</v>
      </c>
      <c r="X75" s="2">
        <v>28</v>
      </c>
      <c r="Y75" s="2">
        <f>X75/$R$72</f>
        <v>18.918918918918919</v>
      </c>
      <c r="Z75" s="2">
        <f>Z74+Y75</f>
        <v>18.918918918918919</v>
      </c>
      <c r="AA75" s="2">
        <f>Z75/3600</f>
        <v>5.2552552552552556E-3</v>
      </c>
      <c r="AB75" s="2">
        <f>$W$74*EXP(-$R$80*AA75)</f>
        <v>0.40559506307491355</v>
      </c>
      <c r="AC75" s="2">
        <f>AB75-W75</f>
        <v>1.2261729741580185E-2</v>
      </c>
      <c r="AD75" s="2">
        <f>AC75^2</f>
        <v>1.5035001625555208E-4</v>
      </c>
    </row>
    <row r="76" spans="1:30" x14ac:dyDescent="0.35">
      <c r="A76" s="2">
        <v>66</v>
      </c>
      <c r="B76" s="2" t="s">
        <v>72</v>
      </c>
      <c r="C76" s="2">
        <v>0.5</v>
      </c>
      <c r="D76" s="2">
        <v>0.5</v>
      </c>
      <c r="E76" s="2">
        <v>0.52</v>
      </c>
      <c r="G76" s="2">
        <f>AVERAGE(C76:E76)</f>
        <v>0.50666666666666671</v>
      </c>
      <c r="H76" s="2">
        <v>21</v>
      </c>
      <c r="I76" s="2">
        <f>H76/$B$72</f>
        <v>182.60869565217394</v>
      </c>
      <c r="J76" s="2">
        <f>J75+I76</f>
        <v>513.04347826086962</v>
      </c>
      <c r="K76" s="2">
        <f>J76/3600</f>
        <v>0.14251207729468601</v>
      </c>
      <c r="L76" s="2">
        <f>$G$74*EXP(-$B$80*K76)</f>
        <v>0.495274014661922</v>
      </c>
      <c r="M76" s="2">
        <f>L76-G76</f>
        <v>-1.1392652004744708E-2</v>
      </c>
      <c r="N76" s="2">
        <f>M76^2</f>
        <v>1.2979251970121362E-4</v>
      </c>
      <c r="Q76" s="2">
        <v>3</v>
      </c>
      <c r="S76" s="2">
        <v>0.38</v>
      </c>
      <c r="T76" s="2">
        <v>0.38</v>
      </c>
      <c r="U76" s="2">
        <v>0.39</v>
      </c>
      <c r="W76" s="2">
        <f>AVERAGE(S76:U76)</f>
        <v>0.3833333333333333</v>
      </c>
      <c r="X76" s="2">
        <v>69</v>
      </c>
      <c r="Y76" s="2">
        <f>X76/$R$72</f>
        <v>46.621621621621621</v>
      </c>
      <c r="Z76" s="2">
        <f>Z75+Y76</f>
        <v>65.540540540540547</v>
      </c>
      <c r="AA76" s="2">
        <f>Z76/3600</f>
        <v>1.8205705705705708E-2</v>
      </c>
      <c r="AB76" s="2">
        <f>$W$74*EXP(-$R$80*AA76)</f>
        <v>0.37955099338517473</v>
      </c>
      <c r="AC76" s="2">
        <f>AB76-W76</f>
        <v>-3.7823399481585751E-3</v>
      </c>
      <c r="AD76" s="2">
        <f>AC76^2</f>
        <v>1.4306095483436213E-5</v>
      </c>
    </row>
    <row r="77" spans="1:30" x14ac:dyDescent="0.35">
      <c r="A77" s="2" t="s">
        <v>71</v>
      </c>
      <c r="B77" s="2" t="s">
        <v>71</v>
      </c>
      <c r="C77" s="2">
        <v>0.45</v>
      </c>
      <c r="D77" s="2">
        <v>0.45</v>
      </c>
      <c r="E77" s="2">
        <v>0.45</v>
      </c>
      <c r="G77" s="2">
        <f>AVERAGE(C77:E77)</f>
        <v>0.45</v>
      </c>
      <c r="H77" s="2">
        <v>24</v>
      </c>
      <c r="I77" s="2">
        <f>H77/$B$72</f>
        <v>208.69565217391306</v>
      </c>
      <c r="J77" s="2">
        <f>J76+I77</f>
        <v>721.73913043478274</v>
      </c>
      <c r="K77" s="2">
        <f>J77/3600</f>
        <v>0.20048309178743964</v>
      </c>
      <c r="L77" s="2">
        <f>$G$74*EXP(-$B$80*K77)</f>
        <v>0.47460257813191059</v>
      </c>
      <c r="M77" s="2">
        <f>L77-G77</f>
        <v>2.460257813191058E-2</v>
      </c>
      <c r="N77" s="2">
        <f>M77^2</f>
        <v>6.0528685073676469E-4</v>
      </c>
      <c r="AC77" s="2" t="s">
        <v>46</v>
      </c>
      <c r="AD77" s="2">
        <f>SUM(AD74:AD76)</f>
        <v>1.6465611173898829E-4</v>
      </c>
    </row>
    <row r="78" spans="1:30" x14ac:dyDescent="0.35">
      <c r="M78" s="2" t="s">
        <v>46</v>
      </c>
      <c r="N78" s="2">
        <f>SUM(N74:N77)</f>
        <v>1.7957475565278701E-3</v>
      </c>
    </row>
    <row r="79" spans="1:30" x14ac:dyDescent="0.35">
      <c r="A79" s="2" t="s">
        <v>25</v>
      </c>
      <c r="B79" s="2" t="s">
        <v>26</v>
      </c>
      <c r="Q79" s="2" t="s">
        <v>25</v>
      </c>
      <c r="R79" s="2" t="s">
        <v>26</v>
      </c>
    </row>
    <row r="80" spans="1:30" x14ac:dyDescent="0.35">
      <c r="B80" s="2">
        <v>0.73542611850430428</v>
      </c>
      <c r="R80" s="2">
        <v>5.1246342990556633</v>
      </c>
    </row>
    <row r="83" spans="1:30" x14ac:dyDescent="0.35">
      <c r="A83" s="2" t="s">
        <v>81</v>
      </c>
      <c r="B83" s="2">
        <v>5.0000000000000001E-3</v>
      </c>
      <c r="Q83" s="2" t="s">
        <v>82</v>
      </c>
      <c r="R83" s="3">
        <v>0.01</v>
      </c>
    </row>
    <row r="84" spans="1:30" x14ac:dyDescent="0.35">
      <c r="A84" s="2" t="s">
        <v>2</v>
      </c>
      <c r="B84" s="2" t="s">
        <v>3</v>
      </c>
      <c r="C84" s="2" t="s">
        <v>4</v>
      </c>
      <c r="D84" s="2" t="s">
        <v>5</v>
      </c>
      <c r="E84" s="2" t="s">
        <v>6</v>
      </c>
      <c r="F84" s="2" t="s">
        <v>7</v>
      </c>
      <c r="G84" s="2" t="s">
        <v>8</v>
      </c>
      <c r="H84" s="2" t="s">
        <v>16</v>
      </c>
      <c r="I84" s="2" t="s">
        <v>17</v>
      </c>
      <c r="J84" s="2" t="s">
        <v>11</v>
      </c>
      <c r="K84" s="2" t="s">
        <v>12</v>
      </c>
      <c r="L84" s="2" t="s">
        <v>13</v>
      </c>
      <c r="M84" s="2" t="s">
        <v>14</v>
      </c>
      <c r="N84" s="2" t="s">
        <v>15</v>
      </c>
      <c r="Q84" s="2" t="s">
        <v>2</v>
      </c>
      <c r="R84" s="2" t="s">
        <v>3</v>
      </c>
      <c r="S84" s="2" t="s">
        <v>4</v>
      </c>
      <c r="T84" s="2" t="s">
        <v>5</v>
      </c>
      <c r="U84" s="2" t="s">
        <v>6</v>
      </c>
      <c r="V84" s="2" t="s">
        <v>7</v>
      </c>
      <c r="W84" s="2" t="s">
        <v>8</v>
      </c>
      <c r="X84" s="2" t="s">
        <v>16</v>
      </c>
      <c r="Y84" s="2" t="s">
        <v>17</v>
      </c>
      <c r="Z84" s="2" t="s">
        <v>11</v>
      </c>
      <c r="AA84" s="2" t="s">
        <v>12</v>
      </c>
      <c r="AB84" s="2" t="s">
        <v>13</v>
      </c>
      <c r="AC84" s="2" t="s">
        <v>14</v>
      </c>
      <c r="AD84" s="2" t="s">
        <v>15</v>
      </c>
    </row>
    <row r="85" spans="1:30" x14ac:dyDescent="0.35">
      <c r="A85" s="2">
        <v>39</v>
      </c>
      <c r="C85" s="2">
        <v>0.23</v>
      </c>
      <c r="D85" s="2">
        <v>0.23</v>
      </c>
      <c r="E85" s="2">
        <v>0.23</v>
      </c>
      <c r="G85" s="2">
        <f>AVERAGE(C85:E85)</f>
        <v>0.23</v>
      </c>
      <c r="H85" s="2">
        <v>0</v>
      </c>
      <c r="I85" s="2">
        <f>H85/$B$83</f>
        <v>0</v>
      </c>
      <c r="J85" s="2">
        <f>I85</f>
        <v>0</v>
      </c>
      <c r="K85" s="2">
        <f>J85/3600</f>
        <v>0</v>
      </c>
      <c r="L85" s="2">
        <f>$G$85*EXP(-$B$90*K85)</f>
        <v>0.23</v>
      </c>
      <c r="M85" s="2">
        <f>L85-G85</f>
        <v>0</v>
      </c>
      <c r="N85" s="2">
        <f>M85^2</f>
        <v>0</v>
      </c>
      <c r="Q85" s="2">
        <v>41</v>
      </c>
      <c r="S85" s="2">
        <v>0.22</v>
      </c>
      <c r="T85" s="2">
        <v>0.22</v>
      </c>
      <c r="U85" s="2">
        <v>0.22</v>
      </c>
      <c r="W85" s="2">
        <f>AVERAGE(S85:U85)</f>
        <v>0.22</v>
      </c>
      <c r="X85" s="2">
        <v>0</v>
      </c>
      <c r="Y85" s="2">
        <f>X85/0.01</f>
        <v>0</v>
      </c>
      <c r="Z85" s="2">
        <f>Y85</f>
        <v>0</v>
      </c>
      <c r="AA85" s="2">
        <f>Z85/3600</f>
        <v>0</v>
      </c>
      <c r="AB85" s="2">
        <f>$W$85*EXP(-$R$90*AA85)</f>
        <v>0.22</v>
      </c>
      <c r="AC85" s="2">
        <f>AB85-W85</f>
        <v>0</v>
      </c>
      <c r="AD85" s="2">
        <f>AC85^2</f>
        <v>0</v>
      </c>
    </row>
    <row r="86" spans="1:30" x14ac:dyDescent="0.35">
      <c r="A86" s="2">
        <v>40</v>
      </c>
      <c r="C86" s="2">
        <v>0.23</v>
      </c>
      <c r="D86" s="2">
        <v>0.22</v>
      </c>
      <c r="E86" s="2">
        <v>0.23</v>
      </c>
      <c r="G86" s="2">
        <f>AVERAGE(C86:E86)</f>
        <v>0.22666666666666668</v>
      </c>
      <c r="H86" s="2">
        <v>34</v>
      </c>
      <c r="I86" s="2">
        <f>H86/$B$83</f>
        <v>6800</v>
      </c>
      <c r="J86" s="2">
        <f>J85+I86</f>
        <v>6800</v>
      </c>
      <c r="K86" s="2">
        <f>J86/3600</f>
        <v>1.8888888888888888</v>
      </c>
      <c r="L86" s="2">
        <f>$G$85*EXP(-$B$90*K86)</f>
        <v>0.22666666666666668</v>
      </c>
      <c r="M86" s="2">
        <f>L86-G86</f>
        <v>0</v>
      </c>
      <c r="N86" s="2">
        <f>M86^2</f>
        <v>0</v>
      </c>
      <c r="Q86" s="2">
        <v>42</v>
      </c>
      <c r="S86" s="2">
        <v>0.2</v>
      </c>
      <c r="T86" s="2">
        <v>0.22</v>
      </c>
      <c r="U86" s="2">
        <v>0.21</v>
      </c>
      <c r="W86" s="2">
        <f>AVERAGE(S86:U86)</f>
        <v>0.21</v>
      </c>
      <c r="X86" s="2">
        <v>30</v>
      </c>
      <c r="Y86" s="2">
        <f>X86/0.01</f>
        <v>3000</v>
      </c>
      <c r="Z86" s="2">
        <f>Z85+Y86</f>
        <v>3000</v>
      </c>
      <c r="AA86" s="2">
        <f>Z86/3600</f>
        <v>0.83333333333333337</v>
      </c>
      <c r="AB86" s="2">
        <f>$W$85*EXP(-$R$90*AA86)</f>
        <v>0.21000000000000013</v>
      </c>
      <c r="AC86" s="2">
        <f>AB86-W86</f>
        <v>0</v>
      </c>
      <c r="AD86" s="2">
        <f>AC86^2</f>
        <v>0</v>
      </c>
    </row>
    <row r="87" spans="1:30" x14ac:dyDescent="0.35">
      <c r="AC87" s="2" t="s">
        <v>46</v>
      </c>
      <c r="AD87" s="2">
        <f>SUM(AD85:AD86)</f>
        <v>0</v>
      </c>
    </row>
    <row r="89" spans="1:30" x14ac:dyDescent="0.35">
      <c r="A89" s="2" t="s">
        <v>25</v>
      </c>
      <c r="B89" s="2" t="s">
        <v>26</v>
      </c>
      <c r="Q89" s="2" t="s">
        <v>25</v>
      </c>
      <c r="R89" s="2" t="s">
        <v>26</v>
      </c>
    </row>
    <row r="90" spans="1:30" x14ac:dyDescent="0.35">
      <c r="B90" s="2">
        <v>7.7287761641396391E-3</v>
      </c>
      <c r="R90" s="2">
        <v>5.5824018761870681E-2</v>
      </c>
    </row>
    <row r="92" spans="1:30" x14ac:dyDescent="0.35">
      <c r="A92" s="2" t="s">
        <v>83</v>
      </c>
      <c r="B92" s="2">
        <v>2.2500000000000003E-2</v>
      </c>
    </row>
    <row r="93" spans="1:30" x14ac:dyDescent="0.35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16</v>
      </c>
      <c r="I93" s="2" t="s">
        <v>17</v>
      </c>
      <c r="J93" s="2" t="s">
        <v>11</v>
      </c>
      <c r="K93" s="2" t="s">
        <v>12</v>
      </c>
      <c r="L93" s="2" t="s">
        <v>13</v>
      </c>
      <c r="M93" s="2" t="s">
        <v>14</v>
      </c>
      <c r="N93" s="2" t="s">
        <v>15</v>
      </c>
    </row>
    <row r="94" spans="1:30" x14ac:dyDescent="0.35">
      <c r="A94" s="2">
        <v>71</v>
      </c>
      <c r="C94" s="2">
        <v>0.54</v>
      </c>
      <c r="D94" s="2">
        <v>0.53</v>
      </c>
      <c r="E94" s="2">
        <v>0.53</v>
      </c>
      <c r="G94" s="2">
        <f>AVERAGE(C94:E94)</f>
        <v>0.53333333333333333</v>
      </c>
      <c r="H94" s="2">
        <v>0</v>
      </c>
      <c r="I94" s="2">
        <f>H94/$B$92</f>
        <v>0</v>
      </c>
      <c r="J94" s="2">
        <f>I94</f>
        <v>0</v>
      </c>
      <c r="K94" s="2">
        <f>J94/3600</f>
        <v>0</v>
      </c>
      <c r="L94" s="2">
        <f>$G$94*EXP(-$B$101*K94)</f>
        <v>0.53333333333333333</v>
      </c>
      <c r="M94" s="2">
        <f>L94-G94</f>
        <v>0</v>
      </c>
      <c r="N94" s="2">
        <f>M94^2</f>
        <v>0</v>
      </c>
    </row>
    <row r="95" spans="1:30" x14ac:dyDescent="0.35">
      <c r="A95" s="2">
        <v>72</v>
      </c>
      <c r="C95" s="2">
        <v>0.53</v>
      </c>
      <c r="D95" s="2">
        <v>0.53</v>
      </c>
      <c r="E95" s="2">
        <v>0.5</v>
      </c>
      <c r="G95" s="2">
        <f>AVERAGE(C95:E95)</f>
        <v>0.52</v>
      </c>
      <c r="H95" s="2">
        <v>35</v>
      </c>
      <c r="I95" s="2">
        <f>H95/$B$92</f>
        <v>1555.5555555555554</v>
      </c>
      <c r="J95" s="2">
        <f>J94+I95</f>
        <v>1555.5555555555554</v>
      </c>
      <c r="K95" s="2">
        <f>J95/3600</f>
        <v>0.43209876543209874</v>
      </c>
      <c r="L95" s="2">
        <f>$G$94*EXP(-$B$101*K95)</f>
        <v>0.49479980024223175</v>
      </c>
      <c r="M95" s="2">
        <f>L95-G95</f>
        <v>-2.5200199757768271E-2</v>
      </c>
      <c r="N95" s="2">
        <f>M95^2</f>
        <v>6.3505006783142403E-4</v>
      </c>
    </row>
    <row r="96" spans="1:30" x14ac:dyDescent="0.35">
      <c r="A96" s="2">
        <v>73</v>
      </c>
      <c r="C96" s="2">
        <v>0.48</v>
      </c>
      <c r="D96" s="2">
        <v>0.48</v>
      </c>
      <c r="E96" s="2">
        <v>0.46</v>
      </c>
      <c r="G96" s="2">
        <f>AVERAGE(C96:E96)</f>
        <v>0.47333333333333333</v>
      </c>
      <c r="H96" s="2">
        <v>17</v>
      </c>
      <c r="I96" s="2">
        <f>H96/$B$92</f>
        <v>755.55555555555543</v>
      </c>
      <c r="J96" s="2">
        <f>J95+I96</f>
        <v>2311.1111111111109</v>
      </c>
      <c r="K96" s="2">
        <f>J96/3600</f>
        <v>0.64197530864197527</v>
      </c>
      <c r="L96" s="2">
        <f>$G$94*EXP(-$B$101*K96)</f>
        <v>0.47710084300951494</v>
      </c>
      <c r="M96" s="2">
        <f>L96-G96</f>
        <v>3.7675096761816129E-3</v>
      </c>
      <c r="N96" s="2">
        <f>M96^2</f>
        <v>1.4194129160122081E-5</v>
      </c>
    </row>
    <row r="97" spans="1:14" x14ac:dyDescent="0.35">
      <c r="A97" s="2">
        <v>74</v>
      </c>
      <c r="C97" s="2">
        <v>0.45</v>
      </c>
      <c r="D97" s="2">
        <v>0.45</v>
      </c>
      <c r="E97" s="2">
        <v>0.44</v>
      </c>
      <c r="G97" s="2">
        <f>AVERAGE(C97:E97)</f>
        <v>0.44666666666666671</v>
      </c>
      <c r="H97" s="2">
        <v>20</v>
      </c>
      <c r="I97" s="2">
        <f>H97/$B$92</f>
        <v>888.8888888888888</v>
      </c>
      <c r="J97" s="2">
        <f>J96+I97</f>
        <v>3199.9999999999995</v>
      </c>
      <c r="K97" s="2">
        <f>J97/3600</f>
        <v>0.88888888888888873</v>
      </c>
      <c r="L97" s="2">
        <f>$G$94*EXP(-$B$101*K97)</f>
        <v>0.45708735338503936</v>
      </c>
      <c r="M97" s="2">
        <f>L97-G97</f>
        <v>1.0420686718372651E-2</v>
      </c>
      <c r="N97" s="2">
        <f>M97^2</f>
        <v>1.0859071168246818E-4</v>
      </c>
    </row>
    <row r="98" spans="1:14" x14ac:dyDescent="0.35">
      <c r="M98" s="2" t="s">
        <v>46</v>
      </c>
      <c r="N98" s="2">
        <f>SUM(N94:N97)</f>
        <v>7.5783490867401427E-4</v>
      </c>
    </row>
    <row r="100" spans="1:14" x14ac:dyDescent="0.35">
      <c r="A100" s="2" t="s">
        <v>25</v>
      </c>
      <c r="B100" s="2" t="s">
        <v>26</v>
      </c>
    </row>
    <row r="101" spans="1:14" x14ac:dyDescent="0.35">
      <c r="B101" s="2">
        <v>0.17355611437742033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2B2-90C5-48B6-81B6-2ADC3D8C6743}">
  <dimension ref="A1:AE127"/>
  <sheetViews>
    <sheetView zoomScale="60" zoomScaleNormal="60" workbookViewId="0">
      <selection activeCell="P15" sqref="P15"/>
    </sheetView>
  </sheetViews>
  <sheetFormatPr defaultRowHeight="14.5" x14ac:dyDescent="0.35"/>
  <cols>
    <col min="1" max="13" width="8.7265625" style="2"/>
    <col min="14" max="14" width="14.1796875" style="2" bestFit="1" customWidth="1"/>
    <col min="15" max="16384" width="8.7265625" style="2"/>
  </cols>
  <sheetData>
    <row r="1" spans="1:31" x14ac:dyDescent="0.35">
      <c r="A1" s="2" t="s">
        <v>136</v>
      </c>
      <c r="B1" s="2">
        <v>0.12</v>
      </c>
      <c r="R1" s="2" t="s">
        <v>137</v>
      </c>
      <c r="S1" s="2">
        <v>0.24</v>
      </c>
    </row>
    <row r="2" spans="1:3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16</v>
      </c>
      <c r="I2" s="2" t="s">
        <v>17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X2" s="2" t="s">
        <v>8</v>
      </c>
      <c r="Y2" s="2" t="s">
        <v>16</v>
      </c>
      <c r="Z2" s="2" t="s">
        <v>17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</row>
    <row r="3" spans="1:31" x14ac:dyDescent="0.35">
      <c r="A3" s="2">
        <v>53</v>
      </c>
      <c r="B3" s="2" t="s">
        <v>138</v>
      </c>
      <c r="C3" s="2">
        <v>0.11</v>
      </c>
      <c r="D3" s="2">
        <v>0.11</v>
      </c>
      <c r="E3" s="2">
        <v>0.11</v>
      </c>
      <c r="F3" s="2">
        <v>0.11</v>
      </c>
      <c r="G3" s="2">
        <f>AVERAGE(C3:F3)</f>
        <v>0.11</v>
      </c>
      <c r="H3" s="2">
        <v>0</v>
      </c>
      <c r="I3" s="2">
        <f>H3/$B$1</f>
        <v>0</v>
      </c>
      <c r="J3" s="2">
        <f>I3</f>
        <v>0</v>
      </c>
      <c r="K3" s="2">
        <f>J3/3600</f>
        <v>0</v>
      </c>
      <c r="L3" s="2">
        <f>$G$3*EXP(-$B$9*K3)</f>
        <v>0.11</v>
      </c>
      <c r="M3" s="2">
        <f>L3-G3</f>
        <v>0</v>
      </c>
      <c r="N3" s="2">
        <f>M3^2</f>
        <v>0</v>
      </c>
      <c r="R3" s="2">
        <v>67</v>
      </c>
      <c r="S3" s="2" t="s">
        <v>139</v>
      </c>
      <c r="T3" s="2">
        <v>0.1</v>
      </c>
      <c r="U3" s="2">
        <v>0.1</v>
      </c>
      <c r="V3" s="2">
        <v>0.1</v>
      </c>
      <c r="W3" s="2">
        <v>0.1</v>
      </c>
      <c r="X3" s="2">
        <f>AVERAGE(T3:W3)</f>
        <v>0.1</v>
      </c>
      <c r="Y3" s="2">
        <v>0</v>
      </c>
      <c r="Z3" s="2">
        <f>Y3/$S$1</f>
        <v>0</v>
      </c>
      <c r="AA3" s="2">
        <f>Z3</f>
        <v>0</v>
      </c>
      <c r="AB3" s="2">
        <f>AA3/3600</f>
        <v>0</v>
      </c>
      <c r="AC3" s="2">
        <f>$X$3*EXP(-$S$9*AB3)</f>
        <v>0.1</v>
      </c>
      <c r="AD3" s="2">
        <f>AC3-X3</f>
        <v>0</v>
      </c>
      <c r="AE3" s="2">
        <f>AD3^2</f>
        <v>0</v>
      </c>
    </row>
    <row r="4" spans="1:31" x14ac:dyDescent="0.35">
      <c r="A4" s="2">
        <v>52</v>
      </c>
      <c r="B4" s="2" t="s">
        <v>140</v>
      </c>
      <c r="C4" s="2">
        <v>0.11</v>
      </c>
      <c r="D4" s="2">
        <v>0.11</v>
      </c>
      <c r="E4" s="2">
        <v>0.11</v>
      </c>
      <c r="F4" s="2">
        <v>0.11</v>
      </c>
      <c r="G4" s="2">
        <f>AVERAGE(C4:F4)</f>
        <v>0.11</v>
      </c>
      <c r="H4" s="2">
        <v>12</v>
      </c>
      <c r="I4" s="2">
        <f>H4/$B$1</f>
        <v>100</v>
      </c>
      <c r="J4" s="2">
        <f>J3+I4</f>
        <v>100</v>
      </c>
      <c r="K4" s="2">
        <f>J4/3600</f>
        <v>2.7777777777777776E-2</v>
      </c>
      <c r="L4" s="2">
        <f>$G$3*EXP(-$B$9*K4)</f>
        <v>9.9272815345992443E-2</v>
      </c>
      <c r="M4" s="2">
        <f>L4-G4</f>
        <v>-1.0727184654007557E-2</v>
      </c>
      <c r="N4" s="2">
        <f>M4^2</f>
        <v>1.1507249060117523E-4</v>
      </c>
      <c r="R4" s="2">
        <v>66</v>
      </c>
      <c r="S4" s="2" t="s">
        <v>141</v>
      </c>
      <c r="T4" s="2">
        <v>0.09</v>
      </c>
      <c r="U4" s="2">
        <v>0.09</v>
      </c>
      <c r="V4" s="2">
        <v>0.09</v>
      </c>
      <c r="W4" s="2">
        <v>0.09</v>
      </c>
      <c r="X4" s="2">
        <f>AVERAGE(T4:W4)</f>
        <v>0.09</v>
      </c>
      <c r="Y4" s="2">
        <v>54</v>
      </c>
      <c r="Z4" s="2">
        <f>Y4/$S$1</f>
        <v>225</v>
      </c>
      <c r="AA4" s="2">
        <f>Z4+AA3</f>
        <v>225</v>
      </c>
      <c r="AB4" s="2">
        <f>AA4/3600</f>
        <v>6.25E-2</v>
      </c>
      <c r="AC4" s="2">
        <f>$X$3*EXP(-$S$9*AB4)</f>
        <v>7.5724451164942724E-2</v>
      </c>
      <c r="AD4" s="2">
        <f>AC4-X4</f>
        <v>-1.4275548835057272E-2</v>
      </c>
      <c r="AE4" s="2">
        <f>AD4^2</f>
        <v>2.0379129454210505E-4</v>
      </c>
    </row>
    <row r="5" spans="1:31" x14ac:dyDescent="0.35">
      <c r="A5" s="2">
        <v>51</v>
      </c>
      <c r="B5" s="2" t="s">
        <v>142</v>
      </c>
      <c r="C5" s="2">
        <v>0.09</v>
      </c>
      <c r="D5" s="2">
        <v>0.09</v>
      </c>
      <c r="E5" s="2">
        <v>0.09</v>
      </c>
      <c r="F5" s="2">
        <v>0.09</v>
      </c>
      <c r="G5" s="2">
        <f>AVERAGE(C5:F5)</f>
        <v>0.09</v>
      </c>
      <c r="H5" s="2">
        <v>17</v>
      </c>
      <c r="I5" s="2">
        <f>H5/$B$1</f>
        <v>141.66666666666669</v>
      </c>
      <c r="J5" s="2">
        <f>J4+I5</f>
        <v>241.66666666666669</v>
      </c>
      <c r="K5" s="2">
        <f>J5/3600</f>
        <v>6.7129629629629636E-2</v>
      </c>
      <c r="L5" s="2">
        <f>$G$3*EXP(-$B$9*K5)</f>
        <v>8.5842102760236821E-2</v>
      </c>
      <c r="M5" s="2">
        <f>L5-G5</f>
        <v>-4.1578972397631753E-3</v>
      </c>
      <c r="N5" s="2">
        <f>M5^2</f>
        <v>1.7288109456430232E-5</v>
      </c>
      <c r="R5" s="2">
        <v>65</v>
      </c>
      <c r="S5" s="2" t="s">
        <v>143</v>
      </c>
      <c r="T5" s="2">
        <v>0.03</v>
      </c>
      <c r="U5" s="2">
        <v>0.03</v>
      </c>
      <c r="V5" s="2">
        <v>0.03</v>
      </c>
      <c r="W5" s="2">
        <v>0.03</v>
      </c>
      <c r="X5" s="2">
        <f>AVERAGE(T5:W5)</f>
        <v>0.03</v>
      </c>
      <c r="Y5" s="2">
        <v>133</v>
      </c>
      <c r="Z5" s="2">
        <f>Y5/$S$1</f>
        <v>554.16666666666674</v>
      </c>
      <c r="AA5" s="2">
        <f>Z5+AA4</f>
        <v>779.16666666666674</v>
      </c>
      <c r="AB5" s="2">
        <f>AA5/3600</f>
        <v>0.2164351851851852</v>
      </c>
      <c r="AC5" s="2">
        <f>$X$3*EXP(-$S$9*AB5)</f>
        <v>3.8176772149063752E-2</v>
      </c>
      <c r="AD5" s="2">
        <f>AC5-X5</f>
        <v>8.1767721490637532E-3</v>
      </c>
      <c r="AE5" s="2">
        <f>AD5^2</f>
        <v>6.6859602777704667E-5</v>
      </c>
    </row>
    <row r="6" spans="1:31" x14ac:dyDescent="0.35">
      <c r="A6" s="2">
        <v>50</v>
      </c>
      <c r="B6" s="2" t="s">
        <v>144</v>
      </c>
      <c r="C6" s="2">
        <v>0.06</v>
      </c>
      <c r="D6" s="2">
        <v>0.06</v>
      </c>
      <c r="E6" s="2">
        <v>0.06</v>
      </c>
      <c r="F6" s="2">
        <v>0.06</v>
      </c>
      <c r="G6" s="2">
        <f>AVERAGE(C6:F6)</f>
        <v>0.06</v>
      </c>
      <c r="H6" s="2">
        <v>31</v>
      </c>
      <c r="I6" s="2">
        <f>H6/$B$1</f>
        <v>258.33333333333337</v>
      </c>
      <c r="J6" s="2">
        <f>J5+I6</f>
        <v>500.00000000000006</v>
      </c>
      <c r="K6" s="2">
        <f>J6/3600</f>
        <v>0.1388888888888889</v>
      </c>
      <c r="L6" s="2">
        <f>$G$3*EXP(-$B$9*K6)</f>
        <v>6.5853816914638971E-2</v>
      </c>
      <c r="M6" s="2">
        <f>L6-G6</f>
        <v>5.8538169146389735E-3</v>
      </c>
      <c r="N6" s="2">
        <f>M6^2</f>
        <v>3.4267172470113348E-5</v>
      </c>
    </row>
    <row r="7" spans="1:31" x14ac:dyDescent="0.35">
      <c r="M7" s="2" t="s">
        <v>46</v>
      </c>
      <c r="N7" s="2">
        <f>SUM(N3:N6)</f>
        <v>1.666277725277188E-4</v>
      </c>
      <c r="AD7" s="2" t="s">
        <v>46</v>
      </c>
      <c r="AE7" s="2">
        <f>SUM(AE3:AE6)</f>
        <v>2.706508973198097E-4</v>
      </c>
    </row>
    <row r="8" spans="1:31" x14ac:dyDescent="0.35">
      <c r="A8" s="2" t="s">
        <v>145</v>
      </c>
      <c r="B8" s="2" t="s">
        <v>26</v>
      </c>
      <c r="R8" s="2" t="s">
        <v>145</v>
      </c>
      <c r="S8" s="2" t="s">
        <v>26</v>
      </c>
    </row>
    <row r="9" spans="1:31" x14ac:dyDescent="0.35">
      <c r="B9" s="2">
        <v>3.6939094236512795</v>
      </c>
      <c r="S9" s="2">
        <v>4.4491052294454292</v>
      </c>
    </row>
    <row r="11" spans="1:31" x14ac:dyDescent="0.35">
      <c r="A11" s="2" t="s">
        <v>146</v>
      </c>
      <c r="B11" s="2">
        <v>0.09</v>
      </c>
      <c r="R11" s="2" t="s">
        <v>147</v>
      </c>
      <c r="S11" s="2">
        <v>7.0000000000000007E-2</v>
      </c>
    </row>
    <row r="12" spans="1:31" x14ac:dyDescent="0.3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16</v>
      </c>
      <c r="I12" s="2" t="s">
        <v>17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R12" s="2" t="s">
        <v>2</v>
      </c>
      <c r="S12" s="2" t="s">
        <v>3</v>
      </c>
      <c r="T12" s="2" t="s">
        <v>4</v>
      </c>
      <c r="U12" s="2" t="s">
        <v>5</v>
      </c>
      <c r="V12" s="2" t="s">
        <v>6</v>
      </c>
      <c r="W12" s="2" t="s">
        <v>7</v>
      </c>
      <c r="X12" s="2" t="s">
        <v>8</v>
      </c>
      <c r="Y12" s="2" t="s">
        <v>16</v>
      </c>
      <c r="Z12" s="2" t="s">
        <v>17</v>
      </c>
      <c r="AA12" s="2" t="s">
        <v>11</v>
      </c>
      <c r="AB12" s="2" t="s">
        <v>12</v>
      </c>
      <c r="AC12" s="2" t="s">
        <v>13</v>
      </c>
      <c r="AD12" s="2" t="s">
        <v>14</v>
      </c>
      <c r="AE12" s="2" t="s">
        <v>15</v>
      </c>
    </row>
    <row r="13" spans="1:31" x14ac:dyDescent="0.35">
      <c r="A13" s="2">
        <v>58</v>
      </c>
      <c r="B13" s="2" t="s">
        <v>148</v>
      </c>
      <c r="C13" s="2">
        <v>0.17</v>
      </c>
      <c r="D13" s="2">
        <v>0.17</v>
      </c>
      <c r="E13" s="2">
        <v>0.17</v>
      </c>
      <c r="F13" s="2">
        <v>0.17</v>
      </c>
      <c r="G13" s="2">
        <v>0.17</v>
      </c>
      <c r="H13" s="2">
        <v>0</v>
      </c>
      <c r="I13" s="2">
        <f>H13/$B$11</f>
        <v>0</v>
      </c>
      <c r="J13" s="2">
        <f>I13</f>
        <v>0</v>
      </c>
      <c r="K13" s="2">
        <f>J13/3600</f>
        <v>0</v>
      </c>
      <c r="L13" s="2">
        <f>$G$13*EXP(-$B$19*K13)</f>
        <v>0.17</v>
      </c>
      <c r="M13" s="2">
        <f>L13-G13</f>
        <v>0</v>
      </c>
      <c r="N13" s="2">
        <f>M13^2</f>
        <v>0</v>
      </c>
      <c r="R13" s="2">
        <v>63</v>
      </c>
      <c r="S13" s="2" t="s">
        <v>149</v>
      </c>
      <c r="T13" s="2">
        <v>0.24</v>
      </c>
      <c r="U13" s="2">
        <v>0.24</v>
      </c>
      <c r="V13" s="2">
        <v>0.24</v>
      </c>
      <c r="W13" s="2">
        <v>0.24</v>
      </c>
      <c r="X13" s="2">
        <v>0.24</v>
      </c>
      <c r="Y13" s="2">
        <v>0</v>
      </c>
      <c r="Z13" s="2">
        <f>Y13/$S$11</f>
        <v>0</v>
      </c>
      <c r="AA13" s="2">
        <f>Z13</f>
        <v>0</v>
      </c>
      <c r="AB13" s="2">
        <f>AA13/3600</f>
        <v>0</v>
      </c>
      <c r="AC13" s="2">
        <f>$X$13*EXP(-$S$19*AB13)</f>
        <v>0.24</v>
      </c>
      <c r="AD13" s="2">
        <f>AC13-X13</f>
        <v>0</v>
      </c>
      <c r="AE13" s="2">
        <f>AD13^2</f>
        <v>0</v>
      </c>
    </row>
    <row r="14" spans="1:31" x14ac:dyDescent="0.35">
      <c r="A14" s="2">
        <v>57</v>
      </c>
      <c r="B14" s="2" t="s">
        <v>150</v>
      </c>
      <c r="C14" s="2">
        <v>0.14000000000000001</v>
      </c>
      <c r="D14" s="2">
        <v>0.14000000000000001</v>
      </c>
      <c r="E14" s="2">
        <v>0.14000000000000001</v>
      </c>
      <c r="F14" s="2">
        <v>0.14000000000000001</v>
      </c>
      <c r="G14" s="2">
        <v>0.14000000000000001</v>
      </c>
      <c r="H14" s="2">
        <v>30</v>
      </c>
      <c r="I14" s="2">
        <f>H14/$B$11</f>
        <v>333.33333333333337</v>
      </c>
      <c r="J14" s="2">
        <f>I14+J13</f>
        <v>333.33333333333337</v>
      </c>
      <c r="K14" s="2">
        <f>J14/3600</f>
        <v>9.2592592592592601E-2</v>
      </c>
      <c r="L14" s="2">
        <f>$G$13*EXP(-$B$19*K14)</f>
        <v>0.15442396495782043</v>
      </c>
      <c r="M14" s="2">
        <f>L14-G14</f>
        <v>1.4423964957820418E-2</v>
      </c>
      <c r="N14" s="2">
        <f>M14^2</f>
        <v>2.0805076510443135E-4</v>
      </c>
      <c r="R14" s="2">
        <v>62</v>
      </c>
      <c r="S14" s="2" t="s">
        <v>151</v>
      </c>
      <c r="T14" s="2">
        <v>0.23</v>
      </c>
      <c r="U14" s="2">
        <v>0.23</v>
      </c>
      <c r="V14" s="2">
        <v>0.23</v>
      </c>
      <c r="W14" s="2">
        <v>0.23</v>
      </c>
      <c r="X14" s="2">
        <v>0.23</v>
      </c>
      <c r="Y14" s="2">
        <v>21</v>
      </c>
      <c r="Z14" s="2">
        <f>Y14/$S$11</f>
        <v>299.99999999999994</v>
      </c>
      <c r="AA14" s="2">
        <f>AA13+Z14</f>
        <v>299.99999999999994</v>
      </c>
      <c r="AB14" s="2">
        <f>AA14/3600</f>
        <v>8.3333333333333315E-2</v>
      </c>
      <c r="AC14" s="2">
        <f>$X$13*EXP(-$S$19*AB14)</f>
        <v>0.22392785590788025</v>
      </c>
      <c r="AD14" s="2">
        <f>AC14-X14</f>
        <v>-6.0721440921197578E-3</v>
      </c>
      <c r="AE14" s="2">
        <f>AD14^2</f>
        <v>3.6870933875464879E-5</v>
      </c>
    </row>
    <row r="15" spans="1:31" x14ac:dyDescent="0.35">
      <c r="A15" s="2">
        <v>56</v>
      </c>
      <c r="B15" s="2" t="s">
        <v>152</v>
      </c>
      <c r="C15" s="2">
        <v>0.14000000000000001</v>
      </c>
      <c r="D15" s="2">
        <v>0.14000000000000001</v>
      </c>
      <c r="E15" s="2">
        <v>0.14000000000000001</v>
      </c>
      <c r="F15" s="2">
        <v>0.14000000000000001</v>
      </c>
      <c r="G15" s="2">
        <v>0.14000000000000001</v>
      </c>
      <c r="H15" s="2">
        <v>25</v>
      </c>
      <c r="I15" s="2">
        <f>H15/$B$11</f>
        <v>277.77777777777777</v>
      </c>
      <c r="J15" s="2">
        <f>I15+J14</f>
        <v>611.11111111111109</v>
      </c>
      <c r="K15" s="2">
        <f>J15/3600</f>
        <v>0.16975308641975309</v>
      </c>
      <c r="L15" s="2">
        <f>$G$13*EXP(-$B$19*K15)</f>
        <v>0.14253981164175894</v>
      </c>
      <c r="M15" s="2">
        <f>L15-G15</f>
        <v>2.5398116417589267E-3</v>
      </c>
      <c r="N15" s="2">
        <f>M15^2</f>
        <v>6.4506431756141744E-6</v>
      </c>
      <c r="R15" s="2">
        <v>61</v>
      </c>
      <c r="S15" s="2" t="s">
        <v>153</v>
      </c>
      <c r="T15" s="2">
        <v>0.21</v>
      </c>
      <c r="U15" s="2">
        <v>0.21</v>
      </c>
      <c r="V15" s="2">
        <v>0.21</v>
      </c>
      <c r="W15" s="2">
        <v>0.21</v>
      </c>
      <c r="X15" s="2">
        <v>0.21</v>
      </c>
      <c r="Y15" s="2">
        <v>14</v>
      </c>
      <c r="Z15" s="2">
        <f>Y15/$S$11</f>
        <v>199.99999999999997</v>
      </c>
      <c r="AA15" s="2">
        <f>AA14+Z15</f>
        <v>499.99999999999989</v>
      </c>
      <c r="AB15" s="2">
        <f>AA15/3600</f>
        <v>0.13888888888888887</v>
      </c>
      <c r="AC15" s="2">
        <f>$X$13*EXP(-$S$19*AB15)</f>
        <v>0.21381559358972319</v>
      </c>
      <c r="AD15" s="2">
        <f>AC15-X15</f>
        <v>3.815593589723193E-3</v>
      </c>
      <c r="AE15" s="2">
        <f>AD15^2</f>
        <v>1.4558754441936722E-5</v>
      </c>
    </row>
    <row r="16" spans="1:31" x14ac:dyDescent="0.35">
      <c r="A16" s="2">
        <v>54</v>
      </c>
      <c r="B16" s="2" t="s">
        <v>154</v>
      </c>
      <c r="C16" s="2">
        <v>0.12</v>
      </c>
      <c r="D16" s="2">
        <v>0.12</v>
      </c>
      <c r="E16" s="2">
        <v>0.12</v>
      </c>
      <c r="F16" s="2">
        <v>0.12</v>
      </c>
      <c r="G16" s="2">
        <v>0.12</v>
      </c>
      <c r="H16" s="2">
        <v>70</v>
      </c>
      <c r="I16" s="2">
        <f>H16/$B$11</f>
        <v>777.77777777777783</v>
      </c>
      <c r="J16" s="2">
        <f>I16+J15</f>
        <v>1388.8888888888889</v>
      </c>
      <c r="K16" s="2">
        <f>J16/3600</f>
        <v>0.38580246913580246</v>
      </c>
      <c r="L16" s="2">
        <f>$G$13*EXP(-$B$19*K16)</f>
        <v>0.11390855133347218</v>
      </c>
      <c r="M16" s="2">
        <f>L16-G16</f>
        <v>-6.0914486665278184E-3</v>
      </c>
      <c r="N16" s="2">
        <f>M16^2</f>
        <v>3.7105746856943536E-5</v>
      </c>
      <c r="AD16" s="2" t="s">
        <v>46</v>
      </c>
      <c r="AE16" s="2">
        <f>SUM(AE13:AE15)</f>
        <v>5.1429688317401603E-5</v>
      </c>
    </row>
    <row r="17" spans="1:31" x14ac:dyDescent="0.35">
      <c r="M17" s="2" t="s">
        <v>46</v>
      </c>
      <c r="N17" s="2">
        <f>SUM(N13:N16)</f>
        <v>2.5160715513698902E-4</v>
      </c>
    </row>
    <row r="18" spans="1:31" x14ac:dyDescent="0.35">
      <c r="A18" s="2" t="s">
        <v>145</v>
      </c>
      <c r="B18" s="2" t="s">
        <v>26</v>
      </c>
      <c r="R18" s="2" t="s">
        <v>145</v>
      </c>
      <c r="S18" s="2" t="s">
        <v>26</v>
      </c>
    </row>
    <row r="19" spans="1:31" x14ac:dyDescent="0.35">
      <c r="B19" s="2">
        <v>1.037843258902871</v>
      </c>
      <c r="S19" s="2">
        <v>0.8317799424365484</v>
      </c>
    </row>
    <row r="22" spans="1:31" x14ac:dyDescent="0.35">
      <c r="A22" s="2" t="s">
        <v>155</v>
      </c>
      <c r="B22" s="2">
        <v>0.43</v>
      </c>
      <c r="R22" s="2" t="s">
        <v>156</v>
      </c>
      <c r="S22" s="2">
        <v>0.26</v>
      </c>
    </row>
    <row r="23" spans="1:31" x14ac:dyDescent="0.35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  <c r="G23" s="2" t="s">
        <v>8</v>
      </c>
      <c r="H23" s="2" t="s">
        <v>16</v>
      </c>
      <c r="I23" s="2" t="s">
        <v>17</v>
      </c>
      <c r="J23" s="2" t="s">
        <v>11</v>
      </c>
      <c r="K23" s="2" t="s">
        <v>12</v>
      </c>
      <c r="L23" s="2" t="s">
        <v>13</v>
      </c>
      <c r="M23" s="2" t="s">
        <v>14</v>
      </c>
      <c r="N23" s="2" t="s">
        <v>15</v>
      </c>
      <c r="R23" s="2" t="s">
        <v>2</v>
      </c>
      <c r="S23" s="2" t="s">
        <v>3</v>
      </c>
      <c r="T23" s="2" t="s">
        <v>4</v>
      </c>
      <c r="U23" s="2" t="s">
        <v>5</v>
      </c>
      <c r="V23" s="2" t="s">
        <v>6</v>
      </c>
      <c r="W23" s="2" t="s">
        <v>7</v>
      </c>
      <c r="X23" s="2" t="s">
        <v>8</v>
      </c>
      <c r="Y23" s="2" t="s">
        <v>16</v>
      </c>
      <c r="Z23" s="2" t="s">
        <v>17</v>
      </c>
      <c r="AA23" s="2" t="s">
        <v>11</v>
      </c>
      <c r="AB23" s="2" t="s">
        <v>12</v>
      </c>
      <c r="AC23" s="2" t="s">
        <v>13</v>
      </c>
      <c r="AD23" s="2" t="s">
        <v>14</v>
      </c>
      <c r="AE23" s="2" t="s">
        <v>15</v>
      </c>
    </row>
    <row r="24" spans="1:31" x14ac:dyDescent="0.35">
      <c r="R24" s="2">
        <v>123</v>
      </c>
      <c r="S24" s="2" t="s">
        <v>157</v>
      </c>
      <c r="T24" s="2">
        <v>0.2</v>
      </c>
      <c r="U24" s="2">
        <v>0.21</v>
      </c>
      <c r="V24" s="2">
        <v>0.19</v>
      </c>
      <c r="X24" s="2">
        <f>AVERAGE(T24:V24)</f>
        <v>0.20000000000000004</v>
      </c>
      <c r="Y24" s="2">
        <v>0</v>
      </c>
      <c r="Z24" s="2">
        <f>Y24/$S$22</f>
        <v>0</v>
      </c>
      <c r="AA24" s="2">
        <f>Z24</f>
        <v>0</v>
      </c>
      <c r="AB24" s="2">
        <f>AA24/3600</f>
        <v>0</v>
      </c>
      <c r="AC24" s="2">
        <f>$X$24*EXP(-$S$32*AB24)</f>
        <v>0.20000000000000004</v>
      </c>
      <c r="AD24" s="2">
        <f>AC24-X24</f>
        <v>0</v>
      </c>
      <c r="AE24" s="2">
        <f>AD24^2</f>
        <v>0</v>
      </c>
    </row>
    <row r="25" spans="1:31" x14ac:dyDescent="0.35">
      <c r="A25" s="2">
        <v>125</v>
      </c>
      <c r="B25" s="2" t="s">
        <v>158</v>
      </c>
      <c r="C25" s="2">
        <v>0.16</v>
      </c>
      <c r="D25" s="2">
        <v>0.16</v>
      </c>
      <c r="E25" s="2">
        <v>0.16</v>
      </c>
      <c r="F25" s="2">
        <v>0.16</v>
      </c>
      <c r="G25" s="2">
        <v>0.16</v>
      </c>
      <c r="H25" s="2">
        <v>0</v>
      </c>
      <c r="I25" s="2">
        <f>H25/$B$22</f>
        <v>0</v>
      </c>
      <c r="J25" s="2">
        <f>I25</f>
        <v>0</v>
      </c>
      <c r="K25" s="2">
        <f>J25/3600</f>
        <v>0</v>
      </c>
      <c r="L25" s="2">
        <f>$G$25*EXP(-$B$32*K25)</f>
        <v>0.16</v>
      </c>
      <c r="M25" s="2">
        <f>L25-G25</f>
        <v>0</v>
      </c>
      <c r="N25" s="2">
        <f>M25^2</f>
        <v>0</v>
      </c>
      <c r="R25" s="2">
        <v>122</v>
      </c>
      <c r="S25" s="2" t="s">
        <v>159</v>
      </c>
      <c r="T25" s="2">
        <v>0.16</v>
      </c>
      <c r="U25" s="2">
        <v>0.18</v>
      </c>
      <c r="V25" s="2">
        <v>0.17</v>
      </c>
      <c r="X25" s="2">
        <f>AVERAGE(T25:V25)</f>
        <v>0.17</v>
      </c>
      <c r="Y25" s="2">
        <v>65</v>
      </c>
      <c r="Z25" s="2">
        <f>Y25/$S$22</f>
        <v>250</v>
      </c>
      <c r="AA25" s="2">
        <f>Z25+AA24</f>
        <v>250</v>
      </c>
      <c r="AB25" s="2">
        <f>AA25/3600</f>
        <v>6.9444444444444448E-2</v>
      </c>
      <c r="AC25" s="2">
        <f>$X$24*EXP(-$S$32*AB25)</f>
        <v>0.17689698867649672</v>
      </c>
      <c r="AD25" s="2">
        <f>AC25-X25</f>
        <v>6.8969886764967125E-3</v>
      </c>
      <c r="AE25" s="2">
        <f>AD25^2</f>
        <v>4.7568452803723874E-5</v>
      </c>
    </row>
    <row r="26" spans="1:31" x14ac:dyDescent="0.35">
      <c r="A26" s="2">
        <v>126</v>
      </c>
      <c r="B26" s="2" t="s">
        <v>160</v>
      </c>
      <c r="C26" s="2">
        <v>0.14000000000000001</v>
      </c>
      <c r="D26" s="2">
        <v>0.14000000000000001</v>
      </c>
      <c r="E26" s="2">
        <v>0.14000000000000001</v>
      </c>
      <c r="F26" s="2">
        <v>0.14000000000000001</v>
      </c>
      <c r="G26" s="2">
        <v>0.14000000000000001</v>
      </c>
      <c r="H26" s="2">
        <v>30</v>
      </c>
      <c r="I26" s="2">
        <f>H26/$B$22</f>
        <v>69.767441860465112</v>
      </c>
      <c r="J26" s="2">
        <f>I26+J25</f>
        <v>69.767441860465112</v>
      </c>
      <c r="K26" s="2">
        <f>J26/3600</f>
        <v>1.937984496124031E-2</v>
      </c>
      <c r="L26" s="2">
        <f>$G$25*EXP(-$B$32*K26)</f>
        <v>0.14088209777613014</v>
      </c>
      <c r="M26" s="2">
        <f>L26-G26</f>
        <v>8.8209777613013074E-4</v>
      </c>
      <c r="N26" s="2">
        <f>M26^2</f>
        <v>7.7809648665372221E-7</v>
      </c>
      <c r="R26" s="2">
        <v>121</v>
      </c>
      <c r="S26" s="2" t="s">
        <v>161</v>
      </c>
      <c r="T26" s="2">
        <v>0.19</v>
      </c>
      <c r="U26" s="2">
        <v>0.18</v>
      </c>
      <c r="V26" s="2">
        <v>0.18</v>
      </c>
      <c r="X26" s="2">
        <f>AVERAGE(T26:V26)</f>
        <v>0.18333333333333335</v>
      </c>
      <c r="Y26" s="2">
        <v>36</v>
      </c>
      <c r="Z26" s="2">
        <f>Y26/$S$22</f>
        <v>138.46153846153845</v>
      </c>
      <c r="AA26" s="2">
        <f>Z26+AA25</f>
        <v>388.46153846153845</v>
      </c>
      <c r="AB26" s="2">
        <f>AA26/3600</f>
        <v>0.1079059829059829</v>
      </c>
      <c r="AC26" s="2">
        <f>$X$24*EXP(-$S$32*AB26)</f>
        <v>0.16527042639779504</v>
      </c>
      <c r="AD26" s="2">
        <f>AC26-X26</f>
        <v>-1.8062906935538303E-2</v>
      </c>
      <c r="AE26" s="2">
        <f>AD26^2</f>
        <v>3.2626860696191774E-4</v>
      </c>
    </row>
    <row r="27" spans="1:31" x14ac:dyDescent="0.35">
      <c r="A27" s="2">
        <v>127</v>
      </c>
      <c r="B27" s="2" t="s">
        <v>162</v>
      </c>
      <c r="C27" s="2">
        <v>0.13</v>
      </c>
      <c r="D27" s="2">
        <v>0.13</v>
      </c>
      <c r="E27" s="2">
        <v>0.13</v>
      </c>
      <c r="F27" s="2">
        <v>0.13</v>
      </c>
      <c r="G27" s="2">
        <v>0.13</v>
      </c>
      <c r="H27" s="2">
        <v>25</v>
      </c>
      <c r="I27" s="2">
        <f>H27/$B$22</f>
        <v>58.139534883720934</v>
      </c>
      <c r="J27" s="2">
        <f>I27+J26</f>
        <v>127.90697674418604</v>
      </c>
      <c r="K27" s="2">
        <f>J27/3600</f>
        <v>3.55297157622739E-2</v>
      </c>
      <c r="L27" s="2">
        <f>$G$25*EXP(-$B$32*K27)</f>
        <v>0.12670750298248826</v>
      </c>
      <c r="M27" s="2">
        <f>L27-G27</f>
        <v>-3.2924970175117474E-3</v>
      </c>
      <c r="N27" s="2">
        <f>M27^2</f>
        <v>1.0840536610323751E-5</v>
      </c>
      <c r="R27" s="2">
        <v>120</v>
      </c>
      <c r="S27" s="2" t="s">
        <v>163</v>
      </c>
      <c r="T27" s="2">
        <v>0.15</v>
      </c>
      <c r="U27" s="2">
        <v>0.16</v>
      </c>
      <c r="V27" s="2">
        <v>0.16</v>
      </c>
      <c r="X27" s="2">
        <f>AVERAGE(T27:V27)</f>
        <v>0.15666666666666665</v>
      </c>
      <c r="Y27" s="2">
        <v>16</v>
      </c>
      <c r="Z27" s="2">
        <f>Y27/$S$22</f>
        <v>61.538461538461533</v>
      </c>
      <c r="AA27" s="2">
        <f>Z27+AA26</f>
        <v>450</v>
      </c>
      <c r="AB27" s="2">
        <f>AA27/3600</f>
        <v>0.125</v>
      </c>
      <c r="AC27" s="2">
        <f>$X$24*EXP(-$S$32*AB27)</f>
        <v>0.16035141453694332</v>
      </c>
      <c r="AD27" s="2">
        <f>AC27-X27</f>
        <v>3.6847478702766723E-3</v>
      </c>
      <c r="AE27" s="2">
        <f>AD27^2</f>
        <v>1.3577366867508471E-5</v>
      </c>
    </row>
    <row r="28" spans="1:31" x14ac:dyDescent="0.35">
      <c r="A28" s="2">
        <v>128</v>
      </c>
      <c r="B28" s="2" t="s">
        <v>164</v>
      </c>
      <c r="C28" s="2">
        <v>0.11</v>
      </c>
      <c r="D28" s="2">
        <v>0.11</v>
      </c>
      <c r="E28" s="2">
        <v>0.11</v>
      </c>
      <c r="F28" s="2">
        <v>0.11</v>
      </c>
      <c r="G28" s="2">
        <v>0.11</v>
      </c>
      <c r="H28" s="2">
        <v>29</v>
      </c>
      <c r="I28" s="2">
        <f>H28/$B$22</f>
        <v>67.441860465116278</v>
      </c>
      <c r="J28" s="2">
        <f>I28+J27</f>
        <v>195.3488372093023</v>
      </c>
      <c r="K28" s="2">
        <f>J28/3600</f>
        <v>5.4263565891472861E-2</v>
      </c>
      <c r="L28" s="2">
        <f>$G$25*EXP(-$B$32*K28)</f>
        <v>0.11204185708427737</v>
      </c>
      <c r="M28" s="2">
        <f>L28-G28</f>
        <v>2.0418570842773709E-3</v>
      </c>
      <c r="N28" s="2">
        <f>M28^2</f>
        <v>4.1691803526136861E-6</v>
      </c>
      <c r="R28" s="2">
        <v>119</v>
      </c>
      <c r="S28" s="2" t="s">
        <v>165</v>
      </c>
      <c r="T28" s="2">
        <v>0.14000000000000001</v>
      </c>
      <c r="U28" s="2">
        <v>0.15</v>
      </c>
      <c r="V28" s="2">
        <v>0.15</v>
      </c>
      <c r="X28" s="2">
        <f>AVERAGE(T28:V28)</f>
        <v>0.1466666666666667</v>
      </c>
      <c r="Y28" s="2">
        <v>22</v>
      </c>
      <c r="Z28" s="2">
        <f>Y28/$S$22</f>
        <v>84.615384615384613</v>
      </c>
      <c r="AA28" s="2">
        <f>Z28+AA27</f>
        <v>534.61538461538464</v>
      </c>
      <c r="AB28" s="2">
        <f>AA28/3600</f>
        <v>0.1485042735042735</v>
      </c>
      <c r="AC28" s="2">
        <f>$X$24*EXP(-$S$32*AB28)</f>
        <v>0.15382593415870638</v>
      </c>
      <c r="AD28" s="2">
        <f>AC28-X28</f>
        <v>7.1592674920396837E-3</v>
      </c>
      <c r="AE28" s="2">
        <f>AD28^2</f>
        <v>5.1255111022576186E-5</v>
      </c>
    </row>
    <row r="29" spans="1:31" x14ac:dyDescent="0.35">
      <c r="AD29" s="2" t="s">
        <v>46</v>
      </c>
      <c r="AE29" s="2">
        <f>SUM(AE24:AE28)</f>
        <v>4.3866953765572624E-4</v>
      </c>
    </row>
    <row r="30" spans="1:31" x14ac:dyDescent="0.35">
      <c r="M30" s="2" t="s">
        <v>46</v>
      </c>
      <c r="N30" s="2">
        <f>SUM(N25:N28)</f>
        <v>1.578781344959116E-5</v>
      </c>
    </row>
    <row r="31" spans="1:31" x14ac:dyDescent="0.35">
      <c r="A31" s="2" t="s">
        <v>145</v>
      </c>
      <c r="B31" s="2" t="s">
        <v>26</v>
      </c>
      <c r="R31" s="2" t="s">
        <v>145</v>
      </c>
      <c r="S31" s="2" t="s">
        <v>26</v>
      </c>
    </row>
    <row r="32" spans="1:31" x14ac:dyDescent="0.35">
      <c r="B32" s="2">
        <v>6.5661237689756708</v>
      </c>
      <c r="S32" s="2">
        <v>1.7675969511123739</v>
      </c>
    </row>
    <row r="35" spans="1:31" x14ac:dyDescent="0.35">
      <c r="A35" s="2" t="s">
        <v>166</v>
      </c>
      <c r="B35" s="2">
        <v>0.28000000000000003</v>
      </c>
      <c r="R35" s="2" t="s">
        <v>167</v>
      </c>
      <c r="S35" s="2">
        <v>0.03</v>
      </c>
    </row>
    <row r="36" spans="1:31" x14ac:dyDescent="0.3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  <c r="H36" s="2" t="s">
        <v>16</v>
      </c>
      <c r="I36" s="2" t="s">
        <v>17</v>
      </c>
      <c r="J36" s="2" t="s">
        <v>11</v>
      </c>
      <c r="K36" s="2" t="s">
        <v>12</v>
      </c>
      <c r="L36" s="2" t="s">
        <v>13</v>
      </c>
      <c r="M36" s="2" t="s">
        <v>14</v>
      </c>
      <c r="N36" s="2" t="s">
        <v>15</v>
      </c>
      <c r="R36" s="2" t="s">
        <v>2</v>
      </c>
      <c r="S36" s="2" t="s">
        <v>3</v>
      </c>
      <c r="T36" s="2" t="s">
        <v>4</v>
      </c>
      <c r="U36" s="2" t="s">
        <v>5</v>
      </c>
      <c r="V36" s="2" t="s">
        <v>6</v>
      </c>
      <c r="W36" s="2" t="s">
        <v>7</v>
      </c>
      <c r="X36" s="2" t="s">
        <v>8</v>
      </c>
      <c r="Y36" s="2" t="s">
        <v>16</v>
      </c>
      <c r="Z36" s="2" t="s">
        <v>17</v>
      </c>
      <c r="AA36" s="2" t="s">
        <v>11</v>
      </c>
      <c r="AB36" s="2" t="s">
        <v>12</v>
      </c>
      <c r="AC36" s="2" t="s">
        <v>13</v>
      </c>
      <c r="AD36" s="2" t="s">
        <v>14</v>
      </c>
      <c r="AE36" s="2" t="s">
        <v>15</v>
      </c>
    </row>
    <row r="37" spans="1:31" x14ac:dyDescent="0.35">
      <c r="A37" s="2">
        <v>135</v>
      </c>
      <c r="B37" s="2" t="s">
        <v>168</v>
      </c>
      <c r="C37" s="2">
        <v>0.37</v>
      </c>
      <c r="D37" s="2">
        <v>0.37</v>
      </c>
      <c r="E37" s="2">
        <v>0.38</v>
      </c>
      <c r="G37" s="2">
        <f>AVERAGE(C37:E37)</f>
        <v>0.37333333333333335</v>
      </c>
      <c r="H37" s="2">
        <v>0</v>
      </c>
      <c r="I37" s="2">
        <f>H37/$B$35</f>
        <v>0</v>
      </c>
      <c r="J37" s="2">
        <f>I37</f>
        <v>0</v>
      </c>
      <c r="K37" s="2">
        <f>J37/3600</f>
        <v>0</v>
      </c>
      <c r="L37" s="2">
        <f>$G$37*EXP(-$B$46*K37)</f>
        <v>0.37333333333333335</v>
      </c>
      <c r="M37" s="2">
        <f>L37-G37</f>
        <v>0</v>
      </c>
      <c r="N37" s="2">
        <f>M37^2</f>
        <v>0</v>
      </c>
      <c r="R37" s="2">
        <v>88</v>
      </c>
      <c r="S37" s="2" t="s">
        <v>169</v>
      </c>
      <c r="T37" s="2">
        <v>0.7</v>
      </c>
      <c r="U37" s="2">
        <v>0.68</v>
      </c>
      <c r="V37" s="2">
        <v>0.68</v>
      </c>
      <c r="X37" s="2">
        <f>AVERAGE(T37:V37)</f>
        <v>0.68666666666666665</v>
      </c>
      <c r="Y37" s="2">
        <v>0</v>
      </c>
      <c r="Z37" s="2">
        <f>Y37/$S$35</f>
        <v>0</v>
      </c>
      <c r="AA37" s="2">
        <f>Z37</f>
        <v>0</v>
      </c>
      <c r="AB37" s="2">
        <f>AA37/3600</f>
        <v>0</v>
      </c>
      <c r="AC37" s="2">
        <f>$X$37*EXP(-$S$46*AB37)</f>
        <v>0.68666666666666665</v>
      </c>
      <c r="AD37" s="2">
        <f>AC37-X37</f>
        <v>0</v>
      </c>
      <c r="AE37" s="2">
        <f>AD37^2</f>
        <v>0</v>
      </c>
    </row>
    <row r="38" spans="1:31" x14ac:dyDescent="0.35">
      <c r="A38" s="2">
        <v>134</v>
      </c>
      <c r="B38" s="2" t="s">
        <v>170</v>
      </c>
      <c r="C38" s="2">
        <v>0.34</v>
      </c>
      <c r="D38" s="2">
        <v>0.35</v>
      </c>
      <c r="E38" s="2">
        <v>0.35</v>
      </c>
      <c r="G38" s="2">
        <f t="shared" ref="G38:G43" si="0">AVERAGE(C38:E38)</f>
        <v>0.34666666666666668</v>
      </c>
      <c r="H38" s="2">
        <v>35</v>
      </c>
      <c r="I38" s="2">
        <f t="shared" ref="I38:I43" si="1">H38/$B$35</f>
        <v>124.99999999999999</v>
      </c>
      <c r="J38" s="2">
        <f t="shared" ref="J38:J43" si="2">J37+I38</f>
        <v>124.99999999999999</v>
      </c>
      <c r="K38" s="2">
        <f t="shared" ref="K38:K43" si="3">J38/3600</f>
        <v>3.4722222222222217E-2</v>
      </c>
      <c r="L38" s="2">
        <f t="shared" ref="L38:L43" si="4">$G$37*EXP(-$B$46*K38)</f>
        <v>0.35563564444049262</v>
      </c>
      <c r="M38" s="2">
        <f t="shared" ref="M38:M43" si="5">L38-G38</f>
        <v>8.9689777738259369E-3</v>
      </c>
      <c r="N38" s="2">
        <f t="shared" ref="N38:N43" si="6">M38^2</f>
        <v>8.0442562307383653E-5</v>
      </c>
      <c r="R38" s="2">
        <v>89</v>
      </c>
      <c r="S38" s="2" t="s">
        <v>171</v>
      </c>
      <c r="T38" s="2">
        <v>0.65</v>
      </c>
      <c r="U38" s="2">
        <v>0.63</v>
      </c>
      <c r="V38" s="2">
        <v>0.63</v>
      </c>
      <c r="X38" s="2">
        <f>AVERAGE(T38:V38)</f>
        <v>0.63666666666666671</v>
      </c>
      <c r="Y38" s="2">
        <v>21</v>
      </c>
      <c r="Z38" s="2">
        <f>Y38/$S$35</f>
        <v>700</v>
      </c>
      <c r="AA38" s="2">
        <f>AA37+Z38</f>
        <v>700</v>
      </c>
      <c r="AB38" s="2">
        <f>AA38/3600</f>
        <v>0.19444444444444445</v>
      </c>
      <c r="AC38" s="2">
        <f>$X$37*EXP(-$S$46*AB38)</f>
        <v>0.66483788803963917</v>
      </c>
      <c r="AD38" s="2">
        <f>AC38-X38</f>
        <v>2.8171221372972455E-2</v>
      </c>
      <c r="AE38" s="2">
        <f>AD38^2</f>
        <v>7.9361771364502007E-4</v>
      </c>
    </row>
    <row r="39" spans="1:31" x14ac:dyDescent="0.35">
      <c r="A39" s="2">
        <v>133</v>
      </c>
      <c r="B39" s="2" t="s">
        <v>172</v>
      </c>
      <c r="C39" s="2">
        <v>0.34</v>
      </c>
      <c r="D39" s="2">
        <v>0.35</v>
      </c>
      <c r="E39" s="2">
        <v>0.35</v>
      </c>
      <c r="G39" s="2">
        <f t="shared" si="0"/>
        <v>0.34666666666666668</v>
      </c>
      <c r="H39" s="2">
        <v>30</v>
      </c>
      <c r="I39" s="2">
        <f t="shared" si="1"/>
        <v>107.14285714285714</v>
      </c>
      <c r="J39" s="2">
        <f t="shared" si="2"/>
        <v>232.14285714285711</v>
      </c>
      <c r="K39" s="2">
        <f t="shared" si="3"/>
        <v>6.4484126984126977E-2</v>
      </c>
      <c r="L39" s="2">
        <f t="shared" si="4"/>
        <v>0.34113546110237752</v>
      </c>
      <c r="M39" s="2">
        <f t="shared" si="5"/>
        <v>-5.5312055642891544E-3</v>
      </c>
      <c r="N39" s="2">
        <f t="shared" si="6"/>
        <v>3.0594234994423306E-5</v>
      </c>
      <c r="R39" s="2">
        <v>90</v>
      </c>
      <c r="S39" s="2" t="s">
        <v>173</v>
      </c>
      <c r="T39" s="2">
        <v>0.62</v>
      </c>
      <c r="U39" s="2">
        <v>0.62</v>
      </c>
      <c r="V39" s="2">
        <v>0.61</v>
      </c>
      <c r="X39" s="2">
        <f>AVERAGE(T39:V39)</f>
        <v>0.6166666666666667</v>
      </c>
      <c r="Y39" s="2">
        <v>13</v>
      </c>
      <c r="Z39" s="2">
        <f>Y39/$S$35</f>
        <v>433.33333333333337</v>
      </c>
      <c r="AA39" s="2">
        <f>AA38+Z39</f>
        <v>1133.3333333333335</v>
      </c>
      <c r="AB39" s="2">
        <f>AA39/3600</f>
        <v>0.31481481481481488</v>
      </c>
      <c r="AC39" s="2">
        <f>$X$37*EXP(-$S$46*AB39)</f>
        <v>0.65167400359124061</v>
      </c>
      <c r="AD39" s="2">
        <f>AC39-X39</f>
        <v>3.5007336924573917E-2</v>
      </c>
      <c r="AE39" s="2">
        <f>AD39^2</f>
        <v>1.2255136385506363E-3</v>
      </c>
    </row>
    <row r="40" spans="1:31" x14ac:dyDescent="0.35">
      <c r="A40" s="2">
        <v>132</v>
      </c>
      <c r="B40" s="2" t="s">
        <v>174</v>
      </c>
      <c r="C40" s="2">
        <v>0.32</v>
      </c>
      <c r="D40" s="2">
        <v>0.32</v>
      </c>
      <c r="E40" s="2">
        <v>0.32</v>
      </c>
      <c r="G40" s="2">
        <f t="shared" si="0"/>
        <v>0.32</v>
      </c>
      <c r="H40" s="2">
        <v>23</v>
      </c>
      <c r="I40" s="2">
        <f t="shared" si="1"/>
        <v>82.142857142857139</v>
      </c>
      <c r="J40" s="2">
        <f t="shared" si="2"/>
        <v>314.28571428571422</v>
      </c>
      <c r="K40" s="2">
        <f t="shared" si="3"/>
        <v>8.7301587301587283E-2</v>
      </c>
      <c r="L40" s="2">
        <f t="shared" si="4"/>
        <v>0.33042032031067264</v>
      </c>
      <c r="M40" s="2">
        <f t="shared" si="5"/>
        <v>1.0420320310672637E-2</v>
      </c>
      <c r="N40" s="2">
        <f t="shared" si="6"/>
        <v>1.0858307537701668E-4</v>
      </c>
      <c r="R40" s="2">
        <v>92</v>
      </c>
      <c r="S40" s="2" t="s">
        <v>175</v>
      </c>
      <c r="T40" s="2">
        <v>0.62</v>
      </c>
      <c r="U40" s="2">
        <v>0.62</v>
      </c>
      <c r="V40" s="2">
        <v>0.62</v>
      </c>
      <c r="X40" s="2">
        <f>AVERAGE(T40:V40)</f>
        <v>0.62</v>
      </c>
      <c r="Y40" s="2">
        <v>45</v>
      </c>
      <c r="Z40" s="2">
        <f>Y40/$S$35</f>
        <v>1500</v>
      </c>
      <c r="AA40" s="2">
        <f>AA39+Z40</f>
        <v>2633.3333333333335</v>
      </c>
      <c r="AB40" s="2">
        <f>AA40/3600</f>
        <v>0.73148148148148151</v>
      </c>
      <c r="AC40" s="2">
        <f>$X$37*EXP(-$S$46*AB40)</f>
        <v>0.608086935411975</v>
      </c>
      <c r="AD40" s="2">
        <f>AC40-X40</f>
        <v>-1.1913064588024991E-2</v>
      </c>
      <c r="AE40" s="2">
        <f>AD40^2</f>
        <v>1.4192110787845504E-4</v>
      </c>
    </row>
    <row r="41" spans="1:31" x14ac:dyDescent="0.35">
      <c r="A41" s="2">
        <v>131</v>
      </c>
      <c r="B41" s="2" t="s">
        <v>176</v>
      </c>
      <c r="C41" s="2">
        <v>0.31</v>
      </c>
      <c r="D41" s="2">
        <v>0.33</v>
      </c>
      <c r="E41" s="2">
        <v>0.32</v>
      </c>
      <c r="G41" s="2">
        <f t="shared" si="0"/>
        <v>0.32</v>
      </c>
      <c r="H41" s="2">
        <v>19</v>
      </c>
      <c r="I41" s="2">
        <f t="shared" si="1"/>
        <v>67.857142857142847</v>
      </c>
      <c r="J41" s="2">
        <f t="shared" si="2"/>
        <v>382.14285714285705</v>
      </c>
      <c r="K41" s="2">
        <f t="shared" si="3"/>
        <v>0.10615079365079362</v>
      </c>
      <c r="L41" s="2">
        <f t="shared" si="4"/>
        <v>0.32182300405918385</v>
      </c>
      <c r="M41" s="2">
        <f t="shared" si="5"/>
        <v>1.8230040591838415E-3</v>
      </c>
      <c r="N41" s="2">
        <f t="shared" si="6"/>
        <v>3.3233437998007631E-6</v>
      </c>
      <c r="R41" s="2">
        <v>93</v>
      </c>
      <c r="S41" s="2" t="s">
        <v>177</v>
      </c>
      <c r="T41" s="2">
        <v>0.61</v>
      </c>
      <c r="U41" s="2">
        <v>0.61</v>
      </c>
      <c r="V41" s="2">
        <v>0.61</v>
      </c>
      <c r="X41" s="2">
        <f>AVERAGE(T41:V41)</f>
        <v>0.61</v>
      </c>
      <c r="Y41" s="2">
        <v>10</v>
      </c>
      <c r="Z41" s="2">
        <f>Y41/$S$35</f>
        <v>333.33333333333337</v>
      </c>
      <c r="AA41" s="2">
        <f>AA40+Z41</f>
        <v>2966.666666666667</v>
      </c>
      <c r="AB41" s="2">
        <f>AA41/3600</f>
        <v>0.82407407407407418</v>
      </c>
      <c r="AC41" s="2">
        <f>$X$37*EXP(-$S$46*AB41)</f>
        <v>0.59880390393024607</v>
      </c>
      <c r="AD41" s="2">
        <f>AC41-X41</f>
        <v>-1.1196096069753914E-2</v>
      </c>
      <c r="AE41" s="2">
        <f>AD41^2</f>
        <v>1.2535256720315902E-4</v>
      </c>
    </row>
    <row r="42" spans="1:31" x14ac:dyDescent="0.35">
      <c r="A42" s="2">
        <v>130</v>
      </c>
      <c r="B42" s="2" t="s">
        <v>178</v>
      </c>
      <c r="C42" s="2">
        <v>0.31</v>
      </c>
      <c r="D42" s="2">
        <v>0.31</v>
      </c>
      <c r="E42" s="2">
        <v>0.31</v>
      </c>
      <c r="G42" s="2">
        <f t="shared" si="0"/>
        <v>0.31</v>
      </c>
      <c r="H42" s="2">
        <v>31</v>
      </c>
      <c r="I42" s="2">
        <f t="shared" si="1"/>
        <v>110.71428571428571</v>
      </c>
      <c r="J42" s="2">
        <f t="shared" si="2"/>
        <v>492.85714285714278</v>
      </c>
      <c r="K42" s="2">
        <f t="shared" si="3"/>
        <v>0.13690476190476189</v>
      </c>
      <c r="L42" s="2">
        <f t="shared" si="4"/>
        <v>0.30827340162446348</v>
      </c>
      <c r="M42" s="2">
        <f t="shared" si="5"/>
        <v>-1.7265983755365144E-3</v>
      </c>
      <c r="N42" s="2">
        <f t="shared" si="6"/>
        <v>2.9811419504053303E-6</v>
      </c>
      <c r="AD42" s="2" t="s">
        <v>46</v>
      </c>
      <c r="AE42" s="2">
        <f>SUM(AE37:AE41)</f>
        <v>2.2864050272772703E-3</v>
      </c>
    </row>
    <row r="43" spans="1:31" x14ac:dyDescent="0.35">
      <c r="A43" s="2">
        <v>129</v>
      </c>
      <c r="B43" s="2" t="s">
        <v>179</v>
      </c>
      <c r="C43" s="2">
        <v>0.3</v>
      </c>
      <c r="D43" s="2">
        <v>0.31</v>
      </c>
      <c r="E43" s="2">
        <v>0.31</v>
      </c>
      <c r="G43" s="2">
        <f t="shared" si="0"/>
        <v>0.30666666666666664</v>
      </c>
      <c r="H43" s="2">
        <v>18</v>
      </c>
      <c r="I43" s="2">
        <f t="shared" si="1"/>
        <v>64.285714285714278</v>
      </c>
      <c r="J43" s="2">
        <f t="shared" si="2"/>
        <v>557.14285714285711</v>
      </c>
      <c r="K43" s="2">
        <f t="shared" si="3"/>
        <v>0.15476190476190474</v>
      </c>
      <c r="L43" s="2">
        <f t="shared" si="4"/>
        <v>0.30066924363868563</v>
      </c>
      <c r="M43" s="2">
        <f t="shared" si="5"/>
        <v>-5.9974230279810081E-3</v>
      </c>
      <c r="N43" s="2">
        <f t="shared" si="6"/>
        <v>3.5969082976556887E-5</v>
      </c>
    </row>
    <row r="44" spans="1:31" x14ac:dyDescent="0.35">
      <c r="M44" s="2" t="s">
        <v>46</v>
      </c>
      <c r="N44" s="2">
        <f>SUM(N37:N43)</f>
        <v>2.6189344140558658E-4</v>
      </c>
    </row>
    <row r="45" spans="1:31" x14ac:dyDescent="0.35">
      <c r="A45" s="2" t="s">
        <v>145</v>
      </c>
      <c r="B45" s="2" t="s">
        <v>26</v>
      </c>
      <c r="R45" s="2" t="s">
        <v>145</v>
      </c>
      <c r="S45" s="2" t="s">
        <v>26</v>
      </c>
    </row>
    <row r="46" spans="1:31" x14ac:dyDescent="0.35">
      <c r="B46" s="2">
        <v>1.3986702589108704</v>
      </c>
      <c r="S46" s="2">
        <v>0.16614380346274535</v>
      </c>
    </row>
    <row r="48" spans="1:31" x14ac:dyDescent="0.35">
      <c r="A48" s="2" t="s">
        <v>180</v>
      </c>
      <c r="B48" s="2">
        <v>0.33</v>
      </c>
      <c r="R48" s="2" t="s">
        <v>181</v>
      </c>
      <c r="S48" s="3">
        <v>0.24</v>
      </c>
    </row>
    <row r="49" spans="1:31" x14ac:dyDescent="0.3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  <c r="H49" s="2" t="s">
        <v>16</v>
      </c>
      <c r="I49" s="2" t="s">
        <v>17</v>
      </c>
      <c r="J49" s="2" t="s">
        <v>11</v>
      </c>
      <c r="K49" s="2" t="s">
        <v>12</v>
      </c>
      <c r="L49" s="2" t="s">
        <v>13</v>
      </c>
      <c r="M49" s="2" t="s">
        <v>14</v>
      </c>
      <c r="N49" s="2" t="s">
        <v>15</v>
      </c>
      <c r="R49" s="2" t="s">
        <v>2</v>
      </c>
      <c r="S49" s="2" t="s">
        <v>3</v>
      </c>
      <c r="T49" s="2" t="s">
        <v>4</v>
      </c>
      <c r="U49" s="2" t="s">
        <v>5</v>
      </c>
      <c r="V49" s="2" t="s">
        <v>6</v>
      </c>
      <c r="W49" s="2" t="s">
        <v>7</v>
      </c>
      <c r="X49" s="2" t="s">
        <v>8</v>
      </c>
      <c r="Y49" s="2" t="s">
        <v>16</v>
      </c>
      <c r="Z49" s="2" t="s">
        <v>17</v>
      </c>
      <c r="AA49" s="2" t="s">
        <v>11</v>
      </c>
      <c r="AB49" s="2" t="s">
        <v>12</v>
      </c>
      <c r="AC49" s="2" t="s">
        <v>13</v>
      </c>
      <c r="AD49" s="2" t="s">
        <v>14</v>
      </c>
      <c r="AE49" s="2" t="s">
        <v>15</v>
      </c>
    </row>
    <row r="50" spans="1:31" x14ac:dyDescent="0.35">
      <c r="A50" s="2">
        <v>1</v>
      </c>
      <c r="B50" s="2" t="s">
        <v>182</v>
      </c>
      <c r="C50" s="2">
        <v>0.41</v>
      </c>
      <c r="D50" s="2">
        <v>0.38</v>
      </c>
      <c r="E50" s="2">
        <v>0.38</v>
      </c>
      <c r="G50" s="2">
        <f>AVERAGE(C50:E50)</f>
        <v>0.38999999999999996</v>
      </c>
      <c r="H50" s="2">
        <v>0</v>
      </c>
      <c r="I50" s="2">
        <f>H50/$B$48</f>
        <v>0</v>
      </c>
      <c r="J50" s="2">
        <f>I50</f>
        <v>0</v>
      </c>
      <c r="K50" s="2">
        <f>J50/3600</f>
        <v>0</v>
      </c>
      <c r="L50" s="2">
        <f>$G$50*EXP(-$B$56*K50)</f>
        <v>0.38999999999999996</v>
      </c>
      <c r="M50" s="2">
        <f>L50-G50</f>
        <v>0</v>
      </c>
      <c r="N50" s="2">
        <f>M50^2</f>
        <v>0</v>
      </c>
      <c r="R50" s="2">
        <v>141</v>
      </c>
      <c r="S50" s="2" t="s">
        <v>183</v>
      </c>
      <c r="T50" s="2">
        <v>0.31</v>
      </c>
      <c r="U50" s="2">
        <v>0.32</v>
      </c>
      <c r="V50" s="2">
        <v>0.32</v>
      </c>
      <c r="X50" s="2">
        <f>AVERAGE(T50:V50)</f>
        <v>0.31666666666666665</v>
      </c>
      <c r="Y50" s="2">
        <v>0</v>
      </c>
      <c r="Z50" s="2">
        <f>Y50/$S$48</f>
        <v>0</v>
      </c>
      <c r="AA50" s="2">
        <f>Z50</f>
        <v>0</v>
      </c>
      <c r="AB50" s="2">
        <f>AA50/3600</f>
        <v>0</v>
      </c>
      <c r="AC50" s="2">
        <f>$X$50*EXP(-$S$56*AB50)</f>
        <v>0.31666666666666665</v>
      </c>
      <c r="AD50" s="2">
        <f>AC50-X50</f>
        <v>0</v>
      </c>
      <c r="AE50" s="2">
        <f>AD50^2</f>
        <v>0</v>
      </c>
    </row>
    <row r="51" spans="1:31" x14ac:dyDescent="0.35">
      <c r="A51" s="2">
        <v>2</v>
      </c>
      <c r="B51" s="2" t="s">
        <v>184</v>
      </c>
      <c r="C51" s="2">
        <v>0.37</v>
      </c>
      <c r="D51" s="2">
        <v>0.37</v>
      </c>
      <c r="E51" s="2">
        <v>0.36</v>
      </c>
      <c r="G51" s="2">
        <f>AVERAGE(C51:E51)</f>
        <v>0.3666666666666667</v>
      </c>
      <c r="H51" s="2">
        <v>23</v>
      </c>
      <c r="I51" s="2">
        <f>H51/$B$48</f>
        <v>69.696969696969688</v>
      </c>
      <c r="J51" s="2">
        <f>J50+I51</f>
        <v>69.696969696969688</v>
      </c>
      <c r="K51" s="2">
        <f>J51/3600</f>
        <v>1.9360269360269359E-2</v>
      </c>
      <c r="L51" s="2">
        <f>$G$50*EXP(-$B$56*K51)</f>
        <v>0.37350559126942579</v>
      </c>
      <c r="M51" s="2">
        <f>L51-G51</f>
        <v>6.8389246027590889E-3</v>
      </c>
      <c r="N51" s="2">
        <f>M51^2</f>
        <v>4.6770889722223564E-5</v>
      </c>
      <c r="R51" s="2">
        <v>140</v>
      </c>
      <c r="S51" s="2" t="s">
        <v>185</v>
      </c>
      <c r="T51" s="2">
        <v>0.3</v>
      </c>
      <c r="U51" s="2">
        <v>0.3</v>
      </c>
      <c r="V51" s="2">
        <v>0.3</v>
      </c>
      <c r="X51" s="2">
        <f>AVERAGE(T51:V51)</f>
        <v>0.3</v>
      </c>
      <c r="Y51" s="2">
        <v>22</v>
      </c>
      <c r="Z51" s="2">
        <f>Y51/$S$48</f>
        <v>91.666666666666671</v>
      </c>
      <c r="AA51" s="2">
        <f>AA50+Z51</f>
        <v>91.666666666666671</v>
      </c>
      <c r="AB51" s="2">
        <f>AA51/3600</f>
        <v>2.5462962962962965E-2</v>
      </c>
      <c r="AC51" s="2">
        <f>$X$50*EXP(-$S$56*AB51)</f>
        <v>0.30129355353996018</v>
      </c>
      <c r="AD51" s="2">
        <f>AC51-X51</f>
        <v>1.2935535399601905E-3</v>
      </c>
      <c r="AE51" s="2">
        <f>AD51^2</f>
        <v>1.6732807607435401E-6</v>
      </c>
    </row>
    <row r="52" spans="1:31" x14ac:dyDescent="0.35">
      <c r="A52" s="2">
        <v>3</v>
      </c>
      <c r="B52" s="2" t="s">
        <v>186</v>
      </c>
      <c r="C52" s="2">
        <v>0.36</v>
      </c>
      <c r="D52" s="2">
        <v>0.35</v>
      </c>
      <c r="E52" s="2">
        <v>0.35</v>
      </c>
      <c r="G52" s="2">
        <f>AVERAGE(C52:E52)</f>
        <v>0.35333333333333333</v>
      </c>
      <c r="H52" s="2">
        <v>34</v>
      </c>
      <c r="I52" s="2">
        <f>H52/$B$48</f>
        <v>103.03030303030303</v>
      </c>
      <c r="J52" s="2">
        <f>J51+I52</f>
        <v>172.72727272727272</v>
      </c>
      <c r="K52" s="2">
        <f>J52/3600</f>
        <v>4.7979797979797977E-2</v>
      </c>
      <c r="L52" s="2">
        <f>$G$50*EXP(-$B$56*K52)</f>
        <v>0.35039172992216883</v>
      </c>
      <c r="M52" s="2">
        <f>L52-G52</f>
        <v>-2.9416034111645062E-3</v>
      </c>
      <c r="N52" s="2">
        <f>M52^2</f>
        <v>8.6530306285746582E-6</v>
      </c>
      <c r="R52" s="2">
        <v>136</v>
      </c>
      <c r="S52" s="2" t="s">
        <v>187</v>
      </c>
      <c r="T52" s="2">
        <v>0.24</v>
      </c>
      <c r="U52" s="2">
        <v>0.24</v>
      </c>
      <c r="V52" s="2">
        <v>0.25</v>
      </c>
      <c r="X52" s="2">
        <f>AVERAGE(T52:V52)</f>
        <v>0.24333333333333332</v>
      </c>
      <c r="Y52" s="2">
        <v>95</v>
      </c>
      <c r="Z52" s="2">
        <f>Y52/$S$48</f>
        <v>395.83333333333337</v>
      </c>
      <c r="AA52" s="2">
        <f>AA51+Z52</f>
        <v>487.50000000000006</v>
      </c>
      <c r="AB52" s="2">
        <f>AA52/3600</f>
        <v>0.13541666666666669</v>
      </c>
      <c r="AC52" s="2">
        <f>$X$50*EXP(-$S$56*AB52)</f>
        <v>0.24303179125934563</v>
      </c>
      <c r="AD52" s="2">
        <f>AC52-X52</f>
        <v>-3.0154207398769284E-4</v>
      </c>
      <c r="AE52" s="2">
        <f>AD52^2</f>
        <v>9.0927622384799217E-8</v>
      </c>
    </row>
    <row r="53" spans="1:31" x14ac:dyDescent="0.35">
      <c r="M53" s="2" t="s">
        <v>46</v>
      </c>
      <c r="N53" s="2">
        <f>SUM(N50:N52)</f>
        <v>5.5423920350798218E-5</v>
      </c>
      <c r="AD53" s="2" t="s">
        <v>46</v>
      </c>
      <c r="AE53" s="2">
        <f>SUM(AE50:AE52)</f>
        <v>1.7642083831283395E-6</v>
      </c>
    </row>
    <row r="55" spans="1:31" x14ac:dyDescent="0.35">
      <c r="A55" s="2" t="s">
        <v>145</v>
      </c>
      <c r="B55" s="2" t="s">
        <v>26</v>
      </c>
      <c r="R55" s="2" t="s">
        <v>145</v>
      </c>
      <c r="S55" s="2" t="s">
        <v>26</v>
      </c>
    </row>
    <row r="56" spans="1:31" x14ac:dyDescent="0.35">
      <c r="B56" s="2">
        <v>2.2320848913405209</v>
      </c>
      <c r="S56" s="2">
        <v>1.9543933507601343</v>
      </c>
    </row>
    <row r="58" spans="1:31" x14ac:dyDescent="0.35">
      <c r="A58" s="2" t="s">
        <v>188</v>
      </c>
      <c r="B58" s="2">
        <v>0.03</v>
      </c>
      <c r="R58" s="2" t="s">
        <v>189</v>
      </c>
      <c r="S58" s="2">
        <v>0.06</v>
      </c>
    </row>
    <row r="59" spans="1:31" x14ac:dyDescent="0.35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16</v>
      </c>
      <c r="I59" s="2" t="s">
        <v>17</v>
      </c>
      <c r="J59" s="2" t="s">
        <v>11</v>
      </c>
      <c r="K59" s="2" t="s">
        <v>12</v>
      </c>
      <c r="L59" s="2" t="s">
        <v>13</v>
      </c>
      <c r="M59" s="2" t="s">
        <v>14</v>
      </c>
      <c r="N59" s="2" t="s">
        <v>15</v>
      </c>
      <c r="R59" s="2" t="s">
        <v>2</v>
      </c>
      <c r="S59" s="2" t="s">
        <v>3</v>
      </c>
      <c r="T59" s="2" t="s">
        <v>4</v>
      </c>
      <c r="U59" s="2" t="s">
        <v>5</v>
      </c>
      <c r="V59" s="2" t="s">
        <v>6</v>
      </c>
      <c r="W59" s="2" t="s">
        <v>7</v>
      </c>
      <c r="X59" s="2" t="s">
        <v>8</v>
      </c>
      <c r="Y59" s="2" t="s">
        <v>16</v>
      </c>
      <c r="Z59" s="2" t="s">
        <v>17</v>
      </c>
      <c r="AA59" s="2" t="s">
        <v>11</v>
      </c>
      <c r="AB59" s="2" t="s">
        <v>12</v>
      </c>
      <c r="AC59" s="2" t="s">
        <v>13</v>
      </c>
      <c r="AD59" s="2" t="s">
        <v>14</v>
      </c>
      <c r="AE59" s="2" t="s">
        <v>15</v>
      </c>
    </row>
    <row r="60" spans="1:31" x14ac:dyDescent="0.35">
      <c r="A60" s="2">
        <v>94</v>
      </c>
      <c r="B60" s="2" t="s">
        <v>190</v>
      </c>
      <c r="C60" s="2">
        <v>0.7</v>
      </c>
      <c r="D60" s="2">
        <v>0.7</v>
      </c>
      <c r="E60" s="2">
        <v>0.69</v>
      </c>
      <c r="G60" s="2">
        <f>AVERAGE(C60:E60)</f>
        <v>0.69666666666666666</v>
      </c>
      <c r="H60" s="2">
        <v>0</v>
      </c>
      <c r="I60" s="2">
        <f>H60/$B$58</f>
        <v>0</v>
      </c>
      <c r="J60" s="2">
        <f>I60</f>
        <v>0</v>
      </c>
      <c r="K60" s="2">
        <f>J60/3600</f>
        <v>0</v>
      </c>
      <c r="L60" s="2">
        <f>$G$60*EXP(-$B$66*K60)</f>
        <v>0.69666666666666666</v>
      </c>
      <c r="M60" s="2">
        <f>L60-G60</f>
        <v>0</v>
      </c>
      <c r="N60" s="2">
        <f>M60^2</f>
        <v>0</v>
      </c>
      <c r="R60" s="2">
        <v>145</v>
      </c>
      <c r="S60" s="2" t="s">
        <v>191</v>
      </c>
      <c r="T60" s="2">
        <v>0.74</v>
      </c>
      <c r="U60" s="2">
        <v>0.73</v>
      </c>
      <c r="V60" s="2">
        <v>0.73</v>
      </c>
      <c r="X60" s="2">
        <f>AVERAGE(T60:V60)</f>
        <v>0.73333333333333339</v>
      </c>
      <c r="Y60" s="2">
        <v>0</v>
      </c>
      <c r="Z60" s="2">
        <f>Y60/$S$58</f>
        <v>0</v>
      </c>
      <c r="AA60" s="2">
        <f>Z60</f>
        <v>0</v>
      </c>
      <c r="AB60" s="2">
        <f>AA60/3600</f>
        <v>0</v>
      </c>
      <c r="AC60" s="2">
        <f>$X$60*EXP(-$S$66*AB60)</f>
        <v>0.73333333333333339</v>
      </c>
      <c r="AD60" s="2">
        <f>AC60-X60</f>
        <v>0</v>
      </c>
      <c r="AE60" s="2">
        <f>AD60^2</f>
        <v>0</v>
      </c>
    </row>
    <row r="61" spans="1:31" x14ac:dyDescent="0.35">
      <c r="A61" s="2">
        <v>95</v>
      </c>
      <c r="B61" s="2" t="s">
        <v>192</v>
      </c>
      <c r="C61" s="2">
        <v>0.66</v>
      </c>
      <c r="D61" s="2">
        <v>0.67</v>
      </c>
      <c r="E61" s="2">
        <v>0.67</v>
      </c>
      <c r="G61" s="2">
        <f>AVERAGE(C61:E61)</f>
        <v>0.66666666666666663</v>
      </c>
      <c r="H61" s="2">
        <v>11</v>
      </c>
      <c r="I61" s="2">
        <f>H61/$B$58</f>
        <v>366.66666666666669</v>
      </c>
      <c r="J61" s="2">
        <f>J60+I61</f>
        <v>366.66666666666669</v>
      </c>
      <c r="K61" s="2">
        <f>J61/3600</f>
        <v>0.10185185185185186</v>
      </c>
      <c r="L61" s="2">
        <f>$G$60*EXP(-$B$66*K61)</f>
        <v>0.69054381437367718</v>
      </c>
      <c r="M61" s="2">
        <f>L61-G61</f>
        <v>2.3877147707010549E-2</v>
      </c>
      <c r="N61" s="2">
        <f>M61^2</f>
        <v>5.7011818262239907E-4</v>
      </c>
      <c r="R61" s="2">
        <v>144</v>
      </c>
      <c r="S61" s="2" t="s">
        <v>193</v>
      </c>
      <c r="T61" s="2">
        <v>0.63</v>
      </c>
      <c r="U61" s="2">
        <v>0.62</v>
      </c>
      <c r="V61" s="2">
        <v>0.62</v>
      </c>
      <c r="X61" s="2">
        <f>AVERAGE(T61:V61)</f>
        <v>0.62333333333333341</v>
      </c>
      <c r="Y61" s="2">
        <v>33</v>
      </c>
      <c r="Z61" s="2">
        <f>Y61/$S$58</f>
        <v>550</v>
      </c>
      <c r="AA61" s="2">
        <f>AA60+Z61</f>
        <v>550</v>
      </c>
      <c r="AB61" s="2">
        <f>AA61/3600</f>
        <v>0.15277777777777779</v>
      </c>
      <c r="AC61" s="2">
        <f>$X$60*EXP(-$S$66*AB61)</f>
        <v>0.63453125973205848</v>
      </c>
      <c r="AD61" s="2">
        <f>AC61-X61</f>
        <v>1.1197926398725078E-2</v>
      </c>
      <c r="AE61" s="2">
        <f>AD61^2</f>
        <v>1.2539355563126399E-4</v>
      </c>
    </row>
    <row r="62" spans="1:31" x14ac:dyDescent="0.35">
      <c r="A62" s="2">
        <v>97</v>
      </c>
      <c r="B62" s="2" t="s">
        <v>194</v>
      </c>
      <c r="C62" s="2">
        <v>0.66</v>
      </c>
      <c r="D62" s="2">
        <v>0.67</v>
      </c>
      <c r="E62" s="2">
        <v>0.67</v>
      </c>
      <c r="G62" s="2">
        <f>AVERAGE(C62:E62)</f>
        <v>0.66666666666666663</v>
      </c>
      <c r="H62" s="2">
        <v>52</v>
      </c>
      <c r="I62" s="2">
        <f>H62/$B$58</f>
        <v>1733.3333333333335</v>
      </c>
      <c r="J62" s="2">
        <f>J61+I62</f>
        <v>2100</v>
      </c>
      <c r="K62" s="2">
        <f>J62/3600</f>
        <v>0.58333333333333337</v>
      </c>
      <c r="L62" s="2">
        <f>$G$60*EXP(-$B$66*K62)</f>
        <v>0.6623199837715017</v>
      </c>
      <c r="M62" s="2">
        <f>L62-G62</f>
        <v>-4.3466828951649328E-3</v>
      </c>
      <c r="N62" s="2">
        <f>M62^2</f>
        <v>1.8893652191119402E-5</v>
      </c>
      <c r="R62" s="2">
        <v>143</v>
      </c>
      <c r="S62" s="2" t="s">
        <v>195</v>
      </c>
      <c r="T62" s="2">
        <v>0.52</v>
      </c>
      <c r="U62" s="2">
        <v>0.53</v>
      </c>
      <c r="V62" s="2">
        <v>0.53</v>
      </c>
      <c r="X62" s="2">
        <f>AVERAGE(T62:V62)</f>
        <v>0.52666666666666673</v>
      </c>
      <c r="Y62" s="2">
        <v>45</v>
      </c>
      <c r="Z62" s="2">
        <f>Y62/$S$58</f>
        <v>750</v>
      </c>
      <c r="AA62" s="2">
        <f>AA61+Z62</f>
        <v>1300</v>
      </c>
      <c r="AB62" s="2">
        <f>AA62/3600</f>
        <v>0.3611111111111111</v>
      </c>
      <c r="AC62" s="2">
        <f>$X$60*EXP(-$S$66*AB62)</f>
        <v>0.52089555705793278</v>
      </c>
      <c r="AD62" s="2">
        <f>AC62-X62</f>
        <v>-5.7711096087339486E-3</v>
      </c>
      <c r="AE62" s="2">
        <f>AD62^2</f>
        <v>3.3305706116021306E-5</v>
      </c>
    </row>
    <row r="63" spans="1:31" x14ac:dyDescent="0.35">
      <c r="M63" s="2" t="s">
        <v>46</v>
      </c>
      <c r="N63" s="2">
        <f>SUM(N60:N62)</f>
        <v>5.8901183481351851E-4</v>
      </c>
      <c r="AD63" s="2" t="s">
        <v>46</v>
      </c>
      <c r="AE63" s="2">
        <f>SUM(AE60:AE62)</f>
        <v>1.586992617472853E-4</v>
      </c>
    </row>
    <row r="65" spans="1:31" x14ac:dyDescent="0.35">
      <c r="A65" s="2" t="s">
        <v>145</v>
      </c>
      <c r="B65" s="2" t="s">
        <v>26</v>
      </c>
      <c r="R65" s="2" t="s">
        <v>145</v>
      </c>
      <c r="S65" s="2" t="s">
        <v>26</v>
      </c>
    </row>
    <row r="66" spans="1:31" x14ac:dyDescent="0.35">
      <c r="B66" s="2">
        <v>8.6671299364629667E-2</v>
      </c>
      <c r="S66" s="2">
        <v>0.94721758704149051</v>
      </c>
    </row>
    <row r="68" spans="1:31" x14ac:dyDescent="0.35">
      <c r="A68" s="2" t="s">
        <v>196</v>
      </c>
      <c r="B68" s="2">
        <v>7.4999999999999997E-2</v>
      </c>
      <c r="R68" s="2" t="s">
        <v>197</v>
      </c>
      <c r="S68" s="2">
        <v>0.05</v>
      </c>
    </row>
    <row r="69" spans="1:31" x14ac:dyDescent="0.35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  <c r="H69" s="2" t="s">
        <v>16</v>
      </c>
      <c r="I69" s="2" t="s">
        <v>17</v>
      </c>
      <c r="J69" s="2" t="s">
        <v>11</v>
      </c>
      <c r="K69" s="2" t="s">
        <v>12</v>
      </c>
      <c r="L69" s="2" t="s">
        <v>13</v>
      </c>
      <c r="M69" s="2" t="s">
        <v>14</v>
      </c>
      <c r="N69" s="2" t="s">
        <v>15</v>
      </c>
      <c r="R69" s="2" t="s">
        <v>2</v>
      </c>
      <c r="S69" s="2" t="s">
        <v>3</v>
      </c>
      <c r="T69" s="2" t="s">
        <v>4</v>
      </c>
      <c r="U69" s="2" t="s">
        <v>5</v>
      </c>
      <c r="V69" s="2" t="s">
        <v>6</v>
      </c>
      <c r="W69" s="2" t="s">
        <v>7</v>
      </c>
      <c r="X69" s="2" t="s">
        <v>8</v>
      </c>
      <c r="Y69" s="2" t="s">
        <v>16</v>
      </c>
      <c r="Z69" s="2" t="s">
        <v>17</v>
      </c>
      <c r="AA69" s="2" t="s">
        <v>11</v>
      </c>
      <c r="AB69" s="2" t="s">
        <v>12</v>
      </c>
      <c r="AC69" s="2" t="s">
        <v>13</v>
      </c>
      <c r="AD69" s="2" t="s">
        <v>14</v>
      </c>
      <c r="AE69" s="2" t="s">
        <v>15</v>
      </c>
    </row>
    <row r="70" spans="1:31" x14ac:dyDescent="0.35">
      <c r="A70" s="2">
        <v>103</v>
      </c>
      <c r="B70" s="2" t="s">
        <v>198</v>
      </c>
      <c r="C70" s="2">
        <v>0.67</v>
      </c>
      <c r="D70" s="2">
        <v>0.65</v>
      </c>
      <c r="E70" s="2">
        <v>0.67</v>
      </c>
      <c r="G70" s="2">
        <f>AVERAGE(C70:E70)</f>
        <v>0.66333333333333344</v>
      </c>
      <c r="H70" s="2">
        <v>0</v>
      </c>
      <c r="I70" s="2">
        <f>H70/$B$68</f>
        <v>0</v>
      </c>
      <c r="J70" s="2">
        <f>I70</f>
        <v>0</v>
      </c>
      <c r="K70" s="2">
        <f>J70/3600</f>
        <v>0</v>
      </c>
      <c r="L70" s="2">
        <f>$G$70*EXP(-$B$76*K70)</f>
        <v>0.66333333333333344</v>
      </c>
      <c r="M70" s="2">
        <f>L70-G70</f>
        <v>0</v>
      </c>
      <c r="N70" s="2">
        <f>M70^2</f>
        <v>0</v>
      </c>
      <c r="R70" s="2">
        <v>69</v>
      </c>
      <c r="S70" s="2" t="s">
        <v>199</v>
      </c>
      <c r="T70" s="2">
        <v>0.77</v>
      </c>
      <c r="U70" s="2">
        <v>0.78</v>
      </c>
      <c r="V70" s="2">
        <v>0.77</v>
      </c>
      <c r="X70" s="2">
        <f>AVERAGE(T70:V70)</f>
        <v>0.77333333333333343</v>
      </c>
      <c r="Y70" s="2">
        <v>0</v>
      </c>
      <c r="Z70" s="2">
        <f>Y70/$S$68</f>
        <v>0</v>
      </c>
      <c r="AA70" s="2">
        <f>Z70</f>
        <v>0</v>
      </c>
      <c r="AB70" s="2">
        <f>AA70/3600</f>
        <v>0</v>
      </c>
      <c r="AC70" s="2">
        <f>$X$70*EXP(-$S$76*AB70)</f>
        <v>0.77333333333333343</v>
      </c>
      <c r="AD70" s="2">
        <f>AC70-X70</f>
        <v>0</v>
      </c>
      <c r="AE70" s="2">
        <f>AD70^2</f>
        <v>0</v>
      </c>
    </row>
    <row r="71" spans="1:31" x14ac:dyDescent="0.35">
      <c r="A71" s="2">
        <v>104</v>
      </c>
      <c r="B71" s="2" t="s">
        <v>200</v>
      </c>
      <c r="C71" s="2">
        <v>0.6</v>
      </c>
      <c r="D71" s="2">
        <v>0.61</v>
      </c>
      <c r="E71" s="2">
        <v>0.61</v>
      </c>
      <c r="G71" s="2">
        <f>AVERAGE(C71:E71)</f>
        <v>0.60666666666666658</v>
      </c>
      <c r="H71" s="2">
        <v>22</v>
      </c>
      <c r="I71" s="2">
        <f>H71/$B$68</f>
        <v>293.33333333333337</v>
      </c>
      <c r="J71" s="2">
        <f>I71+J70</f>
        <v>293.33333333333337</v>
      </c>
      <c r="K71" s="2">
        <f>J71/3600</f>
        <v>8.1481481481481488E-2</v>
      </c>
      <c r="L71" s="2">
        <f>$G$70*EXP(-$B$76*K71)</f>
        <v>0.63659952971305833</v>
      </c>
      <c r="M71" s="2">
        <f>L71-G71</f>
        <v>2.9932863046391756E-2</v>
      </c>
      <c r="N71" s="2">
        <f>M71^2</f>
        <v>8.9597629015404515E-4</v>
      </c>
      <c r="R71" s="2">
        <v>72</v>
      </c>
      <c r="S71" s="2" t="s">
        <v>201</v>
      </c>
      <c r="T71" s="2">
        <v>0.75</v>
      </c>
      <c r="U71" s="2">
        <v>0.75</v>
      </c>
      <c r="V71" s="2">
        <v>0.76</v>
      </c>
      <c r="X71" s="2">
        <f>AVERAGE(T71:V71)</f>
        <v>0.7533333333333333</v>
      </c>
      <c r="Y71" s="2">
        <v>112</v>
      </c>
      <c r="Z71" s="2">
        <f>Y71/$S$68</f>
        <v>2240</v>
      </c>
      <c r="AA71" s="2">
        <f>AA70+Z71</f>
        <v>2240</v>
      </c>
      <c r="AB71" s="2">
        <f>AA71/3600</f>
        <v>0.62222222222222223</v>
      </c>
      <c r="AC71" s="2">
        <f>$X$70*EXP(-$S$76*AB71)</f>
        <v>0.71941956670654894</v>
      </c>
      <c r="AD71" s="2">
        <f>AC71-X71</f>
        <v>-3.3913766626784358E-2</v>
      </c>
      <c r="AE71" s="2">
        <f>AD71^2</f>
        <v>1.1501435668159925E-3</v>
      </c>
    </row>
    <row r="72" spans="1:31" x14ac:dyDescent="0.35">
      <c r="A72" s="2">
        <v>107</v>
      </c>
      <c r="B72" s="2" t="s">
        <v>202</v>
      </c>
      <c r="C72" s="2">
        <v>0.56000000000000005</v>
      </c>
      <c r="D72" s="2">
        <v>0.55000000000000004</v>
      </c>
      <c r="E72" s="2">
        <v>0.57999999999999996</v>
      </c>
      <c r="G72" s="2">
        <f>AVERAGE(C72:E72)</f>
        <v>0.56333333333333335</v>
      </c>
      <c r="H72" s="2">
        <v>79</v>
      </c>
      <c r="I72" s="2">
        <f>H72/$B$68</f>
        <v>1053.3333333333335</v>
      </c>
      <c r="J72" s="2">
        <f>I72+J71</f>
        <v>1346.666666666667</v>
      </c>
      <c r="K72" s="2">
        <f>J72/3600</f>
        <v>0.37407407407407417</v>
      </c>
      <c r="L72" s="2">
        <f>$G$70*EXP(-$B$76*K72)</f>
        <v>0.54917770456592419</v>
      </c>
      <c r="M72" s="2">
        <f>L72-G72</f>
        <v>-1.4155628767409167E-2</v>
      </c>
      <c r="N72" s="2">
        <f>M72^2</f>
        <v>2.0038182580070198E-4</v>
      </c>
      <c r="R72" s="2">
        <v>73</v>
      </c>
      <c r="S72" s="2" t="s">
        <v>203</v>
      </c>
      <c r="T72" s="2">
        <v>0.67</v>
      </c>
      <c r="U72" s="2">
        <v>0.68</v>
      </c>
      <c r="V72" s="2">
        <v>0.69</v>
      </c>
      <c r="X72" s="2">
        <f>AVERAGE(T72:V72)</f>
        <v>0.68</v>
      </c>
      <c r="Y72" s="2">
        <v>24</v>
      </c>
      <c r="Z72" s="2">
        <f>Y72/$S$68</f>
        <v>480</v>
      </c>
      <c r="AA72" s="2">
        <f>AA71+Z72</f>
        <v>2720</v>
      </c>
      <c r="AB72" s="2">
        <f>AA72/3600</f>
        <v>0.75555555555555554</v>
      </c>
      <c r="AC72" s="2">
        <f>$X$70*EXP(-$S$76*AB72)</f>
        <v>0.70836484356009022</v>
      </c>
      <c r="AD72" s="2">
        <f>AC72-X72</f>
        <v>2.8364843560090169E-2</v>
      </c>
      <c r="AE72" s="2">
        <f>AD72^2</f>
        <v>8.0456435018838872E-4</v>
      </c>
    </row>
    <row r="73" spans="1:31" x14ac:dyDescent="0.35">
      <c r="A73" s="2">
        <v>108</v>
      </c>
      <c r="B73" s="2" t="s">
        <v>204</v>
      </c>
      <c r="C73" s="2">
        <v>0.54</v>
      </c>
      <c r="D73" s="2">
        <v>0.53</v>
      </c>
      <c r="E73" s="2">
        <v>0.52</v>
      </c>
      <c r="G73" s="2">
        <f>AVERAGE(C73:E73)</f>
        <v>0.53</v>
      </c>
      <c r="H73" s="2">
        <v>13</v>
      </c>
      <c r="I73" s="2">
        <f>H73/$B$68</f>
        <v>173.33333333333334</v>
      </c>
      <c r="J73" s="2">
        <f>I73+J72</f>
        <v>1520.0000000000002</v>
      </c>
      <c r="K73" s="2">
        <f>J73/3600</f>
        <v>0.42222222222222228</v>
      </c>
      <c r="L73" s="2">
        <f>$G$70*EXP(-$B$76*K73)</f>
        <v>0.53598915973321171</v>
      </c>
      <c r="M73" s="2">
        <f>L73-G73</f>
        <v>5.9891597332116797E-3</v>
      </c>
      <c r="N73" s="2">
        <f>M73^2</f>
        <v>3.5870034309924199E-5</v>
      </c>
      <c r="AD73" s="2" t="s">
        <v>46</v>
      </c>
      <c r="AE73" s="2">
        <f>SUM(AE70:AE72)</f>
        <v>1.9547079170043813E-3</v>
      </c>
    </row>
    <row r="74" spans="1:31" x14ac:dyDescent="0.35">
      <c r="M74" s="2" t="s">
        <v>46</v>
      </c>
      <c r="N74" s="2">
        <f>SUM(N70:N73)</f>
        <v>1.1322281502646712E-3</v>
      </c>
    </row>
    <row r="75" spans="1:31" x14ac:dyDescent="0.35">
      <c r="A75" s="2" t="s">
        <v>145</v>
      </c>
      <c r="B75" s="2" t="s">
        <v>26</v>
      </c>
      <c r="R75" s="2" t="s">
        <v>145</v>
      </c>
      <c r="S75" s="2" t="s">
        <v>26</v>
      </c>
    </row>
    <row r="76" spans="1:31" x14ac:dyDescent="0.35">
      <c r="B76" s="2">
        <v>0.50486137712165957</v>
      </c>
      <c r="S76" s="2">
        <v>0.11614089608637121</v>
      </c>
    </row>
    <row r="79" spans="1:31" x14ac:dyDescent="0.35">
      <c r="A79" s="2" t="s">
        <v>205</v>
      </c>
      <c r="B79" s="2">
        <v>0.23</v>
      </c>
      <c r="R79" s="2" t="s">
        <v>206</v>
      </c>
      <c r="S79" s="2">
        <v>0.14000000000000001</v>
      </c>
    </row>
    <row r="80" spans="1:31" x14ac:dyDescent="0.35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  <c r="F80" s="2" t="s">
        <v>7</v>
      </c>
      <c r="G80" s="2" t="s">
        <v>8</v>
      </c>
      <c r="H80" s="2" t="s">
        <v>16</v>
      </c>
      <c r="I80" s="2" t="s">
        <v>17</v>
      </c>
      <c r="J80" s="2" t="s">
        <v>11</v>
      </c>
      <c r="K80" s="2" t="s">
        <v>12</v>
      </c>
      <c r="L80" s="2" t="s">
        <v>13</v>
      </c>
      <c r="M80" s="2" t="s">
        <v>14</v>
      </c>
      <c r="N80" s="2" t="s">
        <v>15</v>
      </c>
      <c r="R80" s="2" t="s">
        <v>2</v>
      </c>
      <c r="S80" s="2" t="s">
        <v>3</v>
      </c>
      <c r="T80" s="2" t="s">
        <v>4</v>
      </c>
      <c r="U80" s="2" t="s">
        <v>5</v>
      </c>
      <c r="V80" s="2" t="s">
        <v>6</v>
      </c>
      <c r="W80" s="2" t="s">
        <v>7</v>
      </c>
      <c r="X80" s="2" t="s">
        <v>8</v>
      </c>
      <c r="Y80" s="2" t="s">
        <v>16</v>
      </c>
      <c r="Z80" s="2" t="s">
        <v>17</v>
      </c>
      <c r="AA80" s="2" t="s">
        <v>11</v>
      </c>
      <c r="AB80" s="2" t="s">
        <v>12</v>
      </c>
      <c r="AC80" s="2" t="s">
        <v>13</v>
      </c>
      <c r="AD80" s="2" t="s">
        <v>14</v>
      </c>
      <c r="AE80" s="2" t="s">
        <v>15</v>
      </c>
    </row>
    <row r="81" spans="1:31" x14ac:dyDescent="0.35">
      <c r="A81" s="2">
        <v>155</v>
      </c>
      <c r="C81" s="2">
        <v>0.63</v>
      </c>
      <c r="D81" s="2">
        <v>0.64</v>
      </c>
      <c r="E81" s="2">
        <v>0.63</v>
      </c>
      <c r="G81" s="2">
        <f>AVERAGE(C81:E81)</f>
        <v>0.6333333333333333</v>
      </c>
      <c r="H81" s="2">
        <v>0</v>
      </c>
      <c r="I81" s="2">
        <f>H81/$B$79</f>
        <v>0</v>
      </c>
      <c r="J81" s="2">
        <f>I81</f>
        <v>0</v>
      </c>
      <c r="K81" s="2">
        <f>J81/3600</f>
        <v>0</v>
      </c>
      <c r="L81" s="2">
        <f>$G$81*EXP(-$B$90*K81)</f>
        <v>0.6333333333333333</v>
      </c>
      <c r="M81" s="2">
        <f>L81-G81</f>
        <v>0</v>
      </c>
      <c r="N81" s="2">
        <f>M81^2</f>
        <v>0</v>
      </c>
      <c r="R81" s="2">
        <v>45</v>
      </c>
      <c r="T81" s="2">
        <v>0.66</v>
      </c>
      <c r="U81" s="2">
        <v>0.66</v>
      </c>
      <c r="V81" s="2">
        <v>0.6</v>
      </c>
      <c r="X81" s="2">
        <f t="shared" ref="X81:X86" si="7">AVERAGE(T81:V81)</f>
        <v>0.64</v>
      </c>
      <c r="Y81" s="2">
        <v>0</v>
      </c>
      <c r="Z81" s="2">
        <f t="shared" ref="Z81:Z86" si="8">Y81/$S$79</f>
        <v>0</v>
      </c>
      <c r="AA81" s="2">
        <f>Z81</f>
        <v>0</v>
      </c>
      <c r="AB81" s="2">
        <f t="shared" ref="AB81:AB86" si="9">AA81/3600</f>
        <v>0</v>
      </c>
      <c r="AC81" s="2">
        <f t="shared" ref="AC81:AC86" si="10">$X$81*EXP(-$S$90*AB81)</f>
        <v>0.64</v>
      </c>
      <c r="AD81" s="2">
        <f t="shared" ref="AD81:AD86" si="11">AC81-X81</f>
        <v>0</v>
      </c>
      <c r="AE81" s="2">
        <f t="shared" ref="AE81:AE86" si="12">AD81^2</f>
        <v>0</v>
      </c>
    </row>
    <row r="82" spans="1:31" x14ac:dyDescent="0.35">
      <c r="A82" s="2">
        <v>154</v>
      </c>
      <c r="C82" s="2">
        <v>0.61</v>
      </c>
      <c r="D82" s="2">
        <v>0.6</v>
      </c>
      <c r="E82" s="2">
        <v>0.6</v>
      </c>
      <c r="G82" s="2">
        <f>AVERAGE(C82:E82)</f>
        <v>0.60333333333333339</v>
      </c>
      <c r="H82" s="2">
        <v>181</v>
      </c>
      <c r="I82" s="2">
        <f>H82/$B$79</f>
        <v>786.95652173913038</v>
      </c>
      <c r="J82" s="2">
        <f>J81+I82</f>
        <v>786.95652173913038</v>
      </c>
      <c r="K82" s="2">
        <f>J82/3600</f>
        <v>0.21859903381642509</v>
      </c>
      <c r="L82" s="2">
        <f>$G$81*EXP(-$B$90*K82)</f>
        <v>0.60375118620620527</v>
      </c>
      <c r="M82" s="2">
        <f>L82-G82</f>
        <v>4.1785287287188222E-4</v>
      </c>
      <c r="N82" s="2">
        <f>M82^2</f>
        <v>1.7460102336728536E-7</v>
      </c>
      <c r="R82" s="2">
        <v>44</v>
      </c>
      <c r="T82" s="2">
        <v>0.59</v>
      </c>
      <c r="U82" s="2">
        <v>0.59</v>
      </c>
      <c r="V82" s="2">
        <v>0.59</v>
      </c>
      <c r="X82" s="2">
        <f t="shared" si="7"/>
        <v>0.59</v>
      </c>
      <c r="Y82" s="2">
        <v>34</v>
      </c>
      <c r="Z82" s="2">
        <f t="shared" si="8"/>
        <v>242.85714285714283</v>
      </c>
      <c r="AA82" s="2">
        <f>AA81+Z82</f>
        <v>242.85714285714283</v>
      </c>
      <c r="AB82" s="2">
        <f t="shared" si="9"/>
        <v>6.7460317460317457E-2</v>
      </c>
      <c r="AC82" s="2">
        <f t="shared" si="10"/>
        <v>0.5960553748849674</v>
      </c>
      <c r="AD82" s="2">
        <f t="shared" si="11"/>
        <v>6.0553748849674349E-3</v>
      </c>
      <c r="AE82" s="2">
        <f t="shared" si="12"/>
        <v>3.6667564997494374E-5</v>
      </c>
    </row>
    <row r="83" spans="1:31" x14ac:dyDescent="0.35">
      <c r="A83" s="2">
        <v>150</v>
      </c>
      <c r="C83" s="2">
        <v>0.57999999999999996</v>
      </c>
      <c r="D83" s="2">
        <v>0.56999999999999995</v>
      </c>
      <c r="E83" s="2">
        <v>0.56000000000000005</v>
      </c>
      <c r="G83" s="2">
        <f>AVERAGE(C83:E83)</f>
        <v>0.56999999999999995</v>
      </c>
      <c r="H83" s="2">
        <v>219</v>
      </c>
      <c r="I83" s="2">
        <f>H83/$B$79</f>
        <v>952.17391304347825</v>
      </c>
      <c r="J83" s="2">
        <f>J82+I83</f>
        <v>1739.1304347826085</v>
      </c>
      <c r="K83" s="2">
        <f>J83/3600</f>
        <v>0.48309178743961345</v>
      </c>
      <c r="L83" s="2">
        <f>$G$81*EXP(-$B$90*K83)</f>
        <v>0.56979965539443034</v>
      </c>
      <c r="M83" s="2">
        <f>L83-G83</f>
        <v>-2.0034460556961342E-4</v>
      </c>
      <c r="N83" s="2">
        <f>M83^2</f>
        <v>4.0137960980843975E-8</v>
      </c>
      <c r="R83" s="2">
        <v>43</v>
      </c>
      <c r="T83" s="2">
        <v>0.57999999999999996</v>
      </c>
      <c r="U83" s="2">
        <v>0.57999999999999996</v>
      </c>
      <c r="V83" s="2">
        <v>0.55000000000000004</v>
      </c>
      <c r="X83" s="2">
        <f t="shared" si="7"/>
        <v>0.56999999999999995</v>
      </c>
      <c r="Y83" s="2">
        <v>34</v>
      </c>
      <c r="Z83" s="2">
        <f t="shared" si="8"/>
        <v>242.85714285714283</v>
      </c>
      <c r="AA83" s="2">
        <f>AA82+Z83</f>
        <v>485.71428571428567</v>
      </c>
      <c r="AB83" s="2">
        <f t="shared" si="9"/>
        <v>0.13492063492063491</v>
      </c>
      <c r="AC83" s="2">
        <f t="shared" si="10"/>
        <v>0.55512814051446724</v>
      </c>
      <c r="AD83" s="2">
        <f t="shared" si="11"/>
        <v>-1.4871859485532712E-2</v>
      </c>
      <c r="AE83" s="2">
        <f t="shared" si="12"/>
        <v>2.2117220455742932E-4</v>
      </c>
    </row>
    <row r="84" spans="1:31" x14ac:dyDescent="0.35">
      <c r="M84" s="2" t="s">
        <v>46</v>
      </c>
      <c r="N84" s="2">
        <f>SUM(N81:N83)</f>
        <v>2.1473898434812935E-7</v>
      </c>
      <c r="R84" s="2">
        <v>42</v>
      </c>
      <c r="T84" s="2">
        <v>0.55000000000000004</v>
      </c>
      <c r="U84" s="2">
        <v>0.54</v>
      </c>
      <c r="V84" s="2">
        <v>0.56000000000000005</v>
      </c>
      <c r="X84" s="2">
        <f t="shared" si="7"/>
        <v>0.55000000000000004</v>
      </c>
      <c r="Y84" s="2">
        <v>82</v>
      </c>
      <c r="Z84" s="2">
        <f t="shared" si="8"/>
        <v>585.71428571428567</v>
      </c>
      <c r="AA84" s="2">
        <f>AA83+Z84</f>
        <v>1071.4285714285713</v>
      </c>
      <c r="AB84" s="2">
        <f t="shared" si="9"/>
        <v>0.29761904761904762</v>
      </c>
      <c r="AC84" s="2">
        <f t="shared" si="10"/>
        <v>0.46761207222866619</v>
      </c>
      <c r="AD84" s="2">
        <f t="shared" si="11"/>
        <v>-8.2387927771333858E-2</v>
      </c>
      <c r="AE84" s="2">
        <f t="shared" si="12"/>
        <v>6.7877706424545247E-3</v>
      </c>
    </row>
    <row r="85" spans="1:31" x14ac:dyDescent="0.35">
      <c r="R85" s="2">
        <v>41</v>
      </c>
      <c r="T85" s="2">
        <v>0.45</v>
      </c>
      <c r="U85" s="2">
        <v>0.45</v>
      </c>
      <c r="V85" s="2">
        <v>0.44</v>
      </c>
      <c r="X85" s="2">
        <f t="shared" si="7"/>
        <v>0.44666666666666671</v>
      </c>
      <c r="Y85" s="2">
        <v>46</v>
      </c>
      <c r="Z85" s="2">
        <f t="shared" si="8"/>
        <v>328.57142857142856</v>
      </c>
      <c r="AA85" s="2">
        <f>AA84+Z85</f>
        <v>1400</v>
      </c>
      <c r="AB85" s="2">
        <f t="shared" si="9"/>
        <v>0.3888888888888889</v>
      </c>
      <c r="AC85" s="2">
        <f t="shared" si="10"/>
        <v>0.42470640294247097</v>
      </c>
      <c r="AD85" s="2">
        <f t="shared" si="11"/>
        <v>-2.1960263724195739E-2</v>
      </c>
      <c r="AE85" s="2">
        <f t="shared" si="12"/>
        <v>4.8225318283622731E-4</v>
      </c>
    </row>
    <row r="86" spans="1:31" x14ac:dyDescent="0.35">
      <c r="R86" s="2">
        <v>40</v>
      </c>
      <c r="T86" s="2">
        <v>0.3</v>
      </c>
      <c r="U86" s="2">
        <v>0.3</v>
      </c>
      <c r="V86" s="2">
        <v>0.31</v>
      </c>
      <c r="X86" s="2">
        <f t="shared" si="7"/>
        <v>0.30333333333333329</v>
      </c>
      <c r="Y86" s="2">
        <v>40</v>
      </c>
      <c r="Z86" s="2">
        <f t="shared" si="8"/>
        <v>285.71428571428567</v>
      </c>
      <c r="AA86" s="2">
        <f>AA85+Z86</f>
        <v>1685.7142857142858</v>
      </c>
      <c r="AB86" s="2">
        <f t="shared" si="9"/>
        <v>0.46825396825396826</v>
      </c>
      <c r="AC86" s="2">
        <f t="shared" si="10"/>
        <v>0.39061028355615146</v>
      </c>
      <c r="AD86" s="2">
        <f t="shared" si="11"/>
        <v>8.7276950222818173E-2</v>
      </c>
      <c r="AE86" s="2">
        <f t="shared" si="12"/>
        <v>7.6172660401962813E-3</v>
      </c>
    </row>
    <row r="87" spans="1:31" x14ac:dyDescent="0.35">
      <c r="AD87" s="2" t="s">
        <v>46</v>
      </c>
      <c r="AE87" s="2">
        <f>SUM(AE81:AE86)</f>
        <v>1.5145129635041957E-2</v>
      </c>
    </row>
    <row r="89" spans="1:31" x14ac:dyDescent="0.35">
      <c r="A89" s="2" t="s">
        <v>145</v>
      </c>
      <c r="B89" s="2" t="s">
        <v>26</v>
      </c>
      <c r="R89" s="2" t="s">
        <v>145</v>
      </c>
      <c r="S89" s="2" t="s">
        <v>26</v>
      </c>
    </row>
    <row r="90" spans="1:31" x14ac:dyDescent="0.35">
      <c r="B90" s="2">
        <v>0.21882396255678579</v>
      </c>
      <c r="S90" s="2">
        <v>1.0544658756659797</v>
      </c>
    </row>
    <row r="92" spans="1:31" x14ac:dyDescent="0.35">
      <c r="A92" s="2" t="s">
        <v>207</v>
      </c>
      <c r="B92" s="2">
        <v>7.0000000000000007E-2</v>
      </c>
      <c r="R92" s="2" t="s">
        <v>208</v>
      </c>
      <c r="S92" s="2">
        <v>0.26</v>
      </c>
    </row>
    <row r="93" spans="1:31" x14ac:dyDescent="0.35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16</v>
      </c>
      <c r="I93" s="2" t="s">
        <v>17</v>
      </c>
      <c r="J93" s="2" t="s">
        <v>11</v>
      </c>
      <c r="K93" s="2" t="s">
        <v>12</v>
      </c>
      <c r="L93" s="2" t="s">
        <v>13</v>
      </c>
      <c r="M93" s="2" t="s">
        <v>14</v>
      </c>
      <c r="N93" s="2" t="s">
        <v>15</v>
      </c>
      <c r="R93" s="2" t="s">
        <v>2</v>
      </c>
      <c r="S93" s="2" t="s">
        <v>3</v>
      </c>
      <c r="T93" s="2" t="s">
        <v>4</v>
      </c>
      <c r="U93" s="2" t="s">
        <v>5</v>
      </c>
      <c r="V93" s="2" t="s">
        <v>6</v>
      </c>
      <c r="W93" s="2" t="s">
        <v>7</v>
      </c>
      <c r="X93" s="2" t="s">
        <v>8</v>
      </c>
      <c r="Y93" s="2" t="s">
        <v>16</v>
      </c>
      <c r="Z93" s="2" t="s">
        <v>17</v>
      </c>
      <c r="AA93" s="2" t="s">
        <v>11</v>
      </c>
      <c r="AB93" s="2" t="s">
        <v>12</v>
      </c>
      <c r="AC93" s="2" t="s">
        <v>13</v>
      </c>
      <c r="AD93" s="2" t="s">
        <v>14</v>
      </c>
      <c r="AE93" s="2" t="s">
        <v>15</v>
      </c>
    </row>
    <row r="94" spans="1:31" x14ac:dyDescent="0.35">
      <c r="A94" s="2">
        <v>102</v>
      </c>
      <c r="C94" s="2">
        <v>0.31</v>
      </c>
      <c r="D94" s="2">
        <v>0.32</v>
      </c>
      <c r="E94" s="2">
        <v>0.31</v>
      </c>
      <c r="G94" s="2">
        <f>AVERAGE(C94:E94)</f>
        <v>0.3133333333333333</v>
      </c>
      <c r="H94" s="2">
        <v>0</v>
      </c>
      <c r="I94" s="2">
        <f>H94/$B$92</f>
        <v>0</v>
      </c>
      <c r="J94" s="2">
        <f>I94</f>
        <v>0</v>
      </c>
      <c r="K94" s="2">
        <f>J94/3600</f>
        <v>0</v>
      </c>
      <c r="L94" s="2">
        <f>$G$94*EXP(-$B$99*K94)</f>
        <v>0.3133333333333333</v>
      </c>
      <c r="M94" s="2">
        <f>L94-G94</f>
        <v>0</v>
      </c>
      <c r="N94" s="2">
        <f>M94^2</f>
        <v>0</v>
      </c>
      <c r="R94" s="2">
        <v>20</v>
      </c>
      <c r="T94" s="2">
        <v>0.21</v>
      </c>
      <c r="U94" s="2">
        <v>0.22</v>
      </c>
      <c r="V94" s="2">
        <v>0.21</v>
      </c>
      <c r="X94" s="2">
        <f>AVERAGE(T94:V94)</f>
        <v>0.21333333333333335</v>
      </c>
      <c r="Y94" s="2">
        <v>0</v>
      </c>
      <c r="Z94" s="2">
        <f>Y94/$S$92</f>
        <v>0</v>
      </c>
      <c r="AA94" s="2">
        <f>Z94</f>
        <v>0</v>
      </c>
      <c r="AB94" s="2">
        <f>AA94/3600</f>
        <v>0</v>
      </c>
      <c r="AC94" s="2">
        <f>$X$94*EXP(-$S$99*AB94)</f>
        <v>0.21333333333333335</v>
      </c>
      <c r="AD94" s="2">
        <f>AC94-X94</f>
        <v>0</v>
      </c>
      <c r="AE94" s="2">
        <f>AD94^2</f>
        <v>0</v>
      </c>
    </row>
    <row r="95" spans="1:31" x14ac:dyDescent="0.35">
      <c r="A95" s="2">
        <v>100</v>
      </c>
      <c r="C95" s="2">
        <v>0.23</v>
      </c>
      <c r="D95" s="2">
        <v>0.24</v>
      </c>
      <c r="E95" s="2">
        <v>0.24</v>
      </c>
      <c r="G95" s="2">
        <f>AVERAGE(C95:E95)</f>
        <v>0.23666666666666666</v>
      </c>
      <c r="H95" s="2">
        <v>99</v>
      </c>
      <c r="I95" s="2">
        <f>H95/$B$92</f>
        <v>1414.2857142857142</v>
      </c>
      <c r="J95" s="2">
        <f>J94+I95</f>
        <v>1414.2857142857142</v>
      </c>
      <c r="K95" s="2">
        <f>J95/3600</f>
        <v>0.39285714285714285</v>
      </c>
      <c r="L95" s="2">
        <f>$G$94*EXP(-$B$99*K95)</f>
        <v>0.24550993246163272</v>
      </c>
      <c r="M95" s="2">
        <f>L95-G95</f>
        <v>8.8432657949660542E-3</v>
      </c>
      <c r="N95" s="2">
        <f>M95^2</f>
        <v>7.82033499204166E-5</v>
      </c>
      <c r="R95" s="2">
        <v>21</v>
      </c>
      <c r="T95" s="2">
        <v>0.2</v>
      </c>
      <c r="U95" s="2">
        <v>0.2</v>
      </c>
      <c r="V95" s="2">
        <v>0.2</v>
      </c>
      <c r="X95" s="2">
        <f>AVERAGE(T95:V95)</f>
        <v>0.20000000000000004</v>
      </c>
      <c r="Y95" s="2">
        <v>9</v>
      </c>
      <c r="Z95" s="2">
        <f>Y95/$S$92</f>
        <v>34.615384615384613</v>
      </c>
      <c r="AA95" s="2">
        <f>AA94+Z95</f>
        <v>34.615384615384613</v>
      </c>
      <c r="AB95" s="2">
        <f>AA95/3600</f>
        <v>9.6153846153846142E-3</v>
      </c>
      <c r="AC95" s="2">
        <f>$X$94*EXP(-$S$99*AB95)</f>
        <v>0.20830082743639597</v>
      </c>
      <c r="AD95" s="2">
        <f>AC95-X95</f>
        <v>8.30082743639593E-3</v>
      </c>
      <c r="AE95" s="2">
        <f>AD95^2</f>
        <v>6.8903736128823426E-5</v>
      </c>
    </row>
    <row r="96" spans="1:31" x14ac:dyDescent="0.35">
      <c r="A96" s="2">
        <v>99</v>
      </c>
      <c r="C96" s="2">
        <v>0.22</v>
      </c>
      <c r="D96" s="2">
        <v>0.23</v>
      </c>
      <c r="E96" s="2">
        <v>0.24</v>
      </c>
      <c r="G96" s="2">
        <f>AVERAGE(C96:E96)</f>
        <v>0.22999999999999998</v>
      </c>
      <c r="H96" s="2">
        <v>39</v>
      </c>
      <c r="I96" s="2">
        <f>H96/$B$92</f>
        <v>557.14285714285711</v>
      </c>
      <c r="J96" s="2">
        <f>J95+I96</f>
        <v>1971.4285714285713</v>
      </c>
      <c r="K96" s="2">
        <f>J96/3600</f>
        <v>0.54761904761904756</v>
      </c>
      <c r="L96" s="2">
        <f>$G$94*EXP(-$B$99*K96)</f>
        <v>0.22301603984137411</v>
      </c>
      <c r="M96" s="2">
        <f>L96-G96</f>
        <v>-6.9839601586258737E-3</v>
      </c>
      <c r="N96" s="2">
        <f>M96^2</f>
        <v>4.877569949727354E-5</v>
      </c>
      <c r="R96" s="2">
        <v>22</v>
      </c>
      <c r="T96" s="2">
        <v>0.19</v>
      </c>
      <c r="U96" s="2">
        <v>0.19</v>
      </c>
      <c r="V96" s="2">
        <v>0.2</v>
      </c>
      <c r="X96" s="2">
        <f>AVERAGE(T96:V96)</f>
        <v>0.19333333333333336</v>
      </c>
      <c r="Y96" s="2">
        <v>32</v>
      </c>
      <c r="Z96" s="2">
        <f>Y96/$S$92</f>
        <v>123.07692307692307</v>
      </c>
      <c r="AA96" s="2">
        <f>AA95+Z96</f>
        <v>157.69230769230768</v>
      </c>
      <c r="AB96" s="2">
        <f>AA96/3600</f>
        <v>4.38034188034188E-2</v>
      </c>
      <c r="AC96" s="2">
        <f>$X$94*EXP(-$S$99*AB96)</f>
        <v>0.19134978380389578</v>
      </c>
      <c r="AD96" s="2">
        <f>AC96-X96</f>
        <v>-1.9835495294375782E-3</v>
      </c>
      <c r="AE96" s="2">
        <f>AD96^2</f>
        <v>3.934468735732038E-6</v>
      </c>
    </row>
    <row r="97" spans="1:31" x14ac:dyDescent="0.35">
      <c r="M97" s="2" t="s">
        <v>46</v>
      </c>
      <c r="N97" s="2">
        <f>SUM(N94:N96)</f>
        <v>1.2697904941769015E-4</v>
      </c>
      <c r="AD97" s="2" t="s">
        <v>46</v>
      </c>
      <c r="AE97" s="2">
        <f>SUM(AE94:AE96)</f>
        <v>7.2838204864555465E-5</v>
      </c>
    </row>
    <row r="98" spans="1:31" x14ac:dyDescent="0.35">
      <c r="A98" s="2" t="s">
        <v>145</v>
      </c>
      <c r="B98" s="2" t="s">
        <v>26</v>
      </c>
      <c r="R98" s="2" t="s">
        <v>145</v>
      </c>
      <c r="S98" s="2" t="s">
        <v>26</v>
      </c>
    </row>
    <row r="99" spans="1:31" x14ac:dyDescent="0.35">
      <c r="B99" s="2">
        <v>0.62091319076838725</v>
      </c>
      <c r="S99" s="2">
        <v>2.4827469780149638</v>
      </c>
    </row>
    <row r="102" spans="1:31" x14ac:dyDescent="0.35">
      <c r="A102" s="2" t="s">
        <v>209</v>
      </c>
      <c r="B102" s="3">
        <v>0.05</v>
      </c>
      <c r="R102" s="2" t="s">
        <v>210</v>
      </c>
      <c r="S102" s="2">
        <v>1.4999999999999999E-2</v>
      </c>
    </row>
    <row r="103" spans="1:31" x14ac:dyDescent="0.35">
      <c r="A103" s="2" t="s">
        <v>2</v>
      </c>
      <c r="B103" s="2" t="s">
        <v>3</v>
      </c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8</v>
      </c>
      <c r="H103" s="2" t="s">
        <v>16</v>
      </c>
      <c r="I103" s="2" t="s">
        <v>17</v>
      </c>
      <c r="J103" s="2" t="s">
        <v>11</v>
      </c>
      <c r="K103" s="2" t="s">
        <v>12</v>
      </c>
      <c r="L103" s="2" t="s">
        <v>13</v>
      </c>
      <c r="M103" s="2" t="s">
        <v>14</v>
      </c>
      <c r="N103" s="2" t="s">
        <v>15</v>
      </c>
      <c r="R103" s="2" t="s">
        <v>2</v>
      </c>
      <c r="S103" s="2" t="s">
        <v>3</v>
      </c>
      <c r="T103" s="2" t="s">
        <v>4</v>
      </c>
      <c r="U103" s="2" t="s">
        <v>5</v>
      </c>
      <c r="V103" s="2" t="s">
        <v>6</v>
      </c>
      <c r="W103" s="2" t="s">
        <v>7</v>
      </c>
      <c r="X103" s="2" t="s">
        <v>8</v>
      </c>
      <c r="Y103" s="2" t="s">
        <v>16</v>
      </c>
      <c r="Z103" s="2" t="s">
        <v>17</v>
      </c>
      <c r="AA103" s="2" t="s">
        <v>11</v>
      </c>
      <c r="AB103" s="2" t="s">
        <v>12</v>
      </c>
      <c r="AC103" s="2" t="s">
        <v>13</v>
      </c>
      <c r="AD103" s="2" t="s">
        <v>14</v>
      </c>
      <c r="AE103" s="2" t="s">
        <v>15</v>
      </c>
    </row>
    <row r="104" spans="1:31" x14ac:dyDescent="0.35">
      <c r="A104" s="2">
        <v>16</v>
      </c>
      <c r="C104" s="2">
        <v>0.21</v>
      </c>
      <c r="D104" s="2">
        <v>0.21</v>
      </c>
      <c r="E104" s="2">
        <v>0.21</v>
      </c>
      <c r="G104" s="2">
        <f>AVERAGE(C104:E104)</f>
        <v>0.21</v>
      </c>
      <c r="H104" s="2">
        <v>0</v>
      </c>
      <c r="I104" s="2">
        <f>H104/$B$102</f>
        <v>0</v>
      </c>
      <c r="J104" s="2">
        <f>I104</f>
        <v>0</v>
      </c>
      <c r="K104" s="2">
        <f>J104/3600</f>
        <v>0</v>
      </c>
      <c r="L104" s="2">
        <f>$G$104*EXP(-$B$109*K104)</f>
        <v>0.21</v>
      </c>
      <c r="M104" s="2">
        <f>L104-G104</f>
        <v>0</v>
      </c>
      <c r="N104" s="2">
        <f>M104^2</f>
        <v>0</v>
      </c>
      <c r="R104" s="2">
        <v>11</v>
      </c>
      <c r="T104" s="2">
        <v>0.2</v>
      </c>
      <c r="U104" s="2">
        <v>0.21</v>
      </c>
      <c r="V104" s="2">
        <v>0.21</v>
      </c>
      <c r="X104" s="2">
        <f>AVERAGE(T104:V104)</f>
        <v>0.20666666666666667</v>
      </c>
      <c r="Y104" s="2">
        <v>0</v>
      </c>
      <c r="Z104" s="2">
        <f>Y104/$S$102</f>
        <v>0</v>
      </c>
      <c r="AA104" s="2">
        <f>Z104</f>
        <v>0</v>
      </c>
      <c r="AB104" s="2">
        <f>AA104/3600</f>
        <v>0</v>
      </c>
      <c r="AC104" s="2">
        <f>$X$104*EXP(-$S$109*AB104)</f>
        <v>0.20666666666666667</v>
      </c>
      <c r="AD104" s="2">
        <f>AC104-X104</f>
        <v>0</v>
      </c>
      <c r="AE104" s="2">
        <f>AD104^2</f>
        <v>0</v>
      </c>
    </row>
    <row r="105" spans="1:31" x14ac:dyDescent="0.35">
      <c r="A105" s="2">
        <v>17</v>
      </c>
      <c r="C105" s="2">
        <v>0.2</v>
      </c>
      <c r="D105" s="2">
        <v>0.2</v>
      </c>
      <c r="E105" s="2">
        <v>0.2</v>
      </c>
      <c r="G105" s="2">
        <f>AVERAGE(C105:E105)</f>
        <v>0.20000000000000004</v>
      </c>
      <c r="H105" s="2">
        <v>27</v>
      </c>
      <c r="I105" s="2">
        <f>H105/$B$102</f>
        <v>540</v>
      </c>
      <c r="J105" s="2">
        <f>J104+I105</f>
        <v>540</v>
      </c>
      <c r="K105" s="2">
        <f>J105/3600</f>
        <v>0.15</v>
      </c>
      <c r="L105" s="2">
        <f>$G$104*EXP(-$B$109*K105)</f>
        <v>0.19670690095833343</v>
      </c>
      <c r="M105" s="2">
        <f>L105-G105</f>
        <v>-3.2930990416666084E-3</v>
      </c>
      <c r="N105" s="2">
        <f>M105^2</f>
        <v>1.0844501298225534E-5</v>
      </c>
      <c r="R105" s="2">
        <v>12</v>
      </c>
      <c r="T105" s="2">
        <v>0.2</v>
      </c>
      <c r="U105" s="2">
        <v>0.2</v>
      </c>
      <c r="V105" s="2">
        <v>0.21</v>
      </c>
      <c r="X105" s="2">
        <f>AVERAGE(T105:V105)</f>
        <v>0.20333333333333334</v>
      </c>
      <c r="Y105" s="2">
        <v>15</v>
      </c>
      <c r="Z105" s="2">
        <f>Y105/$S$102</f>
        <v>1000</v>
      </c>
      <c r="AA105" s="2">
        <f>AA104+Z105</f>
        <v>1000</v>
      </c>
      <c r="AB105" s="2">
        <f>AA105/3600</f>
        <v>0.27777777777777779</v>
      </c>
      <c r="AC105" s="2">
        <f>$X$104*EXP(-$S$109*AB105)</f>
        <v>0.20331161845642753</v>
      </c>
      <c r="AD105" s="2">
        <f>AC105-X105</f>
        <v>-2.1714876905803981E-5</v>
      </c>
      <c r="AE105" s="2">
        <f>AD105^2</f>
        <v>4.7153587903421913E-10</v>
      </c>
    </row>
    <row r="106" spans="1:31" x14ac:dyDescent="0.35">
      <c r="A106" s="2">
        <v>18</v>
      </c>
      <c r="C106" s="2">
        <v>0.18</v>
      </c>
      <c r="D106" s="2">
        <v>0.18</v>
      </c>
      <c r="E106" s="2">
        <v>0.19</v>
      </c>
      <c r="G106" s="2">
        <f>AVERAGE(C106:E106)</f>
        <v>0.18333333333333335</v>
      </c>
      <c r="H106" s="2">
        <v>25</v>
      </c>
      <c r="I106" s="2">
        <f>H106/$B$102</f>
        <v>500</v>
      </c>
      <c r="J106" s="2">
        <f>J105+I106</f>
        <v>1040</v>
      </c>
      <c r="K106" s="2">
        <f>J106/3600</f>
        <v>0.28888888888888886</v>
      </c>
      <c r="L106" s="2">
        <f>$G$104*EXP(-$B$109*K106)</f>
        <v>0.18514994152586745</v>
      </c>
      <c r="M106" s="2">
        <f>L106-G106</f>
        <v>1.8166081925340971E-3</v>
      </c>
      <c r="N106" s="2">
        <f>M106^2</f>
        <v>3.3000653251819993E-6</v>
      </c>
      <c r="R106" s="2">
        <v>13</v>
      </c>
      <c r="T106" s="2">
        <v>0.2</v>
      </c>
      <c r="U106" s="2">
        <v>0.2</v>
      </c>
      <c r="V106" s="2">
        <v>0.2</v>
      </c>
      <c r="X106" s="2">
        <f>AVERAGE(T106:V106)</f>
        <v>0.20000000000000004</v>
      </c>
      <c r="Y106" s="2">
        <v>15</v>
      </c>
      <c r="Z106" s="2">
        <f>Y106/$S$102</f>
        <v>1000</v>
      </c>
      <c r="AA106" s="2">
        <f>AA105+Z106</f>
        <v>2000</v>
      </c>
      <c r="AB106" s="2">
        <f>AA106/3600</f>
        <v>0.55555555555555558</v>
      </c>
      <c r="AC106" s="2">
        <f>$X$104*EXP(-$S$109*AB106)</f>
        <v>0.20001103644857404</v>
      </c>
      <c r="AD106" s="2">
        <f>AC106-X106</f>
        <v>1.1036448574003321E-5</v>
      </c>
      <c r="AE106" s="2">
        <f>AD106^2</f>
        <v>1.2180319712661993E-10</v>
      </c>
    </row>
    <row r="107" spans="1:31" x14ac:dyDescent="0.35">
      <c r="M107" s="2" t="s">
        <v>46</v>
      </c>
      <c r="N107" s="2">
        <f>SUM(N104:N106)</f>
        <v>1.4144566623407534E-5</v>
      </c>
      <c r="AD107" s="2" t="s">
        <v>46</v>
      </c>
      <c r="AE107" s="2">
        <f>SUM(AE104:AE106)</f>
        <v>5.9333907616083907E-10</v>
      </c>
    </row>
    <row r="108" spans="1:31" x14ac:dyDescent="0.35">
      <c r="A108" s="2" t="s">
        <v>145</v>
      </c>
      <c r="B108" s="2" t="s">
        <v>26</v>
      </c>
      <c r="R108" s="2" t="s">
        <v>145</v>
      </c>
      <c r="S108" s="2" t="s">
        <v>26</v>
      </c>
    </row>
    <row r="109" spans="1:31" x14ac:dyDescent="0.35">
      <c r="B109" s="2">
        <v>0.4359514817707561</v>
      </c>
      <c r="S109" s="2">
        <v>5.8922355784688303E-2</v>
      </c>
    </row>
    <row r="111" spans="1:31" x14ac:dyDescent="0.35">
      <c r="A111" s="2" t="s">
        <v>211</v>
      </c>
      <c r="B111" s="2">
        <v>0.26</v>
      </c>
      <c r="R111" s="2" t="s">
        <v>212</v>
      </c>
      <c r="S111" s="2">
        <v>0.21</v>
      </c>
    </row>
    <row r="112" spans="1:31" x14ac:dyDescent="0.35">
      <c r="A112" s="2" t="s">
        <v>2</v>
      </c>
      <c r="B112" s="2" t="s">
        <v>3</v>
      </c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16</v>
      </c>
      <c r="I112" s="2" t="s">
        <v>17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R112" s="2" t="s">
        <v>2</v>
      </c>
      <c r="S112" s="2" t="s">
        <v>3</v>
      </c>
      <c r="T112" s="2" t="s">
        <v>4</v>
      </c>
      <c r="U112" s="2" t="s">
        <v>5</v>
      </c>
      <c r="V112" s="2" t="s">
        <v>6</v>
      </c>
      <c r="W112" s="2" t="s">
        <v>7</v>
      </c>
      <c r="X112" s="2" t="s">
        <v>8</v>
      </c>
      <c r="Y112" s="2" t="s">
        <v>16</v>
      </c>
      <c r="Z112" s="2" t="s">
        <v>17</v>
      </c>
      <c r="AA112" s="2" t="s">
        <v>11</v>
      </c>
      <c r="AB112" s="2" t="s">
        <v>12</v>
      </c>
      <c r="AC112" s="2" t="s">
        <v>13</v>
      </c>
      <c r="AD112" s="2" t="s">
        <v>14</v>
      </c>
      <c r="AE112" s="2" t="s">
        <v>15</v>
      </c>
    </row>
    <row r="113" spans="1:31" x14ac:dyDescent="0.35">
      <c r="A113" s="2">
        <v>15</v>
      </c>
      <c r="C113" s="2">
        <v>0.23</v>
      </c>
      <c r="D113" s="2">
        <v>0.23</v>
      </c>
      <c r="E113" s="2">
        <v>0.24</v>
      </c>
      <c r="G113" s="2">
        <f>AVERAGE(C113:E113)</f>
        <v>0.23333333333333331</v>
      </c>
      <c r="H113" s="2">
        <v>0</v>
      </c>
      <c r="I113" s="2">
        <f>H113/$B$111</f>
        <v>0</v>
      </c>
      <c r="J113" s="2">
        <f>I113</f>
        <v>0</v>
      </c>
      <c r="K113" s="2">
        <f>J113/3600</f>
        <v>0</v>
      </c>
      <c r="L113" s="2">
        <f>$G$113*EXP(-$B$118*K113)</f>
        <v>0.23333333333333331</v>
      </c>
      <c r="M113" s="2">
        <f>L113-G113</f>
        <v>0</v>
      </c>
      <c r="N113" s="2">
        <f>M113^2</f>
        <v>0</v>
      </c>
      <c r="R113" s="2">
        <v>31</v>
      </c>
      <c r="T113" s="2">
        <v>0.14000000000000001</v>
      </c>
      <c r="U113" s="2">
        <v>0.13</v>
      </c>
      <c r="V113" s="2">
        <v>0.14000000000000001</v>
      </c>
      <c r="X113" s="2">
        <f>AVERAGE(T113:V113)</f>
        <v>0.13666666666666669</v>
      </c>
      <c r="Y113" s="2">
        <v>0</v>
      </c>
      <c r="Z113" s="2">
        <f>Y113/$S$111</f>
        <v>0</v>
      </c>
      <c r="AA113" s="2">
        <f>Z113</f>
        <v>0</v>
      </c>
      <c r="AB113" s="2">
        <f>AA113/3600</f>
        <v>0</v>
      </c>
      <c r="AC113" s="2">
        <f>$X$113*EXP(-$S$118*AB113)</f>
        <v>0.13666666666666669</v>
      </c>
      <c r="AD113" s="2">
        <f>AC113-X113</f>
        <v>0</v>
      </c>
      <c r="AE113" s="2">
        <f>AD113^2</f>
        <v>0</v>
      </c>
    </row>
    <row r="114" spans="1:31" x14ac:dyDescent="0.35">
      <c r="A114" s="2">
        <v>14</v>
      </c>
      <c r="C114" s="2">
        <v>0.23</v>
      </c>
      <c r="D114" s="2">
        <v>0.22</v>
      </c>
      <c r="E114" s="2">
        <v>0.22</v>
      </c>
      <c r="G114" s="2">
        <f>AVERAGE(C114:E114)</f>
        <v>0.22333333333333336</v>
      </c>
      <c r="H114" s="2">
        <v>18</v>
      </c>
      <c r="I114" s="2">
        <f>H114/$B$111</f>
        <v>69.230769230769226</v>
      </c>
      <c r="J114" s="2">
        <f>J113+I114</f>
        <v>69.230769230769226</v>
      </c>
      <c r="K114" s="2">
        <f>J114/3600</f>
        <v>1.9230769230769228E-2</v>
      </c>
      <c r="L114" s="2">
        <f>$G$113*EXP(-$B$118*K114)</f>
        <v>0.22024234732332856</v>
      </c>
      <c r="M114" s="2">
        <f>L114-G114</f>
        <v>-3.0909860100047926E-3</v>
      </c>
      <c r="N114" s="2">
        <f>M114^2</f>
        <v>9.5541945140453469E-6</v>
      </c>
      <c r="R114" s="2">
        <v>30</v>
      </c>
      <c r="T114" s="2">
        <v>0.12</v>
      </c>
      <c r="U114" s="2">
        <v>0.12</v>
      </c>
      <c r="V114" s="2">
        <v>0.11</v>
      </c>
      <c r="X114" s="2">
        <f>AVERAGE(T114:V114)</f>
        <v>0.11666666666666665</v>
      </c>
      <c r="Y114" s="2">
        <v>31</v>
      </c>
      <c r="Z114" s="2">
        <f>Y114/$S$111</f>
        <v>147.61904761904762</v>
      </c>
      <c r="AA114" s="2">
        <f>AA113+Z114</f>
        <v>147.61904761904762</v>
      </c>
      <c r="AB114" s="2">
        <f>AA114/3600</f>
        <v>4.1005291005291003E-2</v>
      </c>
      <c r="AC114" s="2">
        <f>$X$113*EXP(-$S$118*AB114)</f>
        <v>0.11666666666666667</v>
      </c>
      <c r="AD114" s="2">
        <f>AC114-X114</f>
        <v>0</v>
      </c>
      <c r="AE114" s="2">
        <f>AD114^2</f>
        <v>0</v>
      </c>
    </row>
    <row r="115" spans="1:31" x14ac:dyDescent="0.35">
      <c r="A115" s="2">
        <v>13</v>
      </c>
      <c r="C115" s="2">
        <v>0.2</v>
      </c>
      <c r="D115" s="2">
        <v>0.2</v>
      </c>
      <c r="E115" s="2">
        <v>0.2</v>
      </c>
      <c r="G115" s="2">
        <f>AVERAGE(C115:E115)</f>
        <v>0.20000000000000004</v>
      </c>
      <c r="H115" s="2">
        <v>28</v>
      </c>
      <c r="I115" s="2">
        <f>H115/$B$111</f>
        <v>107.69230769230769</v>
      </c>
      <c r="J115" s="2">
        <f>J114+I115</f>
        <v>176.92307692307691</v>
      </c>
      <c r="K115" s="2">
        <f>J115/3600</f>
        <v>4.9145299145299137E-2</v>
      </c>
      <c r="L115" s="2">
        <f>$G$113*EXP(-$B$118*K115)</f>
        <v>0.20132317967366042</v>
      </c>
      <c r="M115" s="2">
        <f>L115-G115</f>
        <v>1.3231796736603851E-3</v>
      </c>
      <c r="N115" s="2">
        <f>M115^2</f>
        <v>1.7508044487880033E-6</v>
      </c>
      <c r="AD115" s="2" t="s">
        <v>46</v>
      </c>
      <c r="AE115" s="2">
        <f>SUM(AE113:AE114)</f>
        <v>0</v>
      </c>
    </row>
    <row r="116" spans="1:31" x14ac:dyDescent="0.35">
      <c r="M116" s="2" t="s">
        <v>46</v>
      </c>
      <c r="N116" s="2">
        <f>SUM(N113:N115)</f>
        <v>1.130499896283335E-5</v>
      </c>
    </row>
    <row r="117" spans="1:31" x14ac:dyDescent="0.35">
      <c r="A117" s="2" t="s">
        <v>145</v>
      </c>
      <c r="B117" s="2" t="s">
        <v>26</v>
      </c>
      <c r="R117" s="2" t="s">
        <v>145</v>
      </c>
      <c r="S117" s="2" t="s">
        <v>26</v>
      </c>
    </row>
    <row r="118" spans="1:31" x14ac:dyDescent="0.35">
      <c r="B118" s="2">
        <v>3.0024554338054554</v>
      </c>
      <c r="S118" s="2">
        <v>3.8586241271761308</v>
      </c>
    </row>
    <row r="120" spans="1:31" x14ac:dyDescent="0.35">
      <c r="A120" s="2" t="s">
        <v>213</v>
      </c>
      <c r="B120" s="2">
        <v>0.01</v>
      </c>
      <c r="R120" s="2" t="s">
        <v>214</v>
      </c>
      <c r="S120" s="2">
        <v>0.37</v>
      </c>
    </row>
    <row r="121" spans="1:31" x14ac:dyDescent="0.35">
      <c r="A121" s="2" t="s">
        <v>2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16</v>
      </c>
      <c r="I121" s="2" t="s">
        <v>17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R121" s="2" t="s">
        <v>2</v>
      </c>
      <c r="S121" s="2" t="s">
        <v>3</v>
      </c>
      <c r="T121" s="2" t="s">
        <v>4</v>
      </c>
      <c r="U121" s="2" t="s">
        <v>5</v>
      </c>
      <c r="V121" s="2" t="s">
        <v>6</v>
      </c>
      <c r="W121" s="2" t="s">
        <v>7</v>
      </c>
      <c r="X121" s="2" t="s">
        <v>8</v>
      </c>
      <c r="Y121" s="2" t="s">
        <v>16</v>
      </c>
      <c r="Z121" s="2" t="s">
        <v>17</v>
      </c>
      <c r="AA121" s="2" t="s">
        <v>11</v>
      </c>
      <c r="AB121" s="2" t="s">
        <v>12</v>
      </c>
      <c r="AC121" s="2" t="s">
        <v>13</v>
      </c>
      <c r="AD121" s="2" t="s">
        <v>14</v>
      </c>
      <c r="AE121" s="2" t="s">
        <v>15</v>
      </c>
    </row>
    <row r="122" spans="1:31" x14ac:dyDescent="0.35">
      <c r="A122" s="2">
        <v>8</v>
      </c>
      <c r="C122" s="2">
        <v>0.22</v>
      </c>
      <c r="D122" s="2">
        <v>0.22</v>
      </c>
      <c r="E122" s="2">
        <v>0.21</v>
      </c>
      <c r="G122" s="2">
        <f>AVERAGE(C122:E122)</f>
        <v>0.21666666666666667</v>
      </c>
      <c r="H122" s="2">
        <v>0</v>
      </c>
      <c r="I122" s="2">
        <f>H122/0.01</f>
        <v>0</v>
      </c>
      <c r="J122" s="2">
        <f>I122</f>
        <v>0</v>
      </c>
      <c r="K122" s="2">
        <f>J122/3600</f>
        <v>0</v>
      </c>
      <c r="L122" s="2">
        <f>$G$122*EXP(-$B$127*K122)</f>
        <v>0.21666666666666667</v>
      </c>
      <c r="M122" s="2">
        <f>L122-G122</f>
        <v>0</v>
      </c>
      <c r="N122" s="2">
        <f>M122^2</f>
        <v>0</v>
      </c>
      <c r="R122" s="2">
        <v>163</v>
      </c>
      <c r="T122" s="2">
        <v>0.22</v>
      </c>
      <c r="U122" s="2">
        <v>0.22</v>
      </c>
      <c r="V122" s="2">
        <v>0.22</v>
      </c>
      <c r="X122" s="2">
        <f>AVERAGE(T122:V122)</f>
        <v>0.22</v>
      </c>
      <c r="Y122" s="2">
        <v>0</v>
      </c>
      <c r="Z122" s="2">
        <f>Y122/$S$120</f>
        <v>0</v>
      </c>
      <c r="AA122" s="2">
        <f>Z122</f>
        <v>0</v>
      </c>
      <c r="AB122" s="2">
        <f>AA122/3600</f>
        <v>0</v>
      </c>
      <c r="AC122" s="2">
        <f>$X$122*EXP(-$S$127*AB122)</f>
        <v>0.22</v>
      </c>
      <c r="AD122" s="2">
        <f>AC122-X122</f>
        <v>0</v>
      </c>
      <c r="AE122" s="2">
        <f>AD122^2</f>
        <v>0</v>
      </c>
    </row>
    <row r="123" spans="1:31" x14ac:dyDescent="0.35">
      <c r="A123" s="2">
        <v>9</v>
      </c>
      <c r="C123" s="2">
        <v>0.22</v>
      </c>
      <c r="D123" s="2">
        <v>0.21</v>
      </c>
      <c r="E123" s="2">
        <v>0.21</v>
      </c>
      <c r="G123" s="2">
        <f>AVERAGE(C123:E123)</f>
        <v>0.21333333333333335</v>
      </c>
      <c r="H123" s="2">
        <v>12</v>
      </c>
      <c r="I123" s="2">
        <f>H123/0.01</f>
        <v>1200</v>
      </c>
      <c r="J123" s="2">
        <f>J122+I123</f>
        <v>1200</v>
      </c>
      <c r="K123" s="2">
        <f>J123/3600</f>
        <v>0.33333333333333331</v>
      </c>
      <c r="L123" s="2">
        <f>$G$122*EXP(-$B$127*K123)</f>
        <v>0.21054469415474469</v>
      </c>
      <c r="M123" s="2">
        <f>L123-G123</f>
        <v>-2.7886391785886533E-3</v>
      </c>
      <c r="N123" s="2">
        <f>M123^2</f>
        <v>7.7765084683595983E-6</v>
      </c>
      <c r="R123" s="2">
        <v>164</v>
      </c>
      <c r="T123" s="2">
        <v>0.21</v>
      </c>
      <c r="U123" s="2">
        <v>0.22</v>
      </c>
      <c r="V123" s="2">
        <v>0.21</v>
      </c>
      <c r="X123" s="2">
        <f>AVERAGE(T123:V123)</f>
        <v>0.21333333333333335</v>
      </c>
      <c r="Y123" s="2">
        <v>13</v>
      </c>
      <c r="Z123" s="2">
        <f>Y123/$S$120</f>
        <v>35.135135135135137</v>
      </c>
      <c r="AA123" s="2">
        <f>AA122+Z123</f>
        <v>35.135135135135137</v>
      </c>
      <c r="AB123" s="2">
        <f>AA123/3600</f>
        <v>9.7597597597597601E-3</v>
      </c>
      <c r="AC123" s="2">
        <f>$X$122*EXP(-$S$127*AB123)</f>
        <v>0.21069851779656351</v>
      </c>
      <c r="AD123" s="2">
        <f>AC123-X123</f>
        <v>-2.6348155367698356E-3</v>
      </c>
      <c r="AE123" s="2">
        <f>AD123^2</f>
        <v>6.9422529128037172E-6</v>
      </c>
    </row>
    <row r="124" spans="1:31" x14ac:dyDescent="0.35">
      <c r="A124" s="2">
        <v>10</v>
      </c>
      <c r="C124" s="2">
        <v>0.19</v>
      </c>
      <c r="D124" s="2">
        <v>0.19</v>
      </c>
      <c r="E124" s="2">
        <v>0.2</v>
      </c>
      <c r="G124" s="2">
        <f>AVERAGE(C124:E124)</f>
        <v>0.19333333333333336</v>
      </c>
      <c r="H124" s="2">
        <v>34</v>
      </c>
      <c r="I124" s="2">
        <f>H124/0.01</f>
        <v>3400</v>
      </c>
      <c r="J124" s="2">
        <f>J123+I124</f>
        <v>4600</v>
      </c>
      <c r="K124" s="2">
        <f>J124/3600</f>
        <v>1.2777777777777777</v>
      </c>
      <c r="L124" s="2">
        <f>$G$122*EXP(-$B$127*K124)</f>
        <v>0.19412234696709049</v>
      </c>
      <c r="M124" s="2">
        <f>L124-G124</f>
        <v>7.8901363375713518E-4</v>
      </c>
      <c r="N124" s="2">
        <f>M124^2</f>
        <v>6.2254251425463867E-7</v>
      </c>
      <c r="R124" s="2">
        <v>165</v>
      </c>
      <c r="T124" s="2">
        <v>0.19</v>
      </c>
      <c r="U124" s="2">
        <v>0.2</v>
      </c>
      <c r="V124" s="2">
        <v>0.2</v>
      </c>
      <c r="X124" s="2">
        <f>AVERAGE(T124:V124)</f>
        <v>0.19666666666666668</v>
      </c>
      <c r="Y124" s="2">
        <v>19</v>
      </c>
      <c r="Z124" s="2">
        <f>Y124/$S$120</f>
        <v>51.351351351351354</v>
      </c>
      <c r="AA124" s="2">
        <f>AA123+Z124</f>
        <v>86.486486486486484</v>
      </c>
      <c r="AB124" s="2">
        <f>AA124/3600</f>
        <v>2.4024024024024024E-2</v>
      </c>
      <c r="AC124" s="2">
        <f>$X$122*EXP(-$S$127*AB124)</f>
        <v>0.19780682156678192</v>
      </c>
      <c r="AD124" s="2">
        <f>AC124-X124</f>
        <v>1.1401549001152367E-3</v>
      </c>
      <c r="AE124" s="2">
        <f>AD124^2</f>
        <v>1.2999531962567853E-6</v>
      </c>
    </row>
    <row r="125" spans="1:31" x14ac:dyDescent="0.35">
      <c r="M125" s="2" t="s">
        <v>46</v>
      </c>
      <c r="N125" s="2">
        <f>SUM(N122:N124)</f>
        <v>8.399050982614237E-6</v>
      </c>
      <c r="AD125" s="2" t="s">
        <v>46</v>
      </c>
      <c r="AE125" s="2">
        <f>SUM(AE122:AE124)</f>
        <v>8.2422061090605032E-6</v>
      </c>
    </row>
    <row r="126" spans="1:31" x14ac:dyDescent="0.35">
      <c r="A126" s="2" t="s">
        <v>145</v>
      </c>
      <c r="B126" s="2" t="s">
        <v>26</v>
      </c>
      <c r="R126" s="2" t="s">
        <v>145</v>
      </c>
      <c r="S126" s="2" t="s">
        <v>26</v>
      </c>
    </row>
    <row r="127" spans="1:31" x14ac:dyDescent="0.35">
      <c r="B127" s="2">
        <v>8.5986359583391458E-2</v>
      </c>
      <c r="S127" s="2">
        <v>4.4262626635342048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69EA-63FA-4317-BC0F-F7321009C427}">
  <dimension ref="A1:O26"/>
  <sheetViews>
    <sheetView tabSelected="1" workbookViewId="0">
      <selection activeCell="L12" sqref="L12"/>
    </sheetView>
  </sheetViews>
  <sheetFormatPr defaultRowHeight="14.5" x14ac:dyDescent="0.35"/>
  <sheetData>
    <row r="1" spans="1:15" x14ac:dyDescent="0.35">
      <c r="A1" t="s">
        <v>215</v>
      </c>
      <c r="J1" t="s">
        <v>216</v>
      </c>
    </row>
    <row r="2" spans="1:15" x14ac:dyDescent="0.35">
      <c r="A2" t="s">
        <v>85</v>
      </c>
      <c r="B2" t="s">
        <v>84</v>
      </c>
      <c r="C2" t="s">
        <v>113</v>
      </c>
      <c r="D2" t="s">
        <v>87</v>
      </c>
      <c r="E2" t="s">
        <v>88</v>
      </c>
      <c r="F2" t="s">
        <v>86</v>
      </c>
      <c r="J2" t="s">
        <v>85</v>
      </c>
      <c r="K2" t="s">
        <v>84</v>
      </c>
      <c r="L2" t="s">
        <v>113</v>
      </c>
      <c r="M2" t="s">
        <v>87</v>
      </c>
      <c r="N2" t="s">
        <v>88</v>
      </c>
      <c r="O2" t="s">
        <v>86</v>
      </c>
    </row>
    <row r="3" spans="1:15" x14ac:dyDescent="0.35">
      <c r="A3" s="8" t="s">
        <v>134</v>
      </c>
      <c r="B3" t="s">
        <v>130</v>
      </c>
      <c r="C3" s="1">
        <v>1.4999999999999999E-2</v>
      </c>
      <c r="D3">
        <v>100</v>
      </c>
      <c r="E3">
        <v>144</v>
      </c>
      <c r="F3" s="1">
        <v>0.29315889311188797</v>
      </c>
      <c r="J3" s="8" t="s">
        <v>134</v>
      </c>
      <c r="K3" t="s">
        <v>89</v>
      </c>
      <c r="L3">
        <v>0.01</v>
      </c>
      <c r="M3">
        <v>100</v>
      </c>
      <c r="N3">
        <v>51</v>
      </c>
      <c r="O3" s="1">
        <v>8.5986359583391458E-2</v>
      </c>
    </row>
    <row r="4" spans="1:15" x14ac:dyDescent="0.35">
      <c r="A4" s="8"/>
      <c r="B4" t="s">
        <v>123</v>
      </c>
      <c r="C4" s="1">
        <v>0.13500000000000001</v>
      </c>
      <c r="D4">
        <v>100</v>
      </c>
      <c r="E4">
        <v>151</v>
      </c>
      <c r="F4" s="1">
        <v>0.86415952196153201</v>
      </c>
      <c r="J4" s="8"/>
      <c r="K4" t="s">
        <v>94</v>
      </c>
      <c r="L4">
        <v>0.06</v>
      </c>
      <c r="M4">
        <v>100</v>
      </c>
      <c r="N4">
        <v>201</v>
      </c>
      <c r="O4" s="1">
        <v>0.94721758704149051</v>
      </c>
    </row>
    <row r="5" spans="1:15" x14ac:dyDescent="0.35">
      <c r="A5" s="8"/>
      <c r="B5" t="s">
        <v>124</v>
      </c>
      <c r="C5" s="1">
        <v>0.22249999999999998</v>
      </c>
      <c r="D5">
        <v>100</v>
      </c>
      <c r="E5">
        <v>85</v>
      </c>
      <c r="F5" s="1">
        <v>2.108449548404332</v>
      </c>
      <c r="J5" s="8"/>
      <c r="K5" t="s">
        <v>100</v>
      </c>
      <c r="L5">
        <v>7.0000000000000007E-2</v>
      </c>
      <c r="M5">
        <v>100</v>
      </c>
      <c r="N5">
        <v>52</v>
      </c>
      <c r="O5" s="1">
        <v>0.8317799424365484</v>
      </c>
    </row>
    <row r="6" spans="1:15" x14ac:dyDescent="0.35">
      <c r="A6" s="8"/>
      <c r="B6" t="s">
        <v>125</v>
      </c>
      <c r="C6" s="1">
        <v>0.3075</v>
      </c>
      <c r="D6">
        <v>100</v>
      </c>
      <c r="E6">
        <v>72</v>
      </c>
      <c r="F6" s="1">
        <v>2.6192587248613415</v>
      </c>
      <c r="J6" s="8"/>
      <c r="K6" t="s">
        <v>95</v>
      </c>
      <c r="L6">
        <v>7.0000000000000007E-2</v>
      </c>
      <c r="M6">
        <v>250</v>
      </c>
      <c r="N6">
        <v>85</v>
      </c>
      <c r="O6" s="1">
        <v>0.62091319076838725</v>
      </c>
    </row>
    <row r="7" spans="1:15" x14ac:dyDescent="0.35">
      <c r="A7" s="8" t="s">
        <v>133</v>
      </c>
      <c r="B7" t="s">
        <v>114</v>
      </c>
      <c r="C7" s="1">
        <v>5.0000000000000001E-3</v>
      </c>
      <c r="D7">
        <v>100</v>
      </c>
      <c r="E7">
        <v>39</v>
      </c>
      <c r="F7" s="1">
        <v>7.7287761641396391E-3</v>
      </c>
      <c r="J7" s="8"/>
      <c r="K7" t="s">
        <v>103</v>
      </c>
      <c r="L7">
        <v>0.09</v>
      </c>
      <c r="M7">
        <v>100</v>
      </c>
      <c r="N7">
        <v>197</v>
      </c>
      <c r="O7" s="1">
        <v>1.037843258902871</v>
      </c>
    </row>
    <row r="8" spans="1:15" x14ac:dyDescent="0.35">
      <c r="A8" s="8"/>
      <c r="B8" t="s">
        <v>115</v>
      </c>
      <c r="C8" s="1">
        <v>0.01</v>
      </c>
      <c r="D8">
        <v>100</v>
      </c>
      <c r="E8">
        <v>40</v>
      </c>
      <c r="F8" s="1">
        <v>5.5824018761870681E-2</v>
      </c>
      <c r="J8" s="8"/>
      <c r="K8" s="2" t="s">
        <v>108</v>
      </c>
      <c r="L8">
        <v>0.12</v>
      </c>
      <c r="M8">
        <v>100</v>
      </c>
      <c r="N8">
        <v>86</v>
      </c>
      <c r="O8" s="1">
        <v>3.6939094236512795</v>
      </c>
    </row>
    <row r="9" spans="1:15" x14ac:dyDescent="0.35">
      <c r="A9" s="8"/>
      <c r="B9" t="s">
        <v>116</v>
      </c>
      <c r="C9" s="1">
        <v>0.02</v>
      </c>
      <c r="D9">
        <v>100</v>
      </c>
      <c r="E9">
        <v>70</v>
      </c>
      <c r="F9" s="1">
        <v>0.12941879066283263</v>
      </c>
      <c r="J9" s="8"/>
      <c r="K9" t="s">
        <v>107</v>
      </c>
      <c r="L9">
        <v>0.14000000000000001</v>
      </c>
      <c r="M9">
        <v>150</v>
      </c>
      <c r="N9">
        <v>270</v>
      </c>
      <c r="O9" s="1">
        <v>1.0544658756659797</v>
      </c>
    </row>
    <row r="10" spans="1:15" x14ac:dyDescent="0.35">
      <c r="A10" s="8"/>
      <c r="B10" t="s">
        <v>118</v>
      </c>
      <c r="C10" s="1">
        <v>2.2500000000000003E-2</v>
      </c>
      <c r="D10">
        <v>100</v>
      </c>
      <c r="E10">
        <v>70</v>
      </c>
      <c r="F10" s="1">
        <v>0.17355611437742033</v>
      </c>
      <c r="J10" s="8"/>
      <c r="K10" t="s">
        <v>101</v>
      </c>
      <c r="L10">
        <v>0.21</v>
      </c>
      <c r="M10">
        <v>100</v>
      </c>
      <c r="N10">
        <v>80</v>
      </c>
      <c r="O10" s="1">
        <v>3.8586241271761308</v>
      </c>
    </row>
    <row r="11" spans="1:15" x14ac:dyDescent="0.35">
      <c r="A11" s="8"/>
      <c r="B11" t="s">
        <v>117</v>
      </c>
      <c r="C11" s="1">
        <v>0.03</v>
      </c>
      <c r="D11">
        <v>100</v>
      </c>
      <c r="E11">
        <v>78</v>
      </c>
      <c r="F11" s="1">
        <v>0.51522893324251706</v>
      </c>
      <c r="J11" s="8"/>
      <c r="K11" t="s">
        <v>99</v>
      </c>
      <c r="L11">
        <v>0.26</v>
      </c>
      <c r="M11">
        <v>100</v>
      </c>
      <c r="N11">
        <v>34</v>
      </c>
      <c r="O11" s="1">
        <v>3.0024554338054554</v>
      </c>
    </row>
    <row r="12" spans="1:15" x14ac:dyDescent="0.35">
      <c r="A12" s="8"/>
      <c r="B12" t="s">
        <v>131</v>
      </c>
      <c r="C12" s="1">
        <v>0.03</v>
      </c>
      <c r="D12">
        <v>100</v>
      </c>
      <c r="E12">
        <v>82</v>
      </c>
      <c r="F12" s="1">
        <v>2.0180516278819249</v>
      </c>
      <c r="J12" s="8" t="s">
        <v>133</v>
      </c>
      <c r="K12" t="s">
        <v>90</v>
      </c>
      <c r="L12">
        <v>1.4999999999999999E-2</v>
      </c>
      <c r="M12">
        <v>100</v>
      </c>
      <c r="N12">
        <v>34</v>
      </c>
      <c r="O12" s="1">
        <v>5.8922355784688303E-2</v>
      </c>
    </row>
    <row r="13" spans="1:15" x14ac:dyDescent="0.35">
      <c r="A13" s="8"/>
      <c r="B13" t="s">
        <v>119</v>
      </c>
      <c r="C13" s="1">
        <v>0.04</v>
      </c>
      <c r="D13">
        <v>100</v>
      </c>
      <c r="E13">
        <v>83</v>
      </c>
      <c r="F13" s="1">
        <v>0.9193108234448446</v>
      </c>
      <c r="J13" s="8"/>
      <c r="K13" t="s">
        <v>93</v>
      </c>
      <c r="L13">
        <v>0.05</v>
      </c>
      <c r="M13">
        <v>100</v>
      </c>
      <c r="N13">
        <v>71</v>
      </c>
      <c r="O13" s="1">
        <v>0.4359514817707561</v>
      </c>
    </row>
    <row r="14" spans="1:15" x14ac:dyDescent="0.35">
      <c r="A14" s="8"/>
      <c r="B14" t="s">
        <v>120</v>
      </c>
      <c r="C14" s="1">
        <v>4.7500000000000007E-2</v>
      </c>
      <c r="D14">
        <v>100</v>
      </c>
      <c r="E14">
        <v>187</v>
      </c>
      <c r="F14" s="1">
        <v>0.38856424722330141</v>
      </c>
      <c r="J14" s="8"/>
      <c r="K14" t="s">
        <v>111</v>
      </c>
      <c r="L14">
        <v>0.23</v>
      </c>
      <c r="M14">
        <v>100</v>
      </c>
      <c r="N14">
        <v>434</v>
      </c>
      <c r="O14" s="1">
        <v>0.21882396255678579</v>
      </c>
    </row>
    <row r="15" spans="1:15" x14ac:dyDescent="0.35">
      <c r="A15" s="8"/>
      <c r="B15" t="s">
        <v>132</v>
      </c>
      <c r="C15" s="1">
        <v>0.06</v>
      </c>
      <c r="D15">
        <v>100</v>
      </c>
      <c r="E15">
        <v>107</v>
      </c>
      <c r="F15" s="1">
        <v>2.0796758006854414</v>
      </c>
      <c r="J15" s="8"/>
      <c r="K15" t="s">
        <v>96</v>
      </c>
      <c r="L15">
        <v>0.24</v>
      </c>
      <c r="M15">
        <v>100</v>
      </c>
      <c r="N15">
        <v>145</v>
      </c>
      <c r="O15" s="1">
        <v>1.9543933507601343</v>
      </c>
    </row>
    <row r="16" spans="1:15" x14ac:dyDescent="0.35">
      <c r="A16" s="8"/>
      <c r="B16" t="s">
        <v>121</v>
      </c>
      <c r="C16" s="1">
        <v>0.11499999999999999</v>
      </c>
      <c r="D16">
        <v>100</v>
      </c>
      <c r="E16">
        <v>113</v>
      </c>
      <c r="F16" s="1">
        <v>0.73542611850430428</v>
      </c>
      <c r="J16" s="8"/>
      <c r="K16" t="s">
        <v>104</v>
      </c>
      <c r="L16">
        <v>0.26</v>
      </c>
      <c r="M16">
        <v>100</v>
      </c>
      <c r="N16">
        <v>90</v>
      </c>
      <c r="O16" s="1">
        <v>2.4827469780149638</v>
      </c>
    </row>
    <row r="17" spans="1:15" x14ac:dyDescent="0.35">
      <c r="A17" s="8"/>
      <c r="B17" t="s">
        <v>122</v>
      </c>
      <c r="C17" s="1">
        <v>0.11749999999999999</v>
      </c>
      <c r="D17">
        <v>100</v>
      </c>
      <c r="E17">
        <v>92</v>
      </c>
      <c r="F17" s="1">
        <v>2.102108880102604</v>
      </c>
      <c r="J17" s="8"/>
      <c r="K17" t="s">
        <v>102</v>
      </c>
      <c r="L17">
        <v>0.33</v>
      </c>
      <c r="M17">
        <v>100</v>
      </c>
      <c r="N17">
        <v>87</v>
      </c>
      <c r="O17" s="1">
        <v>2.2320848913405209</v>
      </c>
    </row>
    <row r="18" spans="1:15" x14ac:dyDescent="0.35">
      <c r="A18" s="8"/>
      <c r="B18" t="s">
        <v>126</v>
      </c>
      <c r="C18" s="1">
        <v>0.29499999999999998</v>
      </c>
      <c r="D18">
        <v>100</v>
      </c>
      <c r="E18">
        <v>95</v>
      </c>
      <c r="F18" s="1">
        <v>2.5311119742020942</v>
      </c>
      <c r="J18" s="8"/>
      <c r="K18" t="s">
        <v>106</v>
      </c>
      <c r="L18">
        <v>0.37</v>
      </c>
      <c r="M18">
        <v>100</v>
      </c>
      <c r="N18">
        <v>26</v>
      </c>
      <c r="O18" s="1">
        <v>4.4262626635342048</v>
      </c>
    </row>
    <row r="19" spans="1:15" x14ac:dyDescent="0.35">
      <c r="A19" s="8"/>
      <c r="B19" t="s">
        <v>127</v>
      </c>
      <c r="C19" s="1">
        <v>0.33750000000000002</v>
      </c>
      <c r="D19">
        <v>100</v>
      </c>
      <c r="E19">
        <v>137</v>
      </c>
      <c r="F19" s="1">
        <v>3.425053999286459</v>
      </c>
      <c r="J19" s="8" t="s">
        <v>135</v>
      </c>
      <c r="K19" t="s">
        <v>91</v>
      </c>
      <c r="L19">
        <v>0.03</v>
      </c>
      <c r="M19">
        <v>100</v>
      </c>
      <c r="N19">
        <v>112</v>
      </c>
      <c r="O19" s="1">
        <v>0.16614380346274535</v>
      </c>
    </row>
    <row r="20" spans="1:15" x14ac:dyDescent="0.35">
      <c r="A20" s="8"/>
      <c r="B20" t="s">
        <v>128</v>
      </c>
      <c r="C20" s="1">
        <v>0.80249999999999999</v>
      </c>
      <c r="D20">
        <v>100</v>
      </c>
      <c r="E20">
        <v>137</v>
      </c>
      <c r="F20" s="1">
        <v>5.7554105846445474</v>
      </c>
      <c r="J20" s="8"/>
      <c r="K20" t="s">
        <v>92</v>
      </c>
      <c r="L20">
        <v>0.03</v>
      </c>
      <c r="M20">
        <v>100</v>
      </c>
      <c r="N20">
        <v>111</v>
      </c>
      <c r="O20" s="1">
        <v>8.6671299364629667E-2</v>
      </c>
    </row>
    <row r="21" spans="1:15" x14ac:dyDescent="0.35">
      <c r="A21" s="8"/>
      <c r="B21" s="2" t="s">
        <v>129</v>
      </c>
      <c r="C21" s="1">
        <v>1.4775</v>
      </c>
      <c r="D21">
        <v>100</v>
      </c>
      <c r="E21">
        <v>49</v>
      </c>
      <c r="F21" s="1">
        <v>5.1246342990556633</v>
      </c>
      <c r="J21" s="8"/>
      <c r="K21" t="s">
        <v>97</v>
      </c>
      <c r="L21">
        <v>0.05</v>
      </c>
      <c r="M21">
        <v>100</v>
      </c>
      <c r="N21">
        <v>196</v>
      </c>
      <c r="O21" s="1">
        <v>0.11614089608637121</v>
      </c>
    </row>
    <row r="22" spans="1:15" x14ac:dyDescent="0.35">
      <c r="J22" s="8"/>
      <c r="K22" t="s">
        <v>98</v>
      </c>
      <c r="L22">
        <v>7.5000000000000011E-2</v>
      </c>
      <c r="M22">
        <v>100</v>
      </c>
      <c r="N22">
        <v>152</v>
      </c>
      <c r="O22" s="1">
        <v>0.50486137712165957</v>
      </c>
    </row>
    <row r="23" spans="1:15" x14ac:dyDescent="0.35">
      <c r="J23" s="8"/>
      <c r="K23" s="2" t="s">
        <v>112</v>
      </c>
      <c r="L23">
        <v>0.24</v>
      </c>
      <c r="M23">
        <v>100</v>
      </c>
      <c r="N23">
        <v>378</v>
      </c>
      <c r="O23" s="1">
        <v>4.4491052294454292</v>
      </c>
    </row>
    <row r="24" spans="1:15" x14ac:dyDescent="0.35">
      <c r="J24" s="8"/>
      <c r="K24" t="s">
        <v>105</v>
      </c>
      <c r="L24">
        <v>0.26</v>
      </c>
      <c r="M24">
        <v>100</v>
      </c>
      <c r="N24">
        <v>165</v>
      </c>
      <c r="O24" s="1">
        <v>1.7675969511123739</v>
      </c>
    </row>
    <row r="25" spans="1:15" x14ac:dyDescent="0.35">
      <c r="J25" s="8"/>
      <c r="K25" t="s">
        <v>109</v>
      </c>
      <c r="L25">
        <v>0.28000000000000003</v>
      </c>
      <c r="M25">
        <v>100</v>
      </c>
      <c r="N25">
        <v>166</v>
      </c>
      <c r="O25" s="1">
        <v>1.3986702589108704</v>
      </c>
    </row>
    <row r="26" spans="1:15" x14ac:dyDescent="0.35">
      <c r="J26" s="8"/>
      <c r="K26" s="2" t="s">
        <v>110</v>
      </c>
      <c r="L26">
        <v>0.43</v>
      </c>
      <c r="M26">
        <v>100</v>
      </c>
      <c r="N26">
        <v>148</v>
      </c>
      <c r="O26" s="1">
        <v>6.5661237689756708</v>
      </c>
    </row>
  </sheetData>
  <sortState xmlns:xlrd2="http://schemas.microsoft.com/office/spreadsheetml/2017/richdata2" ref="A3:F21">
    <sortCondition ref="B3:B21"/>
  </sortState>
  <mergeCells count="5">
    <mergeCell ref="J3:J11"/>
    <mergeCell ref="J12:J18"/>
    <mergeCell ref="J19:J26"/>
    <mergeCell ref="A3:A6"/>
    <mergeCell ref="A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Continuous system</vt:lpstr>
      <vt:lpstr>Intermittent System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</dc:creator>
  <cp:lastModifiedBy>Rucha</cp:lastModifiedBy>
  <dcterms:created xsi:type="dcterms:W3CDTF">2021-04-20T10:10:05Z</dcterms:created>
  <dcterms:modified xsi:type="dcterms:W3CDTF">2021-08-12T12:24:29Z</dcterms:modified>
</cp:coreProperties>
</file>