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74a88719721c1edc/Desktop/"/>
    </mc:Choice>
  </mc:AlternateContent>
  <xr:revisionPtr revIDLastSave="337" documentId="8_{117A013C-9B29-4267-AC8C-3A5E21945E13}" xr6:coauthVersionLast="47" xr6:coauthVersionMax="47" xr10:uidLastSave="{EF3684BB-F858-4B4D-A170-1F634428052F}"/>
  <bookViews>
    <workbookView xWindow="-108" yWindow="-108" windowWidth="23256" windowHeight="12456" xr2:uid="{5F70E357-7415-43C2-B23F-DE45F58AB4B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48" i="1" l="1"/>
  <c r="C344" i="1"/>
  <c r="C340" i="1"/>
  <c r="D319" i="1"/>
  <c r="D318" i="1"/>
  <c r="D316" i="1"/>
  <c r="D314" i="1"/>
  <c r="D313" i="1"/>
  <c r="C294" i="1"/>
  <c r="C195" i="1"/>
  <c r="C554" i="1"/>
  <c r="C549" i="1"/>
  <c r="C545" i="1"/>
  <c r="C173" i="1" l="1"/>
  <c r="C172" i="1"/>
  <c r="C155" i="1"/>
  <c r="C152" i="1"/>
  <c r="C148" i="1"/>
  <c r="B134" i="1"/>
  <c r="B131" i="1"/>
  <c r="B128" i="1"/>
  <c r="B125" i="1"/>
  <c r="C103" i="1"/>
  <c r="C100" i="1"/>
  <c r="C76" i="1"/>
  <c r="C73" i="1"/>
  <c r="C53" i="1"/>
  <c r="C52" i="1"/>
  <c r="C47" i="1"/>
  <c r="C46" i="1"/>
  <c r="C45" i="1"/>
  <c r="D25" i="1"/>
  <c r="D23" i="1"/>
  <c r="D21" i="1"/>
  <c r="D19" i="1"/>
  <c r="C174" i="1" l="1"/>
</calcChain>
</file>

<file path=xl/sharedStrings.xml><?xml version="1.0" encoding="utf-8"?>
<sst xmlns="http://schemas.openxmlformats.org/spreadsheetml/2006/main" count="305" uniqueCount="209">
  <si>
    <t>Category</t>
  </si>
  <si>
    <t>Name</t>
  </si>
  <si>
    <t>Weight</t>
  </si>
  <si>
    <t>Light Weight</t>
  </si>
  <si>
    <t>A</t>
  </si>
  <si>
    <t>B</t>
  </si>
  <si>
    <t>C</t>
  </si>
  <si>
    <t>Medium Weight</t>
  </si>
  <si>
    <t>D</t>
  </si>
  <si>
    <t>E</t>
  </si>
  <si>
    <t>F</t>
  </si>
  <si>
    <t>Heavy Weight</t>
  </si>
  <si>
    <t>G</t>
  </si>
  <si>
    <t>H</t>
  </si>
  <si>
    <t>I</t>
  </si>
  <si>
    <t>Use only Average function for the following excercises</t>
  </si>
  <si>
    <t>Average Weight of "Light Weight" category</t>
  </si>
  <si>
    <t>Average Weight of "Medium Weight" category</t>
  </si>
  <si>
    <t>Average Weight of "Heavey Weight" category</t>
  </si>
  <si>
    <t xml:space="preserve">Average for all categories </t>
  </si>
  <si>
    <t>Module (2 &amp;3)</t>
  </si>
  <si>
    <t>Q.1</t>
  </si>
  <si>
    <t>Use the average function and calculate the average of all the three category of weight.</t>
  </si>
  <si>
    <t>Q.2</t>
  </si>
  <si>
    <t>The table below contains precipitation measurement as measured in the Rochester NY area last year and we sampled 3 days in each of the first three months of 2018. Complete all the question in the file given.</t>
  </si>
  <si>
    <t>Sample</t>
  </si>
  <si>
    <t>Month</t>
  </si>
  <si>
    <t>Rainfall (mm)</t>
  </si>
  <si>
    <t>Sample 1</t>
  </si>
  <si>
    <t>Sample 2</t>
  </si>
  <si>
    <t>Sample 3</t>
  </si>
  <si>
    <t>Sample 4</t>
  </si>
  <si>
    <t>Sample 5</t>
  </si>
  <si>
    <t>Sample 6</t>
  </si>
  <si>
    <t>Sample 7</t>
  </si>
  <si>
    <t>Sample 8</t>
  </si>
  <si>
    <t>Sample 9</t>
  </si>
  <si>
    <t>What was the average precipitation for each month?</t>
  </si>
  <si>
    <t>Now, calculate the average of the following numbers only with formulas SUM and COUNT (don't use Average formula)</t>
  </si>
  <si>
    <t>What is the average of all of the samples?</t>
  </si>
  <si>
    <t>Now get the same result with Average function</t>
  </si>
  <si>
    <t>In excel file named Count 1, The table below shows survey responses; the respondents could use any value for their answers. Answer all the questions using COUNT and COUNTA function.</t>
  </si>
  <si>
    <t>Q.3</t>
  </si>
  <si>
    <t>How many times do you eat breakfast in a week?</t>
  </si>
  <si>
    <t>Name:</t>
  </si>
  <si>
    <t>Answer</t>
  </si>
  <si>
    <t>Avery</t>
  </si>
  <si>
    <t>Ron</t>
  </si>
  <si>
    <t>Avi</t>
  </si>
  <si>
    <t>Ravi</t>
  </si>
  <si>
    <t>Ricky</t>
  </si>
  <si>
    <t>Three</t>
  </si>
  <si>
    <t>Nate</t>
  </si>
  <si>
    <t xml:space="preserve">I don't know </t>
  </si>
  <si>
    <t>David</t>
  </si>
  <si>
    <t>Solve by using COUNT and COUNTA formulas, and use only column B (Grey) to answer the questions:</t>
  </si>
  <si>
    <t>Question</t>
  </si>
  <si>
    <t>How many numerical (with numbers only) responses are in the range?</t>
  </si>
  <si>
    <t>How many responses in total are in the range?</t>
  </si>
  <si>
    <t>In excel file named COUNT 2 , The following table represents a bank statement of ExcelMaster company. Column E shows the total dollar value amount of each of the accounts. Answer all the questions using COUNT and COUNTA function.</t>
  </si>
  <si>
    <t>Q.4</t>
  </si>
  <si>
    <t>Column E shows the total dollar value amount of each of the  accounts.</t>
  </si>
  <si>
    <t>Account Number</t>
  </si>
  <si>
    <t>Currency</t>
  </si>
  <si>
    <t>Amount</t>
  </si>
  <si>
    <t>USD - United States</t>
  </si>
  <si>
    <t>£ - United Kingdom</t>
  </si>
  <si>
    <t>Wine - Japan</t>
  </si>
  <si>
    <t>Error</t>
  </si>
  <si>
    <t>Euro - EMU</t>
  </si>
  <si>
    <t>Dollar - Australia</t>
  </si>
  <si>
    <t>USD - Canada</t>
  </si>
  <si>
    <t>Crown - Denmark</t>
  </si>
  <si>
    <t>Crown - Norway</t>
  </si>
  <si>
    <t>Rand - South Africa</t>
  </si>
  <si>
    <t>Crown - Sweden</t>
  </si>
  <si>
    <t>Frank - Switzerland</t>
  </si>
  <si>
    <t>Diner - Jordan banknotes</t>
  </si>
  <si>
    <t>Pound - Lebanese bills</t>
  </si>
  <si>
    <t>Pound - Egyptian banknotes</t>
  </si>
  <si>
    <t>Answer by using functions COUNT and COUNTA</t>
  </si>
  <si>
    <t>How many numerical answers appear in column C - Amount?</t>
  </si>
  <si>
    <t>How many non-blank answers (numbers and letters) appear in column C?</t>
  </si>
  <si>
    <t>In excel file named COUNT 3 , Solve all the question by using formulas COUNT, COUNTA and COUNTBLANK:</t>
  </si>
  <si>
    <t>Q.5</t>
  </si>
  <si>
    <t>Answer using the following range:</t>
  </si>
  <si>
    <t>Orange</t>
  </si>
  <si>
    <t>L</t>
  </si>
  <si>
    <t>AAA</t>
  </si>
  <si>
    <t>Apple1234</t>
  </si>
  <si>
    <t>Solve by using formulas COUNT, COUNTA and COUNTBLANK:</t>
  </si>
  <si>
    <t>How many cells with a number value are in the grey range (cells B3 to B13)?</t>
  </si>
  <si>
    <t>How many empty cells are in the grey range?</t>
  </si>
  <si>
    <t>How many non number cells are in  the grey range?</t>
  </si>
  <si>
    <t>How many cells in total are in the range?</t>
  </si>
  <si>
    <t>Data</t>
  </si>
  <si>
    <t>Employee ID</t>
  </si>
  <si>
    <t>Employee Name</t>
  </si>
  <si>
    <t>John Doe</t>
  </si>
  <si>
    <t>Jane Smith</t>
  </si>
  <si>
    <t>Bob Johnson</t>
  </si>
  <si>
    <t>Sarah Lee</t>
  </si>
  <si>
    <t>Tom Davis</t>
  </si>
  <si>
    <t>Emily Brown</t>
  </si>
  <si>
    <t>Michael Wilson</t>
  </si>
  <si>
    <t>Jessica Davis</t>
  </si>
  <si>
    <t>David Martin</t>
  </si>
  <si>
    <t>Rachel Green</t>
  </si>
  <si>
    <t>Department</t>
  </si>
  <si>
    <t>HR</t>
  </si>
  <si>
    <t>Marketing</t>
  </si>
  <si>
    <t>IT</t>
  </si>
  <si>
    <t>Finance</t>
  </si>
  <si>
    <t>Salary</t>
  </si>
  <si>
    <t>Bonus</t>
  </si>
  <si>
    <t>Total Pay</t>
  </si>
  <si>
    <t>What is the department of employee with ID 102?</t>
  </si>
  <si>
    <t>Enter function here:</t>
  </si>
  <si>
    <t>What is the salary of employee with ID 105?</t>
  </si>
  <si>
    <t xml:space="preserve">What is the total pay of employee with ID 107? </t>
  </si>
  <si>
    <t>In excel file named HLOOKUP, Solve all the question using HLOOKUP only.</t>
  </si>
  <si>
    <t>Q.6</t>
  </si>
  <si>
    <t>In excel file named MAX MIN 1, Use max, min and average formulas to answer all the following questions given in the file.</t>
  </si>
  <si>
    <t>Q.12</t>
  </si>
  <si>
    <t>MAX, MIN and Average</t>
  </si>
  <si>
    <t>Sumo wrestlers contest - Names and Weights</t>
  </si>
  <si>
    <t>Use max, min and average formulas to answer the following questions.</t>
  </si>
  <si>
    <t>Ishaymoto</t>
  </si>
  <si>
    <t>Solomoto</t>
  </si>
  <si>
    <t>Greenko</t>
  </si>
  <si>
    <t>Dinamito</t>
  </si>
  <si>
    <t>Shlomtzi</t>
  </si>
  <si>
    <t>Oveidyudo</t>
  </si>
  <si>
    <t>What is the maximum weight of a wrestler?</t>
  </si>
  <si>
    <t>What is the minimum weight of a wrestler?</t>
  </si>
  <si>
    <t>What is the average between the maximum and the minimum? (mid range)</t>
  </si>
  <si>
    <t>Revenue in $MM</t>
  </si>
  <si>
    <t>January</t>
  </si>
  <si>
    <t>February</t>
  </si>
  <si>
    <t>March</t>
  </si>
  <si>
    <t>April</t>
  </si>
  <si>
    <t>May</t>
  </si>
  <si>
    <t>June</t>
  </si>
  <si>
    <t>July</t>
  </si>
  <si>
    <t>August</t>
  </si>
  <si>
    <t>September</t>
  </si>
  <si>
    <t>October</t>
  </si>
  <si>
    <t>November</t>
  </si>
  <si>
    <t>December</t>
  </si>
  <si>
    <t>Total Year</t>
  </si>
  <si>
    <t>&lt;&lt;Enter value here</t>
  </si>
  <si>
    <t>The following table represents daily costs by day for the first quarter of 2015</t>
  </si>
  <si>
    <t>Calculate the total costs at the bottom of the table. Hint: to save time, use sum shortcuts.</t>
  </si>
  <si>
    <t>Date</t>
  </si>
  <si>
    <t>Costs</t>
  </si>
  <si>
    <t>Client #</t>
  </si>
  <si>
    <t>Balance</t>
  </si>
  <si>
    <t>VIP Account?</t>
  </si>
  <si>
    <t>Total commisions</t>
  </si>
  <si>
    <t>Yes</t>
  </si>
  <si>
    <t>No</t>
  </si>
  <si>
    <t>SUMIF</t>
  </si>
  <si>
    <t>What is the total amout of money in VIP Accounts?</t>
  </si>
  <si>
    <t>What is the total amout of money in Non-VIP Accounts?</t>
  </si>
  <si>
    <t>What is the total amount of commisions from accounts that are over $10,000?</t>
  </si>
  <si>
    <t>What is the total amout of money in accounts over $10,000?</t>
  </si>
  <si>
    <t>What is the total amout of money in accounts under $9,500?</t>
  </si>
  <si>
    <t>Q.19</t>
  </si>
  <si>
    <t>Q.20</t>
  </si>
  <si>
    <t>Q.21</t>
  </si>
  <si>
    <t>In the file named SUMIF 2, answer all the question given in the file based on table.</t>
  </si>
  <si>
    <t>Data - SUMIF</t>
  </si>
  <si>
    <t>Sport</t>
  </si>
  <si>
    <t>Country</t>
  </si>
  <si>
    <t>Medals Won</t>
  </si>
  <si>
    <t>Michael Phelps</t>
  </si>
  <si>
    <t>Swimming</t>
  </si>
  <si>
    <t>USA</t>
  </si>
  <si>
    <t>Usain Bolt</t>
  </si>
  <si>
    <t>Athletics</t>
  </si>
  <si>
    <t>Jamaica</t>
  </si>
  <si>
    <t>Simone Biles</t>
  </si>
  <si>
    <t>Gymnastics</t>
  </si>
  <si>
    <t>Katarina Witt</t>
  </si>
  <si>
    <t>Figure Skating</t>
  </si>
  <si>
    <t>Germany</t>
  </si>
  <si>
    <t>Nadia Comaneci</t>
  </si>
  <si>
    <t>Romania</t>
  </si>
  <si>
    <t>Carl Lewis</t>
  </si>
  <si>
    <t>Larisa Latynina</t>
  </si>
  <si>
    <t>USSR</t>
  </si>
  <si>
    <t>Mark Spitz</t>
  </si>
  <si>
    <t>Sonja Henie</t>
  </si>
  <si>
    <t>Norway</t>
  </si>
  <si>
    <t>Yelena Isinbayeva</t>
  </si>
  <si>
    <t>Russia</t>
  </si>
  <si>
    <t>Questions</t>
  </si>
  <si>
    <t>What is the total number of medals won by athletes from USA?</t>
  </si>
  <si>
    <t>Result:</t>
  </si>
  <si>
    <t>What is the total number of medals won by figure skaters?</t>
  </si>
  <si>
    <t>What is the total number of medals won by both USA and Jamaica? (Hard)</t>
  </si>
  <si>
    <t xml:space="preserve"> In the file named VLOOKUP APPROXIMATE MATCH, Retrieve the GBP:USD exchange rate for the following dates using VLOOKUP function, from the table in columns G-H. In case there is no exchange rate for a certain date entry, return the the last known rate for that day.</t>
  </si>
  <si>
    <t>In the file named SUMIF 1, answer all the question given in the file.</t>
  </si>
  <si>
    <t>In the file named SUM 1, The following table includes ABC company's revenue by month. The company's CFO asked you to use SUM formula to calculate the total revenue for the year.</t>
  </si>
  <si>
    <t>Q.16</t>
  </si>
  <si>
    <t>The following table includes ABC company's revenue by month.</t>
  </si>
  <si>
    <t>The company's CFO asked you to use SUM formula to calculate the total revenue for the year.</t>
  </si>
  <si>
    <t>Q.17</t>
  </si>
  <si>
    <t xml:space="preserve"> In the file named SUM 2, The following table represents daily costs by day for the first quarter of 2015. Calculate the total costs at the bottom of the table. Hint: to save time, use sum shortcuts.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</si>
</sst>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B1mmm\-yy"/>
    <numFmt numFmtId="165" formatCode="_(* #,##0.00_);_(* \(#,##0.00\);_(* &quot;-&quot;??_);_(@_)"/>
    <numFmt numFmtId="166" formatCode="_(* #,##0_);_(* \(#,##0\);_(* &quot;-&quot;??_);_(@_)"/>
    <numFmt numFmtId="171" formatCode="d/m/yyyy"/>
    <numFmt numFmtId="172" formatCode="_(&quot;$&quot;* #,##0.00_);_(&quot;$&quot;* \(#,##0.00\);_(&quot;$&quot;* &quot;-&quot;??_);_(@_)"/>
    <numFmt numFmtId="173" formatCode="_ * #,##0_ ;_ * \-#,##0_ ;_ * &quot;-&quot;??_ ;_ @_ "/>
  </numFmts>
  <fonts count="18" x14ac:knownFonts="1">
    <font>
      <sz val="11"/>
      <color theme="1"/>
      <name val="Calibri"/>
      <family val="2"/>
      <scheme val="minor"/>
    </font>
    <font>
      <b/>
      <sz val="11"/>
      <color theme="1"/>
      <name val="Calibri"/>
      <family val="2"/>
      <scheme val="minor"/>
    </font>
    <font>
      <sz val="11"/>
      <color theme="1"/>
      <name val="Calibri"/>
    </font>
    <font>
      <b/>
      <sz val="11"/>
      <color theme="1"/>
      <name val="Calibri"/>
    </font>
    <font>
      <b/>
      <sz val="22"/>
      <color theme="1"/>
      <name val="Calibri"/>
      <family val="2"/>
      <scheme val="minor"/>
    </font>
    <font>
      <b/>
      <sz val="11"/>
      <color theme="1"/>
      <name val="Calibri"/>
      <family val="2"/>
    </font>
    <font>
      <sz val="11"/>
      <color theme="1"/>
      <name val="Calibri"/>
      <family val="2"/>
    </font>
    <font>
      <sz val="11"/>
      <color theme="1"/>
      <name val="Arial"/>
      <family val="2"/>
    </font>
    <font>
      <b/>
      <u/>
      <sz val="11"/>
      <color theme="1"/>
      <name val="Calibri"/>
      <family val="2"/>
    </font>
    <font>
      <b/>
      <sz val="9"/>
      <color theme="1"/>
      <name val="Calibri"/>
      <family val="2"/>
    </font>
    <font>
      <sz val="9"/>
      <color theme="1"/>
      <name val="Calibri"/>
      <family val="2"/>
    </font>
    <font>
      <sz val="11"/>
      <color theme="1"/>
      <name val="Calibri"/>
      <family val="2"/>
      <scheme val="minor"/>
    </font>
    <font>
      <sz val="10"/>
      <color theme="1"/>
      <name val="Calibri"/>
      <family val="2"/>
    </font>
    <font>
      <b/>
      <sz val="10"/>
      <color theme="1"/>
      <name val="Calibri"/>
      <family val="2"/>
    </font>
    <font>
      <b/>
      <u/>
      <sz val="10"/>
      <color rgb="FF374151"/>
      <name val="Calibri"/>
      <family val="2"/>
    </font>
    <font>
      <u/>
      <sz val="11"/>
      <color theme="10"/>
      <name val="Calibri"/>
      <family val="2"/>
    </font>
    <font>
      <sz val="10"/>
      <color rgb="FF374151"/>
      <name val="Calibri"/>
      <family val="2"/>
    </font>
    <font>
      <b/>
      <u/>
      <sz val="10"/>
      <color theme="1"/>
      <name val="Calibri"/>
      <family val="2"/>
    </font>
  </fonts>
  <fills count="10">
    <fill>
      <patternFill patternType="none"/>
    </fill>
    <fill>
      <patternFill patternType="gray125"/>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FFFF00"/>
        <bgColor rgb="FFFFFF00"/>
      </patternFill>
    </fill>
    <fill>
      <patternFill patternType="solid">
        <fgColor rgb="FFCCCCCC"/>
        <bgColor rgb="FFCCCCCC"/>
      </patternFill>
    </fill>
    <fill>
      <patternFill patternType="solid">
        <fgColor rgb="FFFFFFFF"/>
        <bgColor rgb="FFFFFFFF"/>
      </patternFill>
    </fill>
    <fill>
      <patternFill patternType="solid">
        <fgColor rgb="FFECECEC"/>
        <bgColor rgb="FFECECEC"/>
      </patternFill>
    </fill>
    <fill>
      <patternFill patternType="solid">
        <fgColor rgb="FFC5E0B3"/>
        <bgColor rgb="FFC5E0B3"/>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style="thin">
        <color rgb="FF000000"/>
      </bottom>
      <diagonal/>
    </border>
  </borders>
  <cellStyleXfs count="1">
    <xf numFmtId="0" fontId="0" fillId="0" borderId="0"/>
  </cellStyleXfs>
  <cellXfs count="76">
    <xf numFmtId="0" fontId="0" fillId="0" borderId="0" xfId="0"/>
    <xf numFmtId="0" fontId="2" fillId="0" borderId="1" xfId="0" applyFont="1" applyBorder="1"/>
    <xf numFmtId="0" fontId="2" fillId="2" borderId="1" xfId="0" applyFont="1" applyFill="1" applyBorder="1"/>
    <xf numFmtId="0" fontId="2" fillId="3" borderId="1" xfId="0" applyFont="1" applyFill="1" applyBorder="1"/>
    <xf numFmtId="0" fontId="2" fillId="4" borderId="1" xfId="0" applyFont="1" applyFill="1" applyBorder="1"/>
    <xf numFmtId="0" fontId="2" fillId="0" borderId="0" xfId="0" applyFont="1"/>
    <xf numFmtId="0" fontId="2" fillId="5" borderId="2" xfId="0" applyFont="1" applyFill="1" applyBorder="1"/>
    <xf numFmtId="0" fontId="3" fillId="5" borderId="2" xfId="0" applyFont="1" applyFill="1" applyBorder="1"/>
    <xf numFmtId="0" fontId="1" fillId="0" borderId="0" xfId="0" applyFont="1"/>
    <xf numFmtId="0" fontId="4"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wrapText="1"/>
    </xf>
    <xf numFmtId="0" fontId="5" fillId="0" borderId="0" xfId="0" applyFont="1"/>
    <xf numFmtId="0" fontId="6" fillId="0" borderId="0" xfId="0" applyFont="1"/>
    <xf numFmtId="0" fontId="6" fillId="5" borderId="0" xfId="0" applyFont="1" applyFill="1"/>
    <xf numFmtId="0" fontId="5" fillId="0" borderId="3" xfId="0" applyFont="1" applyBorder="1"/>
    <xf numFmtId="0" fontId="6" fillId="0" borderId="3" xfId="0" applyFont="1" applyBorder="1"/>
    <xf numFmtId="0" fontId="7" fillId="0" borderId="0" xfId="0" applyFont="1"/>
    <xf numFmtId="0" fontId="6" fillId="0" borderId="1" xfId="0" applyFont="1" applyBorder="1"/>
    <xf numFmtId="0" fontId="8" fillId="6" borderId="1" xfId="0" applyFont="1" applyFill="1" applyBorder="1"/>
    <xf numFmtId="0" fontId="6" fillId="6" borderId="1" xfId="0" applyFont="1" applyFill="1" applyBorder="1"/>
    <xf numFmtId="0" fontId="6" fillId="5" borderId="2" xfId="0" applyFont="1" applyFill="1" applyBorder="1"/>
    <xf numFmtId="0" fontId="2" fillId="4" borderId="1" xfId="0" applyFont="1" applyFill="1" applyBorder="1" applyAlignment="1">
      <alignment vertical="center"/>
    </xf>
    <xf numFmtId="0" fontId="0" fillId="0" borderId="0" xfId="0" applyAlignment="1">
      <alignment vertical="center"/>
    </xf>
    <xf numFmtId="0" fontId="3" fillId="0" borderId="0" xfId="0" applyFont="1" applyAlignment="1">
      <alignment vertical="center"/>
    </xf>
    <xf numFmtId="0" fontId="2" fillId="0" borderId="0" xfId="0" applyFont="1" applyAlignment="1">
      <alignment vertical="center"/>
    </xf>
    <xf numFmtId="0" fontId="5" fillId="0" borderId="3" xfId="0" applyFont="1" applyBorder="1" applyAlignment="1">
      <alignment vertical="center"/>
    </xf>
    <xf numFmtId="0" fontId="6" fillId="0" borderId="3" xfId="0" applyFont="1" applyBorder="1" applyAlignment="1">
      <alignment vertical="center"/>
    </xf>
    <xf numFmtId="164" fontId="6" fillId="0" borderId="3" xfId="0" applyNumberFormat="1" applyFont="1" applyBorder="1" applyAlignment="1">
      <alignment vertical="center"/>
    </xf>
    <xf numFmtId="0" fontId="6" fillId="0" borderId="0" xfId="0" applyFont="1" applyAlignment="1">
      <alignment vertical="center"/>
    </xf>
    <xf numFmtId="164" fontId="6" fillId="0" borderId="0" xfId="0" applyNumberFormat="1" applyFont="1" applyAlignment="1">
      <alignment vertical="center"/>
    </xf>
    <xf numFmtId="0" fontId="6" fillId="5" borderId="0" xfId="0" applyFont="1" applyFill="1" applyAlignment="1">
      <alignment vertical="center"/>
    </xf>
    <xf numFmtId="0" fontId="1" fillId="0" borderId="0" xfId="0" applyFont="1" applyAlignment="1">
      <alignment horizontal="left" vertical="top" wrapText="1"/>
    </xf>
    <xf numFmtId="0" fontId="9"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165" fontId="10" fillId="7" borderId="1" xfId="0" applyNumberFormat="1" applyFont="1" applyFill="1" applyBorder="1" applyAlignment="1">
      <alignment vertical="center" wrapText="1"/>
    </xf>
    <xf numFmtId="165" fontId="10" fillId="7" borderId="1" xfId="0" applyNumberFormat="1" applyFont="1" applyFill="1" applyBorder="1" applyAlignment="1">
      <alignment horizontal="center" vertical="center" wrapText="1"/>
    </xf>
    <xf numFmtId="1" fontId="10" fillId="7" borderId="1" xfId="0" applyNumberFormat="1" applyFont="1" applyFill="1" applyBorder="1" applyAlignment="1">
      <alignment horizontal="center" vertical="center" wrapText="1"/>
    </xf>
    <xf numFmtId="0" fontId="6" fillId="8" borderId="4" xfId="0" applyFont="1" applyFill="1" applyBorder="1"/>
    <xf numFmtId="0" fontId="6" fillId="8" borderId="5" xfId="0" applyFont="1" applyFill="1" applyBorder="1"/>
    <xf numFmtId="0" fontId="6" fillId="8" borderId="6" xfId="0" applyFont="1" applyFill="1" applyBorder="1"/>
    <xf numFmtId="0" fontId="8" fillId="0" borderId="0" xfId="0" applyFont="1"/>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6" fillId="5" borderId="1" xfId="0" applyFont="1" applyFill="1" applyBorder="1"/>
    <xf numFmtId="0" fontId="6" fillId="0" borderId="0" xfId="0" applyFont="1" applyAlignment="1">
      <alignment horizontal="left"/>
    </xf>
    <xf numFmtId="0" fontId="5"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8" fillId="0" borderId="0" xfId="0" applyFont="1" applyAlignment="1">
      <alignment horizontal="center"/>
    </xf>
    <xf numFmtId="0" fontId="8" fillId="0" borderId="7" xfId="0" applyFont="1" applyBorder="1"/>
    <xf numFmtId="0" fontId="7" fillId="0" borderId="7" xfId="0" applyFont="1" applyBorder="1"/>
    <xf numFmtId="0" fontId="5" fillId="0" borderId="1" xfId="0" applyFont="1" applyBorder="1"/>
    <xf numFmtId="0" fontId="1" fillId="0" borderId="0" xfId="0" applyFont="1" applyAlignment="1">
      <alignment horizontal="left" vertical="top" wrapText="1"/>
    </xf>
    <xf numFmtId="0" fontId="4" fillId="0" borderId="0" xfId="0" applyFont="1" applyAlignment="1">
      <alignment horizontal="center"/>
    </xf>
    <xf numFmtId="0" fontId="3" fillId="0" borderId="0" xfId="0" applyFont="1"/>
    <xf numFmtId="171" fontId="5" fillId="9" borderId="1" xfId="0" applyNumberFormat="1" applyFont="1" applyFill="1" applyBorder="1"/>
    <xf numFmtId="172" fontId="5" fillId="9" borderId="1" xfId="0" applyNumberFormat="1" applyFont="1" applyFill="1" applyBorder="1"/>
    <xf numFmtId="171" fontId="6" fillId="0" borderId="1" xfId="0" applyNumberFormat="1" applyFont="1" applyBorder="1"/>
    <xf numFmtId="172" fontId="6" fillId="0" borderId="1" xfId="0" applyNumberFormat="1" applyFont="1" applyBorder="1"/>
    <xf numFmtId="171" fontId="6" fillId="0" borderId="0" xfId="0" applyNumberFormat="1" applyFont="1"/>
    <xf numFmtId="172" fontId="6" fillId="5" borderId="1" xfId="0" applyNumberFormat="1" applyFont="1" applyFill="1" applyBorder="1" applyAlignment="1">
      <alignment horizontal="center"/>
    </xf>
    <xf numFmtId="173" fontId="6" fillId="0" borderId="1" xfId="0" applyNumberFormat="1" applyFont="1" applyBorder="1"/>
    <xf numFmtId="0" fontId="11" fillId="0" borderId="0" xfId="0" applyFont="1"/>
    <xf numFmtId="0" fontId="12" fillId="0" borderId="0" xfId="0" applyFont="1"/>
    <xf numFmtId="0" fontId="13" fillId="0" borderId="0" xfId="0" applyFont="1"/>
    <xf numFmtId="0" fontId="13" fillId="0" borderId="1" xfId="0" applyFont="1" applyBorder="1"/>
    <xf numFmtId="0" fontId="12" fillId="0" borderId="1" xfId="0" applyFont="1" applyBorder="1"/>
    <xf numFmtId="0" fontId="14" fillId="0" borderId="0" xfId="0" applyFont="1" applyAlignment="1">
      <alignment vertical="center"/>
    </xf>
    <xf numFmtId="0" fontId="15" fillId="0" borderId="0" xfId="0" applyFont="1"/>
    <xf numFmtId="0" fontId="16" fillId="0" borderId="0" xfId="0" applyFont="1" applyAlignment="1">
      <alignment vertical="center"/>
    </xf>
    <xf numFmtId="0" fontId="17" fillId="0" borderId="0" xfId="0" applyFont="1"/>
    <xf numFmtId="0" fontId="12" fillId="5" borderId="1" xfId="0" applyFont="1" applyFill="1" applyBorder="1"/>
    <xf numFmtId="166" fontId="6" fillId="0" borderId="0" xfId="0" applyNumberFormat="1" applyFont="1" applyAlignment="1">
      <alignment horizontal="center"/>
    </xf>
    <xf numFmtId="166" fontId="6" fillId="5" borderId="2"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F3E98-A8C8-4AFC-8BA7-ED5C9D50395A}">
  <dimension ref="A1:M556"/>
  <sheetViews>
    <sheetView tabSelected="1" topLeftCell="A316" zoomScale="103" zoomScaleNormal="44" workbookViewId="0">
      <selection activeCell="E341" sqref="E341"/>
    </sheetView>
  </sheetViews>
  <sheetFormatPr defaultRowHeight="14.4" x14ac:dyDescent="0.3"/>
  <cols>
    <col min="1" max="1" width="12.5546875" bestFit="1" customWidth="1"/>
    <col min="2" max="2" width="61.109375" customWidth="1"/>
    <col min="3" max="3" width="18.44140625" customWidth="1"/>
    <col min="4" max="4" width="12.33203125" bestFit="1" customWidth="1"/>
    <col min="5" max="5" width="16" bestFit="1" customWidth="1"/>
    <col min="12" max="12" width="11.88671875" bestFit="1" customWidth="1"/>
  </cols>
  <sheetData>
    <row r="1" spans="1:7" ht="28.8" x14ac:dyDescent="0.55000000000000004">
      <c r="A1" s="55" t="s">
        <v>20</v>
      </c>
      <c r="B1" s="55"/>
      <c r="C1" s="55"/>
      <c r="D1" s="55"/>
      <c r="E1" s="55"/>
      <c r="F1" s="55"/>
      <c r="G1" s="55"/>
    </row>
    <row r="2" spans="1:7" ht="15.6" customHeight="1" x14ac:dyDescent="0.55000000000000004">
      <c r="A2" s="9"/>
      <c r="B2" s="9"/>
      <c r="C2" s="9"/>
      <c r="D2" s="9"/>
      <c r="E2" s="9"/>
      <c r="F2" s="9"/>
      <c r="G2" s="9"/>
    </row>
    <row r="3" spans="1:7" ht="15.6" customHeight="1" x14ac:dyDescent="0.3">
      <c r="A3" s="10" t="s">
        <v>21</v>
      </c>
      <c r="B3" s="8" t="s">
        <v>22</v>
      </c>
    </row>
    <row r="6" spans="1:7" x14ac:dyDescent="0.3">
      <c r="B6" s="1" t="s">
        <v>0</v>
      </c>
      <c r="C6" s="1" t="s">
        <v>1</v>
      </c>
      <c r="D6" s="1" t="s">
        <v>2</v>
      </c>
    </row>
    <row r="7" spans="1:7" x14ac:dyDescent="0.3">
      <c r="B7" s="2" t="s">
        <v>3</v>
      </c>
      <c r="C7" s="2" t="s">
        <v>4</v>
      </c>
      <c r="D7" s="2">
        <v>43</v>
      </c>
    </row>
    <row r="8" spans="1:7" x14ac:dyDescent="0.3">
      <c r="B8" s="2" t="s">
        <v>3</v>
      </c>
      <c r="C8" s="2" t="s">
        <v>5</v>
      </c>
      <c r="D8" s="2">
        <v>59</v>
      </c>
    </row>
    <row r="9" spans="1:7" x14ac:dyDescent="0.3">
      <c r="B9" s="2" t="s">
        <v>3</v>
      </c>
      <c r="C9" s="2" t="s">
        <v>6</v>
      </c>
      <c r="D9" s="2">
        <v>72</v>
      </c>
    </row>
    <row r="10" spans="1:7" x14ac:dyDescent="0.3">
      <c r="B10" s="3" t="s">
        <v>7</v>
      </c>
      <c r="C10" s="3" t="s">
        <v>8</v>
      </c>
      <c r="D10" s="3">
        <v>119</v>
      </c>
    </row>
    <row r="11" spans="1:7" x14ac:dyDescent="0.3">
      <c r="B11" s="3" t="s">
        <v>7</v>
      </c>
      <c r="C11" s="3" t="s">
        <v>9</v>
      </c>
      <c r="D11" s="3">
        <v>175</v>
      </c>
    </row>
    <row r="12" spans="1:7" x14ac:dyDescent="0.3">
      <c r="B12" s="3" t="s">
        <v>7</v>
      </c>
      <c r="C12" s="3" t="s">
        <v>10</v>
      </c>
      <c r="D12" s="3">
        <v>192</v>
      </c>
    </row>
    <row r="13" spans="1:7" x14ac:dyDescent="0.3">
      <c r="B13" s="23" t="s">
        <v>11</v>
      </c>
      <c r="C13" s="23" t="s">
        <v>12</v>
      </c>
      <c r="D13" s="4">
        <v>240</v>
      </c>
    </row>
    <row r="14" spans="1:7" x14ac:dyDescent="0.3">
      <c r="B14" s="23" t="s">
        <v>11</v>
      </c>
      <c r="C14" s="23" t="s">
        <v>13</v>
      </c>
      <c r="D14" s="4">
        <v>405</v>
      </c>
    </row>
    <row r="15" spans="1:7" x14ac:dyDescent="0.3">
      <c r="B15" s="23" t="s">
        <v>11</v>
      </c>
      <c r="C15" s="23" t="s">
        <v>14</v>
      </c>
      <c r="D15" s="4">
        <v>522</v>
      </c>
    </row>
    <row r="16" spans="1:7" x14ac:dyDescent="0.3">
      <c r="B16" s="24"/>
      <c r="C16" s="24"/>
    </row>
    <row r="17" spans="1:4" x14ac:dyDescent="0.3">
      <c r="B17" s="25" t="s">
        <v>15</v>
      </c>
      <c r="C17" s="24"/>
    </row>
    <row r="18" spans="1:4" ht="15" thickBot="1" x14ac:dyDescent="0.35">
      <c r="B18" s="24"/>
      <c r="C18" s="24"/>
    </row>
    <row r="19" spans="1:4" ht="15" thickBot="1" x14ac:dyDescent="0.35">
      <c r="A19" s="5">
        <v>1</v>
      </c>
      <c r="B19" s="26" t="s">
        <v>16</v>
      </c>
      <c r="C19" s="24"/>
      <c r="D19" s="6">
        <f>AVERAGE(D7:D9)</f>
        <v>58</v>
      </c>
    </row>
    <row r="20" spans="1:4" ht="15" thickBot="1" x14ac:dyDescent="0.35">
      <c r="B20" s="24"/>
      <c r="C20" s="24"/>
    </row>
    <row r="21" spans="1:4" ht="15" thickBot="1" x14ac:dyDescent="0.35">
      <c r="A21" s="5">
        <v>2</v>
      </c>
      <c r="B21" s="26" t="s">
        <v>17</v>
      </c>
      <c r="C21" s="24"/>
      <c r="D21" s="6">
        <f>AVERAGE(D10:D12)</f>
        <v>162</v>
      </c>
    </row>
    <row r="22" spans="1:4" ht="15" thickBot="1" x14ac:dyDescent="0.35">
      <c r="B22" s="24"/>
      <c r="C22" s="24"/>
    </row>
    <row r="23" spans="1:4" ht="15" thickBot="1" x14ac:dyDescent="0.35">
      <c r="A23" s="5">
        <v>3</v>
      </c>
      <c r="B23" s="26" t="s">
        <v>18</v>
      </c>
      <c r="C23" s="24"/>
      <c r="D23" s="6">
        <f>AVERAGE(D13:D15)</f>
        <v>389</v>
      </c>
    </row>
    <row r="24" spans="1:4" ht="15" thickBot="1" x14ac:dyDescent="0.35">
      <c r="B24" s="24"/>
      <c r="C24" s="24"/>
    </row>
    <row r="25" spans="1:4" ht="15" thickBot="1" x14ac:dyDescent="0.35">
      <c r="A25" s="5">
        <v>4</v>
      </c>
      <c r="B25" s="26" t="s">
        <v>19</v>
      </c>
      <c r="C25" s="24"/>
      <c r="D25" s="7">
        <f>AVERAGE(D7:D15)</f>
        <v>203</v>
      </c>
    </row>
    <row r="26" spans="1:4" x14ac:dyDescent="0.3">
      <c r="B26" s="24"/>
      <c r="C26" s="24"/>
    </row>
    <row r="27" spans="1:4" x14ac:dyDescent="0.3">
      <c r="B27" s="24"/>
      <c r="C27" s="24"/>
    </row>
    <row r="28" spans="1:4" x14ac:dyDescent="0.3">
      <c r="B28" s="24"/>
      <c r="C28" s="24"/>
    </row>
    <row r="29" spans="1:4" ht="48" customHeight="1" x14ac:dyDescent="0.3">
      <c r="A29" s="11" t="s">
        <v>23</v>
      </c>
      <c r="B29" s="54" t="s">
        <v>24</v>
      </c>
      <c r="C29" s="54"/>
    </row>
    <row r="30" spans="1:4" x14ac:dyDescent="0.3">
      <c r="B30" s="24"/>
      <c r="C30" s="24"/>
    </row>
    <row r="31" spans="1:4" x14ac:dyDescent="0.3">
      <c r="B31" s="24"/>
      <c r="C31" s="24"/>
    </row>
    <row r="32" spans="1:4" x14ac:dyDescent="0.3">
      <c r="B32" s="27" t="s">
        <v>25</v>
      </c>
      <c r="C32" s="27" t="s">
        <v>26</v>
      </c>
      <c r="D32" s="16" t="s">
        <v>27</v>
      </c>
    </row>
    <row r="33" spans="2:4" x14ac:dyDescent="0.3">
      <c r="B33" s="28" t="s">
        <v>28</v>
      </c>
      <c r="C33" s="29">
        <v>43101</v>
      </c>
      <c r="D33" s="17">
        <v>152</v>
      </c>
    </row>
    <row r="34" spans="2:4" x14ac:dyDescent="0.3">
      <c r="B34" s="28" t="s">
        <v>29</v>
      </c>
      <c r="C34" s="29">
        <v>43101</v>
      </c>
      <c r="D34" s="17">
        <v>171</v>
      </c>
    </row>
    <row r="35" spans="2:4" x14ac:dyDescent="0.3">
      <c r="B35" s="28" t="s">
        <v>30</v>
      </c>
      <c r="C35" s="29">
        <v>43101</v>
      </c>
      <c r="D35" s="17">
        <v>110</v>
      </c>
    </row>
    <row r="36" spans="2:4" x14ac:dyDescent="0.3">
      <c r="B36" s="28" t="s">
        <v>31</v>
      </c>
      <c r="C36" s="29">
        <v>43132</v>
      </c>
      <c r="D36" s="17">
        <v>173</v>
      </c>
    </row>
    <row r="37" spans="2:4" x14ac:dyDescent="0.3">
      <c r="B37" s="28" t="s">
        <v>32</v>
      </c>
      <c r="C37" s="29">
        <v>43132</v>
      </c>
      <c r="D37" s="17">
        <v>128</v>
      </c>
    </row>
    <row r="38" spans="2:4" x14ac:dyDescent="0.3">
      <c r="B38" s="28" t="s">
        <v>33</v>
      </c>
      <c r="C38" s="29">
        <v>43132</v>
      </c>
      <c r="D38" s="17">
        <v>107</v>
      </c>
    </row>
    <row r="39" spans="2:4" x14ac:dyDescent="0.3">
      <c r="B39" s="28" t="s">
        <v>34</v>
      </c>
      <c r="C39" s="29">
        <v>43160</v>
      </c>
      <c r="D39" s="17">
        <v>213</v>
      </c>
    </row>
    <row r="40" spans="2:4" x14ac:dyDescent="0.3">
      <c r="B40" s="28" t="s">
        <v>35</v>
      </c>
      <c r="C40" s="29">
        <v>43160</v>
      </c>
      <c r="D40" s="17">
        <v>238</v>
      </c>
    </row>
    <row r="41" spans="2:4" x14ac:dyDescent="0.3">
      <c r="B41" s="28" t="s">
        <v>36</v>
      </c>
      <c r="C41" s="29">
        <v>43160</v>
      </c>
      <c r="D41" s="17">
        <v>131</v>
      </c>
    </row>
    <row r="42" spans="2:4" x14ac:dyDescent="0.3">
      <c r="B42" s="24"/>
      <c r="C42" s="24"/>
    </row>
    <row r="43" spans="2:4" x14ac:dyDescent="0.3">
      <c r="B43" s="30" t="s">
        <v>37</v>
      </c>
      <c r="C43" s="24"/>
    </row>
    <row r="44" spans="2:4" x14ac:dyDescent="0.3">
      <c r="B44" s="24"/>
      <c r="C44" s="24"/>
    </row>
    <row r="45" spans="2:4" x14ac:dyDescent="0.3">
      <c r="B45" s="31">
        <v>43101</v>
      </c>
      <c r="C45" s="32">
        <f>AVERAGE(D33:D35)</f>
        <v>144.33333333333334</v>
      </c>
      <c r="D45" s="14"/>
    </row>
    <row r="46" spans="2:4" x14ac:dyDescent="0.3">
      <c r="B46" s="31">
        <v>43132</v>
      </c>
      <c r="C46" s="32">
        <f>AVERAGE(D36:D38)</f>
        <v>136</v>
      </c>
      <c r="D46" s="14"/>
    </row>
    <row r="47" spans="2:4" x14ac:dyDescent="0.3">
      <c r="B47" s="31">
        <v>43160</v>
      </c>
      <c r="C47" s="32">
        <f>AVERAGE(D39:D41)</f>
        <v>194</v>
      </c>
      <c r="D47" s="14"/>
    </row>
    <row r="48" spans="2:4" x14ac:dyDescent="0.3">
      <c r="B48" s="24"/>
      <c r="C48" s="24"/>
    </row>
    <row r="49" spans="1:8" x14ac:dyDescent="0.3">
      <c r="B49" s="24"/>
      <c r="C49" s="24"/>
    </row>
    <row r="50" spans="1:8" x14ac:dyDescent="0.3">
      <c r="B50" s="30" t="s">
        <v>38</v>
      </c>
      <c r="C50" s="24"/>
    </row>
    <row r="51" spans="1:8" x14ac:dyDescent="0.3">
      <c r="B51" s="24"/>
      <c r="C51" s="24"/>
    </row>
    <row r="52" spans="1:8" x14ac:dyDescent="0.3">
      <c r="B52" s="30" t="s">
        <v>39</v>
      </c>
      <c r="C52" s="32">
        <f>SUM(D33:D41)/COUNT(D33:D41)</f>
        <v>158.11111111111111</v>
      </c>
      <c r="D52" s="14"/>
    </row>
    <row r="53" spans="1:8" x14ac:dyDescent="0.3">
      <c r="B53" s="30" t="s">
        <v>40</v>
      </c>
      <c r="C53" s="32">
        <f>AVERAGE(D33:D41)</f>
        <v>158.11111111111111</v>
      </c>
      <c r="D53" s="14"/>
    </row>
    <row r="54" spans="1:8" x14ac:dyDescent="0.3">
      <c r="B54" s="24"/>
      <c r="C54" s="24"/>
    </row>
    <row r="55" spans="1:8" x14ac:dyDescent="0.3">
      <c r="B55" s="24"/>
      <c r="C55" s="24"/>
    </row>
    <row r="56" spans="1:8" ht="49.2" customHeight="1" x14ac:dyDescent="0.3">
      <c r="A56" s="11" t="s">
        <v>42</v>
      </c>
      <c r="B56" s="54" t="s">
        <v>41</v>
      </c>
      <c r="C56" s="54"/>
    </row>
    <row r="57" spans="1:8" x14ac:dyDescent="0.3">
      <c r="A57" s="11"/>
      <c r="B57" s="12"/>
    </row>
    <row r="58" spans="1:8" x14ac:dyDescent="0.3">
      <c r="A58" s="13"/>
      <c r="B58" s="18"/>
      <c r="C58" s="18"/>
      <c r="D58" s="18"/>
      <c r="E58" s="18"/>
      <c r="F58" s="18"/>
      <c r="G58" s="18"/>
    </row>
    <row r="60" spans="1:8" x14ac:dyDescent="0.3">
      <c r="B60" s="13" t="s">
        <v>43</v>
      </c>
      <c r="C60" s="18"/>
      <c r="D60" s="18"/>
      <c r="E60" s="18"/>
      <c r="F60" s="18"/>
      <c r="G60" s="18"/>
      <c r="H60" s="18"/>
    </row>
    <row r="61" spans="1:8" x14ac:dyDescent="0.3">
      <c r="B61" s="19" t="s">
        <v>44</v>
      </c>
      <c r="C61" s="20" t="s">
        <v>45</v>
      </c>
      <c r="D61" s="18"/>
      <c r="E61" s="18"/>
      <c r="F61" s="18"/>
      <c r="G61" s="18"/>
      <c r="H61" s="18"/>
    </row>
    <row r="62" spans="1:8" x14ac:dyDescent="0.3">
      <c r="B62" s="19" t="s">
        <v>46</v>
      </c>
      <c r="C62" s="21">
        <v>7</v>
      </c>
      <c r="D62" s="18"/>
      <c r="E62" s="18"/>
      <c r="F62" s="18"/>
      <c r="G62" s="18"/>
      <c r="H62" s="18"/>
    </row>
    <row r="63" spans="1:8" x14ac:dyDescent="0.3">
      <c r="B63" s="19" t="s">
        <v>47</v>
      </c>
      <c r="C63" s="21">
        <v>5</v>
      </c>
      <c r="D63" s="18"/>
      <c r="E63" s="18"/>
      <c r="F63" s="18"/>
      <c r="G63" s="18"/>
      <c r="H63" s="18"/>
    </row>
    <row r="64" spans="1:8" x14ac:dyDescent="0.3">
      <c r="B64" s="19" t="s">
        <v>48</v>
      </c>
      <c r="C64" s="21">
        <v>6</v>
      </c>
      <c r="D64" s="18"/>
      <c r="E64" s="18"/>
      <c r="F64" s="18"/>
      <c r="G64" s="18"/>
      <c r="H64" s="18"/>
    </row>
    <row r="65" spans="1:8" x14ac:dyDescent="0.3">
      <c r="B65" s="19" t="s">
        <v>49</v>
      </c>
      <c r="C65" s="21">
        <v>4</v>
      </c>
      <c r="D65" s="18"/>
      <c r="E65" s="18"/>
      <c r="F65" s="18"/>
      <c r="G65" s="18"/>
      <c r="H65" s="18"/>
    </row>
    <row r="66" spans="1:8" x14ac:dyDescent="0.3">
      <c r="B66" s="19" t="s">
        <v>50</v>
      </c>
      <c r="C66" s="21" t="s">
        <v>51</v>
      </c>
      <c r="D66" s="18"/>
      <c r="E66" s="18"/>
      <c r="F66" s="18"/>
      <c r="G66" s="18"/>
      <c r="H66" s="18"/>
    </row>
    <row r="67" spans="1:8" x14ac:dyDescent="0.3">
      <c r="B67" s="19" t="s">
        <v>52</v>
      </c>
      <c r="C67" s="21" t="s">
        <v>53</v>
      </c>
      <c r="D67" s="18"/>
      <c r="E67" s="18"/>
      <c r="F67" s="18"/>
      <c r="G67" s="18"/>
      <c r="H67" s="18"/>
    </row>
    <row r="68" spans="1:8" x14ac:dyDescent="0.3">
      <c r="B68" s="19" t="s">
        <v>54</v>
      </c>
      <c r="C68" s="21" t="s">
        <v>54</v>
      </c>
      <c r="D68" s="18"/>
      <c r="E68" s="18"/>
      <c r="F68" s="18"/>
      <c r="G68" s="18"/>
      <c r="H68" s="18"/>
    </row>
    <row r="69" spans="1:8" x14ac:dyDescent="0.3">
      <c r="B69" s="18"/>
      <c r="C69" s="18"/>
      <c r="D69" s="18"/>
      <c r="E69" s="18"/>
      <c r="F69" s="18"/>
      <c r="G69" s="18"/>
      <c r="H69" s="18"/>
    </row>
    <row r="70" spans="1:8" x14ac:dyDescent="0.3">
      <c r="B70" s="14" t="s">
        <v>55</v>
      </c>
      <c r="C70" s="18"/>
      <c r="D70" s="18"/>
      <c r="E70" s="18"/>
      <c r="F70" s="18"/>
      <c r="G70" s="18"/>
      <c r="H70" s="18"/>
    </row>
    <row r="71" spans="1:8" x14ac:dyDescent="0.3">
      <c r="B71" s="18"/>
      <c r="C71" s="18"/>
      <c r="D71" s="18"/>
      <c r="E71" s="18"/>
      <c r="F71" s="18"/>
      <c r="G71" s="18"/>
      <c r="H71" s="18"/>
    </row>
    <row r="72" spans="1:8" ht="15" thickBot="1" x14ac:dyDescent="0.35">
      <c r="B72" s="14" t="s">
        <v>56</v>
      </c>
      <c r="C72" s="14" t="s">
        <v>57</v>
      </c>
      <c r="D72" s="18"/>
      <c r="E72" s="18"/>
      <c r="F72" s="18"/>
      <c r="G72" s="18"/>
      <c r="H72" s="18"/>
    </row>
    <row r="73" spans="1:8" ht="15" thickBot="1" x14ac:dyDescent="0.35">
      <c r="B73" s="14" t="s">
        <v>45</v>
      </c>
      <c r="C73" s="22">
        <f>COUNT(C62:C68)</f>
        <v>4</v>
      </c>
      <c r="D73" s="14"/>
      <c r="E73" s="18"/>
      <c r="F73" s="18"/>
      <c r="G73" s="18"/>
      <c r="H73" s="18"/>
    </row>
    <row r="74" spans="1:8" x14ac:dyDescent="0.3">
      <c r="B74" s="18"/>
      <c r="C74" s="18"/>
      <c r="D74" s="18"/>
      <c r="E74" s="18"/>
      <c r="F74" s="18"/>
      <c r="G74" s="18"/>
      <c r="H74" s="18"/>
    </row>
    <row r="75" spans="1:8" ht="15" thickBot="1" x14ac:dyDescent="0.35">
      <c r="B75" s="14" t="s">
        <v>56</v>
      </c>
      <c r="C75" s="14" t="s">
        <v>58</v>
      </c>
      <c r="D75" s="18"/>
      <c r="E75" s="18"/>
      <c r="F75" s="18"/>
      <c r="G75" s="18"/>
      <c r="H75" s="18"/>
    </row>
    <row r="76" spans="1:8" ht="15" thickBot="1" x14ac:dyDescent="0.35">
      <c r="B76" s="14" t="s">
        <v>45</v>
      </c>
      <c r="C76" s="22">
        <f>COUNTA(C62:C68)</f>
        <v>7</v>
      </c>
      <c r="D76" s="14"/>
      <c r="E76" s="18"/>
      <c r="F76" s="18"/>
      <c r="G76" s="18"/>
      <c r="H76" s="18"/>
    </row>
    <row r="79" spans="1:8" ht="59.4" customHeight="1" x14ac:dyDescent="0.3">
      <c r="A79" s="11" t="s">
        <v>60</v>
      </c>
      <c r="B79" s="54" t="s">
        <v>59</v>
      </c>
      <c r="C79" s="54"/>
      <c r="D79" s="54"/>
    </row>
    <row r="81" spans="2:8" x14ac:dyDescent="0.3">
      <c r="B81" s="13" t="s">
        <v>61</v>
      </c>
      <c r="C81" s="14"/>
      <c r="D81" s="14"/>
      <c r="E81" s="14"/>
      <c r="F81" s="14"/>
      <c r="G81" s="14"/>
      <c r="H81" s="14"/>
    </row>
    <row r="82" spans="2:8" x14ac:dyDescent="0.3">
      <c r="B82" s="34" t="s">
        <v>62</v>
      </c>
      <c r="C82" s="34" t="s">
        <v>63</v>
      </c>
      <c r="D82" s="34" t="s">
        <v>64</v>
      </c>
      <c r="E82" s="14"/>
      <c r="F82" s="14"/>
      <c r="G82" s="14"/>
      <c r="H82" s="14"/>
    </row>
    <row r="83" spans="2:8" x14ac:dyDescent="0.3">
      <c r="B83" s="35">
        <v>101</v>
      </c>
      <c r="C83" s="35" t="s">
        <v>65</v>
      </c>
      <c r="D83" s="36">
        <v>78022</v>
      </c>
      <c r="E83" s="14"/>
      <c r="F83" s="14"/>
      <c r="G83" s="14"/>
      <c r="H83" s="14"/>
    </row>
    <row r="84" spans="2:8" x14ac:dyDescent="0.3">
      <c r="B84" s="35">
        <v>102</v>
      </c>
      <c r="C84" s="35" t="s">
        <v>66</v>
      </c>
      <c r="D84" s="36">
        <v>99819</v>
      </c>
      <c r="E84" s="14"/>
      <c r="F84" s="14"/>
      <c r="G84" s="14"/>
      <c r="H84" s="14"/>
    </row>
    <row r="85" spans="2:8" x14ac:dyDescent="0.3">
      <c r="B85" s="35">
        <v>103</v>
      </c>
      <c r="C85" s="35" t="s">
        <v>67</v>
      </c>
      <c r="D85" s="37" t="s">
        <v>68</v>
      </c>
      <c r="E85" s="14"/>
      <c r="F85" s="14"/>
      <c r="G85" s="14"/>
      <c r="H85" s="14"/>
    </row>
    <row r="86" spans="2:8" x14ac:dyDescent="0.3">
      <c r="B86" s="35">
        <v>104</v>
      </c>
      <c r="C86" s="35" t="s">
        <v>69</v>
      </c>
      <c r="D86" s="36">
        <v>27522</v>
      </c>
      <c r="E86" s="14"/>
      <c r="F86" s="14"/>
      <c r="G86" s="14"/>
      <c r="H86" s="14"/>
    </row>
    <row r="87" spans="2:8" x14ac:dyDescent="0.3">
      <c r="B87" s="35">
        <v>105</v>
      </c>
      <c r="C87" s="35" t="s">
        <v>70</v>
      </c>
      <c r="D87" s="38">
        <v>0</v>
      </c>
      <c r="E87" s="14"/>
      <c r="F87" s="14"/>
      <c r="G87" s="14"/>
      <c r="H87" s="14"/>
    </row>
    <row r="88" spans="2:8" x14ac:dyDescent="0.3">
      <c r="B88" s="35">
        <v>106</v>
      </c>
      <c r="C88" s="35" t="s">
        <v>71</v>
      </c>
      <c r="D88" s="38"/>
      <c r="E88" s="14"/>
      <c r="F88" s="14"/>
      <c r="G88" s="14"/>
      <c r="H88" s="14"/>
    </row>
    <row r="89" spans="2:8" x14ac:dyDescent="0.3">
      <c r="B89" s="35">
        <v>107</v>
      </c>
      <c r="C89" s="35" t="s">
        <v>72</v>
      </c>
      <c r="D89" s="38">
        <v>0</v>
      </c>
      <c r="E89" s="14"/>
      <c r="F89" s="14"/>
      <c r="G89" s="14"/>
      <c r="H89" s="14"/>
    </row>
    <row r="90" spans="2:8" x14ac:dyDescent="0.3">
      <c r="B90" s="35">
        <v>108</v>
      </c>
      <c r="C90" s="35" t="s">
        <v>73</v>
      </c>
      <c r="D90" s="36">
        <v>88041</v>
      </c>
      <c r="E90" s="14"/>
      <c r="F90" s="14"/>
      <c r="G90" s="14"/>
      <c r="H90" s="14"/>
    </row>
    <row r="91" spans="2:8" x14ac:dyDescent="0.3">
      <c r="B91" s="35">
        <v>109</v>
      </c>
      <c r="C91" s="35" t="s">
        <v>74</v>
      </c>
      <c r="D91" s="36">
        <v>81831</v>
      </c>
      <c r="E91" s="14"/>
      <c r="F91" s="14"/>
      <c r="G91" s="14"/>
      <c r="H91" s="14"/>
    </row>
    <row r="92" spans="2:8" x14ac:dyDescent="0.3">
      <c r="B92" s="35">
        <v>110</v>
      </c>
      <c r="C92" s="35" t="s">
        <v>75</v>
      </c>
      <c r="D92" s="37" t="s">
        <v>68</v>
      </c>
      <c r="E92" s="14"/>
      <c r="F92" s="14"/>
      <c r="G92" s="14"/>
      <c r="H92" s="14"/>
    </row>
    <row r="93" spans="2:8" x14ac:dyDescent="0.3">
      <c r="B93" s="35">
        <v>111</v>
      </c>
      <c r="C93" s="35" t="s">
        <v>76</v>
      </c>
      <c r="D93" s="36"/>
      <c r="E93" s="14"/>
      <c r="F93" s="14"/>
      <c r="G93" s="14"/>
      <c r="H93" s="14"/>
    </row>
    <row r="94" spans="2:8" x14ac:dyDescent="0.3">
      <c r="B94" s="35">
        <v>112</v>
      </c>
      <c r="C94" s="35" t="s">
        <v>77</v>
      </c>
      <c r="D94" s="36">
        <v>26624</v>
      </c>
      <c r="E94" s="14"/>
      <c r="F94" s="14"/>
      <c r="G94" s="14"/>
      <c r="H94" s="14"/>
    </row>
    <row r="95" spans="2:8" x14ac:dyDescent="0.3">
      <c r="B95" s="35">
        <v>113</v>
      </c>
      <c r="C95" s="35" t="s">
        <v>78</v>
      </c>
      <c r="D95" s="36">
        <v>92885</v>
      </c>
      <c r="E95" s="14"/>
      <c r="F95" s="14"/>
      <c r="G95" s="14"/>
      <c r="H95" s="14"/>
    </row>
    <row r="96" spans="2:8" ht="24" x14ac:dyDescent="0.3">
      <c r="B96" s="35">
        <v>114</v>
      </c>
      <c r="C96" s="35" t="s">
        <v>79</v>
      </c>
      <c r="D96" s="38">
        <v>0</v>
      </c>
      <c r="E96" s="14"/>
      <c r="F96" s="14"/>
      <c r="G96" s="14"/>
      <c r="H96" s="14"/>
    </row>
    <row r="97" spans="1:8" x14ac:dyDescent="0.3">
      <c r="B97" s="14"/>
      <c r="C97" s="14"/>
      <c r="D97" s="14"/>
      <c r="E97" s="14"/>
      <c r="F97" s="14"/>
      <c r="G97" s="14"/>
      <c r="H97" s="14"/>
    </row>
    <row r="98" spans="1:8" x14ac:dyDescent="0.3">
      <c r="B98" s="13" t="s">
        <v>80</v>
      </c>
      <c r="C98" s="14"/>
      <c r="D98" s="14"/>
      <c r="E98" s="14"/>
      <c r="F98" s="14"/>
      <c r="G98" s="14"/>
      <c r="H98" s="14"/>
    </row>
    <row r="99" spans="1:8" ht="15" thickBot="1" x14ac:dyDescent="0.35">
      <c r="B99" s="14" t="s">
        <v>56</v>
      </c>
      <c r="C99" s="14" t="s">
        <v>81</v>
      </c>
      <c r="D99" s="14"/>
      <c r="E99" s="14"/>
      <c r="F99" s="14"/>
      <c r="G99" s="14"/>
      <c r="H99" s="14"/>
    </row>
    <row r="100" spans="1:8" ht="15" thickBot="1" x14ac:dyDescent="0.35">
      <c r="B100" s="14" t="s">
        <v>45</v>
      </c>
      <c r="C100" s="22">
        <f>COUNT(D83:D96)</f>
        <v>10</v>
      </c>
      <c r="D100" s="14"/>
      <c r="E100" s="14"/>
      <c r="F100" s="14"/>
      <c r="G100" s="14"/>
      <c r="H100" s="14"/>
    </row>
    <row r="101" spans="1:8" x14ac:dyDescent="0.3">
      <c r="B101" s="14"/>
      <c r="C101" s="14"/>
      <c r="D101" s="14"/>
      <c r="E101" s="14"/>
      <c r="F101" s="14"/>
      <c r="G101" s="14"/>
      <c r="H101" s="14"/>
    </row>
    <row r="102" spans="1:8" ht="15" thickBot="1" x14ac:dyDescent="0.35">
      <c r="B102" s="14" t="s">
        <v>56</v>
      </c>
      <c r="C102" s="14" t="s">
        <v>82</v>
      </c>
      <c r="D102" s="14"/>
      <c r="E102" s="14"/>
      <c r="F102" s="14"/>
      <c r="G102" s="14"/>
      <c r="H102" s="14"/>
    </row>
    <row r="103" spans="1:8" ht="15" thickBot="1" x14ac:dyDescent="0.35">
      <c r="B103" s="14" t="s">
        <v>45</v>
      </c>
      <c r="C103" s="22">
        <f>COUNTA(D83:D96)</f>
        <v>12</v>
      </c>
      <c r="D103" s="14"/>
      <c r="E103" s="14"/>
      <c r="F103" s="14"/>
      <c r="G103" s="14"/>
      <c r="H103" s="14"/>
    </row>
    <row r="106" spans="1:8" ht="33.6" customHeight="1" x14ac:dyDescent="0.3">
      <c r="A106" s="11" t="s">
        <v>84</v>
      </c>
      <c r="B106" s="54" t="s">
        <v>83</v>
      </c>
      <c r="C106" s="54"/>
      <c r="D106" s="54"/>
    </row>
    <row r="108" spans="1:8" x14ac:dyDescent="0.3">
      <c r="A108" s="18"/>
      <c r="B108" s="14" t="s">
        <v>85</v>
      </c>
      <c r="C108" s="18"/>
      <c r="D108" s="18"/>
      <c r="E108" s="18"/>
      <c r="F108" s="18"/>
    </row>
    <row r="109" spans="1:8" ht="15" thickBot="1" x14ac:dyDescent="0.35">
      <c r="A109" s="18"/>
      <c r="B109" s="18"/>
      <c r="C109" s="18"/>
      <c r="D109" s="18"/>
      <c r="E109" s="18"/>
      <c r="F109" s="18"/>
    </row>
    <row r="110" spans="1:8" x14ac:dyDescent="0.3">
      <c r="A110" s="18"/>
      <c r="B110" s="39"/>
      <c r="C110" s="18"/>
      <c r="D110" s="18"/>
      <c r="E110" s="18"/>
      <c r="F110" s="18"/>
    </row>
    <row r="111" spans="1:8" x14ac:dyDescent="0.3">
      <c r="A111" s="18"/>
      <c r="B111" s="40" t="s">
        <v>86</v>
      </c>
      <c r="C111" s="18"/>
      <c r="D111" s="18"/>
      <c r="E111" s="18"/>
      <c r="F111" s="18"/>
    </row>
    <row r="112" spans="1:8" x14ac:dyDescent="0.3">
      <c r="A112" s="18"/>
      <c r="B112" s="40">
        <v>4</v>
      </c>
      <c r="C112" s="18"/>
      <c r="D112" s="18"/>
      <c r="E112" s="18"/>
      <c r="F112" s="18"/>
    </row>
    <row r="113" spans="1:6" x14ac:dyDescent="0.3">
      <c r="A113" s="18"/>
      <c r="B113" s="40"/>
      <c r="C113" s="18"/>
      <c r="D113" s="18"/>
      <c r="E113" s="18"/>
      <c r="F113" s="18"/>
    </row>
    <row r="114" spans="1:6" x14ac:dyDescent="0.3">
      <c r="A114" s="18"/>
      <c r="B114" s="40">
        <v>3</v>
      </c>
      <c r="C114" s="18"/>
      <c r="D114" s="18"/>
      <c r="E114" s="18"/>
      <c r="F114" s="18"/>
    </row>
    <row r="115" spans="1:6" x14ac:dyDescent="0.3">
      <c r="A115" s="18"/>
      <c r="B115" s="40"/>
      <c r="C115" s="18"/>
      <c r="D115" s="18"/>
      <c r="E115" s="18"/>
      <c r="F115" s="18"/>
    </row>
    <row r="116" spans="1:6" x14ac:dyDescent="0.3">
      <c r="A116" s="18"/>
      <c r="B116" s="40" t="s">
        <v>87</v>
      </c>
      <c r="C116" s="18"/>
      <c r="D116" s="18"/>
      <c r="E116" s="18"/>
      <c r="F116" s="18"/>
    </row>
    <row r="117" spans="1:6" x14ac:dyDescent="0.3">
      <c r="A117" s="18"/>
      <c r="B117" s="40"/>
      <c r="C117" s="18"/>
      <c r="D117" s="18"/>
      <c r="E117" s="18"/>
      <c r="F117" s="18"/>
    </row>
    <row r="118" spans="1:6" x14ac:dyDescent="0.3">
      <c r="A118" s="18"/>
      <c r="B118" s="40" t="e">
        <v>#DIV/0!</v>
      </c>
      <c r="C118" s="18"/>
      <c r="D118" s="18"/>
      <c r="E118" s="18"/>
      <c r="F118" s="18"/>
    </row>
    <row r="119" spans="1:6" x14ac:dyDescent="0.3">
      <c r="A119" s="18"/>
      <c r="B119" s="40" t="s">
        <v>88</v>
      </c>
      <c r="C119" s="18"/>
      <c r="D119" s="18"/>
      <c r="E119" s="18"/>
      <c r="F119" s="18"/>
    </row>
    <row r="120" spans="1:6" ht="15" thickBot="1" x14ac:dyDescent="0.35">
      <c r="A120" s="18"/>
      <c r="B120" s="41" t="s">
        <v>89</v>
      </c>
      <c r="C120" s="18"/>
      <c r="D120" s="18"/>
      <c r="E120" s="18"/>
      <c r="F120" s="18"/>
    </row>
    <row r="121" spans="1:6" x14ac:dyDescent="0.3">
      <c r="A121" s="18"/>
      <c r="B121" s="18"/>
      <c r="C121" s="18"/>
      <c r="D121" s="18"/>
      <c r="E121" s="18"/>
      <c r="F121" s="18"/>
    </row>
    <row r="122" spans="1:6" x14ac:dyDescent="0.3">
      <c r="A122" s="18"/>
      <c r="B122" s="13" t="s">
        <v>90</v>
      </c>
      <c r="C122" s="18"/>
      <c r="D122" s="18"/>
      <c r="E122" s="18"/>
      <c r="F122" s="18"/>
    </row>
    <row r="123" spans="1:6" x14ac:dyDescent="0.3">
      <c r="A123" s="18"/>
      <c r="B123" s="18"/>
      <c r="C123" s="18"/>
      <c r="D123" s="18"/>
      <c r="E123" s="18"/>
      <c r="F123" s="18"/>
    </row>
    <row r="124" spans="1:6" x14ac:dyDescent="0.3">
      <c r="A124" s="14">
        <v>1</v>
      </c>
      <c r="B124" s="14" t="s">
        <v>91</v>
      </c>
      <c r="C124" s="18"/>
      <c r="D124" s="18"/>
      <c r="E124" s="18"/>
      <c r="F124" s="18"/>
    </row>
    <row r="125" spans="1:6" x14ac:dyDescent="0.3">
      <c r="A125" s="18"/>
      <c r="B125" s="15">
        <f>COUNT(B110:B120)</f>
        <v>2</v>
      </c>
      <c r="C125" s="14"/>
      <c r="D125" s="18"/>
      <c r="E125" s="18"/>
      <c r="F125" s="18"/>
    </row>
    <row r="126" spans="1:6" x14ac:dyDescent="0.3">
      <c r="A126" s="18"/>
      <c r="B126" s="18"/>
      <c r="C126" s="18"/>
      <c r="D126" s="18"/>
      <c r="E126" s="18"/>
      <c r="F126" s="18"/>
    </row>
    <row r="127" spans="1:6" x14ac:dyDescent="0.3">
      <c r="A127" s="14">
        <v>2</v>
      </c>
      <c r="B127" s="14" t="s">
        <v>92</v>
      </c>
      <c r="C127" s="18"/>
      <c r="D127" s="18"/>
      <c r="E127" s="18"/>
      <c r="F127" s="18"/>
    </row>
    <row r="128" spans="1:6" x14ac:dyDescent="0.3">
      <c r="A128" s="18"/>
      <c r="B128" s="15">
        <f>COUNTBLANK(B110:B120)</f>
        <v>4</v>
      </c>
      <c r="C128" s="14"/>
      <c r="D128" s="18"/>
      <c r="E128" s="18"/>
      <c r="F128" s="18"/>
    </row>
    <row r="129" spans="1:13" x14ac:dyDescent="0.3">
      <c r="A129" s="18"/>
      <c r="B129" s="18"/>
      <c r="C129" s="18"/>
      <c r="D129" s="18"/>
      <c r="E129" s="18"/>
      <c r="F129" s="18"/>
    </row>
    <row r="130" spans="1:13" x14ac:dyDescent="0.3">
      <c r="A130" s="14">
        <v>3</v>
      </c>
      <c r="B130" s="14" t="s">
        <v>93</v>
      </c>
      <c r="C130" s="18"/>
      <c r="D130" s="18"/>
      <c r="E130" s="18"/>
      <c r="F130" s="18"/>
    </row>
    <row r="131" spans="1:13" x14ac:dyDescent="0.3">
      <c r="A131" s="18"/>
      <c r="B131" s="15">
        <f>COUNTA(B110:B120)</f>
        <v>7</v>
      </c>
      <c r="C131" s="14"/>
      <c r="D131" s="18"/>
      <c r="E131" s="18"/>
      <c r="F131" s="18"/>
    </row>
    <row r="132" spans="1:13" x14ac:dyDescent="0.3">
      <c r="A132" s="18"/>
      <c r="B132" s="18"/>
      <c r="C132" s="18"/>
      <c r="D132" s="18"/>
      <c r="E132" s="18"/>
      <c r="F132" s="18"/>
    </row>
    <row r="133" spans="1:13" x14ac:dyDescent="0.3">
      <c r="A133" s="14">
        <v>4</v>
      </c>
      <c r="B133" s="14" t="s">
        <v>94</v>
      </c>
      <c r="C133" s="18"/>
      <c r="D133" s="18"/>
      <c r="E133" s="18"/>
      <c r="F133" s="18"/>
    </row>
    <row r="134" spans="1:13" x14ac:dyDescent="0.3">
      <c r="B134" s="15">
        <f>COUNTA(B110:B120)+COUNTBLANK(B110:B120)</f>
        <v>11</v>
      </c>
      <c r="C134" s="14"/>
      <c r="D134" s="18"/>
      <c r="E134" s="18"/>
      <c r="F134" s="18"/>
    </row>
    <row r="135" spans="1:13" x14ac:dyDescent="0.3">
      <c r="A135" s="18"/>
      <c r="B135" s="18"/>
      <c r="C135" s="18"/>
      <c r="D135" s="18"/>
      <c r="E135" s="18"/>
      <c r="F135" s="18"/>
    </row>
    <row r="136" spans="1:13" x14ac:dyDescent="0.3">
      <c r="A136" s="47" t="s">
        <v>121</v>
      </c>
      <c r="B136" s="8" t="s">
        <v>120</v>
      </c>
      <c r="C136" s="14"/>
      <c r="D136" s="14"/>
      <c r="E136" s="14"/>
      <c r="F136" s="14"/>
      <c r="G136" s="14"/>
      <c r="H136" s="14"/>
      <c r="I136" s="14"/>
      <c r="J136" s="14"/>
      <c r="K136" s="14"/>
      <c r="L136" s="14"/>
      <c r="M136" s="14"/>
    </row>
    <row r="137" spans="1:13" x14ac:dyDescent="0.3">
      <c r="A137" s="47"/>
      <c r="B137" s="8"/>
      <c r="C137" s="14"/>
      <c r="D137" s="14"/>
      <c r="E137" s="14"/>
      <c r="F137" s="14"/>
      <c r="G137" s="14"/>
      <c r="H137" s="14"/>
      <c r="I137" s="14"/>
      <c r="J137" s="14"/>
      <c r="K137" s="14"/>
      <c r="L137" s="14"/>
      <c r="M137" s="14"/>
    </row>
    <row r="138" spans="1:13" x14ac:dyDescent="0.3">
      <c r="A138" s="14"/>
      <c r="B138" s="42" t="s">
        <v>95</v>
      </c>
      <c r="C138" s="14"/>
      <c r="D138" s="14"/>
      <c r="E138" s="14"/>
      <c r="F138" s="14"/>
      <c r="G138" s="14"/>
      <c r="H138" s="14"/>
      <c r="I138" s="14"/>
      <c r="J138" s="14"/>
      <c r="K138" s="14"/>
      <c r="L138" s="14"/>
      <c r="M138" s="14"/>
    </row>
    <row r="139" spans="1:13" x14ac:dyDescent="0.3">
      <c r="A139" s="14"/>
      <c r="B139" s="43" t="s">
        <v>96</v>
      </c>
      <c r="C139" s="43">
        <v>101</v>
      </c>
      <c r="D139" s="43">
        <v>102</v>
      </c>
      <c r="E139" s="43">
        <v>103</v>
      </c>
      <c r="F139" s="43">
        <v>104</v>
      </c>
      <c r="G139" s="43">
        <v>105</v>
      </c>
      <c r="H139" s="43">
        <v>106</v>
      </c>
      <c r="I139" s="43">
        <v>107</v>
      </c>
      <c r="J139" s="43">
        <v>108</v>
      </c>
      <c r="K139" s="43">
        <v>109</v>
      </c>
      <c r="L139" s="43">
        <v>110</v>
      </c>
      <c r="M139" s="14"/>
    </row>
    <row r="140" spans="1:13" x14ac:dyDescent="0.3">
      <c r="A140" s="14"/>
      <c r="B140" s="43" t="s">
        <v>97</v>
      </c>
      <c r="C140" s="44" t="s">
        <v>98</v>
      </c>
      <c r="D140" s="44" t="s">
        <v>99</v>
      </c>
      <c r="E140" s="44" t="s">
        <v>100</v>
      </c>
      <c r="F140" s="44" t="s">
        <v>101</v>
      </c>
      <c r="G140" s="44" t="s">
        <v>102</v>
      </c>
      <c r="H140" s="44" t="s">
        <v>103</v>
      </c>
      <c r="I140" s="44" t="s">
        <v>104</v>
      </c>
      <c r="J140" s="44" t="s">
        <v>105</v>
      </c>
      <c r="K140" s="44" t="s">
        <v>106</v>
      </c>
      <c r="L140" s="44" t="s">
        <v>107</v>
      </c>
      <c r="M140" s="14"/>
    </row>
    <row r="141" spans="1:13" x14ac:dyDescent="0.3">
      <c r="A141" s="14"/>
      <c r="B141" s="43" t="s">
        <v>108</v>
      </c>
      <c r="C141" s="44" t="s">
        <v>109</v>
      </c>
      <c r="D141" s="44" t="s">
        <v>110</v>
      </c>
      <c r="E141" s="44" t="s">
        <v>111</v>
      </c>
      <c r="F141" s="44" t="s">
        <v>112</v>
      </c>
      <c r="G141" s="44" t="s">
        <v>109</v>
      </c>
      <c r="H141" s="44" t="s">
        <v>110</v>
      </c>
      <c r="I141" s="44" t="s">
        <v>111</v>
      </c>
      <c r="J141" s="44" t="s">
        <v>112</v>
      </c>
      <c r="K141" s="44" t="s">
        <v>109</v>
      </c>
      <c r="L141" s="44" t="s">
        <v>110</v>
      </c>
      <c r="M141" s="14"/>
    </row>
    <row r="142" spans="1:13" x14ac:dyDescent="0.3">
      <c r="A142" s="14"/>
      <c r="B142" s="43" t="s">
        <v>113</v>
      </c>
      <c r="C142" s="44">
        <v>50000</v>
      </c>
      <c r="D142" s="44">
        <v>55000</v>
      </c>
      <c r="E142" s="44">
        <v>60000</v>
      </c>
      <c r="F142" s="44">
        <v>65000</v>
      </c>
      <c r="G142" s="44">
        <v>70000</v>
      </c>
      <c r="H142" s="44">
        <v>75000</v>
      </c>
      <c r="I142" s="44">
        <v>80000</v>
      </c>
      <c r="J142" s="44">
        <v>85000</v>
      </c>
      <c r="K142" s="44">
        <v>90000</v>
      </c>
      <c r="L142" s="44">
        <v>95000</v>
      </c>
      <c r="M142" s="14"/>
    </row>
    <row r="143" spans="1:13" x14ac:dyDescent="0.3">
      <c r="A143" s="14"/>
      <c r="B143" s="43" t="s">
        <v>114</v>
      </c>
      <c r="C143" s="44">
        <v>2000</v>
      </c>
      <c r="D143" s="44">
        <v>2500</v>
      </c>
      <c r="E143" s="44">
        <v>3000</v>
      </c>
      <c r="F143" s="44">
        <v>3500</v>
      </c>
      <c r="G143" s="44">
        <v>4000</v>
      </c>
      <c r="H143" s="44">
        <v>4500</v>
      </c>
      <c r="I143" s="44">
        <v>5000</v>
      </c>
      <c r="J143" s="44">
        <v>5500</v>
      </c>
      <c r="K143" s="44">
        <v>6000</v>
      </c>
      <c r="L143" s="44">
        <v>6500</v>
      </c>
      <c r="M143" s="14"/>
    </row>
    <row r="144" spans="1:13" x14ac:dyDescent="0.3">
      <c r="A144" s="14"/>
      <c r="B144" s="43" t="s">
        <v>115</v>
      </c>
      <c r="C144" s="44">
        <v>52000</v>
      </c>
      <c r="D144" s="44">
        <v>57500</v>
      </c>
      <c r="E144" s="44">
        <v>63000</v>
      </c>
      <c r="F144" s="44">
        <v>685000</v>
      </c>
      <c r="G144" s="44">
        <v>74000</v>
      </c>
      <c r="H144" s="44">
        <v>79500</v>
      </c>
      <c r="I144" s="44">
        <v>85000</v>
      </c>
      <c r="J144" s="44">
        <v>90500</v>
      </c>
      <c r="K144" s="44">
        <v>96000</v>
      </c>
      <c r="L144" s="44">
        <v>101500</v>
      </c>
      <c r="M144" s="14"/>
    </row>
    <row r="145" spans="1:13" x14ac:dyDescent="0.3">
      <c r="A145" s="14"/>
      <c r="B145" s="14"/>
      <c r="C145" s="14"/>
      <c r="D145" s="14"/>
      <c r="E145" s="14"/>
      <c r="F145" s="14"/>
      <c r="G145" s="14"/>
      <c r="H145" s="14"/>
      <c r="I145" s="14"/>
      <c r="J145" s="14"/>
      <c r="K145" s="14"/>
      <c r="L145" s="14"/>
      <c r="M145" s="14"/>
    </row>
    <row r="146" spans="1:13" x14ac:dyDescent="0.3">
      <c r="A146" s="13">
        <v>1</v>
      </c>
      <c r="B146" s="42" t="s">
        <v>116</v>
      </c>
      <c r="C146" s="14"/>
      <c r="D146" s="14"/>
      <c r="E146" s="14"/>
      <c r="F146" s="14"/>
      <c r="G146" s="14"/>
      <c r="H146" s="14"/>
      <c r="I146" s="14"/>
      <c r="J146" s="14"/>
      <c r="K146" s="14"/>
      <c r="L146" s="14"/>
      <c r="M146" s="14"/>
    </row>
    <row r="147" spans="1:13" x14ac:dyDescent="0.3">
      <c r="A147" s="13"/>
      <c r="B147" s="14"/>
      <c r="C147" s="42"/>
      <c r="D147" s="42"/>
      <c r="E147" s="14"/>
      <c r="F147" s="14"/>
      <c r="G147" s="14"/>
      <c r="H147" s="14"/>
      <c r="I147" s="14"/>
      <c r="J147" s="14"/>
      <c r="K147" s="14"/>
      <c r="L147" s="14"/>
      <c r="M147" s="14"/>
    </row>
    <row r="148" spans="1:13" x14ac:dyDescent="0.3">
      <c r="A148" s="13"/>
      <c r="B148" s="14" t="s">
        <v>117</v>
      </c>
      <c r="C148" s="45" t="str">
        <f>HLOOKUP(D139,B139:L141,3,0)</f>
        <v>Marketing</v>
      </c>
      <c r="D148" s="14"/>
      <c r="E148" s="14"/>
      <c r="F148" s="14"/>
      <c r="G148" s="14"/>
      <c r="H148" s="14"/>
      <c r="I148" s="14"/>
      <c r="J148" s="14"/>
      <c r="K148" s="14"/>
      <c r="L148" s="14"/>
      <c r="M148" s="14"/>
    </row>
    <row r="149" spans="1:13" x14ac:dyDescent="0.3">
      <c r="A149" s="13"/>
      <c r="B149" s="46"/>
      <c r="C149" s="14"/>
      <c r="D149" s="14"/>
      <c r="E149" s="14"/>
      <c r="F149" s="14"/>
      <c r="G149" s="14"/>
      <c r="H149" s="14"/>
      <c r="I149" s="14"/>
      <c r="J149" s="14"/>
      <c r="K149" s="14"/>
      <c r="L149" s="14"/>
      <c r="M149" s="14"/>
    </row>
    <row r="150" spans="1:13" x14ac:dyDescent="0.3">
      <c r="A150" s="13">
        <v>2</v>
      </c>
      <c r="B150" s="42" t="s">
        <v>118</v>
      </c>
      <c r="C150" s="14"/>
      <c r="D150" s="14"/>
      <c r="E150" s="14"/>
      <c r="F150" s="14"/>
      <c r="G150" s="14"/>
      <c r="H150" s="14"/>
      <c r="I150" s="14"/>
      <c r="J150" s="14"/>
      <c r="K150" s="14"/>
      <c r="L150" s="14"/>
      <c r="M150" s="14"/>
    </row>
    <row r="151" spans="1:13" x14ac:dyDescent="0.3">
      <c r="A151" s="13"/>
      <c r="B151" s="14"/>
      <c r="C151" s="42"/>
      <c r="D151" s="42"/>
      <c r="E151" s="14"/>
      <c r="F151" s="14"/>
      <c r="G151" s="14"/>
      <c r="H151" s="14"/>
      <c r="I151" s="14"/>
      <c r="J151" s="14"/>
      <c r="K151" s="14"/>
      <c r="L151" s="14"/>
      <c r="M151" s="14"/>
    </row>
    <row r="152" spans="1:13" x14ac:dyDescent="0.3">
      <c r="A152" s="13"/>
      <c r="B152" s="14" t="s">
        <v>117</v>
      </c>
      <c r="C152" s="45">
        <f>HLOOKUP(G139,B139:L142,4,0)</f>
        <v>70000</v>
      </c>
      <c r="D152" s="14"/>
      <c r="E152" s="14"/>
      <c r="F152" s="14"/>
      <c r="G152" s="14"/>
      <c r="H152" s="14"/>
      <c r="I152" s="14"/>
      <c r="J152" s="14"/>
      <c r="K152" s="14"/>
      <c r="L152" s="14"/>
      <c r="M152" s="14"/>
    </row>
    <row r="153" spans="1:13" x14ac:dyDescent="0.3">
      <c r="A153" s="13"/>
      <c r="B153" s="14"/>
      <c r="C153" s="14"/>
      <c r="D153" s="14"/>
      <c r="E153" s="14"/>
      <c r="F153" s="14"/>
      <c r="G153" s="14"/>
      <c r="H153" s="14"/>
      <c r="I153" s="14"/>
      <c r="J153" s="14"/>
      <c r="K153" s="14"/>
      <c r="L153" s="14"/>
      <c r="M153" s="14"/>
    </row>
    <row r="154" spans="1:13" x14ac:dyDescent="0.3">
      <c r="A154" s="13">
        <v>3</v>
      </c>
      <c r="B154" s="42" t="s">
        <v>119</v>
      </c>
      <c r="C154" s="42"/>
      <c r="D154" s="42"/>
      <c r="E154" s="14"/>
      <c r="F154" s="14"/>
      <c r="G154" s="14"/>
      <c r="H154" s="14"/>
      <c r="I154" s="14"/>
      <c r="J154" s="14"/>
      <c r="K154" s="14"/>
      <c r="L154" s="14"/>
      <c r="M154" s="14"/>
    </row>
    <row r="155" spans="1:13" x14ac:dyDescent="0.3">
      <c r="A155" s="13"/>
      <c r="B155" s="14" t="s">
        <v>117</v>
      </c>
      <c r="C155" s="45">
        <f>HLOOKUP(I139,B139:L144,6,0)</f>
        <v>85000</v>
      </c>
      <c r="D155" s="14"/>
      <c r="E155" s="14"/>
      <c r="F155" s="14"/>
      <c r="G155" s="14"/>
      <c r="H155" s="14"/>
      <c r="I155" s="14"/>
      <c r="J155" s="14"/>
      <c r="K155" s="14"/>
      <c r="L155" s="14"/>
      <c r="M155" s="14"/>
    </row>
    <row r="156" spans="1:13" x14ac:dyDescent="0.3">
      <c r="A156" s="13"/>
      <c r="B156" s="14"/>
      <c r="C156" s="14"/>
      <c r="D156" s="14"/>
      <c r="E156" s="14"/>
      <c r="F156" s="14"/>
      <c r="G156" s="14"/>
      <c r="H156" s="14"/>
      <c r="I156" s="14"/>
      <c r="J156" s="14"/>
      <c r="K156" s="14"/>
      <c r="L156" s="14"/>
      <c r="M156" s="14"/>
    </row>
    <row r="157" spans="1:13" x14ac:dyDescent="0.3">
      <c r="A157" s="48" t="s">
        <v>123</v>
      </c>
      <c r="B157" s="8" t="s">
        <v>122</v>
      </c>
      <c r="C157" s="14"/>
      <c r="D157" s="14"/>
      <c r="E157" s="14"/>
      <c r="F157" s="14"/>
      <c r="G157" s="14"/>
      <c r="H157" s="14"/>
      <c r="I157" s="14"/>
      <c r="J157" s="14"/>
      <c r="K157" s="14"/>
      <c r="L157" s="14"/>
      <c r="M157" s="14"/>
    </row>
    <row r="158" spans="1:13" x14ac:dyDescent="0.3">
      <c r="A158" s="13"/>
      <c r="B158" s="14"/>
      <c r="C158" s="14"/>
      <c r="D158" s="14"/>
      <c r="E158" s="14"/>
      <c r="F158" s="14"/>
      <c r="G158" s="14"/>
      <c r="H158" s="14"/>
      <c r="I158" s="14"/>
      <c r="J158" s="14"/>
      <c r="K158" s="14"/>
      <c r="L158" s="14"/>
      <c r="M158" s="14"/>
    </row>
    <row r="159" spans="1:13" x14ac:dyDescent="0.3">
      <c r="A159" s="49"/>
      <c r="B159" s="14" t="s">
        <v>124</v>
      </c>
      <c r="D159" s="14"/>
      <c r="E159" s="14"/>
      <c r="F159" s="14"/>
      <c r="G159" s="14"/>
      <c r="H159" s="14"/>
      <c r="I159" s="14"/>
      <c r="J159" s="14"/>
      <c r="K159" s="14"/>
      <c r="L159" s="14"/>
      <c r="M159" s="14"/>
    </row>
    <row r="160" spans="1:13" x14ac:dyDescent="0.3">
      <c r="A160" s="49"/>
      <c r="B160" s="14"/>
      <c r="D160" s="14"/>
      <c r="E160" s="14"/>
      <c r="F160" s="14"/>
      <c r="G160" s="14"/>
      <c r="H160" s="14"/>
      <c r="I160" s="14"/>
      <c r="J160" s="14"/>
      <c r="K160" s="14"/>
      <c r="L160" s="14"/>
      <c r="M160" s="14"/>
    </row>
    <row r="161" spans="1:13" x14ac:dyDescent="0.3">
      <c r="A161" s="50"/>
      <c r="B161" s="51" t="s">
        <v>125</v>
      </c>
      <c r="C161" s="52"/>
      <c r="D161" s="14"/>
      <c r="E161" s="14"/>
      <c r="F161" s="14"/>
      <c r="G161" s="14"/>
      <c r="H161" s="14"/>
      <c r="I161" s="14"/>
      <c r="J161" s="14"/>
      <c r="K161" s="14"/>
      <c r="L161" s="14"/>
      <c r="M161" s="14"/>
    </row>
    <row r="162" spans="1:13" s="8" customFormat="1" x14ac:dyDescent="0.3">
      <c r="A162" s="48">
        <v>1</v>
      </c>
      <c r="B162" s="13" t="s">
        <v>126</v>
      </c>
      <c r="D162" s="13"/>
      <c r="E162" s="13"/>
      <c r="F162" s="13"/>
      <c r="G162" s="13"/>
      <c r="H162" s="13"/>
      <c r="I162" s="13"/>
      <c r="J162" s="13"/>
      <c r="K162" s="13"/>
      <c r="L162" s="13"/>
      <c r="M162" s="13"/>
    </row>
    <row r="163" spans="1:13" s="8" customFormat="1" x14ac:dyDescent="0.3">
      <c r="A163" s="48"/>
      <c r="B163" s="13"/>
      <c r="D163" s="13"/>
      <c r="E163" s="13"/>
      <c r="F163" s="13"/>
      <c r="G163" s="13"/>
      <c r="H163" s="13"/>
      <c r="I163" s="13"/>
      <c r="J163" s="13"/>
      <c r="K163" s="13"/>
      <c r="L163" s="13"/>
      <c r="M163" s="13"/>
    </row>
    <row r="164" spans="1:13" x14ac:dyDescent="0.3">
      <c r="A164" s="48"/>
      <c r="B164" s="53" t="s">
        <v>1</v>
      </c>
      <c r="C164" s="53" t="s">
        <v>2</v>
      </c>
      <c r="D164" s="14"/>
      <c r="E164" s="14"/>
      <c r="F164" s="14"/>
      <c r="G164" s="14"/>
      <c r="H164" s="14"/>
      <c r="I164" s="14"/>
      <c r="J164" s="14"/>
      <c r="K164" s="14"/>
      <c r="L164" s="14"/>
      <c r="M164" s="14"/>
    </row>
    <row r="165" spans="1:13" x14ac:dyDescent="0.3">
      <c r="A165" s="49"/>
      <c r="B165" s="19" t="s">
        <v>127</v>
      </c>
      <c r="C165" s="19">
        <v>200</v>
      </c>
      <c r="D165" s="14"/>
      <c r="E165" s="14"/>
      <c r="F165" s="14"/>
      <c r="G165" s="14"/>
      <c r="H165" s="14"/>
      <c r="I165" s="14"/>
      <c r="J165" s="14"/>
      <c r="K165" s="14"/>
      <c r="L165" s="14"/>
      <c r="M165" s="14"/>
    </row>
    <row r="166" spans="1:13" x14ac:dyDescent="0.3">
      <c r="A166" s="49"/>
      <c r="B166" s="19" t="s">
        <v>128</v>
      </c>
      <c r="C166" s="19">
        <v>120</v>
      </c>
    </row>
    <row r="167" spans="1:13" x14ac:dyDescent="0.3">
      <c r="A167" s="49"/>
      <c r="B167" s="19" t="s">
        <v>129</v>
      </c>
      <c r="C167" s="19">
        <v>156</v>
      </c>
    </row>
    <row r="168" spans="1:13" x14ac:dyDescent="0.3">
      <c r="A168" s="49"/>
      <c r="B168" s="19" t="s">
        <v>130</v>
      </c>
      <c r="C168" s="19">
        <v>190</v>
      </c>
    </row>
    <row r="169" spans="1:13" x14ac:dyDescent="0.3">
      <c r="A169" s="49"/>
      <c r="B169" s="19" t="s">
        <v>131</v>
      </c>
      <c r="C169" s="19">
        <v>320</v>
      </c>
    </row>
    <row r="170" spans="1:13" x14ac:dyDescent="0.3">
      <c r="A170" s="49"/>
      <c r="B170" s="19" t="s">
        <v>132</v>
      </c>
      <c r="C170" s="19">
        <v>89</v>
      </c>
    </row>
    <row r="171" spans="1:13" ht="15" thickBot="1" x14ac:dyDescent="0.35">
      <c r="A171" s="49"/>
    </row>
    <row r="172" spans="1:13" ht="15" thickBot="1" x14ac:dyDescent="0.35">
      <c r="A172" s="49">
        <v>1.1000000000000001</v>
      </c>
      <c r="B172" s="14" t="s">
        <v>133</v>
      </c>
      <c r="C172" s="22">
        <f>MAX(C165:C170)</f>
        <v>320</v>
      </c>
    </row>
    <row r="173" spans="1:13" ht="15" thickBot="1" x14ac:dyDescent="0.35">
      <c r="A173" s="49">
        <v>1.2</v>
      </c>
      <c r="B173" s="14" t="s">
        <v>134</v>
      </c>
      <c r="C173" s="22">
        <f>MIN(C165:C170)</f>
        <v>89</v>
      </c>
    </row>
    <row r="174" spans="1:13" ht="15" thickBot="1" x14ac:dyDescent="0.35">
      <c r="A174" s="49">
        <v>1.3</v>
      </c>
      <c r="B174" s="14" t="s">
        <v>135</v>
      </c>
      <c r="C174" s="22">
        <f>AVERAGE(C172,C173)</f>
        <v>204.5</v>
      </c>
    </row>
    <row r="176" spans="1:13" x14ac:dyDescent="0.3">
      <c r="B176" s="5"/>
      <c r="C176" s="5"/>
      <c r="D176" s="56"/>
      <c r="E176" s="56"/>
    </row>
    <row r="177" spans="1:5" ht="43.2" customHeight="1" x14ac:dyDescent="0.3">
      <c r="A177" s="11" t="s">
        <v>204</v>
      </c>
      <c r="B177" s="54" t="s">
        <v>203</v>
      </c>
      <c r="C177" s="54"/>
      <c r="D177" s="56"/>
      <c r="E177" s="56"/>
    </row>
    <row r="178" spans="1:5" x14ac:dyDescent="0.3">
      <c r="B178" s="5"/>
      <c r="C178" s="5"/>
      <c r="D178" s="56"/>
      <c r="E178" s="56"/>
    </row>
    <row r="179" spans="1:5" x14ac:dyDescent="0.3">
      <c r="B179" s="14" t="s">
        <v>205</v>
      </c>
    </row>
    <row r="180" spans="1:5" x14ac:dyDescent="0.3">
      <c r="B180" s="14" t="s">
        <v>206</v>
      </c>
    </row>
    <row r="181" spans="1:5" x14ac:dyDescent="0.3">
      <c r="B181" s="42"/>
    </row>
    <row r="182" spans="1:5" x14ac:dyDescent="0.3">
      <c r="B182" s="42" t="s">
        <v>26</v>
      </c>
      <c r="C182" s="42" t="s">
        <v>136</v>
      </c>
    </row>
    <row r="183" spans="1:5" x14ac:dyDescent="0.3">
      <c r="B183" s="14" t="s">
        <v>137</v>
      </c>
      <c r="C183" s="74">
        <v>759</v>
      </c>
    </row>
    <row r="184" spans="1:5" x14ac:dyDescent="0.3">
      <c r="B184" s="14" t="s">
        <v>138</v>
      </c>
      <c r="C184" s="74">
        <v>200</v>
      </c>
    </row>
    <row r="185" spans="1:5" x14ac:dyDescent="0.3">
      <c r="B185" s="14" t="s">
        <v>139</v>
      </c>
      <c r="C185" s="74">
        <v>42</v>
      </c>
    </row>
    <row r="186" spans="1:5" x14ac:dyDescent="0.3">
      <c r="B186" s="14" t="s">
        <v>140</v>
      </c>
      <c r="C186" s="74">
        <v>423</v>
      </c>
    </row>
    <row r="187" spans="1:5" x14ac:dyDescent="0.3">
      <c r="B187" s="14" t="s">
        <v>141</v>
      </c>
      <c r="C187" s="74">
        <v>200</v>
      </c>
    </row>
    <row r="188" spans="1:5" x14ac:dyDescent="0.3">
      <c r="B188" s="14" t="s">
        <v>142</v>
      </c>
      <c r="C188" s="74">
        <v>50</v>
      </c>
    </row>
    <row r="189" spans="1:5" x14ac:dyDescent="0.3">
      <c r="B189" s="14" t="s">
        <v>143</v>
      </c>
      <c r="C189" s="74">
        <v>700</v>
      </c>
    </row>
    <row r="190" spans="1:5" x14ac:dyDescent="0.3">
      <c r="B190" s="14" t="s">
        <v>144</v>
      </c>
      <c r="C190" s="74">
        <v>450</v>
      </c>
    </row>
    <row r="191" spans="1:5" x14ac:dyDescent="0.3">
      <c r="B191" s="14" t="s">
        <v>145</v>
      </c>
      <c r="C191" s="74">
        <v>605</v>
      </c>
    </row>
    <row r="192" spans="1:5" x14ac:dyDescent="0.3">
      <c r="B192" s="14" t="s">
        <v>146</v>
      </c>
      <c r="C192" s="74">
        <v>240</v>
      </c>
    </row>
    <row r="193" spans="1:5" x14ac:dyDescent="0.3">
      <c r="B193" s="14" t="s">
        <v>147</v>
      </c>
      <c r="C193" s="74">
        <v>685</v>
      </c>
    </row>
    <row r="194" spans="1:5" ht="15" thickBot="1" x14ac:dyDescent="0.35">
      <c r="B194" s="14" t="s">
        <v>148</v>
      </c>
      <c r="C194" s="74">
        <v>295</v>
      </c>
    </row>
    <row r="195" spans="1:5" ht="15" thickBot="1" x14ac:dyDescent="0.35">
      <c r="B195" s="14" t="s">
        <v>149</v>
      </c>
      <c r="C195" s="75">
        <f>SUM(C183:C194)</f>
        <v>4649</v>
      </c>
      <c r="D195" s="13" t="s">
        <v>150</v>
      </c>
      <c r="E195" s="13"/>
    </row>
    <row r="196" spans="1:5" x14ac:dyDescent="0.3">
      <c r="B196" s="5"/>
      <c r="C196" s="5"/>
      <c r="D196" s="56"/>
      <c r="E196" s="56"/>
    </row>
    <row r="197" spans="1:5" ht="43.2" customHeight="1" x14ac:dyDescent="0.3">
      <c r="A197" s="11" t="s">
        <v>207</v>
      </c>
      <c r="B197" s="54" t="s">
        <v>208</v>
      </c>
      <c r="C197" s="54"/>
      <c r="D197" s="56"/>
      <c r="E197" s="56"/>
    </row>
    <row r="198" spans="1:5" x14ac:dyDescent="0.3">
      <c r="C198" s="5"/>
      <c r="D198" s="56"/>
      <c r="E198" s="56"/>
    </row>
    <row r="199" spans="1:5" x14ac:dyDescent="0.3">
      <c r="B199" s="14" t="s">
        <v>151</v>
      </c>
    </row>
    <row r="200" spans="1:5" x14ac:dyDescent="0.3">
      <c r="B200" s="14" t="s">
        <v>152</v>
      </c>
    </row>
    <row r="201" spans="1:5" x14ac:dyDescent="0.3">
      <c r="B201" s="14"/>
    </row>
    <row r="203" spans="1:5" x14ac:dyDescent="0.3">
      <c r="B203" s="57" t="s">
        <v>153</v>
      </c>
      <c r="C203" s="58" t="s">
        <v>154</v>
      </c>
    </row>
    <row r="204" spans="1:5" x14ac:dyDescent="0.3">
      <c r="B204" s="59">
        <v>42005</v>
      </c>
      <c r="C204" s="60">
        <v>432.17</v>
      </c>
    </row>
    <row r="205" spans="1:5" x14ac:dyDescent="0.3">
      <c r="B205" s="59">
        <v>42351</v>
      </c>
      <c r="C205" s="60">
        <v>528.5</v>
      </c>
    </row>
    <row r="206" spans="1:5" x14ac:dyDescent="0.3">
      <c r="B206" s="59">
        <v>42007</v>
      </c>
      <c r="C206" s="60">
        <v>810.71</v>
      </c>
    </row>
    <row r="207" spans="1:5" x14ac:dyDescent="0.3">
      <c r="B207" s="59">
        <v>42008</v>
      </c>
      <c r="C207" s="60">
        <v>418.54</v>
      </c>
    </row>
    <row r="208" spans="1:5" x14ac:dyDescent="0.3">
      <c r="B208" s="59">
        <v>42009</v>
      </c>
      <c r="C208" s="60">
        <v>722.22</v>
      </c>
    </row>
    <row r="209" spans="2:3" x14ac:dyDescent="0.3">
      <c r="B209" s="59">
        <v>42010</v>
      </c>
      <c r="C209" s="60">
        <v>460.28</v>
      </c>
    </row>
    <row r="210" spans="2:3" x14ac:dyDescent="0.3">
      <c r="B210" s="59">
        <v>42349</v>
      </c>
      <c r="C210" s="60">
        <v>483.58</v>
      </c>
    </row>
    <row r="211" spans="2:3" x14ac:dyDescent="0.3">
      <c r="B211" s="59">
        <v>42012</v>
      </c>
      <c r="C211" s="60">
        <v>114.53</v>
      </c>
    </row>
    <row r="212" spans="2:3" x14ac:dyDescent="0.3">
      <c r="B212" s="59">
        <v>42013</v>
      </c>
      <c r="C212" s="60">
        <v>609.12</v>
      </c>
    </row>
    <row r="213" spans="2:3" x14ac:dyDescent="0.3">
      <c r="B213" s="59">
        <v>42014</v>
      </c>
      <c r="C213" s="60">
        <v>1197.9000000000001</v>
      </c>
    </row>
    <row r="214" spans="2:3" x14ac:dyDescent="0.3">
      <c r="B214" s="59">
        <v>42015</v>
      </c>
      <c r="C214" s="60">
        <v>228.89</v>
      </c>
    </row>
    <row r="215" spans="2:3" x14ac:dyDescent="0.3">
      <c r="B215" s="59">
        <v>42016</v>
      </c>
      <c r="C215" s="60">
        <v>1380.07</v>
      </c>
    </row>
    <row r="216" spans="2:3" x14ac:dyDescent="0.3">
      <c r="B216" s="59">
        <v>42017</v>
      </c>
      <c r="C216" s="60">
        <v>1026.96</v>
      </c>
    </row>
    <row r="217" spans="2:3" x14ac:dyDescent="0.3">
      <c r="B217" s="59">
        <v>42018</v>
      </c>
      <c r="C217" s="60">
        <v>760.24</v>
      </c>
    </row>
    <row r="218" spans="2:3" x14ac:dyDescent="0.3">
      <c r="B218" s="59">
        <v>42019</v>
      </c>
      <c r="C218" s="60">
        <v>414.11</v>
      </c>
    </row>
    <row r="219" spans="2:3" x14ac:dyDescent="0.3">
      <c r="B219" s="59">
        <v>42020</v>
      </c>
      <c r="C219" s="60">
        <v>1728.81</v>
      </c>
    </row>
    <row r="220" spans="2:3" x14ac:dyDescent="0.3">
      <c r="B220" s="59">
        <v>42021</v>
      </c>
      <c r="C220" s="60">
        <v>276.06</v>
      </c>
    </row>
    <row r="221" spans="2:3" x14ac:dyDescent="0.3">
      <c r="B221" s="59">
        <v>42022</v>
      </c>
      <c r="C221" s="60">
        <v>462.22</v>
      </c>
    </row>
    <row r="222" spans="2:3" x14ac:dyDescent="0.3">
      <c r="B222" s="59">
        <v>42023</v>
      </c>
      <c r="C222" s="60">
        <v>1281.0999999999999</v>
      </c>
    </row>
    <row r="223" spans="2:3" x14ac:dyDescent="0.3">
      <c r="B223" s="59">
        <v>42024</v>
      </c>
      <c r="C223" s="60">
        <v>1113.7</v>
      </c>
    </row>
    <row r="224" spans="2:3" x14ac:dyDescent="0.3">
      <c r="B224" s="59">
        <v>42025</v>
      </c>
      <c r="C224" s="60">
        <v>594.09</v>
      </c>
    </row>
    <row r="225" spans="2:3" x14ac:dyDescent="0.3">
      <c r="B225" s="59">
        <v>42026</v>
      </c>
      <c r="C225" s="60">
        <v>432.67</v>
      </c>
    </row>
    <row r="226" spans="2:3" x14ac:dyDescent="0.3">
      <c r="B226" s="59">
        <v>42027</v>
      </c>
      <c r="C226" s="60">
        <v>874.45</v>
      </c>
    </row>
    <row r="227" spans="2:3" x14ac:dyDescent="0.3">
      <c r="B227" s="59">
        <v>42028</v>
      </c>
      <c r="C227" s="60">
        <v>880.38</v>
      </c>
    </row>
    <row r="228" spans="2:3" x14ac:dyDescent="0.3">
      <c r="B228" s="59">
        <v>42029</v>
      </c>
      <c r="C228" s="60">
        <v>798.53</v>
      </c>
    </row>
    <row r="229" spans="2:3" x14ac:dyDescent="0.3">
      <c r="B229" s="59">
        <v>42318</v>
      </c>
      <c r="C229" s="60">
        <v>572.41999999999996</v>
      </c>
    </row>
    <row r="230" spans="2:3" x14ac:dyDescent="0.3">
      <c r="B230" s="59">
        <v>42031</v>
      </c>
      <c r="C230" s="60">
        <v>330.61</v>
      </c>
    </row>
    <row r="231" spans="2:3" x14ac:dyDescent="0.3">
      <c r="B231" s="59">
        <v>42032</v>
      </c>
      <c r="C231" s="60">
        <v>567.17999999999995</v>
      </c>
    </row>
    <row r="232" spans="2:3" x14ac:dyDescent="0.3">
      <c r="B232" s="59">
        <v>42033</v>
      </c>
      <c r="C232" s="60">
        <v>1449.21</v>
      </c>
    </row>
    <row r="233" spans="2:3" x14ac:dyDescent="0.3">
      <c r="B233" s="59">
        <v>42034</v>
      </c>
      <c r="C233" s="60">
        <v>459.29</v>
      </c>
    </row>
    <row r="234" spans="2:3" x14ac:dyDescent="0.3">
      <c r="B234" s="59">
        <v>42035</v>
      </c>
      <c r="C234" s="60">
        <v>357.55</v>
      </c>
    </row>
    <row r="235" spans="2:3" x14ac:dyDescent="0.3">
      <c r="B235" s="59">
        <v>42036</v>
      </c>
      <c r="C235" s="60">
        <v>154.34</v>
      </c>
    </row>
    <row r="236" spans="2:3" x14ac:dyDescent="0.3">
      <c r="B236" s="59">
        <v>42037</v>
      </c>
      <c r="C236" s="60">
        <v>152.76</v>
      </c>
    </row>
    <row r="237" spans="2:3" x14ac:dyDescent="0.3">
      <c r="B237" s="59">
        <v>42038</v>
      </c>
      <c r="C237" s="60">
        <v>570.22</v>
      </c>
    </row>
    <row r="238" spans="2:3" x14ac:dyDescent="0.3">
      <c r="B238" s="59">
        <v>42039</v>
      </c>
      <c r="C238" s="60">
        <v>987.62</v>
      </c>
    </row>
    <row r="239" spans="2:3" x14ac:dyDescent="0.3">
      <c r="B239" s="59">
        <v>42040</v>
      </c>
      <c r="C239" s="60">
        <v>1755.71</v>
      </c>
    </row>
    <row r="240" spans="2:3" x14ac:dyDescent="0.3">
      <c r="B240" s="59">
        <v>42041</v>
      </c>
      <c r="C240" s="60">
        <v>378.27</v>
      </c>
    </row>
    <row r="241" spans="2:3" x14ac:dyDescent="0.3">
      <c r="B241" s="59">
        <v>42042</v>
      </c>
      <c r="C241" s="60">
        <v>1323.81</v>
      </c>
    </row>
    <row r="242" spans="2:3" x14ac:dyDescent="0.3">
      <c r="B242" s="59">
        <v>42043</v>
      </c>
      <c r="C242" s="60">
        <v>399.02</v>
      </c>
    </row>
    <row r="243" spans="2:3" x14ac:dyDescent="0.3">
      <c r="B243" s="59">
        <v>42044</v>
      </c>
      <c r="C243" s="60">
        <v>154.94999999999999</v>
      </c>
    </row>
    <row r="244" spans="2:3" x14ac:dyDescent="0.3">
      <c r="B244" s="59">
        <v>42045</v>
      </c>
      <c r="C244" s="60">
        <v>1254.57</v>
      </c>
    </row>
    <row r="245" spans="2:3" x14ac:dyDescent="0.3">
      <c r="B245" s="59">
        <v>42046</v>
      </c>
      <c r="C245" s="60">
        <v>627.32000000000005</v>
      </c>
    </row>
    <row r="246" spans="2:3" x14ac:dyDescent="0.3">
      <c r="B246" s="59">
        <v>42230</v>
      </c>
      <c r="C246" s="60">
        <v>880.6</v>
      </c>
    </row>
    <row r="247" spans="2:3" x14ac:dyDescent="0.3">
      <c r="B247" s="59">
        <v>42048</v>
      </c>
      <c r="C247" s="60">
        <v>1196.03</v>
      </c>
    </row>
    <row r="248" spans="2:3" x14ac:dyDescent="0.3">
      <c r="B248" s="59">
        <v>42049</v>
      </c>
      <c r="C248" s="60">
        <v>782.32</v>
      </c>
    </row>
    <row r="249" spans="2:3" x14ac:dyDescent="0.3">
      <c r="B249" s="59">
        <v>42050</v>
      </c>
      <c r="C249" s="60">
        <v>1323.35</v>
      </c>
    </row>
    <row r="250" spans="2:3" x14ac:dyDescent="0.3">
      <c r="B250" s="59">
        <v>42051</v>
      </c>
      <c r="C250" s="60">
        <v>209.92</v>
      </c>
    </row>
    <row r="251" spans="2:3" x14ac:dyDescent="0.3">
      <c r="B251" s="59">
        <v>42052</v>
      </c>
      <c r="C251" s="60">
        <v>1232.05</v>
      </c>
    </row>
    <row r="252" spans="2:3" x14ac:dyDescent="0.3">
      <c r="B252" s="59">
        <v>42053</v>
      </c>
      <c r="C252" s="60">
        <v>713.28</v>
      </c>
    </row>
    <row r="253" spans="2:3" x14ac:dyDescent="0.3">
      <c r="B253" s="59">
        <v>42054</v>
      </c>
      <c r="C253" s="60">
        <v>1674.82</v>
      </c>
    </row>
    <row r="254" spans="2:3" x14ac:dyDescent="0.3">
      <c r="B254" s="59">
        <v>42055</v>
      </c>
      <c r="C254" s="60">
        <v>1161.25</v>
      </c>
    </row>
    <row r="255" spans="2:3" x14ac:dyDescent="0.3">
      <c r="B255" s="59">
        <v>42056</v>
      </c>
      <c r="C255" s="60">
        <v>897.63</v>
      </c>
    </row>
    <row r="256" spans="2:3" x14ac:dyDescent="0.3">
      <c r="B256" s="59">
        <v>42057</v>
      </c>
      <c r="C256" s="60">
        <v>1647.26</v>
      </c>
    </row>
    <row r="257" spans="2:3" x14ac:dyDescent="0.3">
      <c r="B257" s="59">
        <v>42058</v>
      </c>
      <c r="C257" s="60">
        <v>1121.96</v>
      </c>
    </row>
    <row r="258" spans="2:3" x14ac:dyDescent="0.3">
      <c r="B258" s="59">
        <v>42059</v>
      </c>
      <c r="C258" s="60">
        <v>352.2</v>
      </c>
    </row>
    <row r="259" spans="2:3" x14ac:dyDescent="0.3">
      <c r="B259" s="59">
        <v>42060</v>
      </c>
      <c r="C259" s="60">
        <v>270.77999999999997</v>
      </c>
    </row>
    <row r="260" spans="2:3" x14ac:dyDescent="0.3">
      <c r="B260" s="59">
        <v>42061</v>
      </c>
      <c r="C260" s="60">
        <v>456.41</v>
      </c>
    </row>
    <row r="261" spans="2:3" x14ac:dyDescent="0.3">
      <c r="B261" s="59">
        <v>42062</v>
      </c>
      <c r="C261" s="60">
        <v>441</v>
      </c>
    </row>
    <row r="262" spans="2:3" x14ac:dyDescent="0.3">
      <c r="B262" s="59">
        <v>42063</v>
      </c>
      <c r="C262" s="60">
        <v>252.44</v>
      </c>
    </row>
    <row r="263" spans="2:3" x14ac:dyDescent="0.3">
      <c r="B263" s="59">
        <v>42064</v>
      </c>
      <c r="C263" s="60">
        <v>1298.92</v>
      </c>
    </row>
    <row r="264" spans="2:3" x14ac:dyDescent="0.3">
      <c r="B264" s="59">
        <v>42065</v>
      </c>
      <c r="C264" s="60">
        <v>1178.07</v>
      </c>
    </row>
    <row r="265" spans="2:3" x14ac:dyDescent="0.3">
      <c r="B265" s="59">
        <v>42066</v>
      </c>
      <c r="C265" s="60">
        <v>459.95</v>
      </c>
    </row>
    <row r="266" spans="2:3" x14ac:dyDescent="0.3">
      <c r="B266" s="59">
        <v>42067</v>
      </c>
      <c r="C266" s="60">
        <v>1219.7</v>
      </c>
    </row>
    <row r="267" spans="2:3" x14ac:dyDescent="0.3">
      <c r="B267" s="59">
        <v>42068</v>
      </c>
      <c r="C267" s="60">
        <v>152.24</v>
      </c>
    </row>
    <row r="268" spans="2:3" x14ac:dyDescent="0.3">
      <c r="B268" s="59">
        <v>42069</v>
      </c>
      <c r="C268" s="60">
        <v>770.8</v>
      </c>
    </row>
    <row r="269" spans="2:3" x14ac:dyDescent="0.3">
      <c r="B269" s="59">
        <v>42070</v>
      </c>
      <c r="C269" s="60">
        <v>1357.25</v>
      </c>
    </row>
    <row r="270" spans="2:3" x14ac:dyDescent="0.3">
      <c r="B270" s="59">
        <v>42187</v>
      </c>
      <c r="C270" s="60">
        <v>220.18</v>
      </c>
    </row>
    <row r="271" spans="2:3" x14ac:dyDescent="0.3">
      <c r="B271" s="59">
        <v>42072</v>
      </c>
      <c r="C271" s="60">
        <v>1102.81</v>
      </c>
    </row>
    <row r="272" spans="2:3" x14ac:dyDescent="0.3">
      <c r="B272" s="59">
        <v>42073</v>
      </c>
      <c r="C272" s="60">
        <v>1566.83</v>
      </c>
    </row>
    <row r="273" spans="2:3" x14ac:dyDescent="0.3">
      <c r="B273" s="59">
        <v>42074</v>
      </c>
      <c r="C273" s="60">
        <v>437.92</v>
      </c>
    </row>
    <row r="274" spans="2:3" x14ac:dyDescent="0.3">
      <c r="B274" s="59">
        <v>42075</v>
      </c>
      <c r="C274" s="60">
        <v>1216.1199999999999</v>
      </c>
    </row>
    <row r="275" spans="2:3" x14ac:dyDescent="0.3">
      <c r="B275" s="59">
        <v>42076</v>
      </c>
      <c r="C275" s="60">
        <v>273.10000000000002</v>
      </c>
    </row>
    <row r="276" spans="2:3" x14ac:dyDescent="0.3">
      <c r="B276" s="59">
        <v>42077</v>
      </c>
      <c r="C276" s="60">
        <v>242.26</v>
      </c>
    </row>
    <row r="277" spans="2:3" x14ac:dyDescent="0.3">
      <c r="B277" s="59">
        <v>42078</v>
      </c>
      <c r="C277" s="60">
        <v>1512.6</v>
      </c>
    </row>
    <row r="278" spans="2:3" x14ac:dyDescent="0.3">
      <c r="B278" s="59">
        <v>42079</v>
      </c>
      <c r="C278" s="60">
        <v>783.75</v>
      </c>
    </row>
    <row r="279" spans="2:3" x14ac:dyDescent="0.3">
      <c r="B279" s="59">
        <v>42189</v>
      </c>
      <c r="C279" s="60">
        <v>667.99</v>
      </c>
    </row>
    <row r="280" spans="2:3" x14ac:dyDescent="0.3">
      <c r="B280" s="59">
        <v>42081</v>
      </c>
      <c r="C280" s="60">
        <v>1166.31</v>
      </c>
    </row>
    <row r="281" spans="2:3" x14ac:dyDescent="0.3">
      <c r="B281" s="59">
        <v>42082</v>
      </c>
      <c r="C281" s="60">
        <v>770.18</v>
      </c>
    </row>
    <row r="282" spans="2:3" x14ac:dyDescent="0.3">
      <c r="B282" s="59">
        <v>42083</v>
      </c>
      <c r="C282" s="60">
        <v>132.34</v>
      </c>
    </row>
    <row r="283" spans="2:3" x14ac:dyDescent="0.3">
      <c r="B283" s="59">
        <v>42084</v>
      </c>
      <c r="C283" s="60">
        <v>1188.81</v>
      </c>
    </row>
    <row r="284" spans="2:3" x14ac:dyDescent="0.3">
      <c r="B284" s="59">
        <v>42085</v>
      </c>
      <c r="C284" s="60">
        <v>198.06</v>
      </c>
    </row>
    <row r="285" spans="2:3" x14ac:dyDescent="0.3">
      <c r="B285" s="59">
        <v>42086</v>
      </c>
      <c r="C285" s="60">
        <v>594.16999999999996</v>
      </c>
    </row>
    <row r="286" spans="2:3" x14ac:dyDescent="0.3">
      <c r="B286" s="59">
        <v>42087</v>
      </c>
      <c r="C286" s="60">
        <v>931.09</v>
      </c>
    </row>
    <row r="287" spans="2:3" x14ac:dyDescent="0.3">
      <c r="B287" s="59">
        <v>42088</v>
      </c>
      <c r="C287" s="60">
        <v>299.64</v>
      </c>
    </row>
    <row r="288" spans="2:3" x14ac:dyDescent="0.3">
      <c r="B288" s="59">
        <v>42223</v>
      </c>
      <c r="C288" s="60">
        <v>1701.68</v>
      </c>
    </row>
    <row r="289" spans="1:5" x14ac:dyDescent="0.3">
      <c r="B289" s="59">
        <v>42090</v>
      </c>
      <c r="C289" s="60">
        <v>399.15</v>
      </c>
    </row>
    <row r="290" spans="1:5" x14ac:dyDescent="0.3">
      <c r="B290" s="59">
        <v>42091</v>
      </c>
      <c r="C290" s="60">
        <v>374.81</v>
      </c>
    </row>
    <row r="291" spans="1:5" x14ac:dyDescent="0.3">
      <c r="B291" s="59">
        <v>42092</v>
      </c>
      <c r="C291" s="60">
        <v>462.17</v>
      </c>
    </row>
    <row r="292" spans="1:5" x14ac:dyDescent="0.3">
      <c r="B292" s="59">
        <v>42093</v>
      </c>
      <c r="C292" s="60">
        <v>924.29</v>
      </c>
    </row>
    <row r="293" spans="1:5" x14ac:dyDescent="0.3">
      <c r="B293" s="59">
        <v>42094</v>
      </c>
      <c r="C293" s="60">
        <v>5000.6000000000004</v>
      </c>
    </row>
    <row r="294" spans="1:5" x14ac:dyDescent="0.3">
      <c r="B294" s="61"/>
      <c r="C294" s="62">
        <f>SUM(C204:C293)</f>
        <v>72741.76999999996</v>
      </c>
      <c r="D294" s="13" t="s">
        <v>150</v>
      </c>
    </row>
    <row r="295" spans="1:5" x14ac:dyDescent="0.3">
      <c r="B295" s="14"/>
    </row>
    <row r="296" spans="1:5" x14ac:dyDescent="0.3">
      <c r="B296" s="14"/>
    </row>
    <row r="297" spans="1:5" x14ac:dyDescent="0.3">
      <c r="A297" s="11" t="s">
        <v>167</v>
      </c>
      <c r="B297" s="8" t="s">
        <v>202</v>
      </c>
    </row>
    <row r="298" spans="1:5" x14ac:dyDescent="0.3">
      <c r="B298" s="14"/>
    </row>
    <row r="299" spans="1:5" x14ac:dyDescent="0.3">
      <c r="B299" s="53" t="s">
        <v>155</v>
      </c>
      <c r="C299" s="53" t="s">
        <v>156</v>
      </c>
      <c r="D299" s="53" t="s">
        <v>157</v>
      </c>
      <c r="E299" s="53" t="s">
        <v>158</v>
      </c>
    </row>
    <row r="300" spans="1:5" x14ac:dyDescent="0.3">
      <c r="B300" s="19">
        <v>1</v>
      </c>
      <c r="C300" s="63">
        <v>8000</v>
      </c>
      <c r="D300" s="19" t="s">
        <v>159</v>
      </c>
      <c r="E300" s="19">
        <v>10</v>
      </c>
    </row>
    <row r="301" spans="1:5" x14ac:dyDescent="0.3">
      <c r="B301" s="19">
        <v>2</v>
      </c>
      <c r="C301" s="63">
        <v>11000</v>
      </c>
      <c r="D301" s="19" t="s">
        <v>159</v>
      </c>
      <c r="E301" s="19">
        <v>9</v>
      </c>
    </row>
    <row r="302" spans="1:5" x14ac:dyDescent="0.3">
      <c r="B302" s="19">
        <v>3</v>
      </c>
      <c r="C302" s="63">
        <v>6000</v>
      </c>
      <c r="D302" s="19" t="s">
        <v>160</v>
      </c>
      <c r="E302" s="19">
        <v>5</v>
      </c>
    </row>
    <row r="303" spans="1:5" x14ac:dyDescent="0.3">
      <c r="B303" s="19">
        <v>4</v>
      </c>
      <c r="C303" s="63">
        <v>15000</v>
      </c>
      <c r="D303" s="19" t="s">
        <v>159</v>
      </c>
      <c r="E303" s="19">
        <v>10</v>
      </c>
    </row>
    <row r="304" spans="1:5" x14ac:dyDescent="0.3">
      <c r="B304" s="19">
        <v>5</v>
      </c>
      <c r="C304" s="63">
        <v>10000</v>
      </c>
      <c r="D304" s="19" t="s">
        <v>160</v>
      </c>
      <c r="E304" s="19">
        <v>2</v>
      </c>
    </row>
    <row r="305" spans="1:5" x14ac:dyDescent="0.3">
      <c r="B305" s="19">
        <v>6</v>
      </c>
      <c r="C305" s="63">
        <v>15000</v>
      </c>
      <c r="D305" s="19" t="s">
        <v>159</v>
      </c>
      <c r="E305" s="19">
        <v>5</v>
      </c>
    </row>
    <row r="306" spans="1:5" x14ac:dyDescent="0.3">
      <c r="B306" s="19">
        <v>7</v>
      </c>
      <c r="C306" s="63">
        <v>13000</v>
      </c>
      <c r="D306" s="19" t="s">
        <v>159</v>
      </c>
      <c r="E306" s="19">
        <v>999</v>
      </c>
    </row>
    <row r="307" spans="1:5" x14ac:dyDescent="0.3">
      <c r="B307" s="19">
        <v>8</v>
      </c>
      <c r="C307" s="63">
        <v>8000</v>
      </c>
      <c r="D307" s="19" t="s">
        <v>159</v>
      </c>
      <c r="E307" s="19">
        <v>2</v>
      </c>
    </row>
    <row r="308" spans="1:5" x14ac:dyDescent="0.3">
      <c r="B308" s="19">
        <v>9</v>
      </c>
      <c r="C308" s="63">
        <v>11000</v>
      </c>
      <c r="D308" s="19" t="s">
        <v>160</v>
      </c>
      <c r="E308" s="19">
        <v>5</v>
      </c>
    </row>
    <row r="309" spans="1:5" x14ac:dyDescent="0.3">
      <c r="B309" s="19">
        <v>10</v>
      </c>
      <c r="C309" s="63">
        <v>9000</v>
      </c>
      <c r="D309" s="19" t="s">
        <v>159</v>
      </c>
      <c r="E309" s="19">
        <v>6</v>
      </c>
    </row>
    <row r="312" spans="1:5" ht="15" thickBot="1" x14ac:dyDescent="0.35">
      <c r="B312" s="13" t="s">
        <v>161</v>
      </c>
    </row>
    <row r="313" spans="1:5" ht="15" thickBot="1" x14ac:dyDescent="0.35">
      <c r="A313" s="64">
        <v>1</v>
      </c>
      <c r="B313" s="64" t="s">
        <v>162</v>
      </c>
      <c r="D313" s="22">
        <f>SUMIF(D300:D309,D301,C300:C309)</f>
        <v>79000</v>
      </c>
    </row>
    <row r="314" spans="1:5" ht="15" thickBot="1" x14ac:dyDescent="0.35">
      <c r="A314" s="64">
        <v>2</v>
      </c>
      <c r="B314" s="64" t="s">
        <v>163</v>
      </c>
      <c r="D314" s="22">
        <f>SUMIF(D300:D309,D302,C300:C309)</f>
        <v>27000</v>
      </c>
    </row>
    <row r="315" spans="1:5" ht="15" thickBot="1" x14ac:dyDescent="0.35"/>
    <row r="316" spans="1:5" ht="15" thickBot="1" x14ac:dyDescent="0.35">
      <c r="A316" s="64">
        <v>3</v>
      </c>
      <c r="B316" s="64" t="s">
        <v>164</v>
      </c>
      <c r="D316" s="22">
        <f>SUMIFS(E300:E309,C300:C309,"&gt;10000")</f>
        <v>1028</v>
      </c>
    </row>
    <row r="317" spans="1:5" ht="15" thickBot="1" x14ac:dyDescent="0.35"/>
    <row r="318" spans="1:5" ht="15" thickBot="1" x14ac:dyDescent="0.35">
      <c r="A318" s="64">
        <v>4</v>
      </c>
      <c r="B318" s="64" t="s">
        <v>165</v>
      </c>
      <c r="D318" s="22">
        <f>SUMIF(C300:C309,"&gt;10000",C300:C309)</f>
        <v>65000</v>
      </c>
    </row>
    <row r="319" spans="1:5" ht="15" thickBot="1" x14ac:dyDescent="0.35">
      <c r="A319" s="64">
        <v>5</v>
      </c>
      <c r="B319" s="64" t="s">
        <v>166</v>
      </c>
      <c r="D319" s="22">
        <f>SUMIF(C300:C309,"&lt;9500",C300:C309)</f>
        <v>31000</v>
      </c>
    </row>
    <row r="320" spans="1:5" x14ac:dyDescent="0.3">
      <c r="B320" s="14"/>
    </row>
    <row r="321" spans="1:11" x14ac:dyDescent="0.3">
      <c r="B321" s="14"/>
    </row>
    <row r="322" spans="1:11" x14ac:dyDescent="0.3">
      <c r="A322" s="10" t="s">
        <v>168</v>
      </c>
      <c r="B322" s="8" t="s">
        <v>170</v>
      </c>
    </row>
    <row r="323" spans="1:11" x14ac:dyDescent="0.3">
      <c r="A323" s="65"/>
      <c r="B323" s="66" t="s">
        <v>171</v>
      </c>
      <c r="C323" s="65"/>
      <c r="D323" s="65"/>
      <c r="E323" s="65"/>
      <c r="F323" s="65"/>
      <c r="G323" s="65"/>
      <c r="H323" s="65"/>
      <c r="I323" s="65"/>
      <c r="J323" s="65"/>
      <c r="K323" s="65"/>
    </row>
    <row r="324" spans="1:11" x14ac:dyDescent="0.3">
      <c r="A324" s="65"/>
      <c r="B324" s="67" t="s">
        <v>1</v>
      </c>
      <c r="C324" s="67" t="s">
        <v>172</v>
      </c>
      <c r="D324" s="67" t="s">
        <v>173</v>
      </c>
      <c r="E324" s="67" t="s">
        <v>174</v>
      </c>
      <c r="F324" s="65"/>
      <c r="G324" s="65"/>
      <c r="H324" s="65"/>
      <c r="I324" s="65"/>
      <c r="J324" s="65"/>
      <c r="K324" s="65"/>
    </row>
    <row r="325" spans="1:11" x14ac:dyDescent="0.3">
      <c r="A325" s="65"/>
      <c r="B325" s="68" t="s">
        <v>175</v>
      </c>
      <c r="C325" s="68" t="s">
        <v>176</v>
      </c>
      <c r="D325" s="68" t="s">
        <v>177</v>
      </c>
      <c r="E325" s="68">
        <v>28</v>
      </c>
      <c r="F325" s="65"/>
      <c r="G325" s="65"/>
      <c r="H325" s="65"/>
      <c r="I325" s="65"/>
      <c r="J325" s="65"/>
      <c r="K325" s="65"/>
    </row>
    <row r="326" spans="1:11" x14ac:dyDescent="0.3">
      <c r="A326" s="65"/>
      <c r="B326" s="68" t="s">
        <v>178</v>
      </c>
      <c r="C326" s="68" t="s">
        <v>179</v>
      </c>
      <c r="D326" s="68" t="s">
        <v>180</v>
      </c>
      <c r="E326" s="68">
        <v>8</v>
      </c>
      <c r="F326" s="65"/>
      <c r="G326" s="65"/>
      <c r="H326" s="65"/>
      <c r="I326" s="65"/>
      <c r="J326" s="65"/>
      <c r="K326" s="65"/>
    </row>
    <row r="327" spans="1:11" x14ac:dyDescent="0.3">
      <c r="A327" s="65"/>
      <c r="B327" s="68" t="s">
        <v>181</v>
      </c>
      <c r="C327" s="68" t="s">
        <v>182</v>
      </c>
      <c r="D327" s="68" t="s">
        <v>177</v>
      </c>
      <c r="E327" s="68">
        <v>19</v>
      </c>
      <c r="F327" s="65"/>
      <c r="G327" s="65"/>
      <c r="H327" s="65"/>
      <c r="I327" s="65"/>
      <c r="J327" s="65"/>
      <c r="K327" s="65"/>
    </row>
    <row r="328" spans="1:11" x14ac:dyDescent="0.3">
      <c r="A328" s="65"/>
      <c r="B328" s="68" t="s">
        <v>183</v>
      </c>
      <c r="C328" s="68" t="s">
        <v>184</v>
      </c>
      <c r="D328" s="68" t="s">
        <v>185</v>
      </c>
      <c r="E328" s="68">
        <v>2</v>
      </c>
      <c r="F328" s="65"/>
      <c r="G328" s="65"/>
      <c r="H328" s="65"/>
      <c r="I328" s="65"/>
      <c r="J328" s="65"/>
      <c r="K328" s="65"/>
    </row>
    <row r="329" spans="1:11" x14ac:dyDescent="0.3">
      <c r="A329" s="65"/>
      <c r="B329" s="68" t="s">
        <v>186</v>
      </c>
      <c r="C329" s="68" t="s">
        <v>182</v>
      </c>
      <c r="D329" s="68" t="s">
        <v>187</v>
      </c>
      <c r="E329" s="68">
        <v>5</v>
      </c>
      <c r="F329" s="65"/>
      <c r="G329" s="65"/>
      <c r="H329" s="65"/>
      <c r="I329" s="65"/>
      <c r="J329" s="65"/>
      <c r="K329" s="65"/>
    </row>
    <row r="330" spans="1:11" x14ac:dyDescent="0.3">
      <c r="A330" s="65"/>
      <c r="B330" s="68" t="s">
        <v>188</v>
      </c>
      <c r="C330" s="68" t="s">
        <v>179</v>
      </c>
      <c r="D330" s="68" t="s">
        <v>177</v>
      </c>
      <c r="E330" s="68">
        <v>9</v>
      </c>
      <c r="F330" s="65"/>
      <c r="G330" s="65"/>
      <c r="H330" s="65"/>
      <c r="I330" s="65"/>
      <c r="J330" s="65"/>
      <c r="K330" s="65"/>
    </row>
    <row r="331" spans="1:11" x14ac:dyDescent="0.3">
      <c r="A331" s="65"/>
      <c r="B331" s="68" t="s">
        <v>189</v>
      </c>
      <c r="C331" s="68" t="s">
        <v>182</v>
      </c>
      <c r="D331" s="68" t="s">
        <v>190</v>
      </c>
      <c r="E331" s="68">
        <v>18</v>
      </c>
      <c r="F331" s="65"/>
      <c r="G331" s="65"/>
      <c r="H331" s="65"/>
      <c r="I331" s="65"/>
      <c r="J331" s="65"/>
      <c r="K331" s="65"/>
    </row>
    <row r="332" spans="1:11" x14ac:dyDescent="0.3">
      <c r="A332" s="65"/>
      <c r="B332" s="68" t="s">
        <v>191</v>
      </c>
      <c r="C332" s="68" t="s">
        <v>176</v>
      </c>
      <c r="D332" s="68" t="s">
        <v>177</v>
      </c>
      <c r="E332" s="68">
        <v>11</v>
      </c>
      <c r="F332" s="65"/>
      <c r="G332" s="65"/>
      <c r="H332" s="65"/>
      <c r="I332" s="65"/>
      <c r="J332" s="65"/>
      <c r="K332" s="65"/>
    </row>
    <row r="333" spans="1:11" x14ac:dyDescent="0.3">
      <c r="A333" s="65"/>
      <c r="B333" s="68" t="s">
        <v>192</v>
      </c>
      <c r="C333" s="68" t="s">
        <v>184</v>
      </c>
      <c r="D333" s="68" t="s">
        <v>193</v>
      </c>
      <c r="E333" s="68">
        <v>3</v>
      </c>
      <c r="F333" s="65"/>
      <c r="G333" s="65"/>
      <c r="H333" s="65"/>
      <c r="I333" s="65"/>
      <c r="J333" s="65"/>
      <c r="K333" s="65"/>
    </row>
    <row r="334" spans="1:11" x14ac:dyDescent="0.3">
      <c r="A334" s="65"/>
      <c r="B334" s="68" t="s">
        <v>194</v>
      </c>
      <c r="C334" s="68" t="s">
        <v>179</v>
      </c>
      <c r="D334" s="68" t="s">
        <v>195</v>
      </c>
      <c r="E334" s="68">
        <v>15</v>
      </c>
      <c r="F334" s="65"/>
      <c r="G334" s="65"/>
      <c r="H334" s="65"/>
      <c r="I334" s="65"/>
      <c r="J334" s="65"/>
      <c r="K334" s="65"/>
    </row>
    <row r="335" spans="1:11" x14ac:dyDescent="0.3">
      <c r="A335" s="65"/>
      <c r="B335" s="65"/>
      <c r="C335" s="65"/>
      <c r="D335" s="65"/>
      <c r="E335" s="65"/>
      <c r="F335" s="65"/>
      <c r="G335" s="65"/>
      <c r="H335" s="65"/>
      <c r="I335" s="65"/>
      <c r="J335" s="65"/>
      <c r="K335" s="65"/>
    </row>
    <row r="336" spans="1:11" x14ac:dyDescent="0.3">
      <c r="A336" s="65"/>
      <c r="B336" s="69" t="s">
        <v>196</v>
      </c>
      <c r="C336" s="65"/>
      <c r="D336" s="65"/>
      <c r="E336" s="70"/>
      <c r="F336" s="65"/>
      <c r="G336" s="65"/>
      <c r="H336" s="65"/>
      <c r="I336" s="65"/>
      <c r="J336" s="65"/>
      <c r="K336" s="65"/>
    </row>
    <row r="337" spans="1:11" x14ac:dyDescent="0.3">
      <c r="A337" s="65"/>
      <c r="B337" s="65"/>
      <c r="C337" s="65"/>
      <c r="D337" s="65"/>
      <c r="E337" s="65"/>
      <c r="F337" s="65"/>
      <c r="G337" s="65"/>
      <c r="H337" s="65"/>
      <c r="I337" s="65"/>
      <c r="J337" s="65"/>
      <c r="K337" s="65"/>
    </row>
    <row r="338" spans="1:11" ht="22.2" customHeight="1" x14ac:dyDescent="0.3">
      <c r="A338" s="65">
        <v>1</v>
      </c>
      <c r="B338" s="71" t="s">
        <v>197</v>
      </c>
      <c r="C338" s="65"/>
      <c r="D338" s="65"/>
      <c r="E338" s="65"/>
      <c r="F338" s="65"/>
      <c r="G338" s="65"/>
      <c r="H338" s="65"/>
      <c r="I338" s="65"/>
      <c r="J338" s="65"/>
      <c r="K338" s="65"/>
    </row>
    <row r="339" spans="1:11" x14ac:dyDescent="0.3">
      <c r="A339" s="65"/>
      <c r="B339" s="65"/>
      <c r="C339" s="72" t="s">
        <v>198</v>
      </c>
      <c r="D339" s="72"/>
      <c r="E339" s="65"/>
      <c r="F339" s="65"/>
      <c r="G339" s="65"/>
      <c r="H339" s="65"/>
      <c r="I339" s="65"/>
      <c r="J339" s="65"/>
      <c r="K339" s="65"/>
    </row>
    <row r="340" spans="1:11" x14ac:dyDescent="0.3">
      <c r="A340" s="65"/>
      <c r="B340" s="66" t="s">
        <v>117</v>
      </c>
      <c r="C340" s="73">
        <f>SUMIFS(E325:E334,D325:D334,D325,C325:C334,C326)</f>
        <v>9</v>
      </c>
      <c r="D340" s="65"/>
      <c r="E340" s="65"/>
      <c r="F340" s="65"/>
      <c r="G340" s="65"/>
      <c r="H340" s="65"/>
      <c r="I340" s="65"/>
      <c r="J340" s="65"/>
      <c r="K340" s="65"/>
    </row>
    <row r="341" spans="1:11" x14ac:dyDescent="0.3">
      <c r="A341" s="65"/>
      <c r="B341" s="65"/>
      <c r="C341" s="65"/>
      <c r="D341" s="65"/>
      <c r="E341" s="65"/>
      <c r="F341" s="65"/>
      <c r="G341" s="65"/>
      <c r="H341" s="65"/>
      <c r="I341" s="65"/>
      <c r="J341" s="65"/>
      <c r="K341" s="65"/>
    </row>
    <row r="342" spans="1:11" x14ac:dyDescent="0.3">
      <c r="A342" s="65">
        <v>2</v>
      </c>
      <c r="B342" s="71" t="s">
        <v>199</v>
      </c>
      <c r="C342" s="65"/>
      <c r="D342" s="65"/>
      <c r="E342" s="65"/>
      <c r="F342" s="65"/>
      <c r="G342" s="65"/>
      <c r="H342" s="65"/>
      <c r="I342" s="65"/>
      <c r="J342" s="65"/>
      <c r="K342" s="65"/>
    </row>
    <row r="343" spans="1:11" x14ac:dyDescent="0.3">
      <c r="A343" s="65"/>
      <c r="B343" s="65"/>
      <c r="C343" s="72" t="s">
        <v>198</v>
      </c>
      <c r="D343" s="72"/>
      <c r="E343" s="65"/>
      <c r="F343" s="65"/>
      <c r="G343" s="65"/>
      <c r="H343" s="65"/>
      <c r="I343" s="65"/>
      <c r="J343" s="65"/>
      <c r="K343" s="65"/>
    </row>
    <row r="344" spans="1:11" x14ac:dyDescent="0.3">
      <c r="A344" s="65"/>
      <c r="B344" s="66" t="s">
        <v>117</v>
      </c>
      <c r="C344" s="73">
        <f>SUMIF(C325:C334,C328,E325:E334)</f>
        <v>5</v>
      </c>
      <c r="D344" s="65"/>
      <c r="E344" s="65"/>
      <c r="F344" s="65"/>
      <c r="G344" s="65"/>
      <c r="H344" s="65"/>
      <c r="I344" s="65"/>
      <c r="J344" s="65"/>
      <c r="K344" s="65"/>
    </row>
    <row r="345" spans="1:11" x14ac:dyDescent="0.3">
      <c r="A345" s="65"/>
      <c r="B345" s="65"/>
      <c r="C345" s="65"/>
      <c r="D345" s="65"/>
      <c r="E345" s="65"/>
      <c r="F345" s="65"/>
      <c r="G345" s="65"/>
      <c r="H345" s="65"/>
      <c r="I345" s="65"/>
      <c r="J345" s="65"/>
      <c r="K345" s="65"/>
    </row>
    <row r="346" spans="1:11" x14ac:dyDescent="0.3">
      <c r="A346" s="65">
        <v>2</v>
      </c>
      <c r="B346" s="71" t="s">
        <v>200</v>
      </c>
      <c r="C346" s="65"/>
      <c r="D346" s="65"/>
      <c r="E346" s="65"/>
      <c r="F346" s="65"/>
      <c r="G346" s="65"/>
      <c r="H346" s="65"/>
      <c r="I346" s="65"/>
      <c r="J346" s="65"/>
      <c r="K346" s="65"/>
    </row>
    <row r="347" spans="1:11" x14ac:dyDescent="0.3">
      <c r="A347" s="65"/>
      <c r="B347" s="65"/>
      <c r="C347" s="72" t="s">
        <v>198</v>
      </c>
      <c r="D347" s="72"/>
      <c r="E347" s="65"/>
      <c r="F347" s="65"/>
      <c r="G347" s="65"/>
      <c r="H347" s="65"/>
      <c r="I347" s="65"/>
      <c r="J347" s="65"/>
      <c r="K347" s="65"/>
    </row>
    <row r="348" spans="1:11" x14ac:dyDescent="0.3">
      <c r="A348" s="65"/>
      <c r="B348" s="66" t="s">
        <v>117</v>
      </c>
      <c r="C348" s="73">
        <f>SUMIF(D325:D334,D327,E325:E334)+SUMIF(D325:D334,D326,E325:E334)</f>
        <v>75</v>
      </c>
      <c r="D348" s="65"/>
      <c r="E348" s="65"/>
      <c r="F348" s="65"/>
      <c r="G348" s="65"/>
      <c r="H348" s="65"/>
      <c r="I348" s="65"/>
      <c r="J348" s="65"/>
      <c r="K348" s="65"/>
    </row>
    <row r="349" spans="1:11" x14ac:dyDescent="0.3">
      <c r="A349" s="65"/>
    </row>
    <row r="350" spans="1:11" ht="52.2" customHeight="1" x14ac:dyDescent="0.3"/>
    <row r="356" spans="6:11" x14ac:dyDescent="0.3">
      <c r="F356" s="65"/>
      <c r="G356" s="65"/>
      <c r="H356" s="65"/>
      <c r="I356" s="65"/>
      <c r="J356" s="65"/>
      <c r="K356" s="65"/>
    </row>
    <row r="366" spans="6:11" ht="18.600000000000001" customHeight="1" x14ac:dyDescent="0.3"/>
    <row r="379" spans="1:2" x14ac:dyDescent="0.3">
      <c r="A379" s="11"/>
      <c r="B379" s="33"/>
    </row>
    <row r="380" spans="1:2" ht="12" customHeight="1" x14ac:dyDescent="0.3"/>
    <row r="381" spans="1:2" ht="12" customHeight="1" x14ac:dyDescent="0.3"/>
    <row r="382" spans="1:2" ht="12" customHeight="1" x14ac:dyDescent="0.3"/>
    <row r="383" spans="1:2" ht="12" customHeight="1" x14ac:dyDescent="0.3"/>
    <row r="384" spans="1:2" ht="12" customHeight="1" x14ac:dyDescent="0.3"/>
    <row r="385" spans="1:1" ht="12" customHeight="1" x14ac:dyDescent="0.3"/>
    <row r="386" spans="1:1" ht="12" customHeight="1" x14ac:dyDescent="0.3"/>
    <row r="387" spans="1:1" ht="12" customHeight="1" x14ac:dyDescent="0.3"/>
    <row r="388" spans="1:1" ht="12" customHeight="1" x14ac:dyDescent="0.3"/>
    <row r="389" spans="1:1" ht="12" customHeight="1" x14ac:dyDescent="0.3"/>
    <row r="390" spans="1:1" ht="12" customHeight="1" x14ac:dyDescent="0.3"/>
    <row r="391" spans="1:1" ht="12" customHeight="1" x14ac:dyDescent="0.3"/>
    <row r="395" spans="1:1" x14ac:dyDescent="0.3">
      <c r="A395" s="64"/>
    </row>
    <row r="396" spans="1:1" x14ac:dyDescent="0.3">
      <c r="A396" s="64"/>
    </row>
    <row r="398" spans="1:1" x14ac:dyDescent="0.3">
      <c r="A398" s="64"/>
    </row>
    <row r="400" spans="1:1" x14ac:dyDescent="0.3">
      <c r="A400" s="64"/>
    </row>
    <row r="401" spans="1:1" x14ac:dyDescent="0.3">
      <c r="A401" s="64"/>
    </row>
    <row r="404" spans="1:1" x14ac:dyDescent="0.3">
      <c r="A404" s="11"/>
    </row>
    <row r="526" spans="1:11" x14ac:dyDescent="0.3">
      <c r="A526" s="8" t="s">
        <v>169</v>
      </c>
      <c r="B526" s="8" t="s">
        <v>170</v>
      </c>
    </row>
    <row r="528" spans="1:11" x14ac:dyDescent="0.3">
      <c r="A528" s="65"/>
      <c r="B528" s="66" t="s">
        <v>171</v>
      </c>
      <c r="C528" s="65"/>
      <c r="D528" s="65"/>
      <c r="E528" s="65"/>
      <c r="F528" s="65"/>
      <c r="G528" s="65"/>
      <c r="H528" s="65"/>
      <c r="I528" s="65"/>
      <c r="J528" s="65"/>
      <c r="K528" s="65"/>
    </row>
    <row r="529" spans="1:11" x14ac:dyDescent="0.3">
      <c r="A529" s="65"/>
      <c r="B529" s="67" t="s">
        <v>1</v>
      </c>
      <c r="C529" s="67" t="s">
        <v>172</v>
      </c>
      <c r="D529" s="67" t="s">
        <v>173</v>
      </c>
      <c r="E529" s="67" t="s">
        <v>174</v>
      </c>
      <c r="F529" s="65"/>
      <c r="G529" s="65"/>
      <c r="H529" s="65"/>
      <c r="I529" s="65"/>
      <c r="J529" s="65"/>
      <c r="K529" s="65"/>
    </row>
    <row r="530" spans="1:11" x14ac:dyDescent="0.3">
      <c r="A530" s="65"/>
      <c r="B530" s="68" t="s">
        <v>175</v>
      </c>
      <c r="C530" s="68" t="s">
        <v>176</v>
      </c>
      <c r="D530" s="68" t="s">
        <v>177</v>
      </c>
      <c r="E530" s="68">
        <v>28</v>
      </c>
      <c r="F530" s="65"/>
      <c r="G530" s="65"/>
      <c r="H530" s="65"/>
      <c r="I530" s="65"/>
      <c r="J530" s="65"/>
      <c r="K530" s="65"/>
    </row>
    <row r="531" spans="1:11" x14ac:dyDescent="0.3">
      <c r="A531" s="65"/>
      <c r="B531" s="68" t="s">
        <v>178</v>
      </c>
      <c r="C531" s="68" t="s">
        <v>179</v>
      </c>
      <c r="D531" s="68" t="s">
        <v>180</v>
      </c>
      <c r="E531" s="68">
        <v>8</v>
      </c>
      <c r="F531" s="65"/>
      <c r="G531" s="65"/>
      <c r="H531" s="65"/>
      <c r="I531" s="65"/>
      <c r="J531" s="65"/>
      <c r="K531" s="65"/>
    </row>
    <row r="532" spans="1:11" x14ac:dyDescent="0.3">
      <c r="A532" s="65"/>
      <c r="B532" s="68" t="s">
        <v>181</v>
      </c>
      <c r="C532" s="68" t="s">
        <v>182</v>
      </c>
      <c r="D532" s="68" t="s">
        <v>177</v>
      </c>
      <c r="E532" s="68">
        <v>19</v>
      </c>
      <c r="F532" s="65"/>
      <c r="G532" s="65"/>
      <c r="H532" s="65"/>
      <c r="I532" s="65"/>
      <c r="J532" s="65"/>
      <c r="K532" s="65"/>
    </row>
    <row r="533" spans="1:11" x14ac:dyDescent="0.3">
      <c r="A533" s="65"/>
      <c r="B533" s="68" t="s">
        <v>183</v>
      </c>
      <c r="C533" s="68" t="s">
        <v>184</v>
      </c>
      <c r="D533" s="68" t="s">
        <v>185</v>
      </c>
      <c r="E533" s="68">
        <v>2</v>
      </c>
      <c r="F533" s="65"/>
      <c r="G533" s="65"/>
      <c r="H533" s="65"/>
      <c r="I533" s="65"/>
      <c r="J533" s="65"/>
      <c r="K533" s="65"/>
    </row>
    <row r="534" spans="1:11" x14ac:dyDescent="0.3">
      <c r="A534" s="65"/>
      <c r="B534" s="68" t="s">
        <v>186</v>
      </c>
      <c r="C534" s="68" t="s">
        <v>182</v>
      </c>
      <c r="D534" s="68" t="s">
        <v>187</v>
      </c>
      <c r="E534" s="68">
        <v>5</v>
      </c>
      <c r="F534" s="65"/>
      <c r="G534" s="65"/>
      <c r="H534" s="65"/>
      <c r="I534" s="65"/>
      <c r="J534" s="65"/>
      <c r="K534" s="65"/>
    </row>
    <row r="535" spans="1:11" x14ac:dyDescent="0.3">
      <c r="A535" s="65"/>
      <c r="B535" s="68" t="s">
        <v>188</v>
      </c>
      <c r="C535" s="68" t="s">
        <v>179</v>
      </c>
      <c r="D535" s="68" t="s">
        <v>177</v>
      </c>
      <c r="E535" s="68">
        <v>9</v>
      </c>
      <c r="F535" s="65"/>
      <c r="G535" s="65"/>
      <c r="H535" s="65"/>
      <c r="I535" s="65"/>
      <c r="J535" s="65"/>
      <c r="K535" s="65"/>
    </row>
    <row r="536" spans="1:11" x14ac:dyDescent="0.3">
      <c r="A536" s="65"/>
      <c r="B536" s="68" t="s">
        <v>189</v>
      </c>
      <c r="C536" s="68" t="s">
        <v>182</v>
      </c>
      <c r="D536" s="68" t="s">
        <v>190</v>
      </c>
      <c r="E536" s="68">
        <v>18</v>
      </c>
      <c r="F536" s="65"/>
      <c r="G536" s="65"/>
      <c r="H536" s="65"/>
      <c r="I536" s="65"/>
      <c r="J536" s="65"/>
      <c r="K536" s="65"/>
    </row>
    <row r="537" spans="1:11" x14ac:dyDescent="0.3">
      <c r="A537" s="65"/>
      <c r="B537" s="68" t="s">
        <v>191</v>
      </c>
      <c r="C537" s="68" t="s">
        <v>176</v>
      </c>
      <c r="D537" s="68" t="s">
        <v>177</v>
      </c>
      <c r="E537" s="68">
        <v>11</v>
      </c>
      <c r="F537" s="65"/>
      <c r="G537" s="65"/>
      <c r="H537" s="65"/>
      <c r="I537" s="65"/>
      <c r="J537" s="65"/>
      <c r="K537" s="65"/>
    </row>
    <row r="538" spans="1:11" x14ac:dyDescent="0.3">
      <c r="A538" s="65"/>
      <c r="B538" s="68" t="s">
        <v>192</v>
      </c>
      <c r="C538" s="68" t="s">
        <v>184</v>
      </c>
      <c r="D538" s="68" t="s">
        <v>193</v>
      </c>
      <c r="E538" s="68">
        <v>3</v>
      </c>
      <c r="F538" s="65"/>
      <c r="G538" s="65"/>
      <c r="H538" s="65"/>
      <c r="I538" s="65"/>
      <c r="J538" s="65"/>
      <c r="K538" s="65"/>
    </row>
    <row r="539" spans="1:11" x14ac:dyDescent="0.3">
      <c r="A539" s="65"/>
      <c r="B539" s="68" t="s">
        <v>194</v>
      </c>
      <c r="C539" s="68" t="s">
        <v>179</v>
      </c>
      <c r="D539" s="68" t="s">
        <v>195</v>
      </c>
      <c r="E539" s="68">
        <v>15</v>
      </c>
      <c r="F539" s="65"/>
      <c r="G539" s="65"/>
      <c r="H539" s="65"/>
      <c r="I539" s="65"/>
      <c r="J539" s="65"/>
      <c r="K539" s="65"/>
    </row>
    <row r="540" spans="1:11" x14ac:dyDescent="0.3">
      <c r="A540" s="65"/>
      <c r="B540" s="65"/>
      <c r="C540" s="65"/>
      <c r="D540" s="65"/>
      <c r="E540" s="65"/>
      <c r="F540" s="65"/>
      <c r="G540" s="65"/>
      <c r="H540" s="65"/>
      <c r="I540" s="65"/>
      <c r="J540" s="65"/>
      <c r="K540" s="65"/>
    </row>
    <row r="541" spans="1:11" x14ac:dyDescent="0.3">
      <c r="A541" s="65"/>
      <c r="B541" s="69" t="s">
        <v>196</v>
      </c>
      <c r="C541" s="65"/>
      <c r="D541" s="65"/>
      <c r="E541" s="70"/>
      <c r="F541" s="65"/>
      <c r="G541" s="65"/>
      <c r="H541" s="65"/>
      <c r="I541" s="65"/>
      <c r="J541" s="65"/>
      <c r="K541" s="65"/>
    </row>
    <row r="542" spans="1:11" x14ac:dyDescent="0.3">
      <c r="A542" s="65"/>
      <c r="B542" s="65"/>
      <c r="C542" s="65"/>
      <c r="D542" s="65"/>
      <c r="E542" s="65"/>
      <c r="F542" s="65"/>
      <c r="G542" s="65"/>
      <c r="H542" s="65"/>
      <c r="I542" s="65"/>
      <c r="J542" s="65"/>
      <c r="K542" s="65"/>
    </row>
    <row r="543" spans="1:11" x14ac:dyDescent="0.3">
      <c r="A543" s="65">
        <v>1</v>
      </c>
      <c r="B543" s="71" t="s">
        <v>197</v>
      </c>
      <c r="C543" s="65"/>
      <c r="D543" s="65"/>
      <c r="E543" s="65"/>
      <c r="F543" s="65"/>
      <c r="G543" s="65"/>
      <c r="H543" s="65"/>
      <c r="I543" s="65"/>
      <c r="J543" s="65"/>
      <c r="K543" s="65"/>
    </row>
    <row r="544" spans="1:11" x14ac:dyDescent="0.3">
      <c r="A544" s="65"/>
      <c r="B544" s="65"/>
      <c r="C544" s="72" t="s">
        <v>198</v>
      </c>
      <c r="D544" s="72"/>
      <c r="E544" s="65"/>
      <c r="F544" s="65"/>
      <c r="G544" s="65"/>
      <c r="H544" s="65"/>
      <c r="I544" s="65"/>
      <c r="J544" s="65"/>
      <c r="K544" s="65"/>
    </row>
    <row r="545" spans="1:11" x14ac:dyDescent="0.3">
      <c r="A545" s="65"/>
      <c r="B545" s="66" t="s">
        <v>117</v>
      </c>
      <c r="C545" s="73">
        <f>SUMIFS(E530:E539,D530:D539,D530,C530:C539,C531)</f>
        <v>9</v>
      </c>
      <c r="D545" s="65"/>
      <c r="E545" s="65"/>
      <c r="F545" s="65"/>
      <c r="G545" s="65"/>
      <c r="H545" s="65"/>
      <c r="I545" s="65"/>
      <c r="J545" s="65"/>
      <c r="K545" s="65"/>
    </row>
    <row r="546" spans="1:11" x14ac:dyDescent="0.3">
      <c r="A546" s="65"/>
      <c r="B546" s="65"/>
      <c r="C546" s="65"/>
      <c r="D546" s="65"/>
      <c r="E546" s="65"/>
      <c r="F546" s="65"/>
      <c r="G546" s="65"/>
      <c r="H546" s="65"/>
      <c r="I546" s="65"/>
      <c r="J546" s="65"/>
      <c r="K546" s="65"/>
    </row>
    <row r="547" spans="1:11" x14ac:dyDescent="0.3">
      <c r="A547" s="65">
        <v>2</v>
      </c>
      <c r="B547" s="71" t="s">
        <v>199</v>
      </c>
      <c r="C547" s="65"/>
      <c r="D547" s="65"/>
      <c r="E547" s="65"/>
      <c r="F547" s="65"/>
      <c r="G547" s="65"/>
      <c r="H547" s="65"/>
      <c r="I547" s="65"/>
      <c r="J547" s="65"/>
      <c r="K547" s="65"/>
    </row>
    <row r="548" spans="1:11" x14ac:dyDescent="0.3">
      <c r="A548" s="65"/>
      <c r="B548" s="65"/>
      <c r="C548" s="72" t="s">
        <v>198</v>
      </c>
      <c r="D548" s="72"/>
      <c r="E548" s="65"/>
      <c r="F548" s="65"/>
      <c r="G548" s="65"/>
      <c r="H548" s="65"/>
      <c r="I548" s="65"/>
      <c r="J548" s="65"/>
      <c r="K548" s="65"/>
    </row>
    <row r="549" spans="1:11" x14ac:dyDescent="0.3">
      <c r="A549" s="65"/>
      <c r="B549" s="66" t="s">
        <v>117</v>
      </c>
      <c r="C549" s="73">
        <f>SUMIF(C530:C539,C533,E530:E539)</f>
        <v>5</v>
      </c>
      <c r="D549" s="65"/>
      <c r="E549" s="65"/>
      <c r="F549" s="65"/>
      <c r="G549" s="65"/>
      <c r="H549" s="65"/>
      <c r="I549" s="65"/>
      <c r="J549" s="65"/>
      <c r="K549" s="65"/>
    </row>
    <row r="550" spans="1:11" x14ac:dyDescent="0.3">
      <c r="A550" s="65"/>
    </row>
    <row r="551" spans="1:11" x14ac:dyDescent="0.3">
      <c r="A551" s="65"/>
      <c r="B551" s="65"/>
      <c r="C551" s="65"/>
      <c r="D551" s="65"/>
      <c r="E551" s="65"/>
      <c r="F551" s="65"/>
      <c r="G551" s="65"/>
      <c r="H551" s="65"/>
      <c r="I551" s="65"/>
      <c r="J551" s="65"/>
      <c r="K551" s="65"/>
    </row>
    <row r="552" spans="1:11" x14ac:dyDescent="0.3">
      <c r="A552" s="65">
        <v>2</v>
      </c>
      <c r="B552" s="71" t="s">
        <v>200</v>
      </c>
      <c r="C552" s="65"/>
      <c r="D552" s="65"/>
      <c r="E552" s="65"/>
      <c r="F552" s="65"/>
      <c r="G552" s="65"/>
      <c r="H552" s="65"/>
      <c r="I552" s="65"/>
      <c r="J552" s="65"/>
      <c r="K552" s="65"/>
    </row>
    <row r="553" spans="1:11" x14ac:dyDescent="0.3">
      <c r="A553" s="65"/>
      <c r="B553" s="65"/>
      <c r="C553" s="72" t="s">
        <v>198</v>
      </c>
      <c r="D553" s="72"/>
      <c r="E553" s="65"/>
      <c r="F553" s="65"/>
      <c r="G553" s="65"/>
      <c r="H553" s="65"/>
      <c r="I553" s="65"/>
      <c r="J553" s="65"/>
      <c r="K553" s="65"/>
    </row>
    <row r="554" spans="1:11" x14ac:dyDescent="0.3">
      <c r="A554" s="65"/>
      <c r="B554" s="66" t="s">
        <v>117</v>
      </c>
      <c r="C554" s="73">
        <f>SUMIF(D530:D539,D532,E530:E539)+SUMIF(D530:D539,D531,E530:E539)</f>
        <v>75</v>
      </c>
      <c r="D554" s="65"/>
      <c r="E554" s="65"/>
      <c r="F554" s="65"/>
      <c r="G554" s="65"/>
      <c r="H554" s="65"/>
      <c r="I554" s="65"/>
      <c r="J554" s="65"/>
      <c r="K554" s="65"/>
    </row>
    <row r="556" spans="1:11" ht="72" customHeight="1" x14ac:dyDescent="0.3">
      <c r="B556" s="54" t="s">
        <v>201</v>
      </c>
      <c r="C556" s="54"/>
    </row>
  </sheetData>
  <mergeCells count="8">
    <mergeCell ref="B177:C177"/>
    <mergeCell ref="B197:C197"/>
    <mergeCell ref="B556:C556"/>
    <mergeCell ref="B106:D106"/>
    <mergeCell ref="A1:G1"/>
    <mergeCell ref="B56:C56"/>
    <mergeCell ref="B29:C29"/>
    <mergeCell ref="B79:D7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kushalgoti2@gmail.com</dc:creator>
  <cp:lastModifiedBy>kushalgoti2@gmail.com</cp:lastModifiedBy>
  <dcterms:created xsi:type="dcterms:W3CDTF">2024-06-13T03:22:50Z</dcterms:created>
  <dcterms:modified xsi:type="dcterms:W3CDTF">2024-06-13T16:27:03Z</dcterms:modified>
</cp:coreProperties>
</file>