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K TECH\Documents\perfomance update\"/>
    </mc:Choice>
  </mc:AlternateContent>
  <bookViews>
    <workbookView xWindow="0" yWindow="0" windowWidth="19200" windowHeight="6350" tabRatio="998" firstSheet="7" activeTab="10"/>
  </bookViews>
  <sheets>
    <sheet name="Agent Data" sheetId="1" r:id="rId1"/>
    <sheet name="TL Data" sheetId="2" r:id="rId2"/>
    <sheet name="Raw Data" sheetId="3" r:id="rId3"/>
    <sheet name="Raw Data (2)" sheetId="5" r:id="rId4"/>
    <sheet name="T1 Voice AHT" sheetId="4" r:id="rId5"/>
    <sheet name="T1 Chat AHT" sheetId="6" r:id="rId6"/>
    <sheet name="T2 Voice AHT" sheetId="7" r:id="rId7"/>
    <sheet name="T2 Chat AHT" sheetId="8" r:id="rId8"/>
    <sheet name="French  Voice AHT" sheetId="9" r:id="rId9"/>
    <sheet name="French Chat AHT" sheetId="10" r:id="rId10"/>
    <sheet name="T1 Voice CSAT" sheetId="11" r:id="rId11"/>
    <sheet name="T1 Chat CSAT" sheetId="12" r:id="rId12"/>
    <sheet name="T2 Voice CSAT" sheetId="13" r:id="rId13"/>
    <sheet name="T2 Chat CSAT" sheetId="14" r:id="rId14"/>
    <sheet name="French Voice CSAT" sheetId="15" r:id="rId15"/>
    <sheet name="French Chat CSAT" sheetId="16" r:id="rId16"/>
  </sheets>
  <definedNames>
    <definedName name="_xlnm._FilterDatabase" localSheetId="8" hidden="1">'French  Voice AHT'!$C$3:$O$3</definedName>
    <definedName name="_xlnm._FilterDatabase" localSheetId="9" hidden="1">'French Chat AHT'!$C$3:$O$3</definedName>
    <definedName name="_xlnm._FilterDatabase" localSheetId="3" hidden="1">'Raw Data (2)'!$A$1:$J$91</definedName>
    <definedName name="_xlnm._FilterDatabase" localSheetId="5" hidden="1">'T1 Chat AHT'!$C$3:$O$3</definedName>
    <definedName name="_xlnm._FilterDatabase" localSheetId="4" hidden="1">'T1 Voice AHT'!$C$3:$O$6</definedName>
    <definedName name="_xlnm._FilterDatabase" localSheetId="10" hidden="1">'T1 Voice CSAT'!$C$3:$L$6</definedName>
    <definedName name="_xlnm._FilterDatabase" localSheetId="7" hidden="1">'T2 Chat AHT'!$C$3:$O$6</definedName>
    <definedName name="_xlnm._FilterDatabase" localSheetId="6" hidden="1">'T2 Voice AHT'!$C$3:$O$3</definedName>
    <definedName name="ExternalData_1" localSheetId="0" hidden="1">'Agent Data'!$A$1:$B$11</definedName>
    <definedName name="ExternalData_1" localSheetId="2" hidden="1">'Raw Data'!$A$1:$J$91</definedName>
    <definedName name="ExternalData_1" localSheetId="1" hidden="1">'TL Data'!$A$1:$D$11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e525b383-59c3-45fb-88a1-1dd09cfd9dc2" name="Query1" connection="Query - Query1"/>
          <x15:modelTable id="Query2_3162b16b-98fb-4ff0-bafa-e40e0011a06c" name="Query2" connection="Query - Query2"/>
          <x15:modelTable id="Query3_b6b19cec-744f-4fd5-a873-1bf665d29ce6" name="Query3" connection="Query - Query3"/>
        </x15:modelTables>
      </x15:dataModel>
    </ext>
  </extLst>
</workbook>
</file>

<file path=xl/calcChain.xml><?xml version="1.0" encoding="utf-8"?>
<calcChain xmlns="http://schemas.openxmlformats.org/spreadsheetml/2006/main">
  <c r="K5" i="11" l="1"/>
  <c r="K4" i="11"/>
  <c r="K6" i="11" s="1"/>
  <c r="I5" i="11"/>
  <c r="I4" i="11"/>
  <c r="H5" i="11"/>
  <c r="H4" i="11"/>
  <c r="G5" i="11"/>
  <c r="G4" i="11"/>
  <c r="G6" i="11" s="1"/>
  <c r="F5" i="11"/>
  <c r="F4" i="11"/>
  <c r="E4" i="11"/>
  <c r="E5" i="11"/>
  <c r="J5" i="11" s="1"/>
  <c r="D5" i="11"/>
  <c r="D4" i="11"/>
  <c r="O4" i="10"/>
  <c r="N4" i="10"/>
  <c r="M4" i="10"/>
  <c r="L4" i="10"/>
  <c r="K4" i="10"/>
  <c r="J4" i="10"/>
  <c r="I4" i="10"/>
  <c r="H4" i="10"/>
  <c r="G4" i="10"/>
  <c r="F4" i="10"/>
  <c r="D4" i="10"/>
  <c r="O4" i="9"/>
  <c r="N4" i="9"/>
  <c r="M4" i="9"/>
  <c r="L4" i="9"/>
  <c r="K4" i="9"/>
  <c r="J4" i="9"/>
  <c r="I4" i="9"/>
  <c r="H4" i="9"/>
  <c r="G4" i="9"/>
  <c r="F4" i="9"/>
  <c r="D4" i="9"/>
  <c r="O5" i="8"/>
  <c r="O4" i="8"/>
  <c r="N5" i="8"/>
  <c r="N4" i="8"/>
  <c r="M5" i="8"/>
  <c r="M4" i="8"/>
  <c r="L5" i="8"/>
  <c r="L4" i="8"/>
  <c r="K5" i="8"/>
  <c r="K4" i="8"/>
  <c r="J5" i="8"/>
  <c r="J4" i="8"/>
  <c r="I5" i="8"/>
  <c r="I4" i="8"/>
  <c r="H5" i="8"/>
  <c r="H4" i="8"/>
  <c r="G5" i="8"/>
  <c r="G4" i="8"/>
  <c r="F5" i="8"/>
  <c r="F4" i="8"/>
  <c r="D5" i="8"/>
  <c r="D4" i="8"/>
  <c r="O5" i="7"/>
  <c r="O4" i="7"/>
  <c r="N5" i="7"/>
  <c r="N4" i="7"/>
  <c r="M5" i="7"/>
  <c r="M4" i="7"/>
  <c r="L5" i="7"/>
  <c r="L4" i="7"/>
  <c r="K5" i="7"/>
  <c r="K4" i="7"/>
  <c r="J5" i="7"/>
  <c r="J4" i="7"/>
  <c r="I5" i="7"/>
  <c r="I4" i="7"/>
  <c r="G5" i="7"/>
  <c r="G4" i="7"/>
  <c r="F5" i="7"/>
  <c r="F4" i="7"/>
  <c r="H5" i="7"/>
  <c r="H4" i="7"/>
  <c r="G4" i="6"/>
  <c r="D5" i="7"/>
  <c r="D4" i="7"/>
  <c r="O5" i="6"/>
  <c r="O4" i="6"/>
  <c r="N5" i="6"/>
  <c r="N4" i="6"/>
  <c r="M5" i="6"/>
  <c r="M4" i="6"/>
  <c r="L5" i="6"/>
  <c r="L4" i="6"/>
  <c r="K5" i="6"/>
  <c r="K4" i="6"/>
  <c r="J5" i="6"/>
  <c r="J4" i="6"/>
  <c r="I4" i="6"/>
  <c r="H4" i="6"/>
  <c r="G5" i="6"/>
  <c r="H5" i="6"/>
  <c r="I5" i="6"/>
  <c r="F5" i="6"/>
  <c r="F4" i="6"/>
  <c r="D5" i="6"/>
  <c r="D4" i="6"/>
  <c r="J4" i="11" l="1"/>
  <c r="J6" i="11" s="1"/>
  <c r="F6" i="11"/>
  <c r="L5" i="11"/>
  <c r="L4" i="11"/>
  <c r="I6" i="11"/>
  <c r="E6" i="11"/>
  <c r="H6" i="11"/>
  <c r="E5" i="8"/>
  <c r="E4" i="10"/>
  <c r="E5" i="10" s="1"/>
  <c r="E4" i="9"/>
  <c r="E5" i="9" s="1"/>
  <c r="E4" i="8"/>
  <c r="E6" i="8" s="1"/>
  <c r="E5" i="7"/>
  <c r="E5" i="6"/>
  <c r="E4" i="7"/>
  <c r="E4" i="6"/>
  <c r="G5" i="4"/>
  <c r="H5" i="4"/>
  <c r="I5" i="4"/>
  <c r="J5" i="4"/>
  <c r="J4" i="4"/>
  <c r="K5" i="4"/>
  <c r="O5" i="4"/>
  <c r="O4" i="4"/>
  <c r="N5" i="4"/>
  <c r="N4" i="4"/>
  <c r="M5" i="4"/>
  <c r="M4" i="4"/>
  <c r="L4" i="4"/>
  <c r="K4" i="4"/>
  <c r="I4" i="4"/>
  <c r="H4" i="4"/>
  <c r="G4" i="4"/>
  <c r="L5" i="4"/>
  <c r="F5" i="4"/>
  <c r="F4" i="4"/>
  <c r="D5" i="4"/>
  <c r="D4" i="4"/>
  <c r="L6" i="11" l="1"/>
  <c r="E6" i="7"/>
  <c r="E6" i="6"/>
  <c r="E4" i="4"/>
  <c r="E5" i="4"/>
  <c r="E6" i="4" l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Query1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Query2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Query3" commandType="3"/>
    <extLst>
      <ext xmlns:x15="http://schemas.microsoft.com/office/spreadsheetml/2010/11/main" uri="{DE250136-89BD-433C-8126-D09CA5730AF9}">
        <x15:connection id="" model="1"/>
      </ext>
    </extLst>
  </connection>
  <connection id="4" name="Query - Query1" description="Connection to the 'Query1' query in the workbook." type="100" refreshedVersion="6" minRefreshableVersion="5">
    <extLst>
      <ext xmlns:x15="http://schemas.microsoft.com/office/spreadsheetml/2010/11/main" uri="{DE250136-89BD-433C-8126-D09CA5730AF9}">
        <x15:connection id="90f27fef-dd12-4733-a6c3-515f6c0e94a1"/>
      </ext>
    </extLst>
  </connection>
  <connection id="5" name="Query - Query2" description="Connection to the 'Query2' query in the workbook." type="100" refreshedVersion="6" minRefreshableVersion="5">
    <extLst>
      <ext xmlns:x15="http://schemas.microsoft.com/office/spreadsheetml/2010/11/main" uri="{DE250136-89BD-433C-8126-D09CA5730AF9}">
        <x15:connection id="0493722e-5475-48b4-83fd-ccb0018ca395"/>
      </ext>
    </extLst>
  </connection>
  <connection id="6" name="Query - Query3" description="Connection to the 'Query3' query in the workbook." type="100" refreshedVersion="6" minRefreshableVersion="5">
    <extLst>
      <ext xmlns:x15="http://schemas.microsoft.com/office/spreadsheetml/2010/11/main" uri="{DE250136-89BD-433C-8126-D09CA5730AF9}">
        <x15:connection id="841d54c3-1748-44cb-b86f-bf56ccc4af20"/>
      </ext>
    </extLst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<sst xmlns="http://schemas.openxmlformats.org/spreadsheetml/2006/main" count="847" uniqueCount="137">
  <si>
    <t>Agent Name</t>
  </si>
  <si>
    <t>lob_name</t>
  </si>
  <si>
    <t>Alice Johnson</t>
  </si>
  <si>
    <t>T1 Voice</t>
  </si>
  <si>
    <t>George Black</t>
  </si>
  <si>
    <t>Bob Smith</t>
  </si>
  <si>
    <t>T1 Chat</t>
  </si>
  <si>
    <t>Helen Clark</t>
  </si>
  <si>
    <t>Charlie Davis</t>
  </si>
  <si>
    <t>T2 Voice</t>
  </si>
  <si>
    <t>Ian Miller</t>
  </si>
  <si>
    <t>David Wilson</t>
  </si>
  <si>
    <t>T2 Chat</t>
  </si>
  <si>
    <t>Jane Doe</t>
  </si>
  <si>
    <t>Emma Brown</t>
  </si>
  <si>
    <t>French Voice</t>
  </si>
  <si>
    <t>Fiona White</t>
  </si>
  <si>
    <t>French Chat</t>
  </si>
  <si>
    <t>agent_id</t>
  </si>
  <si>
    <t>agent_name</t>
  </si>
  <si>
    <t>tlname</t>
  </si>
  <si>
    <t>Michael Scott</t>
  </si>
  <si>
    <t>Pam Beesly</t>
  </si>
  <si>
    <t>Jim Halpert</t>
  </si>
  <si>
    <t>calldate</t>
  </si>
  <si>
    <t>casenumber</t>
  </si>
  <si>
    <t>agentname</t>
  </si>
  <si>
    <t>lobname</t>
  </si>
  <si>
    <t>call_url</t>
  </si>
  <si>
    <t>calltime</t>
  </si>
  <si>
    <t>csat</t>
  </si>
  <si>
    <t>aht</t>
  </si>
  <si>
    <t>holdtime</t>
  </si>
  <si>
    <t>status</t>
  </si>
  <si>
    <t>https://salesforce.com/case/10001</t>
  </si>
  <si>
    <t>Closed</t>
  </si>
  <si>
    <t>https://salesforce.com/case/10002</t>
  </si>
  <si>
    <t>Escalated</t>
  </si>
  <si>
    <t>https://salesforce.com/case/10003</t>
  </si>
  <si>
    <t>Open</t>
  </si>
  <si>
    <t>https://salesforce.com/case/10004</t>
  </si>
  <si>
    <t>https://salesforce.com/case/10005</t>
  </si>
  <si>
    <t>https://salesforce.com/case/10006</t>
  </si>
  <si>
    <t>https://salesforce.com/case/10007</t>
  </si>
  <si>
    <t>https://salesforce.com/case/10008</t>
  </si>
  <si>
    <t>https://salesforce.com/case/10009</t>
  </si>
  <si>
    <t>https://salesforce.com/case/10010</t>
  </si>
  <si>
    <t>https://salesforce.com/case/10011</t>
  </si>
  <si>
    <t>https://salesforce.com/case/10012</t>
  </si>
  <si>
    <t>https://salesforce.com/case/10013</t>
  </si>
  <si>
    <t>https://salesforce.com/case/10014</t>
  </si>
  <si>
    <t>https://salesforce.com/case/10015</t>
  </si>
  <si>
    <t>https://salesforce.com/case/10016</t>
  </si>
  <si>
    <t>https://salesforce.com/case/10017</t>
  </si>
  <si>
    <t>https://salesforce.com/case/10018</t>
  </si>
  <si>
    <t>https://salesforce.com/case/10019</t>
  </si>
  <si>
    <t>https://salesforce.com/case/10020</t>
  </si>
  <si>
    <t>https://salesforce.com/case/10021</t>
  </si>
  <si>
    <t>https://salesforce.com/case/10022</t>
  </si>
  <si>
    <t>https://salesforce.com/case/10023</t>
  </si>
  <si>
    <t>https://salesforce.com/case/10024</t>
  </si>
  <si>
    <t>https://salesforce.com/case/10025</t>
  </si>
  <si>
    <t>https://salesforce.com/case/10026</t>
  </si>
  <si>
    <t>https://salesforce.com/case/10027</t>
  </si>
  <si>
    <t>https://salesforce.com/case/10028</t>
  </si>
  <si>
    <t>https://salesforce.com/case/10029</t>
  </si>
  <si>
    <t>https://salesforce.com/case/10030</t>
  </si>
  <si>
    <t>https://salesforce.com/case/10031</t>
  </si>
  <si>
    <t>https://salesforce.com/case/10032</t>
  </si>
  <si>
    <t>https://salesforce.com/case/10033</t>
  </si>
  <si>
    <t>https://salesforce.com/case/10034</t>
  </si>
  <si>
    <t>https://salesforce.com/case/10035</t>
  </si>
  <si>
    <t>https://salesforce.com/case/10036</t>
  </si>
  <si>
    <t>https://salesforce.com/case/10037</t>
  </si>
  <si>
    <t>https://salesforce.com/case/10038</t>
  </si>
  <si>
    <t>https://salesforce.com/case/10039</t>
  </si>
  <si>
    <t>https://salesforce.com/case/10040</t>
  </si>
  <si>
    <t>https://salesforce.com/case/10041</t>
  </si>
  <si>
    <t>https://salesforce.com/case/10042</t>
  </si>
  <si>
    <t>https://salesforce.com/case/10043</t>
  </si>
  <si>
    <t>https://salesforce.com/case/10044</t>
  </si>
  <si>
    <t>https://salesforce.com/case/10045</t>
  </si>
  <si>
    <t>https://salesforce.com/case/10046</t>
  </si>
  <si>
    <t>https://salesforce.com/case/10047</t>
  </si>
  <si>
    <t>https://salesforce.com/case/10048</t>
  </si>
  <si>
    <t>https://salesforce.com/case/10049</t>
  </si>
  <si>
    <t>https://salesforce.com/case/10050</t>
  </si>
  <si>
    <t>https://salesforce.com/case/10051</t>
  </si>
  <si>
    <t>https://salesforce.com/case/10052</t>
  </si>
  <si>
    <t>https://salesforce.com/case/10053</t>
  </si>
  <si>
    <t>https://salesforce.com/case/10054</t>
  </si>
  <si>
    <t>https://salesforce.com/case/10055</t>
  </si>
  <si>
    <t>https://salesforce.com/case/10056</t>
  </si>
  <si>
    <t>https://salesforce.com/case/10057</t>
  </si>
  <si>
    <t>https://salesforce.com/case/10058</t>
  </si>
  <si>
    <t>https://salesforce.com/case/10059</t>
  </si>
  <si>
    <t>https://salesforce.com/case/10060</t>
  </si>
  <si>
    <t>https://salesforce.com/case/10061</t>
  </si>
  <si>
    <t>https://salesforce.com/case/10062</t>
  </si>
  <si>
    <t>https://salesforce.com/case/10063</t>
  </si>
  <si>
    <t>https://salesforce.com/case/10064</t>
  </si>
  <si>
    <t>https://salesforce.com/case/10065</t>
  </si>
  <si>
    <t>https://salesforce.com/case/10066</t>
  </si>
  <si>
    <t>https://salesforce.com/case/10067</t>
  </si>
  <si>
    <t>https://salesforce.com/case/10068</t>
  </si>
  <si>
    <t>https://salesforce.com/case/10069</t>
  </si>
  <si>
    <t>https://salesforce.com/case/10070</t>
  </si>
  <si>
    <t>https://salesforce.com/case/10071</t>
  </si>
  <si>
    <t>https://salesforce.com/case/10072</t>
  </si>
  <si>
    <t>https://salesforce.com/case/10073</t>
  </si>
  <si>
    <t>https://salesforce.com/case/10074</t>
  </si>
  <si>
    <t>https://salesforce.com/case/10075</t>
  </si>
  <si>
    <t>https://salesforce.com/case/10076</t>
  </si>
  <si>
    <t>https://salesforce.com/case/10077</t>
  </si>
  <si>
    <t>https://salesforce.com/case/10078</t>
  </si>
  <si>
    <t>https://salesforce.com/case/10079</t>
  </si>
  <si>
    <t>https://salesforce.com/case/10080</t>
  </si>
  <si>
    <t>https://salesforce.com/case/10081</t>
  </si>
  <si>
    <t>https://salesforce.com/case/10082</t>
  </si>
  <si>
    <t>https://salesforce.com/case/10083</t>
  </si>
  <si>
    <t>https://salesforce.com/case/10084</t>
  </si>
  <si>
    <t>https://salesforce.com/case/10085</t>
  </si>
  <si>
    <t>https://salesforce.com/case/10086</t>
  </si>
  <si>
    <t>https://salesforce.com/case/10087</t>
  </si>
  <si>
    <t>https://salesforce.com/case/10088</t>
  </si>
  <si>
    <t>https://salesforce.com/case/10089</t>
  </si>
  <si>
    <t>https://salesforce.com/case/10090</t>
  </si>
  <si>
    <t>Team Manager</t>
  </si>
  <si>
    <t>Day Rolling AHT</t>
  </si>
  <si>
    <t>AHT</t>
  </si>
  <si>
    <t>Average AHT</t>
  </si>
  <si>
    <t xml:space="preserve"> </t>
  </si>
  <si>
    <t>CSAT</t>
  </si>
  <si>
    <t>Total contacts</t>
  </si>
  <si>
    <t>CSAT %</t>
  </si>
  <si>
    <t>Total Surveys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</si>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</sst>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/>
    <xf numFmtId="20" fontId="1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2" fillId="0" borderId="3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6" formatCode="h:mm:ss"/>
    </dxf>
    <dxf>
      <numFmt numFmtId="19" formatCode="m/d/yyyy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Agent Name" tableColumnId="5"/>
      <queryTableField id="2" name="lob_name" tableColumnId="6"/>
    </queryTableFields>
  </queryTableRefresh>
  <extLst>
    <ext xmlns:x15="http://schemas.microsoft.com/office/spreadsheetml/2010/11/main" uri="{883FBD77-0823-4a55-B5E3-86C4891E6966}">
      <x15:queryTable sourceDataName="Query - Query1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agent_id" tableColumnId="5"/>
      <queryTableField id="2" name="agent_name" tableColumnId="6"/>
      <queryTableField id="3" name="tlname" tableColumnId="7"/>
      <queryTableField id="4" name="lob_name" tableColumnId="8"/>
    </queryTableFields>
  </queryTableRefresh>
  <extLst>
    <ext xmlns:x15="http://schemas.microsoft.com/office/spreadsheetml/2010/11/main" uri="{883FBD77-0823-4a55-B5E3-86C4891E6966}">
      <x15:queryTable sourceDataName="Query - Query2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calldate" tableColumnId="1"/>
      <queryTableField id="2" name="casenumber" tableColumnId="2"/>
      <queryTableField id="3" name="agentname" tableColumnId="3"/>
      <queryTableField id="4" name="lobname" tableColumnId="4"/>
      <queryTableField id="5" name="call_url" tableColumnId="5"/>
      <queryTableField id="6" name="calltime" tableColumnId="6"/>
      <queryTableField id="7" name="csat" tableColumnId="7"/>
      <queryTableField id="8" name="aht" tableColumnId="8"/>
      <queryTableField id="9" name="holdtime" tableColumnId="9"/>
      <queryTableField id="10" name="status" tableColumnId="10"/>
    </queryTableFields>
  </queryTableRefresh>
  <extLst>
    <ext xmlns:x15="http://schemas.microsoft.com/office/spreadsheetml/2010/11/main" uri="{883FBD77-0823-4a55-B5E3-86C4891E6966}">
      <x15:queryTable sourceDataName="Query - Query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Query1" displayName="Query1" ref="A1:B11" tableType="queryTable" totalsRowShown="0" headerRowDxfId="74">
  <autoFilter ref="A1:B11"/>
  <tableColumns count="2">
    <tableColumn id="5" uniqueName="5" name="Agent Name" queryTableFieldId="1" dataDxfId="73"/>
    <tableColumn id="6" uniqueName="6" name="lob_name" queryTableFieldId="2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Query2" displayName="Query2" ref="A1:D11" tableType="queryTable" totalsRowShown="0" headerRowDxfId="71">
  <autoFilter ref="A1:D11"/>
  <tableColumns count="4">
    <tableColumn id="5" uniqueName="5" name="agent_id" queryTableFieldId="1" dataDxfId="70"/>
    <tableColumn id="6" uniqueName="6" name="agent_name" queryTableFieldId="2" dataDxfId="69"/>
    <tableColumn id="7" uniqueName="7" name="tlname" queryTableFieldId="3" dataDxfId="68"/>
    <tableColumn id="8" uniqueName="8" name="lob_name" queryTableFieldId="4" dataDxfId="6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Query3" displayName="Query3" ref="A1:J91" tableType="queryTable" totalsRowShown="0" headerRowDxfId="66">
  <autoFilter ref="A1:J91"/>
  <tableColumns count="10">
    <tableColumn id="1" uniqueName="1" name="calldate" queryTableFieldId="1" dataDxfId="65"/>
    <tableColumn id="2" uniqueName="2" name="casenumber" queryTableFieldId="2"/>
    <tableColumn id="3" uniqueName="3" name="agentname" queryTableFieldId="3"/>
    <tableColumn id="4" uniqueName="4" name="lobname" queryTableFieldId="4"/>
    <tableColumn id="5" uniqueName="5" name="call_url" queryTableFieldId="5"/>
    <tableColumn id="6" uniqueName="6" name="calltime" queryTableFieldId="6" dataDxfId="64"/>
    <tableColumn id="7" uniqueName="7" name="csat" queryTableFieldId="7"/>
    <tableColumn id="8" uniqueName="8" name="aht" queryTableFieldId="8"/>
    <tableColumn id="9" uniqueName="9" name="holdtime" queryTableFieldId="9"/>
    <tableColumn id="10" uniqueName="10" name="status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topLeftCell="E1" zoomScaleNormal="100" workbookViewId="0">
      <selection activeCell="E13" sqref="E13"/>
    </sheetView>
  </sheetViews>
  <sheetFormatPr defaultRowHeight="14.5" x14ac:dyDescent="0.35"/>
  <cols>
    <col min="1" max="1" width="13.36328125" bestFit="1" customWidth="1"/>
    <col min="2" max="2" width="11.453125" bestFit="1" customWidth="1"/>
    <col min="8" max="8" width="13.36328125" bestFit="1" customWidth="1"/>
    <col min="9" max="9" width="11.453125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3</v>
      </c>
    </row>
    <row r="4" spans="1:2" x14ac:dyDescent="0.35">
      <c r="A4" s="1" t="s">
        <v>5</v>
      </c>
      <c r="B4" s="1" t="s">
        <v>6</v>
      </c>
    </row>
    <row r="5" spans="1:2" x14ac:dyDescent="0.35">
      <c r="A5" s="1" t="s">
        <v>7</v>
      </c>
      <c r="B5" s="1" t="s">
        <v>6</v>
      </c>
    </row>
    <row r="6" spans="1:2" x14ac:dyDescent="0.35">
      <c r="A6" s="1" t="s">
        <v>8</v>
      </c>
      <c r="B6" s="1" t="s">
        <v>9</v>
      </c>
    </row>
    <row r="7" spans="1:2" x14ac:dyDescent="0.35">
      <c r="A7" s="1" t="s">
        <v>10</v>
      </c>
      <c r="B7" s="1" t="s">
        <v>9</v>
      </c>
    </row>
    <row r="8" spans="1:2" x14ac:dyDescent="0.35">
      <c r="A8" s="1" t="s">
        <v>11</v>
      </c>
      <c r="B8" s="1" t="s">
        <v>12</v>
      </c>
    </row>
    <row r="9" spans="1:2" x14ac:dyDescent="0.35">
      <c r="A9" s="1" t="s">
        <v>13</v>
      </c>
      <c r="B9" s="1" t="s">
        <v>12</v>
      </c>
    </row>
    <row r="10" spans="1:2" x14ac:dyDescent="0.35">
      <c r="A10" s="1" t="s">
        <v>14</v>
      </c>
      <c r="B10" s="1" t="s">
        <v>15</v>
      </c>
    </row>
    <row r="11" spans="1:2" x14ac:dyDescent="0.35">
      <c r="A11" s="1" t="s">
        <v>16</v>
      </c>
      <c r="B11" s="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"/>
  <sheetViews>
    <sheetView workbookViewId="0">
      <selection activeCell="J14" sqref="J14"/>
    </sheetView>
  </sheetViews>
  <sheetFormatPr defaultRowHeight="14.5" x14ac:dyDescent="0.35"/>
  <cols>
    <col min="3" max="3" width="13.36328125" bestFit="1" customWidth="1"/>
    <col min="4" max="4" width="15.7265625" bestFit="1" customWidth="1"/>
    <col min="5" max="5" width="16.26953125" bestFit="1" customWidth="1"/>
  </cols>
  <sheetData>
    <row r="2" spans="3:15" ht="26" x14ac:dyDescent="0.6">
      <c r="C2" s="7"/>
      <c r="D2" s="7"/>
      <c r="E2" s="10" t="s">
        <v>129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3:15" x14ac:dyDescent="0.35">
      <c r="C3" s="6" t="s">
        <v>0</v>
      </c>
      <c r="D3" s="6" t="s">
        <v>127</v>
      </c>
      <c r="E3" s="6" t="s">
        <v>128</v>
      </c>
      <c r="F3" s="13">
        <v>0.33333333333333331</v>
      </c>
      <c r="G3" s="13">
        <v>0.375</v>
      </c>
      <c r="H3" s="13">
        <v>0.41666666666666702</v>
      </c>
      <c r="I3" s="13">
        <v>0.45833333333333298</v>
      </c>
      <c r="J3" s="13">
        <v>0.5</v>
      </c>
      <c r="K3" s="13">
        <v>0.54166666666666696</v>
      </c>
      <c r="L3" s="13">
        <v>0.58333333333333304</v>
      </c>
      <c r="M3" s="13">
        <v>0.625</v>
      </c>
      <c r="N3" s="13">
        <v>0.66666666666666696</v>
      </c>
      <c r="O3" s="13">
        <v>0.70833333333333304</v>
      </c>
    </row>
    <row r="4" spans="3:15" x14ac:dyDescent="0.35">
      <c r="C4" s="17" t="s">
        <v>16</v>
      </c>
      <c r="D4" s="11" t="str">
        <f>VLOOKUP(C4,Query2[[agent_name]:[tlname]],2,FALSE)</f>
        <v>Michael Scott</v>
      </c>
      <c r="E4" s="5">
        <f>AVERAGE(F4:O4)</f>
        <v>277</v>
      </c>
      <c r="F4" s="15" t="str">
        <f>IFERROR(ROUND(AVERAGEIFS('Raw Data (2)'!$H$2:$H$91,'Raw Data (2)'!$C$2:$C$91,'French Chat AHT'!$C4,'Raw Data (2)'!$D$2:$D$91,'Raw Data (2)'!$D$7,'Raw Data (2)'!$F$2:$F$91,"&gt;="&amp;TIME(8,0,0),'Raw Data (2)'!$F$2:$F$91,"&lt;"&amp;TIME(9,0,0)),0)," ")</f>
        <v xml:space="preserve"> </v>
      </c>
      <c r="G4" s="15" t="str">
        <f>IFERROR(ROUND(AVERAGEIFS('Raw Data (2)'!$H$2:$H$91,'Raw Data (2)'!$C$2:$C$91,'French Chat AHT'!$C4,'Raw Data (2)'!$D$2:$D$91,'Raw Data (2)'!$D$7,'Raw Data (2)'!$F$2:$F$91,"&gt;="&amp;TIME(9,0,0),'Raw Data (2)'!$F$2:$F$91,"&lt;"&amp;TIME(10,0,0)),0)," ")</f>
        <v xml:space="preserve"> </v>
      </c>
      <c r="H4" s="15" t="str">
        <f>IFERROR(ROUND(AVERAGEIFS('Raw Data (2)'!$H$2:$H$91,'Raw Data (2)'!$C$2:$C$91,'French Chat AHT'!$C4,'Raw Data (2)'!$D$2:$D$91,'Raw Data (2)'!$D$7,'Raw Data (2)'!$F$2:$F$91,"&gt;="&amp;TIME(10,0,0),'Raw Data (2)'!$F$2:$F$91,"&lt;"&amp;TIME(11,0,0)),0)," ")</f>
        <v xml:space="preserve"> </v>
      </c>
      <c r="I4" s="15" t="str">
        <f>IFERROR(ROUND(AVERAGEIFS('Raw Data (2)'!$H$2:$H$91,'Raw Data (2)'!$C$2:$C$91,'French Chat AHT'!$C4,'Raw Data (2)'!$D$2:$D$91,'Raw Data (2)'!$D$7,'Raw Data (2)'!$F$2:$F$91,"&gt;="&amp;TIME(11,0,0),'Raw Data (2)'!$F$2:$F$91,"&lt;"&amp;TIME(12,0,0)),0)," ")</f>
        <v xml:space="preserve"> </v>
      </c>
      <c r="J4" s="15" t="str">
        <f>IFERROR(ROUND(AVERAGEIFS('Raw Data (2)'!$H$2:$H$91,'Raw Data (2)'!$C$2:$C$91,'French Chat AHT'!$C4,'Raw Data (2)'!$D$2:$D$91,'Raw Data (2)'!$D$7,'Raw Data (2)'!$F$2:$F$91,"&gt;="&amp;TIME(12,0,0),'Raw Data (2)'!$F$2:$F$91,"&lt;"&amp;TIME(13,0,0)),0)," ")</f>
        <v xml:space="preserve"> </v>
      </c>
      <c r="K4" s="15">
        <f>IFERROR(ROUND(AVERAGEIFS('Raw Data (2)'!$H$2:$H$91,'Raw Data (2)'!$C$2:$C$91,'French Chat AHT'!$C4,'Raw Data (2)'!$D$2:$D$91,'Raw Data (2)'!$D$7,'Raw Data (2)'!$F$2:$F$91,"&gt;="&amp;TIME(13,0,0),'Raw Data (2)'!$F$2:$F$91,"&lt;"&amp;TIME(14,0,0)),0)," ")</f>
        <v>277</v>
      </c>
      <c r="L4" s="15" t="str">
        <f>IFERROR(ROUND(AVERAGEIFS('Raw Data (2)'!$H$2:$H$91,'Raw Data (2)'!$C$2:$C$91,'French Chat AHT'!$C4,'Raw Data (2)'!$D$2:$D$91,'Raw Data (2)'!$D$7,'Raw Data (2)'!$F$2:$F$91,"&gt;="&amp;TIME(14,0,0),'Raw Data (2)'!$F$2:$F$91,"&lt;"&amp;TIME(15,0,0)),0)," ")</f>
        <v xml:space="preserve"> </v>
      </c>
      <c r="M4" s="15" t="str">
        <f>IFERROR(ROUND(AVERAGEIFS('Raw Data (2)'!$H$2:$H$91,'Raw Data (2)'!$C$2:$C$91,'French Chat AHT'!$C4,'Raw Data (2)'!$D$2:$D$91,'Raw Data (2)'!$D$7,'Raw Data (2)'!$F$2:$F$91,"&gt;="&amp;TIME(15,0,0),'Raw Data (2)'!$F$2:$F$91,"&lt;"&amp;TIME(16,0,0)),0)," ")</f>
        <v xml:space="preserve"> </v>
      </c>
      <c r="N4" s="15" t="str">
        <f>IFERROR(ROUND(AVERAGEIFS('Raw Data (2)'!$H$2:$H$91,'Raw Data (2)'!$C$2:$C$91,'French Chat AHT'!$C4,'Raw Data (2)'!$D$2:$D$91,'Raw Data (2)'!$D$7,'Raw Data (2)'!$F$2:$F$91,"&gt;="&amp;TIME(16,0,0),'Raw Data (2)'!$F$2:$F$91,"&lt;"&amp;TIME(17,0,0)),0)," ")</f>
        <v xml:space="preserve"> </v>
      </c>
      <c r="O4" s="15" t="str">
        <f>IFERROR(ROUND(AVERAGEIFS('Raw Data (2)'!$H$2:$H$91,'Raw Data (2)'!$C$2:$C$91,'French Chat AHT'!$C4,'Raw Data (2)'!$D$2:$D$91,'Raw Data (2)'!$D$7,'Raw Data (2)'!$F$2:$F$91,"&gt;="&amp;TIME(17,0,0),'Raw Data (2)'!$F$2:$F$91,"&lt;"&amp;TIME(18,0,0)),0)," ")</f>
        <v xml:space="preserve"> </v>
      </c>
    </row>
    <row r="5" spans="3:15" x14ac:dyDescent="0.35">
      <c r="D5" s="6" t="s">
        <v>130</v>
      </c>
      <c r="E5" s="11">
        <f>AVERAGE(E4)</f>
        <v>277</v>
      </c>
    </row>
  </sheetData>
  <autoFilter ref="C3:O3"/>
  <mergeCells count="1">
    <mergeCell ref="E2:O2"/>
  </mergeCells>
  <conditionalFormatting sqref="E4:O4">
    <cfRule type="cellIs" dxfId="47" priority="2" operator="between">
      <formula>251</formula>
      <formula>30000</formula>
    </cfRule>
    <cfRule type="cellIs" dxfId="46" priority="3" operator="between">
      <formula>0</formula>
      <formula>250</formula>
    </cfRule>
  </conditionalFormatting>
  <conditionalFormatting sqref="E5">
    <cfRule type="cellIs" dxfId="45" priority="1" operator="between">
      <formula>0</formula>
      <formula>500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"/>
  <sheetViews>
    <sheetView tabSelected="1" workbookViewId="0">
      <selection activeCell="J12" sqref="J12"/>
    </sheetView>
  </sheetViews>
  <sheetFormatPr defaultRowHeight="14.5" x14ac:dyDescent="0.35"/>
  <cols>
    <col min="3" max="3" width="13.36328125" bestFit="1" customWidth="1"/>
    <col min="4" max="4" width="15.7265625" bestFit="1" customWidth="1"/>
    <col min="5" max="5" width="14.7265625" bestFit="1" customWidth="1"/>
    <col min="10" max="10" width="16.453125" bestFit="1" customWidth="1"/>
    <col min="11" max="11" width="14.90625" bestFit="1" customWidth="1"/>
    <col min="12" max="12" width="9.1796875" bestFit="1" customWidth="1"/>
    <col min="16" max="16" width="13.90625" customWidth="1"/>
    <col min="17" max="17" width="14.90625" bestFit="1" customWidth="1"/>
  </cols>
  <sheetData>
    <row r="2" spans="3:12" ht="26" x14ac:dyDescent="0.6">
      <c r="C2" s="7"/>
      <c r="D2" s="7"/>
      <c r="E2" s="21" t="s">
        <v>132</v>
      </c>
      <c r="F2" s="22"/>
      <c r="G2" s="22"/>
      <c r="H2" s="22"/>
      <c r="I2" s="22"/>
      <c r="J2" s="22"/>
      <c r="K2" s="22"/>
      <c r="L2" s="22"/>
    </row>
    <row r="3" spans="3:12" x14ac:dyDescent="0.35">
      <c r="C3" s="6" t="s">
        <v>0</v>
      </c>
      <c r="D3" s="6" t="s">
        <v>127</v>
      </c>
      <c r="E3" s="20">
        <v>1</v>
      </c>
      <c r="F3" s="23">
        <v>2</v>
      </c>
      <c r="G3" s="23">
        <v>3</v>
      </c>
      <c r="H3" s="23">
        <v>4</v>
      </c>
      <c r="I3" s="23">
        <v>5</v>
      </c>
      <c r="J3" s="23" t="s">
        <v>135</v>
      </c>
      <c r="K3" s="6" t="s">
        <v>133</v>
      </c>
      <c r="L3" s="6" t="s">
        <v>134</v>
      </c>
    </row>
    <row r="4" spans="3:12" x14ac:dyDescent="0.35">
      <c r="C4" s="12" t="s">
        <v>2</v>
      </c>
      <c r="D4" s="11" t="str">
        <f>VLOOKUP(C4,Query2[[agent_name]:[tlname]],2,FALSE)</f>
        <v>Michael Scott</v>
      </c>
      <c r="E4" s="25">
        <f>COUNTIFS('Raw Data (2)'!$C$2:$C$91,'T1 Voice CSAT'!$C4,'Raw Data (2)'!$D$2:$D$91,'Raw Data (2)'!$D$2,'Raw Data (2)'!$G$2:$G$91,"=1",'Raw Data (2)'!$F$2:$F$91,"&gt;="&amp;TIME(8,0,0),'Raw Data (2)'!$F$2:$F$91,"&lt;"&amp;TIME(18,0,0))</f>
        <v>0</v>
      </c>
      <c r="F4" s="25">
        <f>COUNTIFS('Raw Data (2)'!$C$2:$C$91,'T1 Voice CSAT'!$C4,'Raw Data (2)'!$D$2:$D$91,'Raw Data (2)'!$D$2,'Raw Data (2)'!$G$2:$G$91,"=2",'Raw Data (2)'!$F$2:$F$91,"&gt;="&amp;TIME(8,0,0),'Raw Data (2)'!$F$2:$F$91,"&lt;"&amp;TIME(18,0,0))</f>
        <v>0</v>
      </c>
      <c r="G4" s="25">
        <f>COUNTIFS('Raw Data (2)'!$C$2:$C$91,'T1 Voice CSAT'!$C4,'Raw Data (2)'!$D$2:$D$91,'Raw Data (2)'!$D$2,'Raw Data (2)'!$G$2:$G$91,"=3",'Raw Data (2)'!$F$2:$F$91,"&gt;="&amp;TIME(8,0,0),'Raw Data (2)'!$F$2:$F$91,"&lt;"&amp;TIME(18,0,0))</f>
        <v>3</v>
      </c>
      <c r="H4" s="25">
        <f>COUNTIFS('Raw Data (2)'!$C$2:$C$91,'T1 Voice CSAT'!$C4,'Raw Data (2)'!$D$2:$D$91,'Raw Data (2)'!$D$2,'Raw Data (2)'!$G$2:$G$91,"=4",'Raw Data (2)'!$F$2:$F$91,"&gt;="&amp;TIME(8,0,0),'Raw Data (2)'!$F$2:$F$91,"&lt;"&amp;TIME(18,0,0))</f>
        <v>5</v>
      </c>
      <c r="I4" s="25">
        <f>COUNTIFS('Raw Data (2)'!$C$2:$C$91,'T1 Voice CSAT'!$C4,'Raw Data (2)'!$D$2:$D$91,'Raw Data (2)'!$D$2,'Raw Data (2)'!$G$2:$G$91,"=5",'Raw Data (2)'!$F$2:$F$91,"&gt;="&amp;TIME(8,0,0),'Raw Data (2)'!$F$2:$F$91,"&lt;"&amp;TIME(18,0,0))</f>
        <v>1</v>
      </c>
      <c r="J4" s="25">
        <f>SUMIF(E4:I4,"&gt;0")</f>
        <v>9</v>
      </c>
      <c r="K4" s="25">
        <f>COUNTIFS('Raw Data (2)'!$C$2:$C$91,'T1 Voice CSAT'!$C4,'Raw Data (2)'!$F$2:$F$91,"&gt;="&amp;TIME(8,0,0),'Raw Data (2)'!$F$2:$F$91,"&lt;"&amp;TIME(17,0,0))</f>
        <v>9</v>
      </c>
      <c r="L4" s="26">
        <f>(H4+I4)/J4</f>
        <v>0.66666666666666663</v>
      </c>
    </row>
    <row r="5" spans="3:12" x14ac:dyDescent="0.35">
      <c r="C5" s="12" t="s">
        <v>4</v>
      </c>
      <c r="D5" s="11" t="str">
        <f>VLOOKUP(C5,Query2[[agent_name]:[tlname]],2,FALSE)</f>
        <v>Pam Beesly</v>
      </c>
      <c r="E5" s="25">
        <f>COUNTIFS('Raw Data (2)'!$C$2:$C$91,'T1 Voice CSAT'!$C5,'Raw Data (2)'!$D$2:$D$91,'Raw Data (2)'!$D$2,'Raw Data (2)'!$G$2:$G$91,"=1",'Raw Data (2)'!$F$2:$F$91,"&gt;="&amp;TIME(8,0,0),'Raw Data (2)'!$F$2:$F$91,"&lt;"&amp;TIME(18,0,0))</f>
        <v>0</v>
      </c>
      <c r="F5" s="25">
        <f>COUNTIFS('Raw Data (2)'!$C$2:$C$91,'T1 Voice CSAT'!$C5,'Raw Data (2)'!$D$2:$D$91,'Raw Data (2)'!$D$2,'Raw Data (2)'!$G$2:$G$91,"=2",'Raw Data (2)'!$F$2:$F$91,"&gt;="&amp;TIME(8,0,0),'Raw Data (2)'!$F$2:$F$91,"&lt;"&amp;TIME(18,0,0))</f>
        <v>0</v>
      </c>
      <c r="G5" s="25">
        <f>COUNTIFS('Raw Data (2)'!$C$2:$C$91,'T1 Voice CSAT'!$C5,'Raw Data (2)'!$D$2:$D$91,'Raw Data (2)'!$D$2,'Raw Data (2)'!$G$2:$G$91,"=3",'Raw Data (2)'!$F$2:$F$91,"&gt;="&amp;TIME(8,0,0),'Raw Data (2)'!$F$2:$F$91,"&lt;"&amp;TIME(18,0,0))</f>
        <v>3</v>
      </c>
      <c r="H5" s="25">
        <f>COUNTIFS('Raw Data (2)'!$C$2:$C$91,'T1 Voice CSAT'!$C5,'Raw Data (2)'!$D$2:$D$91,'Raw Data (2)'!$D$2,'Raw Data (2)'!$G$2:$G$91,"=4",'Raw Data (2)'!$F$2:$F$91,"&gt;="&amp;TIME(8,0,0),'Raw Data (2)'!$F$2:$F$91,"&lt;"&amp;TIME(18,0,0))</f>
        <v>0</v>
      </c>
      <c r="I5" s="25">
        <f>COUNTIFS('Raw Data (2)'!$C$2:$C$91,'T1 Voice CSAT'!$C5,'Raw Data (2)'!$D$2:$D$91,'Raw Data (2)'!$D$2,'Raw Data (2)'!$G$2:$G$91,"=5",'Raw Data (2)'!$F$2:$F$91,"&gt;="&amp;TIME(8,0,0),'Raw Data (2)'!$F$2:$F$91,"&lt;"&amp;TIME(18,0,0))</f>
        <v>6</v>
      </c>
      <c r="J5" s="25">
        <f>SUMIF(E5:I5,"&gt;0")</f>
        <v>9</v>
      </c>
      <c r="K5" s="25">
        <f>COUNTIFS('Raw Data (2)'!$C$2:$C$91,'T1 Voice CSAT'!$C5,'Raw Data (2)'!$F$2:$F$91,"&gt;="&amp;TIME(8,0,0),'Raw Data (2)'!$F$2:$F$91,"&lt;"&amp;TIME(17,0,0))</f>
        <v>9</v>
      </c>
      <c r="L5" s="26">
        <f>(H5+I5)/J5</f>
        <v>0.66666666666666663</v>
      </c>
    </row>
    <row r="6" spans="3:12" x14ac:dyDescent="0.35">
      <c r="D6" s="6" t="s">
        <v>136</v>
      </c>
      <c r="E6" s="19">
        <f>SUM(E4:E5)</f>
        <v>0</v>
      </c>
      <c r="F6" s="19">
        <f t="shared" ref="F6:I6" si="0">SUM(F4:F5)</f>
        <v>0</v>
      </c>
      <c r="G6" s="19">
        <f t="shared" si="0"/>
        <v>6</v>
      </c>
      <c r="H6" s="19">
        <f t="shared" si="0"/>
        <v>5</v>
      </c>
      <c r="I6" s="19">
        <f t="shared" si="0"/>
        <v>7</v>
      </c>
      <c r="J6" s="19">
        <f>SUM(J4:J5)</f>
        <v>18</v>
      </c>
      <c r="K6" s="19">
        <f>SUM(K4:K5)</f>
        <v>18</v>
      </c>
      <c r="L6" s="24">
        <f>(H6+I6)/J6</f>
        <v>0.66666666666666663</v>
      </c>
    </row>
  </sheetData>
  <autoFilter ref="C3:L6"/>
  <mergeCells count="1">
    <mergeCell ref="E2:L2"/>
  </mergeCells>
  <conditionalFormatting sqref="L6">
    <cfRule type="cellIs" dxfId="6" priority="9" operator="between">
      <formula>0</formula>
      <formula>0.84</formula>
    </cfRule>
  </conditionalFormatting>
  <conditionalFormatting sqref="L4:L5">
    <cfRule type="cellIs" dxfId="5" priority="8" operator="between">
      <formula>0.01</formula>
      <formula>0.84</formula>
    </cfRule>
  </conditionalFormatting>
  <conditionalFormatting sqref="E4:G5">
    <cfRule type="cellIs" dxfId="4" priority="2" operator="between">
      <formula>1</formula>
      <formula>6000</formula>
    </cfRule>
  </conditionalFormatting>
  <conditionalFormatting sqref="H4:I5">
    <cfRule type="cellIs" dxfId="0" priority="1" operator="between">
      <formula>1</formula>
      <formula>6000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"/>
  <sheetViews>
    <sheetView workbookViewId="0">
      <selection activeCell="G14" sqref="G14"/>
    </sheetView>
  </sheetViews>
  <sheetFormatPr defaultRowHeight="14.5" x14ac:dyDescent="0.35"/>
  <cols>
    <col min="1" max="1" width="10.36328125" bestFit="1" customWidth="1"/>
    <col min="2" max="2" width="13.54296875" bestFit="1" customWidth="1"/>
    <col min="3" max="3" width="11.90625" bestFit="1" customWidth="1"/>
    <col min="4" max="4" width="11.453125" bestFit="1" customWidth="1"/>
  </cols>
  <sheetData>
    <row r="1" spans="1:4" x14ac:dyDescent="0.35">
      <c r="A1" s="2" t="s">
        <v>18</v>
      </c>
      <c r="B1" s="2" t="s">
        <v>19</v>
      </c>
      <c r="C1" s="2" t="s">
        <v>20</v>
      </c>
      <c r="D1" s="2" t="s">
        <v>1</v>
      </c>
    </row>
    <row r="2" spans="1:4" x14ac:dyDescent="0.35">
      <c r="A2" s="1">
        <v>1</v>
      </c>
      <c r="B2" s="1" t="s">
        <v>2</v>
      </c>
      <c r="C2" s="1" t="s">
        <v>21</v>
      </c>
      <c r="D2" s="1" t="s">
        <v>3</v>
      </c>
    </row>
    <row r="3" spans="1:4" x14ac:dyDescent="0.35">
      <c r="A3" s="1">
        <v>2</v>
      </c>
      <c r="B3" s="1" t="s">
        <v>5</v>
      </c>
      <c r="C3" s="1" t="s">
        <v>21</v>
      </c>
      <c r="D3" s="1" t="s">
        <v>6</v>
      </c>
    </row>
    <row r="4" spans="1:4" x14ac:dyDescent="0.35">
      <c r="A4" s="1">
        <v>3</v>
      </c>
      <c r="B4" s="1" t="s">
        <v>8</v>
      </c>
      <c r="C4" s="1" t="s">
        <v>22</v>
      </c>
      <c r="D4" s="1" t="s">
        <v>9</v>
      </c>
    </row>
    <row r="5" spans="1:4" x14ac:dyDescent="0.35">
      <c r="A5" s="1">
        <v>4</v>
      </c>
      <c r="B5" s="1" t="s">
        <v>11</v>
      </c>
      <c r="C5" s="1" t="s">
        <v>22</v>
      </c>
      <c r="D5" s="1" t="s">
        <v>12</v>
      </c>
    </row>
    <row r="6" spans="1:4" x14ac:dyDescent="0.35">
      <c r="A6" s="1">
        <v>5</v>
      </c>
      <c r="B6" s="1" t="s">
        <v>14</v>
      </c>
      <c r="C6" s="1" t="s">
        <v>23</v>
      </c>
      <c r="D6" s="1" t="s">
        <v>15</v>
      </c>
    </row>
    <row r="7" spans="1:4" x14ac:dyDescent="0.35">
      <c r="A7" s="1">
        <v>6</v>
      </c>
      <c r="B7" s="1" t="s">
        <v>16</v>
      </c>
      <c r="C7" s="1" t="s">
        <v>21</v>
      </c>
      <c r="D7" s="1" t="s">
        <v>17</v>
      </c>
    </row>
    <row r="8" spans="1:4" x14ac:dyDescent="0.35">
      <c r="A8" s="1">
        <v>7</v>
      </c>
      <c r="B8" s="1" t="s">
        <v>4</v>
      </c>
      <c r="C8" s="1" t="s">
        <v>22</v>
      </c>
      <c r="D8" s="1" t="s">
        <v>3</v>
      </c>
    </row>
    <row r="9" spans="1:4" x14ac:dyDescent="0.35">
      <c r="A9" s="1">
        <v>8</v>
      </c>
      <c r="B9" s="1" t="s">
        <v>7</v>
      </c>
      <c r="C9" s="1" t="s">
        <v>23</v>
      </c>
      <c r="D9" s="1" t="s">
        <v>6</v>
      </c>
    </row>
    <row r="10" spans="1:4" x14ac:dyDescent="0.35">
      <c r="A10" s="1">
        <v>9</v>
      </c>
      <c r="B10" s="1" t="s">
        <v>10</v>
      </c>
      <c r="C10" s="1" t="s">
        <v>21</v>
      </c>
      <c r="D10" s="1" t="s">
        <v>9</v>
      </c>
    </row>
    <row r="11" spans="1:4" x14ac:dyDescent="0.35">
      <c r="A11" s="1">
        <v>10</v>
      </c>
      <c r="B11" s="1" t="s">
        <v>13</v>
      </c>
      <c r="C11" s="1" t="s">
        <v>22</v>
      </c>
      <c r="D1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1"/>
  <sheetViews>
    <sheetView workbookViewId="0">
      <selection activeCell="L11" sqref="L11"/>
    </sheetView>
  </sheetViews>
  <sheetFormatPr defaultRowHeight="14.5" x14ac:dyDescent="0.35"/>
  <cols>
    <col min="1" max="1" width="9.54296875" bestFit="1" customWidth="1"/>
    <col min="2" max="2" width="13.36328125" bestFit="1" customWidth="1"/>
    <col min="3" max="3" width="12.453125" bestFit="1" customWidth="1"/>
    <col min="4" max="4" width="11.36328125" bestFit="1" customWidth="1"/>
    <col min="5" max="5" width="30.453125" bestFit="1" customWidth="1"/>
    <col min="6" max="6" width="11.26953125" bestFit="1" customWidth="1"/>
    <col min="7" max="7" width="6.36328125" bestFit="1" customWidth="1"/>
    <col min="8" max="8" width="5.90625" bestFit="1" customWidth="1"/>
    <col min="9" max="9" width="10.54296875" bestFit="1" customWidth="1"/>
    <col min="10" max="10" width="8.6328125" bestFit="1" customWidth="1"/>
  </cols>
  <sheetData>
    <row r="1" spans="1:10" x14ac:dyDescent="0.3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</row>
    <row r="2" spans="1:10" x14ac:dyDescent="0.35">
      <c r="A2" s="3">
        <v>44934</v>
      </c>
      <c r="B2" s="1">
        <v>10001</v>
      </c>
      <c r="C2" s="1" t="s">
        <v>2</v>
      </c>
      <c r="D2" s="1" t="s">
        <v>3</v>
      </c>
      <c r="E2" s="1" t="s">
        <v>34</v>
      </c>
      <c r="F2" s="4">
        <v>0.34375</v>
      </c>
      <c r="G2" s="1">
        <v>5</v>
      </c>
      <c r="H2" s="1">
        <v>180</v>
      </c>
      <c r="I2" s="1">
        <v>20</v>
      </c>
      <c r="J2" s="1" t="s">
        <v>35</v>
      </c>
    </row>
    <row r="3" spans="1:10" x14ac:dyDescent="0.35">
      <c r="A3" s="3">
        <v>44934</v>
      </c>
      <c r="B3" s="1">
        <v>10002</v>
      </c>
      <c r="C3" s="1" t="s">
        <v>5</v>
      </c>
      <c r="D3" s="1" t="s">
        <v>6</v>
      </c>
      <c r="E3" s="1" t="s">
        <v>36</v>
      </c>
      <c r="F3" s="4">
        <v>0.375</v>
      </c>
      <c r="G3" s="1">
        <v>4</v>
      </c>
      <c r="H3" s="1">
        <v>300</v>
      </c>
      <c r="I3" s="1">
        <v>30</v>
      </c>
      <c r="J3" s="1" t="s">
        <v>37</v>
      </c>
    </row>
    <row r="4" spans="1:10" x14ac:dyDescent="0.35">
      <c r="A4" s="3">
        <v>44934</v>
      </c>
      <c r="B4" s="1">
        <v>10003</v>
      </c>
      <c r="C4" s="1" t="s">
        <v>8</v>
      </c>
      <c r="D4" s="1" t="s">
        <v>9</v>
      </c>
      <c r="E4" s="1" t="s">
        <v>38</v>
      </c>
      <c r="F4" s="4">
        <v>0.4375</v>
      </c>
      <c r="G4" s="1">
        <v>3</v>
      </c>
      <c r="H4" s="1">
        <v>150</v>
      </c>
      <c r="I4" s="1">
        <v>10</v>
      </c>
      <c r="J4" s="1" t="s">
        <v>39</v>
      </c>
    </row>
    <row r="5" spans="1:10" x14ac:dyDescent="0.35">
      <c r="A5" s="3">
        <v>44934</v>
      </c>
      <c r="B5" s="1">
        <v>10004</v>
      </c>
      <c r="C5" s="1" t="s">
        <v>11</v>
      </c>
      <c r="D5" s="1" t="s">
        <v>12</v>
      </c>
      <c r="E5" s="1" t="s">
        <v>40</v>
      </c>
      <c r="F5" s="4">
        <v>0.45833333333333331</v>
      </c>
      <c r="G5" s="1">
        <v>5</v>
      </c>
      <c r="H5" s="1">
        <v>240</v>
      </c>
      <c r="I5" s="1">
        <v>15</v>
      </c>
      <c r="J5" s="1" t="s">
        <v>35</v>
      </c>
    </row>
    <row r="6" spans="1:10" x14ac:dyDescent="0.35">
      <c r="A6" s="3">
        <v>44934</v>
      </c>
      <c r="B6" s="1">
        <v>10005</v>
      </c>
      <c r="C6" s="1" t="s">
        <v>14</v>
      </c>
      <c r="D6" s="1" t="s">
        <v>15</v>
      </c>
      <c r="E6" s="1" t="s">
        <v>41</v>
      </c>
      <c r="F6" s="4">
        <v>0.51041666666666663</v>
      </c>
      <c r="G6" s="1">
        <v>2</v>
      </c>
      <c r="H6" s="1">
        <v>210</v>
      </c>
      <c r="I6" s="1">
        <v>25</v>
      </c>
      <c r="J6" s="1" t="s">
        <v>39</v>
      </c>
    </row>
    <row r="7" spans="1:10" x14ac:dyDescent="0.35">
      <c r="A7" s="3">
        <v>44934</v>
      </c>
      <c r="B7" s="1">
        <v>10006</v>
      </c>
      <c r="C7" s="1" t="s">
        <v>16</v>
      </c>
      <c r="D7" s="1" t="s">
        <v>17</v>
      </c>
      <c r="E7" s="1" t="s">
        <v>42</v>
      </c>
      <c r="F7" s="4">
        <v>0.54166666666666663</v>
      </c>
      <c r="G7" s="1">
        <v>4</v>
      </c>
      <c r="H7" s="1">
        <v>360</v>
      </c>
      <c r="I7" s="1">
        <v>40</v>
      </c>
      <c r="J7" s="1" t="s">
        <v>37</v>
      </c>
    </row>
    <row r="8" spans="1:10" x14ac:dyDescent="0.35">
      <c r="A8" s="3">
        <v>44934</v>
      </c>
      <c r="B8" s="1">
        <v>10007</v>
      </c>
      <c r="C8" s="1" t="s">
        <v>4</v>
      </c>
      <c r="D8" s="1" t="s">
        <v>3</v>
      </c>
      <c r="E8" s="1" t="s">
        <v>43</v>
      </c>
      <c r="F8" s="4">
        <v>0.59722222222222221</v>
      </c>
      <c r="G8" s="1">
        <v>3</v>
      </c>
      <c r="H8" s="1">
        <v>120</v>
      </c>
      <c r="I8" s="1">
        <v>5</v>
      </c>
      <c r="J8" s="1" t="s">
        <v>35</v>
      </c>
    </row>
    <row r="9" spans="1:10" x14ac:dyDescent="0.35">
      <c r="A9" s="3">
        <v>44934</v>
      </c>
      <c r="B9" s="1">
        <v>10008</v>
      </c>
      <c r="C9" s="1" t="s">
        <v>7</v>
      </c>
      <c r="D9" s="1" t="s">
        <v>6</v>
      </c>
      <c r="E9" s="1" t="s">
        <v>44</v>
      </c>
      <c r="F9" s="4">
        <v>0.65625</v>
      </c>
      <c r="G9" s="1">
        <v>5</v>
      </c>
      <c r="H9" s="1">
        <v>330</v>
      </c>
      <c r="I9" s="1">
        <v>35</v>
      </c>
      <c r="J9" s="1" t="s">
        <v>39</v>
      </c>
    </row>
    <row r="10" spans="1:10" x14ac:dyDescent="0.35">
      <c r="A10" s="3">
        <v>44934</v>
      </c>
      <c r="B10" s="1">
        <v>10009</v>
      </c>
      <c r="C10" s="1" t="s">
        <v>10</v>
      </c>
      <c r="D10" s="1" t="s">
        <v>9</v>
      </c>
      <c r="E10" s="1" t="s">
        <v>45</v>
      </c>
      <c r="F10" s="4">
        <v>0.67361111111111116</v>
      </c>
      <c r="G10" s="1">
        <v>4</v>
      </c>
      <c r="H10" s="1">
        <v>255</v>
      </c>
      <c r="I10" s="1">
        <v>20</v>
      </c>
      <c r="J10" s="1" t="s">
        <v>35</v>
      </c>
    </row>
    <row r="11" spans="1:10" x14ac:dyDescent="0.35">
      <c r="A11" s="3">
        <v>44934</v>
      </c>
      <c r="B11" s="1">
        <v>10010</v>
      </c>
      <c r="C11" s="1" t="s">
        <v>13</v>
      </c>
      <c r="D11" s="1" t="s">
        <v>12</v>
      </c>
      <c r="E11" s="1" t="s">
        <v>46</v>
      </c>
      <c r="F11" s="4">
        <v>0.70833333333333337</v>
      </c>
      <c r="G11" s="1">
        <v>2</v>
      </c>
      <c r="H11" s="1">
        <v>225</v>
      </c>
      <c r="I11" s="1">
        <v>15</v>
      </c>
      <c r="J11" s="1" t="s">
        <v>37</v>
      </c>
    </row>
    <row r="12" spans="1:10" x14ac:dyDescent="0.35">
      <c r="A12" s="3">
        <v>44965</v>
      </c>
      <c r="B12" s="1">
        <v>10011</v>
      </c>
      <c r="C12" s="1" t="s">
        <v>2</v>
      </c>
      <c r="D12" s="1" t="s">
        <v>3</v>
      </c>
      <c r="E12" s="1" t="s">
        <v>47</v>
      </c>
      <c r="F12" s="4">
        <v>0.34722222222222221</v>
      </c>
      <c r="G12" s="1">
        <v>4</v>
      </c>
      <c r="H12" s="1">
        <v>200</v>
      </c>
      <c r="I12" s="1">
        <v>18</v>
      </c>
      <c r="J12" s="1" t="s">
        <v>35</v>
      </c>
    </row>
    <row r="13" spans="1:10" x14ac:dyDescent="0.35">
      <c r="A13" s="3">
        <v>44965</v>
      </c>
      <c r="B13" s="1">
        <v>10012</v>
      </c>
      <c r="C13" s="1" t="s">
        <v>5</v>
      </c>
      <c r="D13" s="1" t="s">
        <v>6</v>
      </c>
      <c r="E13" s="1" t="s">
        <v>48</v>
      </c>
      <c r="F13" s="4">
        <v>0.38194444444444442</v>
      </c>
      <c r="G13" s="1">
        <v>3</v>
      </c>
      <c r="H13" s="1">
        <v>190</v>
      </c>
      <c r="I13" s="1">
        <v>12</v>
      </c>
      <c r="J13" s="1" t="s">
        <v>39</v>
      </c>
    </row>
    <row r="14" spans="1:10" x14ac:dyDescent="0.35">
      <c r="A14" s="3">
        <v>44965</v>
      </c>
      <c r="B14" s="1">
        <v>10013</v>
      </c>
      <c r="C14" s="1" t="s">
        <v>8</v>
      </c>
      <c r="D14" s="1" t="s">
        <v>9</v>
      </c>
      <c r="E14" s="1" t="s">
        <v>49</v>
      </c>
      <c r="F14" s="4">
        <v>0.41666666666666669</v>
      </c>
      <c r="G14" s="1">
        <v>5</v>
      </c>
      <c r="H14" s="1">
        <v>320</v>
      </c>
      <c r="I14" s="1">
        <v>25</v>
      </c>
      <c r="J14" s="1" t="s">
        <v>37</v>
      </c>
    </row>
    <row r="15" spans="1:10" x14ac:dyDescent="0.35">
      <c r="A15" s="3">
        <v>44965</v>
      </c>
      <c r="B15" s="1">
        <v>10014</v>
      </c>
      <c r="C15" s="1" t="s">
        <v>11</v>
      </c>
      <c r="D15" s="1" t="s">
        <v>12</v>
      </c>
      <c r="E15" s="1" t="s">
        <v>50</v>
      </c>
      <c r="F15" s="4">
        <v>0.47916666666666669</v>
      </c>
      <c r="G15" s="1">
        <v>2</v>
      </c>
      <c r="H15" s="1">
        <v>180</v>
      </c>
      <c r="I15" s="1">
        <v>10</v>
      </c>
      <c r="J15" s="1" t="s">
        <v>35</v>
      </c>
    </row>
    <row r="16" spans="1:10" x14ac:dyDescent="0.35">
      <c r="A16" s="3">
        <v>44965</v>
      </c>
      <c r="B16" s="1">
        <v>10015</v>
      </c>
      <c r="C16" s="1" t="s">
        <v>14</v>
      </c>
      <c r="D16" s="1" t="s">
        <v>15</v>
      </c>
      <c r="E16" s="1" t="s">
        <v>51</v>
      </c>
      <c r="F16" s="4">
        <v>0.5</v>
      </c>
      <c r="G16" s="1">
        <v>3</v>
      </c>
      <c r="H16" s="1">
        <v>240</v>
      </c>
      <c r="I16" s="1">
        <v>20</v>
      </c>
      <c r="J16" s="1" t="s">
        <v>39</v>
      </c>
    </row>
    <row r="17" spans="1:10" x14ac:dyDescent="0.35">
      <c r="A17" s="3">
        <v>44965</v>
      </c>
      <c r="B17" s="1">
        <v>10016</v>
      </c>
      <c r="C17" s="1" t="s">
        <v>16</v>
      </c>
      <c r="D17" s="1" t="s">
        <v>17</v>
      </c>
      <c r="E17" s="1" t="s">
        <v>52</v>
      </c>
      <c r="F17" s="4">
        <v>0.5625</v>
      </c>
      <c r="G17" s="1">
        <v>4</v>
      </c>
      <c r="H17" s="1">
        <v>360</v>
      </c>
      <c r="I17" s="1">
        <v>30</v>
      </c>
      <c r="J17" s="1" t="s">
        <v>35</v>
      </c>
    </row>
    <row r="18" spans="1:10" x14ac:dyDescent="0.35">
      <c r="A18" s="3">
        <v>44965</v>
      </c>
      <c r="B18" s="1">
        <v>10017</v>
      </c>
      <c r="C18" s="1" t="s">
        <v>4</v>
      </c>
      <c r="D18" s="1" t="s">
        <v>3</v>
      </c>
      <c r="E18" s="1" t="s">
        <v>53</v>
      </c>
      <c r="F18" s="4">
        <v>0.58333333333333337</v>
      </c>
      <c r="G18" s="1">
        <v>5</v>
      </c>
      <c r="H18" s="1">
        <v>400</v>
      </c>
      <c r="I18" s="1">
        <v>35</v>
      </c>
      <c r="J18" s="1" t="s">
        <v>37</v>
      </c>
    </row>
    <row r="19" spans="1:10" x14ac:dyDescent="0.35">
      <c r="A19" s="3">
        <v>44965</v>
      </c>
      <c r="B19" s="1">
        <v>10018</v>
      </c>
      <c r="C19" s="1" t="s">
        <v>7</v>
      </c>
      <c r="D19" s="1" t="s">
        <v>6</v>
      </c>
      <c r="E19" s="1" t="s">
        <v>54</v>
      </c>
      <c r="F19" s="4">
        <v>0.63541666666666663</v>
      </c>
      <c r="G19" s="1">
        <v>2</v>
      </c>
      <c r="H19" s="1">
        <v>150</v>
      </c>
      <c r="I19" s="1">
        <v>8</v>
      </c>
      <c r="J19" s="1" t="s">
        <v>35</v>
      </c>
    </row>
    <row r="20" spans="1:10" x14ac:dyDescent="0.35">
      <c r="A20" s="3">
        <v>44965</v>
      </c>
      <c r="B20" s="1">
        <v>10019</v>
      </c>
      <c r="C20" s="1" t="s">
        <v>10</v>
      </c>
      <c r="D20" s="1" t="s">
        <v>9</v>
      </c>
      <c r="E20" s="1" t="s">
        <v>55</v>
      </c>
      <c r="F20" s="4">
        <v>0.6875</v>
      </c>
      <c r="G20" s="1">
        <v>3</v>
      </c>
      <c r="H20" s="1">
        <v>270</v>
      </c>
      <c r="I20" s="1">
        <v>22</v>
      </c>
      <c r="J20" s="1" t="s">
        <v>39</v>
      </c>
    </row>
    <row r="21" spans="1:10" x14ac:dyDescent="0.35">
      <c r="A21" s="3">
        <v>44965</v>
      </c>
      <c r="B21" s="1">
        <v>10020</v>
      </c>
      <c r="C21" s="1" t="s">
        <v>13</v>
      </c>
      <c r="D21" s="1" t="s">
        <v>12</v>
      </c>
      <c r="E21" s="1" t="s">
        <v>56</v>
      </c>
      <c r="F21" s="4">
        <v>0.73958333333333337</v>
      </c>
      <c r="G21" s="1">
        <v>4</v>
      </c>
      <c r="H21" s="1">
        <v>300</v>
      </c>
      <c r="I21" s="1">
        <v>28</v>
      </c>
      <c r="J21" s="1" t="s">
        <v>37</v>
      </c>
    </row>
    <row r="22" spans="1:10" x14ac:dyDescent="0.35">
      <c r="A22" s="3">
        <v>44993</v>
      </c>
      <c r="B22" s="1">
        <v>10021</v>
      </c>
      <c r="C22" s="1" t="s">
        <v>2</v>
      </c>
      <c r="D22" s="1" t="s">
        <v>3</v>
      </c>
      <c r="E22" s="1" t="s">
        <v>57</v>
      </c>
      <c r="F22" s="4">
        <v>0.33680555555555558</v>
      </c>
      <c r="G22" s="1">
        <v>3</v>
      </c>
      <c r="H22" s="1">
        <v>220</v>
      </c>
      <c r="I22" s="1">
        <v>18</v>
      </c>
      <c r="J22" s="1" t="s">
        <v>35</v>
      </c>
    </row>
    <row r="23" spans="1:10" x14ac:dyDescent="0.35">
      <c r="A23" s="3">
        <v>44993</v>
      </c>
      <c r="B23" s="1">
        <v>10022</v>
      </c>
      <c r="C23" s="1" t="s">
        <v>5</v>
      </c>
      <c r="D23" s="1" t="s">
        <v>6</v>
      </c>
      <c r="E23" s="1" t="s">
        <v>58</v>
      </c>
      <c r="F23" s="4">
        <v>0.3923611111111111</v>
      </c>
      <c r="G23" s="1">
        <v>5</v>
      </c>
      <c r="H23" s="1">
        <v>310</v>
      </c>
      <c r="I23" s="1">
        <v>25</v>
      </c>
      <c r="J23" s="1" t="s">
        <v>39</v>
      </c>
    </row>
    <row r="24" spans="1:10" x14ac:dyDescent="0.35">
      <c r="A24" s="3">
        <v>44993</v>
      </c>
      <c r="B24" s="1">
        <v>10023</v>
      </c>
      <c r="C24" s="1" t="s">
        <v>8</v>
      </c>
      <c r="D24" s="1" t="s">
        <v>9</v>
      </c>
      <c r="E24" s="1" t="s">
        <v>59</v>
      </c>
      <c r="F24" s="4">
        <v>0.4236111111111111</v>
      </c>
      <c r="G24" s="1">
        <v>4</v>
      </c>
      <c r="H24" s="1">
        <v>260</v>
      </c>
      <c r="I24" s="1">
        <v>20</v>
      </c>
      <c r="J24" s="1" t="s">
        <v>37</v>
      </c>
    </row>
    <row r="25" spans="1:10" x14ac:dyDescent="0.35">
      <c r="A25" s="3">
        <v>44993</v>
      </c>
      <c r="B25" s="1">
        <v>10024</v>
      </c>
      <c r="C25" s="1" t="s">
        <v>11</v>
      </c>
      <c r="D25" s="1" t="s">
        <v>12</v>
      </c>
      <c r="E25" s="1" t="s">
        <v>60</v>
      </c>
      <c r="F25" s="4">
        <v>0.4861111111111111</v>
      </c>
      <c r="G25" s="1">
        <v>2</v>
      </c>
      <c r="H25" s="1">
        <v>180</v>
      </c>
      <c r="I25" s="1">
        <v>12</v>
      </c>
      <c r="J25" s="1" t="s">
        <v>35</v>
      </c>
    </row>
    <row r="26" spans="1:10" x14ac:dyDescent="0.35">
      <c r="A26" s="3">
        <v>44993</v>
      </c>
      <c r="B26" s="1">
        <v>10025</v>
      </c>
      <c r="C26" s="1" t="s">
        <v>14</v>
      </c>
      <c r="D26" s="1" t="s">
        <v>15</v>
      </c>
      <c r="E26" s="1" t="s">
        <v>61</v>
      </c>
      <c r="F26" s="4">
        <v>0.53472222222222221</v>
      </c>
      <c r="G26" s="1">
        <v>3</v>
      </c>
      <c r="H26" s="1">
        <v>240</v>
      </c>
      <c r="I26" s="1">
        <v>15</v>
      </c>
      <c r="J26" s="1" t="s">
        <v>39</v>
      </c>
    </row>
    <row r="27" spans="1:10" x14ac:dyDescent="0.35">
      <c r="A27" s="3">
        <v>44993</v>
      </c>
      <c r="B27" s="1">
        <v>10026</v>
      </c>
      <c r="C27" s="1" t="s">
        <v>16</v>
      </c>
      <c r="D27" s="1" t="s">
        <v>17</v>
      </c>
      <c r="E27" s="1" t="s">
        <v>62</v>
      </c>
      <c r="F27" s="4">
        <v>0.55555555555555558</v>
      </c>
      <c r="G27" s="1">
        <v>4</v>
      </c>
      <c r="H27" s="1">
        <v>350</v>
      </c>
      <c r="I27" s="1">
        <v>30</v>
      </c>
      <c r="J27" s="1" t="s">
        <v>37</v>
      </c>
    </row>
    <row r="28" spans="1:10" x14ac:dyDescent="0.35">
      <c r="A28" s="3">
        <v>44993</v>
      </c>
      <c r="B28" s="1">
        <v>10027</v>
      </c>
      <c r="C28" s="1" t="s">
        <v>4</v>
      </c>
      <c r="D28" s="1" t="s">
        <v>3</v>
      </c>
      <c r="E28" s="1" t="s">
        <v>63</v>
      </c>
      <c r="F28" s="4">
        <v>0.62152777777777779</v>
      </c>
      <c r="G28" s="1">
        <v>3</v>
      </c>
      <c r="H28" s="1">
        <v>200</v>
      </c>
      <c r="I28" s="1">
        <v>10</v>
      </c>
      <c r="J28" s="1" t="s">
        <v>35</v>
      </c>
    </row>
    <row r="29" spans="1:10" x14ac:dyDescent="0.35">
      <c r="A29" s="3">
        <v>44993</v>
      </c>
      <c r="B29" s="1">
        <v>10028</v>
      </c>
      <c r="C29" s="1" t="s">
        <v>7</v>
      </c>
      <c r="D29" s="1" t="s">
        <v>6</v>
      </c>
      <c r="E29" s="1" t="s">
        <v>64</v>
      </c>
      <c r="F29" s="4">
        <v>0.64930555555555558</v>
      </c>
      <c r="G29" s="1">
        <v>5</v>
      </c>
      <c r="H29" s="1">
        <v>320</v>
      </c>
      <c r="I29" s="1">
        <v>28</v>
      </c>
      <c r="J29" s="1" t="s">
        <v>39</v>
      </c>
    </row>
    <row r="30" spans="1:10" x14ac:dyDescent="0.35">
      <c r="A30" s="3">
        <v>44993</v>
      </c>
      <c r="B30" s="1">
        <v>10029</v>
      </c>
      <c r="C30" s="1" t="s">
        <v>10</v>
      </c>
      <c r="D30" s="1" t="s">
        <v>9</v>
      </c>
      <c r="E30" s="1" t="s">
        <v>65</v>
      </c>
      <c r="F30" s="4">
        <v>0.67708333333333337</v>
      </c>
      <c r="G30" s="1">
        <v>4</v>
      </c>
      <c r="H30" s="1">
        <v>210</v>
      </c>
      <c r="I30" s="1">
        <v>18</v>
      </c>
      <c r="J30" s="1" t="s">
        <v>37</v>
      </c>
    </row>
    <row r="31" spans="1:10" x14ac:dyDescent="0.35">
      <c r="A31" s="3">
        <v>44993</v>
      </c>
      <c r="B31" s="1">
        <v>10030</v>
      </c>
      <c r="C31" s="1" t="s">
        <v>13</v>
      </c>
      <c r="D31" s="1" t="s">
        <v>12</v>
      </c>
      <c r="E31" s="1" t="s">
        <v>66</v>
      </c>
      <c r="F31" s="4">
        <v>0.71527777777777779</v>
      </c>
      <c r="G31" s="1">
        <v>2</v>
      </c>
      <c r="H31" s="1">
        <v>190</v>
      </c>
      <c r="I31" s="1">
        <v>15</v>
      </c>
      <c r="J31" s="1" t="s">
        <v>35</v>
      </c>
    </row>
    <row r="32" spans="1:10" x14ac:dyDescent="0.35">
      <c r="A32" s="3">
        <v>45024</v>
      </c>
      <c r="B32" s="1">
        <v>10031</v>
      </c>
      <c r="C32" s="1" t="s">
        <v>2</v>
      </c>
      <c r="D32" s="1" t="s">
        <v>3</v>
      </c>
      <c r="E32" s="1" t="s">
        <v>67</v>
      </c>
      <c r="F32" s="4">
        <v>0.35416666666666669</v>
      </c>
      <c r="G32" s="1">
        <v>4</v>
      </c>
      <c r="H32" s="1">
        <v>230</v>
      </c>
      <c r="I32" s="1">
        <v>20</v>
      </c>
      <c r="J32" s="1" t="s">
        <v>35</v>
      </c>
    </row>
    <row r="33" spans="1:10" x14ac:dyDescent="0.35">
      <c r="A33" s="3">
        <v>45024</v>
      </c>
      <c r="B33" s="1">
        <v>10032</v>
      </c>
      <c r="C33" s="1" t="s">
        <v>5</v>
      </c>
      <c r="D33" s="1" t="s">
        <v>6</v>
      </c>
      <c r="E33" s="1" t="s">
        <v>68</v>
      </c>
      <c r="F33" s="4">
        <v>0.38541666666666669</v>
      </c>
      <c r="G33" s="1">
        <v>3</v>
      </c>
      <c r="H33" s="1">
        <v>250</v>
      </c>
      <c r="I33" s="1">
        <v>18</v>
      </c>
      <c r="J33" s="1" t="s">
        <v>37</v>
      </c>
    </row>
    <row r="34" spans="1:10" x14ac:dyDescent="0.35">
      <c r="A34" s="3">
        <v>45024</v>
      </c>
      <c r="B34" s="1">
        <v>10033</v>
      </c>
      <c r="C34" s="1" t="s">
        <v>8</v>
      </c>
      <c r="D34" s="1" t="s">
        <v>9</v>
      </c>
      <c r="E34" s="1" t="s">
        <v>69</v>
      </c>
      <c r="F34" s="4">
        <v>0.44791666666666669</v>
      </c>
      <c r="G34" s="1">
        <v>5</v>
      </c>
      <c r="H34" s="1">
        <v>310</v>
      </c>
      <c r="I34" s="1">
        <v>25</v>
      </c>
      <c r="J34" s="1" t="s">
        <v>39</v>
      </c>
    </row>
    <row r="35" spans="1:10" x14ac:dyDescent="0.35">
      <c r="A35" s="3">
        <v>45024</v>
      </c>
      <c r="B35" s="1">
        <v>10034</v>
      </c>
      <c r="C35" s="1" t="s">
        <v>11</v>
      </c>
      <c r="D35" s="1" t="s">
        <v>12</v>
      </c>
      <c r="E35" s="1" t="s">
        <v>70</v>
      </c>
      <c r="F35" s="4">
        <v>0.47222222222222221</v>
      </c>
      <c r="G35" s="1">
        <v>2</v>
      </c>
      <c r="H35" s="1">
        <v>190</v>
      </c>
      <c r="I35" s="1">
        <v>15</v>
      </c>
      <c r="J35" s="1" t="s">
        <v>35</v>
      </c>
    </row>
    <row r="36" spans="1:10" x14ac:dyDescent="0.35">
      <c r="A36" s="3">
        <v>45024</v>
      </c>
      <c r="B36" s="1">
        <v>10035</v>
      </c>
      <c r="C36" s="1" t="s">
        <v>14</v>
      </c>
      <c r="D36" s="1" t="s">
        <v>15</v>
      </c>
      <c r="E36" s="1" t="s">
        <v>71</v>
      </c>
      <c r="F36" s="4">
        <v>0.50347222222222221</v>
      </c>
      <c r="G36" s="1">
        <v>4</v>
      </c>
      <c r="H36" s="1">
        <v>270</v>
      </c>
      <c r="I36" s="1">
        <v>20</v>
      </c>
      <c r="J36" s="1" t="s">
        <v>37</v>
      </c>
    </row>
    <row r="37" spans="1:10" x14ac:dyDescent="0.35">
      <c r="A37" s="3">
        <v>45024</v>
      </c>
      <c r="B37" s="1">
        <v>10036</v>
      </c>
      <c r="C37" s="1" t="s">
        <v>16</v>
      </c>
      <c r="D37" s="1" t="s">
        <v>17</v>
      </c>
      <c r="E37" s="1" t="s">
        <v>72</v>
      </c>
      <c r="F37" s="4">
        <v>0.56944444444444442</v>
      </c>
      <c r="G37" s="1">
        <v>3</v>
      </c>
      <c r="H37" s="1">
        <v>220</v>
      </c>
      <c r="I37" s="1">
        <v>12</v>
      </c>
      <c r="J37" s="1" t="s">
        <v>39</v>
      </c>
    </row>
    <row r="38" spans="1:10" x14ac:dyDescent="0.35">
      <c r="A38" s="3">
        <v>45024</v>
      </c>
      <c r="B38" s="1">
        <v>10037</v>
      </c>
      <c r="C38" s="1" t="s">
        <v>4</v>
      </c>
      <c r="D38" s="1" t="s">
        <v>3</v>
      </c>
      <c r="E38" s="1" t="s">
        <v>73</v>
      </c>
      <c r="F38" s="4">
        <v>0.59027777777777779</v>
      </c>
      <c r="G38" s="1">
        <v>5</v>
      </c>
      <c r="H38" s="1">
        <v>330</v>
      </c>
      <c r="I38" s="1">
        <v>30</v>
      </c>
      <c r="J38" s="1" t="s">
        <v>35</v>
      </c>
    </row>
    <row r="39" spans="1:10" x14ac:dyDescent="0.35">
      <c r="A39" s="3">
        <v>45024</v>
      </c>
      <c r="B39" s="1">
        <v>10038</v>
      </c>
      <c r="C39" s="1" t="s">
        <v>7</v>
      </c>
      <c r="D39" s="1" t="s">
        <v>6</v>
      </c>
      <c r="E39" s="1" t="s">
        <v>74</v>
      </c>
      <c r="F39" s="4">
        <v>0.625</v>
      </c>
      <c r="G39" s="1">
        <v>4</v>
      </c>
      <c r="H39" s="1">
        <v>240</v>
      </c>
      <c r="I39" s="1">
        <v>18</v>
      </c>
      <c r="J39" s="1" t="s">
        <v>39</v>
      </c>
    </row>
    <row r="40" spans="1:10" x14ac:dyDescent="0.35">
      <c r="A40" s="3">
        <v>45024</v>
      </c>
      <c r="B40" s="1">
        <v>10039</v>
      </c>
      <c r="C40" s="1" t="s">
        <v>10</v>
      </c>
      <c r="D40" s="1" t="s">
        <v>9</v>
      </c>
      <c r="E40" s="1" t="s">
        <v>75</v>
      </c>
      <c r="F40" s="4">
        <v>0.68055555555555558</v>
      </c>
      <c r="G40" s="1">
        <v>3</v>
      </c>
      <c r="H40" s="1">
        <v>210</v>
      </c>
      <c r="I40" s="1">
        <v>15</v>
      </c>
      <c r="J40" s="1" t="s">
        <v>37</v>
      </c>
    </row>
    <row r="41" spans="1:10" x14ac:dyDescent="0.35">
      <c r="A41" s="3">
        <v>45024</v>
      </c>
      <c r="B41" s="1">
        <v>10040</v>
      </c>
      <c r="C41" s="1" t="s">
        <v>13</v>
      </c>
      <c r="D41" s="1" t="s">
        <v>12</v>
      </c>
      <c r="E41" s="1" t="s">
        <v>76</v>
      </c>
      <c r="F41" s="4">
        <v>0.72569444444444442</v>
      </c>
      <c r="G41" s="1">
        <v>2</v>
      </c>
      <c r="H41" s="1">
        <v>200</v>
      </c>
      <c r="I41" s="1">
        <v>10</v>
      </c>
      <c r="J41" s="1" t="s">
        <v>35</v>
      </c>
    </row>
    <row r="42" spans="1:10" x14ac:dyDescent="0.35">
      <c r="A42" s="3">
        <v>45054</v>
      </c>
      <c r="B42" s="1">
        <v>10041</v>
      </c>
      <c r="C42" s="1" t="s">
        <v>2</v>
      </c>
      <c r="D42" s="1" t="s">
        <v>3</v>
      </c>
      <c r="E42" s="1" t="s">
        <v>77</v>
      </c>
      <c r="F42" s="4">
        <v>0.33680555555555558</v>
      </c>
      <c r="G42" s="1">
        <v>3</v>
      </c>
      <c r="H42" s="1">
        <v>220</v>
      </c>
      <c r="I42" s="1">
        <v>20</v>
      </c>
      <c r="J42" s="1" t="s">
        <v>35</v>
      </c>
    </row>
    <row r="43" spans="1:10" x14ac:dyDescent="0.35">
      <c r="A43" s="3">
        <v>45054</v>
      </c>
      <c r="B43" s="1">
        <v>10042</v>
      </c>
      <c r="C43" s="1" t="s">
        <v>5</v>
      </c>
      <c r="D43" s="1" t="s">
        <v>6</v>
      </c>
      <c r="E43" s="1" t="s">
        <v>78</v>
      </c>
      <c r="F43" s="4">
        <v>0.39930555555555558</v>
      </c>
      <c r="G43" s="1">
        <v>5</v>
      </c>
      <c r="H43" s="1">
        <v>260</v>
      </c>
      <c r="I43" s="1">
        <v>22</v>
      </c>
      <c r="J43" s="1" t="s">
        <v>39</v>
      </c>
    </row>
    <row r="44" spans="1:10" x14ac:dyDescent="0.35">
      <c r="A44" s="3">
        <v>45054</v>
      </c>
      <c r="B44" s="1">
        <v>10043</v>
      </c>
      <c r="C44" s="1" t="s">
        <v>8</v>
      </c>
      <c r="D44" s="1" t="s">
        <v>9</v>
      </c>
      <c r="E44" s="1" t="s">
        <v>79</v>
      </c>
      <c r="F44" s="4">
        <v>0.43402777777777779</v>
      </c>
      <c r="G44" s="1">
        <v>4</v>
      </c>
      <c r="H44" s="1">
        <v>280</v>
      </c>
      <c r="I44" s="1">
        <v>25</v>
      </c>
      <c r="J44" s="1" t="s">
        <v>37</v>
      </c>
    </row>
    <row r="45" spans="1:10" x14ac:dyDescent="0.35">
      <c r="A45" s="3">
        <v>45054</v>
      </c>
      <c r="B45" s="1">
        <v>10044</v>
      </c>
      <c r="C45" s="1" t="s">
        <v>11</v>
      </c>
      <c r="D45" s="1" t="s">
        <v>12</v>
      </c>
      <c r="E45" s="1" t="s">
        <v>80</v>
      </c>
      <c r="F45" s="4">
        <v>0.46875</v>
      </c>
      <c r="G45" s="1">
        <v>2</v>
      </c>
      <c r="H45" s="1">
        <v>200</v>
      </c>
      <c r="I45" s="1">
        <v>15</v>
      </c>
      <c r="J45" s="1" t="s">
        <v>35</v>
      </c>
    </row>
    <row r="46" spans="1:10" x14ac:dyDescent="0.35">
      <c r="A46" s="3">
        <v>45054</v>
      </c>
      <c r="B46" s="1">
        <v>10045</v>
      </c>
      <c r="C46" s="1" t="s">
        <v>14</v>
      </c>
      <c r="D46" s="1" t="s">
        <v>15</v>
      </c>
      <c r="E46" s="1" t="s">
        <v>81</v>
      </c>
      <c r="F46" s="4">
        <v>0.53819444444444442</v>
      </c>
      <c r="G46" s="1">
        <v>4</v>
      </c>
      <c r="H46" s="1">
        <v>300</v>
      </c>
      <c r="I46" s="1">
        <v>28</v>
      </c>
      <c r="J46" s="1" t="s">
        <v>39</v>
      </c>
    </row>
    <row r="47" spans="1:10" x14ac:dyDescent="0.35">
      <c r="A47" s="3">
        <v>45054</v>
      </c>
      <c r="B47" s="1">
        <v>10046</v>
      </c>
      <c r="C47" s="1" t="s">
        <v>16</v>
      </c>
      <c r="D47" s="1" t="s">
        <v>17</v>
      </c>
      <c r="E47" s="1" t="s">
        <v>82</v>
      </c>
      <c r="F47" s="4">
        <v>0.54513888888888884</v>
      </c>
      <c r="G47" s="1">
        <v>3</v>
      </c>
      <c r="H47" s="1">
        <v>240</v>
      </c>
      <c r="I47" s="1">
        <v>18</v>
      </c>
      <c r="J47" s="1" t="s">
        <v>37</v>
      </c>
    </row>
    <row r="48" spans="1:10" x14ac:dyDescent="0.35">
      <c r="A48" s="3">
        <v>45054</v>
      </c>
      <c r="B48" s="1">
        <v>10047</v>
      </c>
      <c r="C48" s="1" t="s">
        <v>4</v>
      </c>
      <c r="D48" s="1" t="s">
        <v>3</v>
      </c>
      <c r="E48" s="1" t="s">
        <v>83</v>
      </c>
      <c r="F48" s="4">
        <v>0.60416666666666663</v>
      </c>
      <c r="G48" s="1">
        <v>5</v>
      </c>
      <c r="H48" s="1">
        <v>310</v>
      </c>
      <c r="I48" s="1">
        <v>30</v>
      </c>
      <c r="J48" s="1" t="s">
        <v>35</v>
      </c>
    </row>
    <row r="49" spans="1:10" x14ac:dyDescent="0.35">
      <c r="A49" s="3">
        <v>45054</v>
      </c>
      <c r="B49" s="1">
        <v>10048</v>
      </c>
      <c r="C49" s="1" t="s">
        <v>7</v>
      </c>
      <c r="D49" s="1" t="s">
        <v>6</v>
      </c>
      <c r="E49" s="1" t="s">
        <v>84</v>
      </c>
      <c r="F49" s="4">
        <v>0.65625</v>
      </c>
      <c r="G49" s="1">
        <v>4</v>
      </c>
      <c r="H49" s="1">
        <v>230</v>
      </c>
      <c r="I49" s="1">
        <v>20</v>
      </c>
      <c r="J49" s="1" t="s">
        <v>39</v>
      </c>
    </row>
    <row r="50" spans="1:10" x14ac:dyDescent="0.35">
      <c r="A50" s="3">
        <v>45054</v>
      </c>
      <c r="B50" s="1">
        <v>10049</v>
      </c>
      <c r="C50" s="1" t="s">
        <v>10</v>
      </c>
      <c r="D50" s="1" t="s">
        <v>9</v>
      </c>
      <c r="E50" s="1" t="s">
        <v>85</v>
      </c>
      <c r="F50" s="4">
        <v>0.69097222222222221</v>
      </c>
      <c r="G50" s="1">
        <v>3</v>
      </c>
      <c r="H50" s="1">
        <v>210</v>
      </c>
      <c r="I50" s="1">
        <v>15</v>
      </c>
      <c r="J50" s="1" t="s">
        <v>37</v>
      </c>
    </row>
    <row r="51" spans="1:10" x14ac:dyDescent="0.35">
      <c r="A51" s="3">
        <v>45054</v>
      </c>
      <c r="B51" s="1">
        <v>10050</v>
      </c>
      <c r="C51" s="1" t="s">
        <v>13</v>
      </c>
      <c r="D51" s="1" t="s">
        <v>12</v>
      </c>
      <c r="E51" s="1" t="s">
        <v>86</v>
      </c>
      <c r="F51" s="4">
        <v>0.71527777777777779</v>
      </c>
      <c r="G51" s="1">
        <v>2</v>
      </c>
      <c r="H51" s="1">
        <v>190</v>
      </c>
      <c r="I51" s="1">
        <v>12</v>
      </c>
      <c r="J51" s="1" t="s">
        <v>35</v>
      </c>
    </row>
    <row r="52" spans="1:10" x14ac:dyDescent="0.35">
      <c r="A52" s="3">
        <v>45085</v>
      </c>
      <c r="B52" s="1">
        <v>10051</v>
      </c>
      <c r="C52" s="1" t="s">
        <v>2</v>
      </c>
      <c r="D52" s="1" t="s">
        <v>3</v>
      </c>
      <c r="E52" s="1" t="s">
        <v>87</v>
      </c>
      <c r="F52" s="4">
        <v>0.34375</v>
      </c>
      <c r="G52" s="1">
        <v>4</v>
      </c>
      <c r="H52" s="1">
        <v>230</v>
      </c>
      <c r="I52" s="1">
        <v>20</v>
      </c>
      <c r="J52" s="1" t="s">
        <v>35</v>
      </c>
    </row>
    <row r="53" spans="1:10" x14ac:dyDescent="0.35">
      <c r="A53" s="3">
        <v>45085</v>
      </c>
      <c r="B53" s="1">
        <v>10052</v>
      </c>
      <c r="C53" s="1" t="s">
        <v>5</v>
      </c>
      <c r="D53" s="1" t="s">
        <v>6</v>
      </c>
      <c r="E53" s="1" t="s">
        <v>88</v>
      </c>
      <c r="F53" s="4">
        <v>0.375</v>
      </c>
      <c r="G53" s="1">
        <v>3</v>
      </c>
      <c r="H53" s="1">
        <v>250</v>
      </c>
      <c r="I53" s="1">
        <v>18</v>
      </c>
      <c r="J53" s="1" t="s">
        <v>37</v>
      </c>
    </row>
    <row r="54" spans="1:10" x14ac:dyDescent="0.35">
      <c r="A54" s="3">
        <v>45085</v>
      </c>
      <c r="B54" s="1">
        <v>10053</v>
      </c>
      <c r="C54" s="1" t="s">
        <v>8</v>
      </c>
      <c r="D54" s="1" t="s">
        <v>9</v>
      </c>
      <c r="E54" s="1" t="s">
        <v>89</v>
      </c>
      <c r="F54" s="4">
        <v>0.4375</v>
      </c>
      <c r="G54" s="1">
        <v>5</v>
      </c>
      <c r="H54" s="1">
        <v>320</v>
      </c>
      <c r="I54" s="1">
        <v>25</v>
      </c>
      <c r="J54" s="1" t="s">
        <v>39</v>
      </c>
    </row>
    <row r="55" spans="1:10" x14ac:dyDescent="0.35">
      <c r="A55" s="3">
        <v>45085</v>
      </c>
      <c r="B55" s="1">
        <v>10054</v>
      </c>
      <c r="C55" s="1" t="s">
        <v>11</v>
      </c>
      <c r="D55" s="1" t="s">
        <v>12</v>
      </c>
      <c r="E55" s="1" t="s">
        <v>90</v>
      </c>
      <c r="F55" s="4">
        <v>0.45833333333333331</v>
      </c>
      <c r="G55" s="1">
        <v>2</v>
      </c>
      <c r="H55" s="1">
        <v>190</v>
      </c>
      <c r="I55" s="1">
        <v>15</v>
      </c>
      <c r="J55" s="1" t="s">
        <v>35</v>
      </c>
    </row>
    <row r="56" spans="1:10" x14ac:dyDescent="0.35">
      <c r="A56" s="3">
        <v>45085</v>
      </c>
      <c r="B56" s="1">
        <v>10055</v>
      </c>
      <c r="C56" s="1" t="s">
        <v>14</v>
      </c>
      <c r="D56" s="1" t="s">
        <v>15</v>
      </c>
      <c r="E56" s="1" t="s">
        <v>91</v>
      </c>
      <c r="F56" s="4">
        <v>0.51041666666666663</v>
      </c>
      <c r="G56" s="1">
        <v>4</v>
      </c>
      <c r="H56" s="1">
        <v>270</v>
      </c>
      <c r="I56" s="1">
        <v>20</v>
      </c>
      <c r="J56" s="1" t="s">
        <v>37</v>
      </c>
    </row>
    <row r="57" spans="1:10" x14ac:dyDescent="0.35">
      <c r="A57" s="3">
        <v>45085</v>
      </c>
      <c r="B57" s="1">
        <v>10056</v>
      </c>
      <c r="C57" s="1" t="s">
        <v>16</v>
      </c>
      <c r="D57" s="1" t="s">
        <v>17</v>
      </c>
      <c r="E57" s="1" t="s">
        <v>92</v>
      </c>
      <c r="F57" s="4">
        <v>0.54166666666666663</v>
      </c>
      <c r="G57" s="1">
        <v>3</v>
      </c>
      <c r="H57" s="1">
        <v>220</v>
      </c>
      <c r="I57" s="1">
        <v>12</v>
      </c>
      <c r="J57" s="1" t="s">
        <v>39</v>
      </c>
    </row>
    <row r="58" spans="1:10" x14ac:dyDescent="0.35">
      <c r="A58" s="3">
        <v>45085</v>
      </c>
      <c r="B58" s="1">
        <v>10057</v>
      </c>
      <c r="C58" s="1" t="s">
        <v>4</v>
      </c>
      <c r="D58" s="1" t="s">
        <v>3</v>
      </c>
      <c r="E58" s="1" t="s">
        <v>93</v>
      </c>
      <c r="F58" s="4">
        <v>0.59722222222222221</v>
      </c>
      <c r="G58" s="1">
        <v>5</v>
      </c>
      <c r="H58" s="1">
        <v>330</v>
      </c>
      <c r="I58" s="1">
        <v>30</v>
      </c>
      <c r="J58" s="1" t="s">
        <v>35</v>
      </c>
    </row>
    <row r="59" spans="1:10" x14ac:dyDescent="0.35">
      <c r="A59" s="3">
        <v>45085</v>
      </c>
      <c r="B59" s="1">
        <v>10058</v>
      </c>
      <c r="C59" s="1" t="s">
        <v>7</v>
      </c>
      <c r="D59" s="1" t="s">
        <v>6</v>
      </c>
      <c r="E59" s="1" t="s">
        <v>94</v>
      </c>
      <c r="F59" s="4">
        <v>0.65625</v>
      </c>
      <c r="G59" s="1">
        <v>4</v>
      </c>
      <c r="H59" s="1">
        <v>240</v>
      </c>
      <c r="I59" s="1">
        <v>18</v>
      </c>
      <c r="J59" s="1" t="s">
        <v>39</v>
      </c>
    </row>
    <row r="60" spans="1:10" x14ac:dyDescent="0.35">
      <c r="A60" s="3">
        <v>45085</v>
      </c>
      <c r="B60" s="1">
        <v>10059</v>
      </c>
      <c r="C60" s="1" t="s">
        <v>10</v>
      </c>
      <c r="D60" s="1" t="s">
        <v>9</v>
      </c>
      <c r="E60" s="1" t="s">
        <v>95</v>
      </c>
      <c r="F60" s="4">
        <v>0.67361111111111116</v>
      </c>
      <c r="G60" s="1">
        <v>3</v>
      </c>
      <c r="H60" s="1">
        <v>210</v>
      </c>
      <c r="I60" s="1">
        <v>15</v>
      </c>
      <c r="J60" s="1" t="s">
        <v>37</v>
      </c>
    </row>
    <row r="61" spans="1:10" x14ac:dyDescent="0.35">
      <c r="A61" s="3">
        <v>45085</v>
      </c>
      <c r="B61" s="1">
        <v>10060</v>
      </c>
      <c r="C61" s="1" t="s">
        <v>13</v>
      </c>
      <c r="D61" s="1" t="s">
        <v>12</v>
      </c>
      <c r="E61" s="1" t="s">
        <v>96</v>
      </c>
      <c r="F61" s="4">
        <v>0.70833333333333337</v>
      </c>
      <c r="G61" s="1">
        <v>2</v>
      </c>
      <c r="H61" s="1">
        <v>200</v>
      </c>
      <c r="I61" s="1">
        <v>10</v>
      </c>
      <c r="J61" s="1" t="s">
        <v>35</v>
      </c>
    </row>
    <row r="62" spans="1:10" x14ac:dyDescent="0.35">
      <c r="A62" s="3">
        <v>45115</v>
      </c>
      <c r="B62" s="1">
        <v>10061</v>
      </c>
      <c r="C62" s="1" t="s">
        <v>2</v>
      </c>
      <c r="D62" s="1" t="s">
        <v>3</v>
      </c>
      <c r="E62" s="1" t="s">
        <v>97</v>
      </c>
      <c r="F62" s="4">
        <v>0.34027777777777779</v>
      </c>
      <c r="G62" s="1">
        <v>3</v>
      </c>
      <c r="H62" s="1">
        <v>220</v>
      </c>
      <c r="I62" s="1">
        <v>18</v>
      </c>
      <c r="J62" s="1" t="s">
        <v>35</v>
      </c>
    </row>
    <row r="63" spans="1:10" x14ac:dyDescent="0.35">
      <c r="A63" s="3">
        <v>45115</v>
      </c>
      <c r="B63" s="1">
        <v>10062</v>
      </c>
      <c r="C63" s="1" t="s">
        <v>5</v>
      </c>
      <c r="D63" s="1" t="s">
        <v>6</v>
      </c>
      <c r="E63" s="1" t="s">
        <v>98</v>
      </c>
      <c r="F63" s="4">
        <v>0.3923611111111111</v>
      </c>
      <c r="G63" s="1">
        <v>5</v>
      </c>
      <c r="H63" s="1">
        <v>280</v>
      </c>
      <c r="I63" s="1">
        <v>22</v>
      </c>
      <c r="J63" s="1" t="s">
        <v>39</v>
      </c>
    </row>
    <row r="64" spans="1:10" x14ac:dyDescent="0.35">
      <c r="A64" s="3">
        <v>45115</v>
      </c>
      <c r="B64" s="1">
        <v>10063</v>
      </c>
      <c r="C64" s="1" t="s">
        <v>8</v>
      </c>
      <c r="D64" s="1" t="s">
        <v>9</v>
      </c>
      <c r="E64" s="1" t="s">
        <v>99</v>
      </c>
      <c r="F64" s="4">
        <v>0.4201388888888889</v>
      </c>
      <c r="G64" s="1">
        <v>4</v>
      </c>
      <c r="H64" s="1">
        <v>260</v>
      </c>
      <c r="I64" s="1">
        <v>20</v>
      </c>
      <c r="J64" s="1" t="s">
        <v>37</v>
      </c>
    </row>
    <row r="65" spans="1:10" x14ac:dyDescent="0.35">
      <c r="A65" s="3">
        <v>45115</v>
      </c>
      <c r="B65" s="1">
        <v>10064</v>
      </c>
      <c r="C65" s="1" t="s">
        <v>11</v>
      </c>
      <c r="D65" s="1" t="s">
        <v>12</v>
      </c>
      <c r="E65" s="1" t="s">
        <v>100</v>
      </c>
      <c r="F65" s="4">
        <v>0.46875</v>
      </c>
      <c r="G65" s="1">
        <v>2</v>
      </c>
      <c r="H65" s="1">
        <v>200</v>
      </c>
      <c r="I65" s="1">
        <v>15</v>
      </c>
      <c r="J65" s="1" t="s">
        <v>35</v>
      </c>
    </row>
    <row r="66" spans="1:10" x14ac:dyDescent="0.35">
      <c r="A66" s="3">
        <v>45115</v>
      </c>
      <c r="B66" s="1">
        <v>10065</v>
      </c>
      <c r="C66" s="1" t="s">
        <v>14</v>
      </c>
      <c r="D66" s="1" t="s">
        <v>15</v>
      </c>
      <c r="E66" s="1" t="s">
        <v>101</v>
      </c>
      <c r="F66" s="4">
        <v>0.51388888888888884</v>
      </c>
      <c r="G66" s="1">
        <v>3</v>
      </c>
      <c r="H66" s="1">
        <v>240</v>
      </c>
      <c r="I66" s="1">
        <v>17</v>
      </c>
      <c r="J66" s="1" t="s">
        <v>39</v>
      </c>
    </row>
    <row r="67" spans="1:10" x14ac:dyDescent="0.35">
      <c r="A67" s="3">
        <v>45115</v>
      </c>
      <c r="B67" s="1">
        <v>10066</v>
      </c>
      <c r="C67" s="1" t="s">
        <v>16</v>
      </c>
      <c r="D67" s="1" t="s">
        <v>17</v>
      </c>
      <c r="E67" s="1" t="s">
        <v>102</v>
      </c>
      <c r="F67" s="4">
        <v>0.56597222222222221</v>
      </c>
      <c r="G67" s="1">
        <v>4</v>
      </c>
      <c r="H67" s="1">
        <v>300</v>
      </c>
      <c r="I67" s="1">
        <v>25</v>
      </c>
      <c r="J67" s="1" t="s">
        <v>37</v>
      </c>
    </row>
    <row r="68" spans="1:10" x14ac:dyDescent="0.35">
      <c r="A68" s="3">
        <v>45115</v>
      </c>
      <c r="B68" s="1">
        <v>10067</v>
      </c>
      <c r="C68" s="1" t="s">
        <v>4</v>
      </c>
      <c r="D68" s="1" t="s">
        <v>3</v>
      </c>
      <c r="E68" s="1" t="s">
        <v>103</v>
      </c>
      <c r="F68" s="4">
        <v>0.61458333333333337</v>
      </c>
      <c r="G68" s="1">
        <v>3</v>
      </c>
      <c r="H68" s="1">
        <v>210</v>
      </c>
      <c r="I68" s="1">
        <v>15</v>
      </c>
      <c r="J68" s="1" t="s">
        <v>35</v>
      </c>
    </row>
    <row r="69" spans="1:10" x14ac:dyDescent="0.35">
      <c r="A69" s="3">
        <v>45115</v>
      </c>
      <c r="B69" s="1">
        <v>10068</v>
      </c>
      <c r="C69" s="1" t="s">
        <v>7</v>
      </c>
      <c r="D69" s="1" t="s">
        <v>6</v>
      </c>
      <c r="E69" s="1" t="s">
        <v>104</v>
      </c>
      <c r="F69" s="4">
        <v>0.64583333333333337</v>
      </c>
      <c r="G69" s="1">
        <v>5</v>
      </c>
      <c r="H69" s="1">
        <v>310</v>
      </c>
      <c r="I69" s="1">
        <v>28</v>
      </c>
      <c r="J69" s="1" t="s">
        <v>39</v>
      </c>
    </row>
    <row r="70" spans="1:10" x14ac:dyDescent="0.35">
      <c r="A70" s="3">
        <v>45115</v>
      </c>
      <c r="B70" s="1">
        <v>10069</v>
      </c>
      <c r="C70" s="1" t="s">
        <v>10</v>
      </c>
      <c r="D70" s="1" t="s">
        <v>9</v>
      </c>
      <c r="E70" s="1" t="s">
        <v>105</v>
      </c>
      <c r="F70" s="4">
        <v>0.69444444444444442</v>
      </c>
      <c r="G70" s="1">
        <v>4</v>
      </c>
      <c r="H70" s="1">
        <v>230</v>
      </c>
      <c r="I70" s="1">
        <v>18</v>
      </c>
      <c r="J70" s="1" t="s">
        <v>37</v>
      </c>
    </row>
    <row r="71" spans="1:10" x14ac:dyDescent="0.35">
      <c r="A71" s="3">
        <v>45115</v>
      </c>
      <c r="B71" s="1">
        <v>10070</v>
      </c>
      <c r="C71" s="1" t="s">
        <v>13</v>
      </c>
      <c r="D71" s="1" t="s">
        <v>12</v>
      </c>
      <c r="E71" s="1" t="s">
        <v>106</v>
      </c>
      <c r="F71" s="4">
        <v>0.72222222222222221</v>
      </c>
      <c r="G71" s="1">
        <v>2</v>
      </c>
      <c r="H71" s="1">
        <v>190</v>
      </c>
      <c r="I71" s="1">
        <v>12</v>
      </c>
      <c r="J71" s="1" t="s">
        <v>35</v>
      </c>
    </row>
    <row r="72" spans="1:10" x14ac:dyDescent="0.35">
      <c r="A72" s="3">
        <v>45146</v>
      </c>
      <c r="B72" s="1">
        <v>10071</v>
      </c>
      <c r="C72" s="1" t="s">
        <v>2</v>
      </c>
      <c r="D72" s="1" t="s">
        <v>3</v>
      </c>
      <c r="E72" s="1" t="s">
        <v>107</v>
      </c>
      <c r="F72" s="4">
        <v>0.34375</v>
      </c>
      <c r="G72" s="1">
        <v>4</v>
      </c>
      <c r="H72" s="1">
        <v>230</v>
      </c>
      <c r="I72" s="1">
        <v>20</v>
      </c>
      <c r="J72" s="1" t="s">
        <v>35</v>
      </c>
    </row>
    <row r="73" spans="1:10" x14ac:dyDescent="0.35">
      <c r="A73" s="3">
        <v>45146</v>
      </c>
      <c r="B73" s="1">
        <v>10072</v>
      </c>
      <c r="C73" s="1" t="s">
        <v>5</v>
      </c>
      <c r="D73" s="1" t="s">
        <v>6</v>
      </c>
      <c r="E73" s="1" t="s">
        <v>108</v>
      </c>
      <c r="F73" s="4">
        <v>0.375</v>
      </c>
      <c r="G73" s="1">
        <v>3</v>
      </c>
      <c r="H73" s="1">
        <v>250</v>
      </c>
      <c r="I73" s="1">
        <v>18</v>
      </c>
      <c r="J73" s="1" t="s">
        <v>37</v>
      </c>
    </row>
    <row r="74" spans="1:10" x14ac:dyDescent="0.35">
      <c r="A74" s="3">
        <v>45146</v>
      </c>
      <c r="B74" s="1">
        <v>10073</v>
      </c>
      <c r="C74" s="1" t="s">
        <v>8</v>
      </c>
      <c r="D74" s="1" t="s">
        <v>9</v>
      </c>
      <c r="E74" s="1" t="s">
        <v>109</v>
      </c>
      <c r="F74" s="4">
        <v>0.4375</v>
      </c>
      <c r="G74" s="1">
        <v>5</v>
      </c>
      <c r="H74" s="1">
        <v>320</v>
      </c>
      <c r="I74" s="1">
        <v>25</v>
      </c>
      <c r="J74" s="1" t="s">
        <v>39</v>
      </c>
    </row>
    <row r="75" spans="1:10" x14ac:dyDescent="0.35">
      <c r="A75" s="3">
        <v>45146</v>
      </c>
      <c r="B75" s="1">
        <v>10074</v>
      </c>
      <c r="C75" s="1" t="s">
        <v>11</v>
      </c>
      <c r="D75" s="1" t="s">
        <v>12</v>
      </c>
      <c r="E75" s="1" t="s">
        <v>110</v>
      </c>
      <c r="F75" s="4">
        <v>0.45833333333333331</v>
      </c>
      <c r="G75" s="1">
        <v>2</v>
      </c>
      <c r="H75" s="1">
        <v>190</v>
      </c>
      <c r="I75" s="1">
        <v>15</v>
      </c>
      <c r="J75" s="1" t="s">
        <v>35</v>
      </c>
    </row>
    <row r="76" spans="1:10" x14ac:dyDescent="0.35">
      <c r="A76" s="3">
        <v>45146</v>
      </c>
      <c r="B76" s="1">
        <v>10075</v>
      </c>
      <c r="C76" s="1" t="s">
        <v>14</v>
      </c>
      <c r="D76" s="1" t="s">
        <v>15</v>
      </c>
      <c r="E76" s="1" t="s">
        <v>111</v>
      </c>
      <c r="F76" s="4">
        <v>0.51041666666666663</v>
      </c>
      <c r="G76" s="1">
        <v>4</v>
      </c>
      <c r="H76" s="1">
        <v>270</v>
      </c>
      <c r="I76" s="1">
        <v>20</v>
      </c>
      <c r="J76" s="1" t="s">
        <v>37</v>
      </c>
    </row>
    <row r="77" spans="1:10" x14ac:dyDescent="0.35">
      <c r="A77" s="3">
        <v>45146</v>
      </c>
      <c r="B77" s="1">
        <v>10076</v>
      </c>
      <c r="C77" s="1" t="s">
        <v>16</v>
      </c>
      <c r="D77" s="1" t="s">
        <v>17</v>
      </c>
      <c r="E77" s="1" t="s">
        <v>112</v>
      </c>
      <c r="F77" s="4">
        <v>0.54166666666666663</v>
      </c>
      <c r="G77" s="1">
        <v>3</v>
      </c>
      <c r="H77" s="1">
        <v>220</v>
      </c>
      <c r="I77" s="1">
        <v>12</v>
      </c>
      <c r="J77" s="1" t="s">
        <v>39</v>
      </c>
    </row>
    <row r="78" spans="1:10" x14ac:dyDescent="0.35">
      <c r="A78" s="3">
        <v>45146</v>
      </c>
      <c r="B78" s="1">
        <v>10077</v>
      </c>
      <c r="C78" s="1" t="s">
        <v>4</v>
      </c>
      <c r="D78" s="1" t="s">
        <v>3</v>
      </c>
      <c r="E78" s="1" t="s">
        <v>113</v>
      </c>
      <c r="F78" s="4">
        <v>0.59722222222222221</v>
      </c>
      <c r="G78" s="1">
        <v>5</v>
      </c>
      <c r="H78" s="1">
        <v>330</v>
      </c>
      <c r="I78" s="1">
        <v>30</v>
      </c>
      <c r="J78" s="1" t="s">
        <v>35</v>
      </c>
    </row>
    <row r="79" spans="1:10" x14ac:dyDescent="0.35">
      <c r="A79" s="3">
        <v>45146</v>
      </c>
      <c r="B79" s="1">
        <v>10078</v>
      </c>
      <c r="C79" s="1" t="s">
        <v>7</v>
      </c>
      <c r="D79" s="1" t="s">
        <v>6</v>
      </c>
      <c r="E79" s="1" t="s">
        <v>114</v>
      </c>
      <c r="F79" s="4">
        <v>0.65625</v>
      </c>
      <c r="G79" s="1">
        <v>4</v>
      </c>
      <c r="H79" s="1">
        <v>240</v>
      </c>
      <c r="I79" s="1">
        <v>18</v>
      </c>
      <c r="J79" s="1" t="s">
        <v>39</v>
      </c>
    </row>
    <row r="80" spans="1:10" x14ac:dyDescent="0.35">
      <c r="A80" s="3">
        <v>45146</v>
      </c>
      <c r="B80" s="1">
        <v>10079</v>
      </c>
      <c r="C80" s="1" t="s">
        <v>10</v>
      </c>
      <c r="D80" s="1" t="s">
        <v>9</v>
      </c>
      <c r="E80" s="1" t="s">
        <v>115</v>
      </c>
      <c r="F80" s="4">
        <v>0.67361111111111116</v>
      </c>
      <c r="G80" s="1">
        <v>3</v>
      </c>
      <c r="H80" s="1">
        <v>210</v>
      </c>
      <c r="I80" s="1">
        <v>15</v>
      </c>
      <c r="J80" s="1" t="s">
        <v>37</v>
      </c>
    </row>
    <row r="81" spans="1:10" x14ac:dyDescent="0.35">
      <c r="A81" s="3">
        <v>45146</v>
      </c>
      <c r="B81" s="1">
        <v>10080</v>
      </c>
      <c r="C81" s="1" t="s">
        <v>13</v>
      </c>
      <c r="D81" s="1" t="s">
        <v>12</v>
      </c>
      <c r="E81" s="1" t="s">
        <v>116</v>
      </c>
      <c r="F81" s="4">
        <v>0.70833333333333337</v>
      </c>
      <c r="G81" s="1">
        <v>2</v>
      </c>
      <c r="H81" s="1">
        <v>200</v>
      </c>
      <c r="I81" s="1">
        <v>10</v>
      </c>
      <c r="J81" s="1" t="s">
        <v>35</v>
      </c>
    </row>
    <row r="82" spans="1:10" x14ac:dyDescent="0.35">
      <c r="A82" s="3">
        <v>45177</v>
      </c>
      <c r="B82" s="1">
        <v>10081</v>
      </c>
      <c r="C82" s="1" t="s">
        <v>2</v>
      </c>
      <c r="D82" s="1" t="s">
        <v>3</v>
      </c>
      <c r="E82" s="1" t="s">
        <v>117</v>
      </c>
      <c r="F82" s="4">
        <v>0.35416666666666669</v>
      </c>
      <c r="G82" s="1">
        <v>4</v>
      </c>
      <c r="H82" s="1">
        <v>230</v>
      </c>
      <c r="I82" s="1">
        <v>20</v>
      </c>
      <c r="J82" s="1" t="s">
        <v>35</v>
      </c>
    </row>
    <row r="83" spans="1:10" x14ac:dyDescent="0.35">
      <c r="A83" s="3">
        <v>45177</v>
      </c>
      <c r="B83" s="1">
        <v>10082</v>
      </c>
      <c r="C83" s="1" t="s">
        <v>5</v>
      </c>
      <c r="D83" s="1" t="s">
        <v>6</v>
      </c>
      <c r="E83" s="1" t="s">
        <v>118</v>
      </c>
      <c r="F83" s="4">
        <v>0.38541666666666669</v>
      </c>
      <c r="G83" s="1">
        <v>3</v>
      </c>
      <c r="H83" s="1">
        <v>250</v>
      </c>
      <c r="I83" s="1">
        <v>18</v>
      </c>
      <c r="J83" s="1" t="s">
        <v>37</v>
      </c>
    </row>
    <row r="84" spans="1:10" x14ac:dyDescent="0.35">
      <c r="A84" s="3">
        <v>45177</v>
      </c>
      <c r="B84" s="1">
        <v>10083</v>
      </c>
      <c r="C84" s="1" t="s">
        <v>8</v>
      </c>
      <c r="D84" s="1" t="s">
        <v>9</v>
      </c>
      <c r="E84" s="1" t="s">
        <v>119</v>
      </c>
      <c r="F84" s="4">
        <v>0.44791666666666669</v>
      </c>
      <c r="G84" s="1">
        <v>5</v>
      </c>
      <c r="H84" s="1">
        <v>320</v>
      </c>
      <c r="I84" s="1">
        <v>25</v>
      </c>
      <c r="J84" s="1" t="s">
        <v>39</v>
      </c>
    </row>
    <row r="85" spans="1:10" x14ac:dyDescent="0.35">
      <c r="A85" s="3">
        <v>45177</v>
      </c>
      <c r="B85" s="1">
        <v>10084</v>
      </c>
      <c r="C85" s="1" t="s">
        <v>11</v>
      </c>
      <c r="D85" s="1" t="s">
        <v>12</v>
      </c>
      <c r="E85" s="1" t="s">
        <v>120</v>
      </c>
      <c r="F85" s="4">
        <v>0.47222222222222221</v>
      </c>
      <c r="G85" s="1">
        <v>2</v>
      </c>
      <c r="H85" s="1">
        <v>190</v>
      </c>
      <c r="I85" s="1">
        <v>15</v>
      </c>
      <c r="J85" s="1" t="s">
        <v>35</v>
      </c>
    </row>
    <row r="86" spans="1:10" x14ac:dyDescent="0.35">
      <c r="A86" s="3">
        <v>45177</v>
      </c>
      <c r="B86" s="1">
        <v>10085</v>
      </c>
      <c r="C86" s="1" t="s">
        <v>14</v>
      </c>
      <c r="D86" s="1" t="s">
        <v>15</v>
      </c>
      <c r="E86" s="1" t="s">
        <v>121</v>
      </c>
      <c r="F86" s="4">
        <v>0.50347222222222221</v>
      </c>
      <c r="G86" s="1">
        <v>4</v>
      </c>
      <c r="H86" s="1">
        <v>270</v>
      </c>
      <c r="I86" s="1">
        <v>20</v>
      </c>
      <c r="J86" s="1" t="s">
        <v>37</v>
      </c>
    </row>
    <row r="87" spans="1:10" x14ac:dyDescent="0.35">
      <c r="A87" s="3">
        <v>45177</v>
      </c>
      <c r="B87" s="1">
        <v>10086</v>
      </c>
      <c r="C87" s="1" t="s">
        <v>16</v>
      </c>
      <c r="D87" s="1" t="s">
        <v>17</v>
      </c>
      <c r="E87" s="1" t="s">
        <v>122</v>
      </c>
      <c r="F87" s="4">
        <v>0.56944444444444442</v>
      </c>
      <c r="G87" s="1">
        <v>3</v>
      </c>
      <c r="H87" s="1">
        <v>220</v>
      </c>
      <c r="I87" s="1">
        <v>12</v>
      </c>
      <c r="J87" s="1" t="s">
        <v>39</v>
      </c>
    </row>
    <row r="88" spans="1:10" x14ac:dyDescent="0.35">
      <c r="A88" s="3">
        <v>45177</v>
      </c>
      <c r="B88" s="1">
        <v>10087</v>
      </c>
      <c r="C88" s="1" t="s">
        <v>4</v>
      </c>
      <c r="D88" s="1" t="s">
        <v>3</v>
      </c>
      <c r="E88" s="1" t="s">
        <v>123</v>
      </c>
      <c r="F88" s="4">
        <v>0.59027777777777779</v>
      </c>
      <c r="G88" s="1">
        <v>5</v>
      </c>
      <c r="H88" s="1">
        <v>330</v>
      </c>
      <c r="I88" s="1">
        <v>30</v>
      </c>
      <c r="J88" s="1" t="s">
        <v>35</v>
      </c>
    </row>
    <row r="89" spans="1:10" x14ac:dyDescent="0.35">
      <c r="A89" s="3">
        <v>45177</v>
      </c>
      <c r="B89" s="1">
        <v>10088</v>
      </c>
      <c r="C89" s="1" t="s">
        <v>7</v>
      </c>
      <c r="D89" s="1" t="s">
        <v>6</v>
      </c>
      <c r="E89" s="1" t="s">
        <v>124</v>
      </c>
      <c r="F89" s="4">
        <v>0.625</v>
      </c>
      <c r="G89" s="1">
        <v>4</v>
      </c>
      <c r="H89" s="1">
        <v>240</v>
      </c>
      <c r="I89" s="1">
        <v>18</v>
      </c>
      <c r="J89" s="1" t="s">
        <v>39</v>
      </c>
    </row>
    <row r="90" spans="1:10" x14ac:dyDescent="0.35">
      <c r="A90" s="3">
        <v>45177</v>
      </c>
      <c r="B90" s="1">
        <v>10089</v>
      </c>
      <c r="C90" s="1" t="s">
        <v>10</v>
      </c>
      <c r="D90" s="1" t="s">
        <v>9</v>
      </c>
      <c r="E90" s="1" t="s">
        <v>125</v>
      </c>
      <c r="F90" s="4">
        <v>0.68055555555555558</v>
      </c>
      <c r="G90" s="1">
        <v>3</v>
      </c>
      <c r="H90" s="1">
        <v>210</v>
      </c>
      <c r="I90" s="1">
        <v>15</v>
      </c>
      <c r="J90" s="1" t="s">
        <v>37</v>
      </c>
    </row>
    <row r="91" spans="1:10" x14ac:dyDescent="0.35">
      <c r="A91" s="3">
        <v>45177</v>
      </c>
      <c r="B91" s="1">
        <v>10090</v>
      </c>
      <c r="C91" s="1" t="s">
        <v>13</v>
      </c>
      <c r="D91" s="1" t="s">
        <v>12</v>
      </c>
      <c r="E91" s="1" t="s">
        <v>126</v>
      </c>
      <c r="F91" s="4">
        <v>0.72569444444444442</v>
      </c>
      <c r="G91" s="1">
        <v>2</v>
      </c>
      <c r="H91" s="1">
        <v>200</v>
      </c>
      <c r="I91" s="1">
        <v>10</v>
      </c>
      <c r="J9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1"/>
  <sheetViews>
    <sheetView topLeftCell="B1" workbookViewId="0">
      <selection activeCell="I97" sqref="I97"/>
    </sheetView>
  </sheetViews>
  <sheetFormatPr defaultRowHeight="14.5" x14ac:dyDescent="0.35"/>
  <cols>
    <col min="1" max="1" width="9.54296875" bestFit="1" customWidth="1"/>
    <col min="2" max="2" width="13.36328125" bestFit="1" customWidth="1"/>
    <col min="3" max="3" width="12.453125" bestFit="1" customWidth="1"/>
    <col min="4" max="4" width="11.36328125" bestFit="1" customWidth="1"/>
    <col min="5" max="5" width="30.453125" bestFit="1" customWidth="1"/>
    <col min="6" max="6" width="11.26953125" bestFit="1" customWidth="1"/>
    <col min="7" max="7" width="6.36328125" bestFit="1" customWidth="1"/>
    <col min="8" max="8" width="5.90625" bestFit="1" customWidth="1"/>
    <col min="9" max="9" width="10.54296875" bestFit="1" customWidth="1"/>
    <col min="10" max="10" width="8.6328125" bestFit="1" customWidth="1"/>
  </cols>
  <sheetData>
    <row r="1" spans="1:10" x14ac:dyDescent="0.3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</row>
    <row r="2" spans="1:10" x14ac:dyDescent="0.35">
      <c r="A2" s="3">
        <v>44934</v>
      </c>
      <c r="B2" s="1">
        <v>10001</v>
      </c>
      <c r="C2" s="1" t="s">
        <v>2</v>
      </c>
      <c r="D2" s="1" t="s">
        <v>3</v>
      </c>
      <c r="E2" s="1" t="s">
        <v>34</v>
      </c>
      <c r="F2" s="4">
        <v>0.34375</v>
      </c>
      <c r="G2" s="1">
        <v>5</v>
      </c>
      <c r="H2" s="1">
        <v>180</v>
      </c>
      <c r="I2" s="1">
        <v>20</v>
      </c>
      <c r="J2" s="1" t="s">
        <v>35</v>
      </c>
    </row>
    <row r="3" spans="1:10" x14ac:dyDescent="0.35">
      <c r="A3" s="3">
        <v>44934</v>
      </c>
      <c r="B3" s="1">
        <v>10002</v>
      </c>
      <c r="C3" s="1" t="s">
        <v>5</v>
      </c>
      <c r="D3" s="1" t="s">
        <v>6</v>
      </c>
      <c r="E3" s="1" t="s">
        <v>36</v>
      </c>
      <c r="F3" s="4">
        <v>0.375</v>
      </c>
      <c r="G3" s="1">
        <v>4</v>
      </c>
      <c r="H3" s="1">
        <v>300</v>
      </c>
      <c r="I3" s="1">
        <v>30</v>
      </c>
      <c r="J3" s="1" t="s">
        <v>37</v>
      </c>
    </row>
    <row r="4" spans="1:10" x14ac:dyDescent="0.35">
      <c r="A4" s="3">
        <v>44934</v>
      </c>
      <c r="B4" s="1">
        <v>10003</v>
      </c>
      <c r="C4" s="1" t="s">
        <v>8</v>
      </c>
      <c r="D4" s="1" t="s">
        <v>9</v>
      </c>
      <c r="E4" s="1" t="s">
        <v>38</v>
      </c>
      <c r="F4" s="4">
        <v>0.4375</v>
      </c>
      <c r="G4" s="1">
        <v>3</v>
      </c>
      <c r="H4" s="1">
        <v>150</v>
      </c>
      <c r="I4" s="1">
        <v>10</v>
      </c>
      <c r="J4" s="1" t="s">
        <v>39</v>
      </c>
    </row>
    <row r="5" spans="1:10" x14ac:dyDescent="0.35">
      <c r="A5" s="3">
        <v>44934</v>
      </c>
      <c r="B5" s="1">
        <v>10004</v>
      </c>
      <c r="C5" s="1" t="s">
        <v>11</v>
      </c>
      <c r="D5" s="1" t="s">
        <v>12</v>
      </c>
      <c r="E5" s="1" t="s">
        <v>40</v>
      </c>
      <c r="F5" s="4">
        <v>0.45833333333333331</v>
      </c>
      <c r="G5" s="1">
        <v>5</v>
      </c>
      <c r="H5" s="1">
        <v>240</v>
      </c>
      <c r="I5" s="1">
        <v>15</v>
      </c>
      <c r="J5" s="1" t="s">
        <v>35</v>
      </c>
    </row>
    <row r="6" spans="1:10" x14ac:dyDescent="0.35">
      <c r="A6" s="3">
        <v>44934</v>
      </c>
      <c r="B6" s="1">
        <v>10005</v>
      </c>
      <c r="C6" s="1" t="s">
        <v>14</v>
      </c>
      <c r="D6" s="1" t="s">
        <v>15</v>
      </c>
      <c r="E6" s="1" t="s">
        <v>41</v>
      </c>
      <c r="F6" s="4">
        <v>0.51041666666666663</v>
      </c>
      <c r="G6" s="1">
        <v>2</v>
      </c>
      <c r="H6" s="1">
        <v>210</v>
      </c>
      <c r="I6" s="1">
        <v>25</v>
      </c>
      <c r="J6" s="1" t="s">
        <v>39</v>
      </c>
    </row>
    <row r="7" spans="1:10" x14ac:dyDescent="0.35">
      <c r="A7" s="3">
        <v>44934</v>
      </c>
      <c r="B7" s="1">
        <v>10006</v>
      </c>
      <c r="C7" s="1" t="s">
        <v>16</v>
      </c>
      <c r="D7" s="1" t="s">
        <v>17</v>
      </c>
      <c r="E7" s="1" t="s">
        <v>42</v>
      </c>
      <c r="F7" s="4">
        <v>0.54166666666666663</v>
      </c>
      <c r="G7" s="1">
        <v>4</v>
      </c>
      <c r="H7" s="1">
        <v>360</v>
      </c>
      <c r="I7" s="1">
        <v>40</v>
      </c>
      <c r="J7" s="1" t="s">
        <v>37</v>
      </c>
    </row>
    <row r="8" spans="1:10" x14ac:dyDescent="0.35">
      <c r="A8" s="3">
        <v>44934</v>
      </c>
      <c r="B8" s="1">
        <v>10007</v>
      </c>
      <c r="C8" s="1" t="s">
        <v>4</v>
      </c>
      <c r="D8" s="1" t="s">
        <v>3</v>
      </c>
      <c r="E8" s="1" t="s">
        <v>43</v>
      </c>
      <c r="F8" s="4">
        <v>0.59722222222222221</v>
      </c>
      <c r="G8" s="1">
        <v>3</v>
      </c>
      <c r="H8" s="1">
        <v>120</v>
      </c>
      <c r="I8" s="1">
        <v>5</v>
      </c>
      <c r="J8" s="1" t="s">
        <v>35</v>
      </c>
    </row>
    <row r="9" spans="1:10" x14ac:dyDescent="0.35">
      <c r="A9" s="3">
        <v>44934</v>
      </c>
      <c r="B9" s="1">
        <v>10008</v>
      </c>
      <c r="C9" s="1" t="s">
        <v>7</v>
      </c>
      <c r="D9" s="1" t="s">
        <v>6</v>
      </c>
      <c r="E9" s="1" t="s">
        <v>44</v>
      </c>
      <c r="F9" s="4">
        <v>0.65625</v>
      </c>
      <c r="G9" s="1">
        <v>5</v>
      </c>
      <c r="H9" s="1">
        <v>330</v>
      </c>
      <c r="I9" s="1">
        <v>35</v>
      </c>
      <c r="J9" s="1" t="s">
        <v>39</v>
      </c>
    </row>
    <row r="10" spans="1:10" x14ac:dyDescent="0.35">
      <c r="A10" s="3">
        <v>44934</v>
      </c>
      <c r="B10" s="1">
        <v>10009</v>
      </c>
      <c r="C10" s="1" t="s">
        <v>10</v>
      </c>
      <c r="D10" s="1" t="s">
        <v>9</v>
      </c>
      <c r="E10" s="1" t="s">
        <v>45</v>
      </c>
      <c r="F10" s="4">
        <v>0.67361111111111116</v>
      </c>
      <c r="G10" s="1">
        <v>4</v>
      </c>
      <c r="H10" s="1">
        <v>255</v>
      </c>
      <c r="I10" s="1">
        <v>20</v>
      </c>
      <c r="J10" s="1" t="s">
        <v>35</v>
      </c>
    </row>
    <row r="11" spans="1:10" x14ac:dyDescent="0.35">
      <c r="A11" s="3">
        <v>44934</v>
      </c>
      <c r="B11" s="1">
        <v>10010</v>
      </c>
      <c r="C11" s="1" t="s">
        <v>13</v>
      </c>
      <c r="D11" s="1" t="s">
        <v>12</v>
      </c>
      <c r="E11" s="1" t="s">
        <v>46</v>
      </c>
      <c r="F11" s="4">
        <v>0.70833333333333337</v>
      </c>
      <c r="G11" s="1">
        <v>2</v>
      </c>
      <c r="H11" s="1">
        <v>225</v>
      </c>
      <c r="I11" s="1">
        <v>15</v>
      </c>
      <c r="J11" s="1" t="s">
        <v>37</v>
      </c>
    </row>
    <row r="12" spans="1:10" x14ac:dyDescent="0.35">
      <c r="A12" s="3">
        <v>44965</v>
      </c>
      <c r="B12" s="1">
        <v>10011</v>
      </c>
      <c r="C12" s="1" t="s">
        <v>2</v>
      </c>
      <c r="D12" s="1" t="s">
        <v>3</v>
      </c>
      <c r="E12" s="1" t="s">
        <v>47</v>
      </c>
      <c r="F12" s="4">
        <v>0.34722222222222221</v>
      </c>
      <c r="G12" s="1">
        <v>4</v>
      </c>
      <c r="H12" s="1">
        <v>200</v>
      </c>
      <c r="I12" s="1">
        <v>18</v>
      </c>
      <c r="J12" s="1" t="s">
        <v>35</v>
      </c>
    </row>
    <row r="13" spans="1:10" x14ac:dyDescent="0.35">
      <c r="A13" s="3">
        <v>44965</v>
      </c>
      <c r="B13" s="1">
        <v>10012</v>
      </c>
      <c r="C13" s="1" t="s">
        <v>5</v>
      </c>
      <c r="D13" s="1" t="s">
        <v>6</v>
      </c>
      <c r="E13" s="1" t="s">
        <v>48</v>
      </c>
      <c r="F13" s="4">
        <v>0.38194444444444442</v>
      </c>
      <c r="G13" s="1">
        <v>3</v>
      </c>
      <c r="H13" s="1">
        <v>190</v>
      </c>
      <c r="I13" s="1">
        <v>12</v>
      </c>
      <c r="J13" s="1" t="s">
        <v>39</v>
      </c>
    </row>
    <row r="14" spans="1:10" x14ac:dyDescent="0.35">
      <c r="A14" s="3">
        <v>44965</v>
      </c>
      <c r="B14" s="1">
        <v>10013</v>
      </c>
      <c r="C14" s="1" t="s">
        <v>8</v>
      </c>
      <c r="D14" s="1" t="s">
        <v>9</v>
      </c>
      <c r="E14" s="1" t="s">
        <v>49</v>
      </c>
      <c r="F14" s="4">
        <v>0.41666666666666669</v>
      </c>
      <c r="G14" s="1">
        <v>5</v>
      </c>
      <c r="H14" s="1">
        <v>320</v>
      </c>
      <c r="I14" s="1">
        <v>25</v>
      </c>
      <c r="J14" s="1" t="s">
        <v>37</v>
      </c>
    </row>
    <row r="15" spans="1:10" x14ac:dyDescent="0.35">
      <c r="A15" s="3">
        <v>44965</v>
      </c>
      <c r="B15" s="1">
        <v>10014</v>
      </c>
      <c r="C15" s="1" t="s">
        <v>11</v>
      </c>
      <c r="D15" s="1" t="s">
        <v>12</v>
      </c>
      <c r="E15" s="1" t="s">
        <v>50</v>
      </c>
      <c r="F15" s="4">
        <v>0.47916666666666669</v>
      </c>
      <c r="G15" s="1">
        <v>2</v>
      </c>
      <c r="H15" s="1">
        <v>180</v>
      </c>
      <c r="I15" s="1">
        <v>10</v>
      </c>
      <c r="J15" s="1" t="s">
        <v>35</v>
      </c>
    </row>
    <row r="16" spans="1:10" x14ac:dyDescent="0.35">
      <c r="A16" s="3">
        <v>44965</v>
      </c>
      <c r="B16" s="1">
        <v>10015</v>
      </c>
      <c r="C16" s="1" t="s">
        <v>14</v>
      </c>
      <c r="D16" s="1" t="s">
        <v>15</v>
      </c>
      <c r="E16" s="1" t="s">
        <v>51</v>
      </c>
      <c r="F16" s="4">
        <v>0.5</v>
      </c>
      <c r="G16" s="1">
        <v>3</v>
      </c>
      <c r="H16" s="1">
        <v>240</v>
      </c>
      <c r="I16" s="1">
        <v>20</v>
      </c>
      <c r="J16" s="1" t="s">
        <v>39</v>
      </c>
    </row>
    <row r="17" spans="1:10" x14ac:dyDescent="0.35">
      <c r="A17" s="3">
        <v>44965</v>
      </c>
      <c r="B17" s="1">
        <v>10016</v>
      </c>
      <c r="C17" s="1" t="s">
        <v>16</v>
      </c>
      <c r="D17" s="1" t="s">
        <v>17</v>
      </c>
      <c r="E17" s="1" t="s">
        <v>52</v>
      </c>
      <c r="F17" s="4">
        <v>0.5625</v>
      </c>
      <c r="G17" s="1">
        <v>4</v>
      </c>
      <c r="H17" s="1">
        <v>360</v>
      </c>
      <c r="I17" s="1">
        <v>30</v>
      </c>
      <c r="J17" s="1" t="s">
        <v>35</v>
      </c>
    </row>
    <row r="18" spans="1:10" x14ac:dyDescent="0.35">
      <c r="A18" s="3">
        <v>44965</v>
      </c>
      <c r="B18" s="1">
        <v>10017</v>
      </c>
      <c r="C18" s="1" t="s">
        <v>4</v>
      </c>
      <c r="D18" s="1" t="s">
        <v>3</v>
      </c>
      <c r="E18" s="1" t="s">
        <v>53</v>
      </c>
      <c r="F18" s="4">
        <v>0.58333333333333337</v>
      </c>
      <c r="G18" s="1">
        <v>5</v>
      </c>
      <c r="H18" s="1">
        <v>400</v>
      </c>
      <c r="I18" s="1">
        <v>35</v>
      </c>
      <c r="J18" s="1" t="s">
        <v>37</v>
      </c>
    </row>
    <row r="19" spans="1:10" x14ac:dyDescent="0.35">
      <c r="A19" s="3">
        <v>44965</v>
      </c>
      <c r="B19" s="1">
        <v>10018</v>
      </c>
      <c r="C19" s="1" t="s">
        <v>7</v>
      </c>
      <c r="D19" s="1" t="s">
        <v>6</v>
      </c>
      <c r="E19" s="1" t="s">
        <v>54</v>
      </c>
      <c r="F19" s="4">
        <v>0.63541666666666663</v>
      </c>
      <c r="G19" s="1">
        <v>2</v>
      </c>
      <c r="H19" s="1">
        <v>150</v>
      </c>
      <c r="I19" s="1">
        <v>8</v>
      </c>
      <c r="J19" s="1" t="s">
        <v>35</v>
      </c>
    </row>
    <row r="20" spans="1:10" x14ac:dyDescent="0.35">
      <c r="A20" s="3">
        <v>44965</v>
      </c>
      <c r="B20" s="1">
        <v>10019</v>
      </c>
      <c r="C20" s="1" t="s">
        <v>10</v>
      </c>
      <c r="D20" s="1" t="s">
        <v>9</v>
      </c>
      <c r="E20" s="1" t="s">
        <v>55</v>
      </c>
      <c r="F20" s="4">
        <v>0.6875</v>
      </c>
      <c r="G20" s="1">
        <v>3</v>
      </c>
      <c r="H20" s="1">
        <v>270</v>
      </c>
      <c r="I20" s="1">
        <v>22</v>
      </c>
      <c r="J20" s="1" t="s">
        <v>39</v>
      </c>
    </row>
    <row r="21" spans="1:10" x14ac:dyDescent="0.35">
      <c r="A21" s="3">
        <v>44965</v>
      </c>
      <c r="B21" s="1">
        <v>10020</v>
      </c>
      <c r="C21" s="1" t="s">
        <v>13</v>
      </c>
      <c r="D21" s="1" t="s">
        <v>12</v>
      </c>
      <c r="E21" s="1" t="s">
        <v>56</v>
      </c>
      <c r="F21" s="4">
        <v>0.73958333333333337</v>
      </c>
      <c r="G21" s="1">
        <v>4</v>
      </c>
      <c r="H21" s="1">
        <v>300</v>
      </c>
      <c r="I21" s="1">
        <v>28</v>
      </c>
      <c r="J21" s="1" t="s">
        <v>37</v>
      </c>
    </row>
    <row r="22" spans="1:10" x14ac:dyDescent="0.35">
      <c r="A22" s="3">
        <v>44993</v>
      </c>
      <c r="B22" s="1">
        <v>10021</v>
      </c>
      <c r="C22" s="1" t="s">
        <v>2</v>
      </c>
      <c r="D22" s="1" t="s">
        <v>3</v>
      </c>
      <c r="E22" s="1" t="s">
        <v>57</v>
      </c>
      <c r="F22" s="4">
        <v>0.33680555555555558</v>
      </c>
      <c r="G22" s="1">
        <v>3</v>
      </c>
      <c r="H22" s="1">
        <v>220</v>
      </c>
      <c r="I22" s="1">
        <v>18</v>
      </c>
      <c r="J22" s="1" t="s">
        <v>35</v>
      </c>
    </row>
    <row r="23" spans="1:10" x14ac:dyDescent="0.35">
      <c r="A23" s="3">
        <v>44993</v>
      </c>
      <c r="B23" s="1">
        <v>10022</v>
      </c>
      <c r="C23" s="1" t="s">
        <v>5</v>
      </c>
      <c r="D23" s="1" t="s">
        <v>6</v>
      </c>
      <c r="E23" s="1" t="s">
        <v>58</v>
      </c>
      <c r="F23" s="4">
        <v>0.3923611111111111</v>
      </c>
      <c r="G23" s="1">
        <v>5</v>
      </c>
      <c r="H23" s="1">
        <v>310</v>
      </c>
      <c r="I23" s="1">
        <v>25</v>
      </c>
      <c r="J23" s="1" t="s">
        <v>39</v>
      </c>
    </row>
    <row r="24" spans="1:10" x14ac:dyDescent="0.35">
      <c r="A24" s="3">
        <v>44993</v>
      </c>
      <c r="B24" s="1">
        <v>10023</v>
      </c>
      <c r="C24" s="1" t="s">
        <v>8</v>
      </c>
      <c r="D24" s="1" t="s">
        <v>9</v>
      </c>
      <c r="E24" s="1" t="s">
        <v>59</v>
      </c>
      <c r="F24" s="4">
        <v>0.4236111111111111</v>
      </c>
      <c r="G24" s="1">
        <v>4</v>
      </c>
      <c r="H24" s="1">
        <v>260</v>
      </c>
      <c r="I24" s="1">
        <v>20</v>
      </c>
      <c r="J24" s="1" t="s">
        <v>37</v>
      </c>
    </row>
    <row r="25" spans="1:10" x14ac:dyDescent="0.35">
      <c r="A25" s="3">
        <v>44993</v>
      </c>
      <c r="B25" s="1">
        <v>10024</v>
      </c>
      <c r="C25" s="1" t="s">
        <v>11</v>
      </c>
      <c r="D25" s="1" t="s">
        <v>12</v>
      </c>
      <c r="E25" s="1" t="s">
        <v>60</v>
      </c>
      <c r="F25" s="4">
        <v>0.4861111111111111</v>
      </c>
      <c r="G25" s="1">
        <v>2</v>
      </c>
      <c r="H25" s="1">
        <v>180</v>
      </c>
      <c r="I25" s="1">
        <v>12</v>
      </c>
      <c r="J25" s="1" t="s">
        <v>35</v>
      </c>
    </row>
    <row r="26" spans="1:10" x14ac:dyDescent="0.35">
      <c r="A26" s="3">
        <v>44993</v>
      </c>
      <c r="B26" s="1">
        <v>10025</v>
      </c>
      <c r="C26" s="1" t="s">
        <v>14</v>
      </c>
      <c r="D26" s="1" t="s">
        <v>15</v>
      </c>
      <c r="E26" s="1" t="s">
        <v>61</v>
      </c>
      <c r="F26" s="4">
        <v>0.53472222222222221</v>
      </c>
      <c r="G26" s="1">
        <v>3</v>
      </c>
      <c r="H26" s="1">
        <v>240</v>
      </c>
      <c r="I26" s="1">
        <v>15</v>
      </c>
      <c r="J26" s="1" t="s">
        <v>39</v>
      </c>
    </row>
    <row r="27" spans="1:10" x14ac:dyDescent="0.35">
      <c r="A27" s="3">
        <v>44993</v>
      </c>
      <c r="B27" s="1">
        <v>10026</v>
      </c>
      <c r="C27" s="1" t="s">
        <v>16</v>
      </c>
      <c r="D27" s="1" t="s">
        <v>17</v>
      </c>
      <c r="E27" s="1" t="s">
        <v>62</v>
      </c>
      <c r="F27" s="4">
        <v>0.55555555555555558</v>
      </c>
      <c r="G27" s="1">
        <v>4</v>
      </c>
      <c r="H27" s="1">
        <v>350</v>
      </c>
      <c r="I27" s="1">
        <v>30</v>
      </c>
      <c r="J27" s="1" t="s">
        <v>37</v>
      </c>
    </row>
    <row r="28" spans="1:10" x14ac:dyDescent="0.35">
      <c r="A28" s="3">
        <v>44993</v>
      </c>
      <c r="B28" s="1">
        <v>10027</v>
      </c>
      <c r="C28" s="1" t="s">
        <v>4</v>
      </c>
      <c r="D28" s="1" t="s">
        <v>3</v>
      </c>
      <c r="E28" s="1" t="s">
        <v>63</v>
      </c>
      <c r="F28" s="4">
        <v>0.62152777777777779</v>
      </c>
      <c r="G28" s="1">
        <v>3</v>
      </c>
      <c r="H28" s="1">
        <v>200</v>
      </c>
      <c r="I28" s="1">
        <v>10</v>
      </c>
      <c r="J28" s="1" t="s">
        <v>35</v>
      </c>
    </row>
    <row r="29" spans="1:10" x14ac:dyDescent="0.35">
      <c r="A29" s="3">
        <v>44993</v>
      </c>
      <c r="B29" s="1">
        <v>10028</v>
      </c>
      <c r="C29" s="1" t="s">
        <v>7</v>
      </c>
      <c r="D29" s="1" t="s">
        <v>6</v>
      </c>
      <c r="E29" s="1" t="s">
        <v>64</v>
      </c>
      <c r="F29" s="4">
        <v>0.64930555555555558</v>
      </c>
      <c r="G29" s="1">
        <v>5</v>
      </c>
      <c r="H29" s="1">
        <v>320</v>
      </c>
      <c r="I29" s="1">
        <v>28</v>
      </c>
      <c r="J29" s="1" t="s">
        <v>39</v>
      </c>
    </row>
    <row r="30" spans="1:10" x14ac:dyDescent="0.35">
      <c r="A30" s="3">
        <v>44993</v>
      </c>
      <c r="B30" s="1">
        <v>10029</v>
      </c>
      <c r="C30" s="1" t="s">
        <v>10</v>
      </c>
      <c r="D30" s="1" t="s">
        <v>9</v>
      </c>
      <c r="E30" s="1" t="s">
        <v>65</v>
      </c>
      <c r="F30" s="4">
        <v>0.67708333333333337</v>
      </c>
      <c r="G30" s="1">
        <v>4</v>
      </c>
      <c r="H30" s="1">
        <v>210</v>
      </c>
      <c r="I30" s="1">
        <v>18</v>
      </c>
      <c r="J30" s="1" t="s">
        <v>37</v>
      </c>
    </row>
    <row r="31" spans="1:10" x14ac:dyDescent="0.35">
      <c r="A31" s="3">
        <v>44993</v>
      </c>
      <c r="B31" s="1">
        <v>10030</v>
      </c>
      <c r="C31" s="1" t="s">
        <v>13</v>
      </c>
      <c r="D31" s="1" t="s">
        <v>12</v>
      </c>
      <c r="E31" s="1" t="s">
        <v>66</v>
      </c>
      <c r="F31" s="4">
        <v>0.71527777777777779</v>
      </c>
      <c r="G31" s="1">
        <v>2</v>
      </c>
      <c r="H31" s="1">
        <v>190</v>
      </c>
      <c r="I31" s="1">
        <v>15</v>
      </c>
      <c r="J31" s="1" t="s">
        <v>35</v>
      </c>
    </row>
    <row r="32" spans="1:10" x14ac:dyDescent="0.35">
      <c r="A32" s="3">
        <v>45024</v>
      </c>
      <c r="B32" s="1">
        <v>10031</v>
      </c>
      <c r="C32" s="1" t="s">
        <v>2</v>
      </c>
      <c r="D32" s="1" t="s">
        <v>3</v>
      </c>
      <c r="E32" s="1" t="s">
        <v>67</v>
      </c>
      <c r="F32" s="4">
        <v>0.35416666666666669</v>
      </c>
      <c r="G32" s="1">
        <v>4</v>
      </c>
      <c r="H32" s="1">
        <v>230</v>
      </c>
      <c r="I32" s="1">
        <v>20</v>
      </c>
      <c r="J32" s="1" t="s">
        <v>35</v>
      </c>
    </row>
    <row r="33" spans="1:10" x14ac:dyDescent="0.35">
      <c r="A33" s="3">
        <v>45024</v>
      </c>
      <c r="B33" s="1">
        <v>10032</v>
      </c>
      <c r="C33" s="1" t="s">
        <v>5</v>
      </c>
      <c r="D33" s="1" t="s">
        <v>6</v>
      </c>
      <c r="E33" s="1" t="s">
        <v>68</v>
      </c>
      <c r="F33" s="4">
        <v>0.38541666666666669</v>
      </c>
      <c r="G33" s="1">
        <v>3</v>
      </c>
      <c r="H33" s="1">
        <v>250</v>
      </c>
      <c r="I33" s="1">
        <v>18</v>
      </c>
      <c r="J33" s="1" t="s">
        <v>37</v>
      </c>
    </row>
    <row r="34" spans="1:10" x14ac:dyDescent="0.35">
      <c r="A34" s="3">
        <v>45024</v>
      </c>
      <c r="B34" s="1">
        <v>10033</v>
      </c>
      <c r="C34" s="1" t="s">
        <v>8</v>
      </c>
      <c r="D34" s="1" t="s">
        <v>9</v>
      </c>
      <c r="E34" s="1" t="s">
        <v>69</v>
      </c>
      <c r="F34" s="4">
        <v>0.44791666666666669</v>
      </c>
      <c r="G34" s="1">
        <v>5</v>
      </c>
      <c r="H34" s="1">
        <v>310</v>
      </c>
      <c r="I34" s="1">
        <v>25</v>
      </c>
      <c r="J34" s="1" t="s">
        <v>39</v>
      </c>
    </row>
    <row r="35" spans="1:10" x14ac:dyDescent="0.35">
      <c r="A35" s="3">
        <v>45024</v>
      </c>
      <c r="B35" s="1">
        <v>10034</v>
      </c>
      <c r="C35" s="1" t="s">
        <v>11</v>
      </c>
      <c r="D35" s="1" t="s">
        <v>12</v>
      </c>
      <c r="E35" s="1" t="s">
        <v>70</v>
      </c>
      <c r="F35" s="4">
        <v>0.47222222222222221</v>
      </c>
      <c r="G35" s="1">
        <v>2</v>
      </c>
      <c r="H35" s="1">
        <v>190</v>
      </c>
      <c r="I35" s="1">
        <v>15</v>
      </c>
      <c r="J35" s="1" t="s">
        <v>35</v>
      </c>
    </row>
    <row r="36" spans="1:10" x14ac:dyDescent="0.35">
      <c r="A36" s="3">
        <v>45024</v>
      </c>
      <c r="B36" s="1">
        <v>10035</v>
      </c>
      <c r="C36" s="1" t="s">
        <v>14</v>
      </c>
      <c r="D36" s="1" t="s">
        <v>15</v>
      </c>
      <c r="E36" s="1" t="s">
        <v>71</v>
      </c>
      <c r="F36" s="4">
        <v>0.50347222222222221</v>
      </c>
      <c r="G36" s="1">
        <v>4</v>
      </c>
      <c r="H36" s="1">
        <v>270</v>
      </c>
      <c r="I36" s="1">
        <v>20</v>
      </c>
      <c r="J36" s="1" t="s">
        <v>37</v>
      </c>
    </row>
    <row r="37" spans="1:10" x14ac:dyDescent="0.35">
      <c r="A37" s="3">
        <v>45024</v>
      </c>
      <c r="B37" s="1">
        <v>10036</v>
      </c>
      <c r="C37" s="1" t="s">
        <v>16</v>
      </c>
      <c r="D37" s="1" t="s">
        <v>17</v>
      </c>
      <c r="E37" s="1" t="s">
        <v>72</v>
      </c>
      <c r="F37" s="4">
        <v>0.56944444444444442</v>
      </c>
      <c r="G37" s="1">
        <v>3</v>
      </c>
      <c r="H37" s="1">
        <v>220</v>
      </c>
      <c r="I37" s="1">
        <v>12</v>
      </c>
      <c r="J37" s="1" t="s">
        <v>39</v>
      </c>
    </row>
    <row r="38" spans="1:10" x14ac:dyDescent="0.35">
      <c r="A38" s="3">
        <v>45024</v>
      </c>
      <c r="B38" s="1">
        <v>10037</v>
      </c>
      <c r="C38" s="1" t="s">
        <v>4</v>
      </c>
      <c r="D38" s="1" t="s">
        <v>3</v>
      </c>
      <c r="E38" s="1" t="s">
        <v>73</v>
      </c>
      <c r="F38" s="4">
        <v>0.59027777777777779</v>
      </c>
      <c r="G38" s="1">
        <v>5</v>
      </c>
      <c r="H38" s="1">
        <v>330</v>
      </c>
      <c r="I38" s="1">
        <v>30</v>
      </c>
      <c r="J38" s="1" t="s">
        <v>35</v>
      </c>
    </row>
    <row r="39" spans="1:10" x14ac:dyDescent="0.35">
      <c r="A39" s="3">
        <v>45024</v>
      </c>
      <c r="B39" s="1">
        <v>10038</v>
      </c>
      <c r="C39" s="1" t="s">
        <v>7</v>
      </c>
      <c r="D39" s="1" t="s">
        <v>6</v>
      </c>
      <c r="E39" s="1" t="s">
        <v>74</v>
      </c>
      <c r="F39" s="4">
        <v>0.625</v>
      </c>
      <c r="G39" s="1">
        <v>4</v>
      </c>
      <c r="H39" s="1">
        <v>240</v>
      </c>
      <c r="I39" s="1">
        <v>18</v>
      </c>
      <c r="J39" s="1" t="s">
        <v>39</v>
      </c>
    </row>
    <row r="40" spans="1:10" x14ac:dyDescent="0.35">
      <c r="A40" s="3">
        <v>45024</v>
      </c>
      <c r="B40" s="1">
        <v>10039</v>
      </c>
      <c r="C40" s="1" t="s">
        <v>10</v>
      </c>
      <c r="D40" s="1" t="s">
        <v>9</v>
      </c>
      <c r="E40" s="1" t="s">
        <v>75</v>
      </c>
      <c r="F40" s="4">
        <v>0.68055555555555558</v>
      </c>
      <c r="G40" s="1">
        <v>3</v>
      </c>
      <c r="H40" s="1">
        <v>210</v>
      </c>
      <c r="I40" s="1">
        <v>15</v>
      </c>
      <c r="J40" s="1" t="s">
        <v>37</v>
      </c>
    </row>
    <row r="41" spans="1:10" x14ac:dyDescent="0.35">
      <c r="A41" s="3">
        <v>45024</v>
      </c>
      <c r="B41" s="1">
        <v>10040</v>
      </c>
      <c r="C41" s="1" t="s">
        <v>13</v>
      </c>
      <c r="D41" s="1" t="s">
        <v>12</v>
      </c>
      <c r="E41" s="1" t="s">
        <v>76</v>
      </c>
      <c r="F41" s="4">
        <v>0.72569444444444442</v>
      </c>
      <c r="G41" s="1">
        <v>2</v>
      </c>
      <c r="H41" s="1">
        <v>200</v>
      </c>
      <c r="I41" s="1">
        <v>10</v>
      </c>
      <c r="J41" s="1" t="s">
        <v>35</v>
      </c>
    </row>
    <row r="42" spans="1:10" x14ac:dyDescent="0.35">
      <c r="A42" s="3">
        <v>45054</v>
      </c>
      <c r="B42" s="1">
        <v>10041</v>
      </c>
      <c r="C42" s="1" t="s">
        <v>2</v>
      </c>
      <c r="D42" s="1" t="s">
        <v>3</v>
      </c>
      <c r="E42" s="1" t="s">
        <v>77</v>
      </c>
      <c r="F42" s="4">
        <v>0.33680555555555558</v>
      </c>
      <c r="G42" s="1">
        <v>3</v>
      </c>
      <c r="H42" s="1">
        <v>220</v>
      </c>
      <c r="I42" s="1">
        <v>20</v>
      </c>
      <c r="J42" s="1" t="s">
        <v>35</v>
      </c>
    </row>
    <row r="43" spans="1:10" x14ac:dyDescent="0.35">
      <c r="A43" s="3">
        <v>45054</v>
      </c>
      <c r="B43" s="1">
        <v>10042</v>
      </c>
      <c r="C43" s="1" t="s">
        <v>5</v>
      </c>
      <c r="D43" s="1" t="s">
        <v>6</v>
      </c>
      <c r="E43" s="1" t="s">
        <v>78</v>
      </c>
      <c r="F43" s="4">
        <v>0.39930555555555558</v>
      </c>
      <c r="G43" s="1">
        <v>5</v>
      </c>
      <c r="H43" s="1">
        <v>260</v>
      </c>
      <c r="I43" s="1">
        <v>22</v>
      </c>
      <c r="J43" s="1" t="s">
        <v>39</v>
      </c>
    </row>
    <row r="44" spans="1:10" x14ac:dyDescent="0.35">
      <c r="A44" s="3">
        <v>45054</v>
      </c>
      <c r="B44" s="1">
        <v>10043</v>
      </c>
      <c r="C44" s="1" t="s">
        <v>8</v>
      </c>
      <c r="D44" s="1" t="s">
        <v>9</v>
      </c>
      <c r="E44" s="1" t="s">
        <v>79</v>
      </c>
      <c r="F44" s="4">
        <v>0.43402777777777779</v>
      </c>
      <c r="G44" s="1">
        <v>4</v>
      </c>
      <c r="H44" s="1">
        <v>280</v>
      </c>
      <c r="I44" s="1">
        <v>25</v>
      </c>
      <c r="J44" s="1" t="s">
        <v>37</v>
      </c>
    </row>
    <row r="45" spans="1:10" x14ac:dyDescent="0.35">
      <c r="A45" s="3">
        <v>45054</v>
      </c>
      <c r="B45" s="1">
        <v>10044</v>
      </c>
      <c r="C45" s="1" t="s">
        <v>11</v>
      </c>
      <c r="D45" s="1" t="s">
        <v>12</v>
      </c>
      <c r="E45" s="1" t="s">
        <v>80</v>
      </c>
      <c r="F45" s="4">
        <v>0.46875</v>
      </c>
      <c r="G45" s="1">
        <v>2</v>
      </c>
      <c r="H45" s="1">
        <v>200</v>
      </c>
      <c r="I45" s="1">
        <v>15</v>
      </c>
      <c r="J45" s="1" t="s">
        <v>35</v>
      </c>
    </row>
    <row r="46" spans="1:10" x14ac:dyDescent="0.35">
      <c r="A46" s="3">
        <v>45054</v>
      </c>
      <c r="B46" s="1">
        <v>10045</v>
      </c>
      <c r="C46" s="1" t="s">
        <v>14</v>
      </c>
      <c r="D46" s="1" t="s">
        <v>15</v>
      </c>
      <c r="E46" s="1" t="s">
        <v>81</v>
      </c>
      <c r="F46" s="4">
        <v>0.53819444444444442</v>
      </c>
      <c r="G46" s="1">
        <v>4</v>
      </c>
      <c r="H46" s="1">
        <v>300</v>
      </c>
      <c r="I46" s="1">
        <v>28</v>
      </c>
      <c r="J46" s="1" t="s">
        <v>39</v>
      </c>
    </row>
    <row r="47" spans="1:10" x14ac:dyDescent="0.35">
      <c r="A47" s="3">
        <v>45054</v>
      </c>
      <c r="B47" s="1">
        <v>10046</v>
      </c>
      <c r="C47" s="1" t="s">
        <v>16</v>
      </c>
      <c r="D47" s="1" t="s">
        <v>17</v>
      </c>
      <c r="E47" s="1" t="s">
        <v>82</v>
      </c>
      <c r="F47" s="4">
        <v>0.54513888888888884</v>
      </c>
      <c r="G47" s="1">
        <v>3</v>
      </c>
      <c r="H47" s="1">
        <v>240</v>
      </c>
      <c r="I47" s="1">
        <v>18</v>
      </c>
      <c r="J47" s="1" t="s">
        <v>37</v>
      </c>
    </row>
    <row r="48" spans="1:10" x14ac:dyDescent="0.35">
      <c r="A48" s="3">
        <v>45054</v>
      </c>
      <c r="B48" s="1">
        <v>10047</v>
      </c>
      <c r="C48" s="1" t="s">
        <v>4</v>
      </c>
      <c r="D48" s="1" t="s">
        <v>3</v>
      </c>
      <c r="E48" s="1" t="s">
        <v>83</v>
      </c>
      <c r="F48" s="4">
        <v>0.60416666666666663</v>
      </c>
      <c r="G48" s="1">
        <v>5</v>
      </c>
      <c r="H48" s="1">
        <v>310</v>
      </c>
      <c r="I48" s="1">
        <v>30</v>
      </c>
      <c r="J48" s="1" t="s">
        <v>35</v>
      </c>
    </row>
    <row r="49" spans="1:10" x14ac:dyDescent="0.35">
      <c r="A49" s="3">
        <v>45054</v>
      </c>
      <c r="B49" s="1">
        <v>10048</v>
      </c>
      <c r="C49" s="1" t="s">
        <v>7</v>
      </c>
      <c r="D49" s="1" t="s">
        <v>6</v>
      </c>
      <c r="E49" s="1" t="s">
        <v>84</v>
      </c>
      <c r="F49" s="4">
        <v>0.65625</v>
      </c>
      <c r="G49" s="1">
        <v>4</v>
      </c>
      <c r="H49" s="1">
        <v>230</v>
      </c>
      <c r="I49" s="1">
        <v>20</v>
      </c>
      <c r="J49" s="1" t="s">
        <v>39</v>
      </c>
    </row>
    <row r="50" spans="1:10" x14ac:dyDescent="0.35">
      <c r="A50" s="3">
        <v>45054</v>
      </c>
      <c r="B50" s="1">
        <v>10049</v>
      </c>
      <c r="C50" s="1" t="s">
        <v>10</v>
      </c>
      <c r="D50" s="1" t="s">
        <v>9</v>
      </c>
      <c r="E50" s="1" t="s">
        <v>85</v>
      </c>
      <c r="F50" s="4">
        <v>0.69097222222222221</v>
      </c>
      <c r="G50" s="1">
        <v>3</v>
      </c>
      <c r="H50" s="1">
        <v>210</v>
      </c>
      <c r="I50" s="1">
        <v>15</v>
      </c>
      <c r="J50" s="1" t="s">
        <v>37</v>
      </c>
    </row>
    <row r="51" spans="1:10" x14ac:dyDescent="0.35">
      <c r="A51" s="3">
        <v>45054</v>
      </c>
      <c r="B51" s="1">
        <v>10050</v>
      </c>
      <c r="C51" s="1" t="s">
        <v>13</v>
      </c>
      <c r="D51" s="1" t="s">
        <v>12</v>
      </c>
      <c r="E51" s="1" t="s">
        <v>86</v>
      </c>
      <c r="F51" s="4">
        <v>0.71527777777777779</v>
      </c>
      <c r="G51" s="1">
        <v>2</v>
      </c>
      <c r="H51" s="1">
        <v>190</v>
      </c>
      <c r="I51" s="1">
        <v>12</v>
      </c>
      <c r="J51" s="1" t="s">
        <v>35</v>
      </c>
    </row>
    <row r="52" spans="1:10" x14ac:dyDescent="0.35">
      <c r="A52" s="3">
        <v>45085</v>
      </c>
      <c r="B52" s="1">
        <v>10051</v>
      </c>
      <c r="C52" s="1" t="s">
        <v>2</v>
      </c>
      <c r="D52" s="1" t="s">
        <v>3</v>
      </c>
      <c r="E52" s="1" t="s">
        <v>87</v>
      </c>
      <c r="F52" s="4">
        <v>0.34375</v>
      </c>
      <c r="G52" s="1">
        <v>4</v>
      </c>
      <c r="H52" s="1">
        <v>230</v>
      </c>
      <c r="I52" s="1">
        <v>20</v>
      </c>
      <c r="J52" s="1" t="s">
        <v>35</v>
      </c>
    </row>
    <row r="53" spans="1:10" x14ac:dyDescent="0.35">
      <c r="A53" s="3">
        <v>45085</v>
      </c>
      <c r="B53" s="1">
        <v>10052</v>
      </c>
      <c r="C53" s="1" t="s">
        <v>5</v>
      </c>
      <c r="D53" s="1" t="s">
        <v>6</v>
      </c>
      <c r="E53" s="1" t="s">
        <v>88</v>
      </c>
      <c r="F53" s="4">
        <v>0.375</v>
      </c>
      <c r="G53" s="1">
        <v>3</v>
      </c>
      <c r="H53" s="1">
        <v>250</v>
      </c>
      <c r="I53" s="1">
        <v>18</v>
      </c>
      <c r="J53" s="1" t="s">
        <v>37</v>
      </c>
    </row>
    <row r="54" spans="1:10" x14ac:dyDescent="0.35">
      <c r="A54" s="3">
        <v>45085</v>
      </c>
      <c r="B54" s="1">
        <v>10053</v>
      </c>
      <c r="C54" s="1" t="s">
        <v>8</v>
      </c>
      <c r="D54" s="1" t="s">
        <v>9</v>
      </c>
      <c r="E54" s="1" t="s">
        <v>89</v>
      </c>
      <c r="F54" s="4">
        <v>0.4375</v>
      </c>
      <c r="G54" s="1">
        <v>5</v>
      </c>
      <c r="H54" s="1">
        <v>320</v>
      </c>
      <c r="I54" s="1">
        <v>25</v>
      </c>
      <c r="J54" s="1" t="s">
        <v>39</v>
      </c>
    </row>
    <row r="55" spans="1:10" x14ac:dyDescent="0.35">
      <c r="A55" s="3">
        <v>45085</v>
      </c>
      <c r="B55" s="1">
        <v>10054</v>
      </c>
      <c r="C55" s="1" t="s">
        <v>11</v>
      </c>
      <c r="D55" s="1" t="s">
        <v>12</v>
      </c>
      <c r="E55" s="1" t="s">
        <v>90</v>
      </c>
      <c r="F55" s="4">
        <v>0.45833333333333331</v>
      </c>
      <c r="G55" s="1">
        <v>2</v>
      </c>
      <c r="H55" s="1">
        <v>190</v>
      </c>
      <c r="I55" s="1">
        <v>15</v>
      </c>
      <c r="J55" s="1" t="s">
        <v>35</v>
      </c>
    </row>
    <row r="56" spans="1:10" x14ac:dyDescent="0.35">
      <c r="A56" s="3">
        <v>45085</v>
      </c>
      <c r="B56" s="1">
        <v>10055</v>
      </c>
      <c r="C56" s="1" t="s">
        <v>14</v>
      </c>
      <c r="D56" s="1" t="s">
        <v>15</v>
      </c>
      <c r="E56" s="1" t="s">
        <v>91</v>
      </c>
      <c r="F56" s="4">
        <v>0.51041666666666663</v>
      </c>
      <c r="G56" s="1">
        <v>4</v>
      </c>
      <c r="H56" s="1">
        <v>270</v>
      </c>
      <c r="I56" s="1">
        <v>20</v>
      </c>
      <c r="J56" s="1" t="s">
        <v>37</v>
      </c>
    </row>
    <row r="57" spans="1:10" x14ac:dyDescent="0.35">
      <c r="A57" s="3">
        <v>45085</v>
      </c>
      <c r="B57" s="1">
        <v>10056</v>
      </c>
      <c r="C57" s="1" t="s">
        <v>16</v>
      </c>
      <c r="D57" s="1" t="s">
        <v>17</v>
      </c>
      <c r="E57" s="1" t="s">
        <v>92</v>
      </c>
      <c r="F57" s="4">
        <v>0.54166666666666663</v>
      </c>
      <c r="G57" s="1">
        <v>3</v>
      </c>
      <c r="H57" s="1">
        <v>220</v>
      </c>
      <c r="I57" s="1">
        <v>12</v>
      </c>
      <c r="J57" s="1" t="s">
        <v>39</v>
      </c>
    </row>
    <row r="58" spans="1:10" x14ac:dyDescent="0.35">
      <c r="A58" s="3">
        <v>45085</v>
      </c>
      <c r="B58" s="1">
        <v>10057</v>
      </c>
      <c r="C58" s="1" t="s">
        <v>4</v>
      </c>
      <c r="D58" s="1" t="s">
        <v>3</v>
      </c>
      <c r="E58" s="1" t="s">
        <v>93</v>
      </c>
      <c r="F58" s="4">
        <v>0.59722222222222221</v>
      </c>
      <c r="G58" s="1">
        <v>5</v>
      </c>
      <c r="H58" s="1">
        <v>330</v>
      </c>
      <c r="I58" s="1">
        <v>30</v>
      </c>
      <c r="J58" s="1" t="s">
        <v>35</v>
      </c>
    </row>
    <row r="59" spans="1:10" x14ac:dyDescent="0.35">
      <c r="A59" s="3">
        <v>45085</v>
      </c>
      <c r="B59" s="1">
        <v>10058</v>
      </c>
      <c r="C59" s="1" t="s">
        <v>7</v>
      </c>
      <c r="D59" s="1" t="s">
        <v>6</v>
      </c>
      <c r="E59" s="1" t="s">
        <v>94</v>
      </c>
      <c r="F59" s="4">
        <v>0.65625</v>
      </c>
      <c r="G59" s="1">
        <v>4</v>
      </c>
      <c r="H59" s="1">
        <v>240</v>
      </c>
      <c r="I59" s="1">
        <v>18</v>
      </c>
      <c r="J59" s="1" t="s">
        <v>39</v>
      </c>
    </row>
    <row r="60" spans="1:10" x14ac:dyDescent="0.35">
      <c r="A60" s="3">
        <v>45085</v>
      </c>
      <c r="B60" s="1">
        <v>10059</v>
      </c>
      <c r="C60" s="1" t="s">
        <v>10</v>
      </c>
      <c r="D60" s="1" t="s">
        <v>9</v>
      </c>
      <c r="E60" s="1" t="s">
        <v>95</v>
      </c>
      <c r="F60" s="4">
        <v>0.67361111111111116</v>
      </c>
      <c r="G60" s="1">
        <v>3</v>
      </c>
      <c r="H60" s="1">
        <v>210</v>
      </c>
      <c r="I60" s="1">
        <v>15</v>
      </c>
      <c r="J60" s="1" t="s">
        <v>37</v>
      </c>
    </row>
    <row r="61" spans="1:10" x14ac:dyDescent="0.35">
      <c r="A61" s="3">
        <v>45085</v>
      </c>
      <c r="B61" s="1">
        <v>10060</v>
      </c>
      <c r="C61" s="1" t="s">
        <v>13</v>
      </c>
      <c r="D61" s="1" t="s">
        <v>12</v>
      </c>
      <c r="E61" s="1" t="s">
        <v>96</v>
      </c>
      <c r="F61" s="4">
        <v>0.70833333333333337</v>
      </c>
      <c r="G61" s="1">
        <v>2</v>
      </c>
      <c r="H61" s="1">
        <v>200</v>
      </c>
      <c r="I61" s="1">
        <v>10</v>
      </c>
      <c r="J61" s="1" t="s">
        <v>35</v>
      </c>
    </row>
    <row r="62" spans="1:10" x14ac:dyDescent="0.35">
      <c r="A62" s="3">
        <v>45115</v>
      </c>
      <c r="B62" s="1">
        <v>10061</v>
      </c>
      <c r="C62" s="1" t="s">
        <v>2</v>
      </c>
      <c r="D62" s="1" t="s">
        <v>3</v>
      </c>
      <c r="E62" s="1" t="s">
        <v>97</v>
      </c>
      <c r="F62" s="4">
        <v>0.34027777777777779</v>
      </c>
      <c r="G62" s="1">
        <v>3</v>
      </c>
      <c r="H62" s="1">
        <v>220</v>
      </c>
      <c r="I62" s="1">
        <v>18</v>
      </c>
      <c r="J62" s="1" t="s">
        <v>35</v>
      </c>
    </row>
    <row r="63" spans="1:10" x14ac:dyDescent="0.35">
      <c r="A63" s="3">
        <v>45115</v>
      </c>
      <c r="B63" s="1">
        <v>10062</v>
      </c>
      <c r="C63" s="1" t="s">
        <v>5</v>
      </c>
      <c r="D63" s="1" t="s">
        <v>6</v>
      </c>
      <c r="E63" s="1" t="s">
        <v>98</v>
      </c>
      <c r="F63" s="4">
        <v>0.3923611111111111</v>
      </c>
      <c r="G63" s="1">
        <v>5</v>
      </c>
      <c r="H63" s="1">
        <v>280</v>
      </c>
      <c r="I63" s="1">
        <v>22</v>
      </c>
      <c r="J63" s="1" t="s">
        <v>39</v>
      </c>
    </row>
    <row r="64" spans="1:10" x14ac:dyDescent="0.35">
      <c r="A64" s="3">
        <v>45115</v>
      </c>
      <c r="B64" s="1">
        <v>10063</v>
      </c>
      <c r="C64" s="1" t="s">
        <v>8</v>
      </c>
      <c r="D64" s="1" t="s">
        <v>9</v>
      </c>
      <c r="E64" s="1" t="s">
        <v>99</v>
      </c>
      <c r="F64" s="4">
        <v>0.4201388888888889</v>
      </c>
      <c r="G64" s="1">
        <v>4</v>
      </c>
      <c r="H64" s="1">
        <v>260</v>
      </c>
      <c r="I64" s="1">
        <v>20</v>
      </c>
      <c r="J64" s="1" t="s">
        <v>37</v>
      </c>
    </row>
    <row r="65" spans="1:10" x14ac:dyDescent="0.35">
      <c r="A65" s="3">
        <v>45115</v>
      </c>
      <c r="B65" s="1">
        <v>10064</v>
      </c>
      <c r="C65" s="1" t="s">
        <v>11</v>
      </c>
      <c r="D65" s="1" t="s">
        <v>12</v>
      </c>
      <c r="E65" s="1" t="s">
        <v>100</v>
      </c>
      <c r="F65" s="4">
        <v>0.46875</v>
      </c>
      <c r="G65" s="1">
        <v>2</v>
      </c>
      <c r="H65" s="1">
        <v>200</v>
      </c>
      <c r="I65" s="1">
        <v>15</v>
      </c>
      <c r="J65" s="1" t="s">
        <v>35</v>
      </c>
    </row>
    <row r="66" spans="1:10" x14ac:dyDescent="0.35">
      <c r="A66" s="3">
        <v>45115</v>
      </c>
      <c r="B66" s="1">
        <v>10065</v>
      </c>
      <c r="C66" s="1" t="s">
        <v>14</v>
      </c>
      <c r="D66" s="1" t="s">
        <v>15</v>
      </c>
      <c r="E66" s="1" t="s">
        <v>101</v>
      </c>
      <c r="F66" s="4">
        <v>0.51388888888888884</v>
      </c>
      <c r="G66" s="1">
        <v>3</v>
      </c>
      <c r="H66" s="1">
        <v>240</v>
      </c>
      <c r="I66" s="1">
        <v>17</v>
      </c>
      <c r="J66" s="1" t="s">
        <v>39</v>
      </c>
    </row>
    <row r="67" spans="1:10" x14ac:dyDescent="0.35">
      <c r="A67" s="3">
        <v>45115</v>
      </c>
      <c r="B67" s="1">
        <v>10066</v>
      </c>
      <c r="C67" s="1" t="s">
        <v>16</v>
      </c>
      <c r="D67" s="1" t="s">
        <v>17</v>
      </c>
      <c r="E67" s="1" t="s">
        <v>102</v>
      </c>
      <c r="F67" s="4">
        <v>0.56597222222222221</v>
      </c>
      <c r="G67" s="1">
        <v>4</v>
      </c>
      <c r="H67" s="1">
        <v>300</v>
      </c>
      <c r="I67" s="1">
        <v>25</v>
      </c>
      <c r="J67" s="1" t="s">
        <v>37</v>
      </c>
    </row>
    <row r="68" spans="1:10" x14ac:dyDescent="0.35">
      <c r="A68" s="3">
        <v>45115</v>
      </c>
      <c r="B68" s="1">
        <v>10067</v>
      </c>
      <c r="C68" s="1" t="s">
        <v>4</v>
      </c>
      <c r="D68" s="1" t="s">
        <v>3</v>
      </c>
      <c r="E68" s="1" t="s">
        <v>103</v>
      </c>
      <c r="F68" s="4">
        <v>0.61458333333333337</v>
      </c>
      <c r="G68" s="1">
        <v>3</v>
      </c>
      <c r="H68" s="1">
        <v>210</v>
      </c>
      <c r="I68" s="1">
        <v>15</v>
      </c>
      <c r="J68" s="1" t="s">
        <v>35</v>
      </c>
    </row>
    <row r="69" spans="1:10" x14ac:dyDescent="0.35">
      <c r="A69" s="3">
        <v>45115</v>
      </c>
      <c r="B69" s="1">
        <v>10068</v>
      </c>
      <c r="C69" s="1" t="s">
        <v>7</v>
      </c>
      <c r="D69" s="1" t="s">
        <v>6</v>
      </c>
      <c r="E69" s="1" t="s">
        <v>104</v>
      </c>
      <c r="F69" s="4">
        <v>0.64583333333333337</v>
      </c>
      <c r="G69" s="1">
        <v>5</v>
      </c>
      <c r="H69" s="1">
        <v>310</v>
      </c>
      <c r="I69" s="1">
        <v>28</v>
      </c>
      <c r="J69" s="1" t="s">
        <v>39</v>
      </c>
    </row>
    <row r="70" spans="1:10" x14ac:dyDescent="0.35">
      <c r="A70" s="3">
        <v>45115</v>
      </c>
      <c r="B70" s="1">
        <v>10069</v>
      </c>
      <c r="C70" s="1" t="s">
        <v>10</v>
      </c>
      <c r="D70" s="1" t="s">
        <v>9</v>
      </c>
      <c r="E70" s="1" t="s">
        <v>105</v>
      </c>
      <c r="F70" s="4">
        <v>0.69444444444444442</v>
      </c>
      <c r="G70" s="1">
        <v>4</v>
      </c>
      <c r="H70" s="1">
        <v>230</v>
      </c>
      <c r="I70" s="1">
        <v>18</v>
      </c>
      <c r="J70" s="1" t="s">
        <v>37</v>
      </c>
    </row>
    <row r="71" spans="1:10" x14ac:dyDescent="0.35">
      <c r="A71" s="3">
        <v>45115</v>
      </c>
      <c r="B71" s="1">
        <v>10070</v>
      </c>
      <c r="C71" s="1" t="s">
        <v>13</v>
      </c>
      <c r="D71" s="1" t="s">
        <v>12</v>
      </c>
      <c r="E71" s="1" t="s">
        <v>106</v>
      </c>
      <c r="F71" s="4">
        <v>0.72222222222222221</v>
      </c>
      <c r="G71" s="1">
        <v>2</v>
      </c>
      <c r="H71" s="1">
        <v>190</v>
      </c>
      <c r="I71" s="1">
        <v>12</v>
      </c>
      <c r="J71" s="1" t="s">
        <v>35</v>
      </c>
    </row>
    <row r="72" spans="1:10" x14ac:dyDescent="0.35">
      <c r="A72" s="3">
        <v>45146</v>
      </c>
      <c r="B72" s="1">
        <v>10071</v>
      </c>
      <c r="C72" s="1" t="s">
        <v>2</v>
      </c>
      <c r="D72" s="1" t="s">
        <v>3</v>
      </c>
      <c r="E72" s="1" t="s">
        <v>107</v>
      </c>
      <c r="F72" s="4">
        <v>0.34375</v>
      </c>
      <c r="G72" s="1">
        <v>4</v>
      </c>
      <c r="H72" s="1">
        <v>230</v>
      </c>
      <c r="I72" s="1">
        <v>20</v>
      </c>
      <c r="J72" s="1" t="s">
        <v>35</v>
      </c>
    </row>
    <row r="73" spans="1:10" x14ac:dyDescent="0.35">
      <c r="A73" s="3">
        <v>45146</v>
      </c>
      <c r="B73" s="1">
        <v>10072</v>
      </c>
      <c r="C73" s="1" t="s">
        <v>5</v>
      </c>
      <c r="D73" s="1" t="s">
        <v>6</v>
      </c>
      <c r="E73" s="1" t="s">
        <v>108</v>
      </c>
      <c r="F73" s="4">
        <v>0.375</v>
      </c>
      <c r="G73" s="1">
        <v>3</v>
      </c>
      <c r="H73" s="1">
        <v>250</v>
      </c>
      <c r="I73" s="1">
        <v>18</v>
      </c>
      <c r="J73" s="1" t="s">
        <v>37</v>
      </c>
    </row>
    <row r="74" spans="1:10" x14ac:dyDescent="0.35">
      <c r="A74" s="3">
        <v>45146</v>
      </c>
      <c r="B74" s="1">
        <v>10073</v>
      </c>
      <c r="C74" s="1" t="s">
        <v>8</v>
      </c>
      <c r="D74" s="1" t="s">
        <v>9</v>
      </c>
      <c r="E74" s="1" t="s">
        <v>109</v>
      </c>
      <c r="F74" s="4">
        <v>0.4375</v>
      </c>
      <c r="G74" s="1">
        <v>5</v>
      </c>
      <c r="H74" s="1">
        <v>320</v>
      </c>
      <c r="I74" s="1">
        <v>25</v>
      </c>
      <c r="J74" s="1" t="s">
        <v>39</v>
      </c>
    </row>
    <row r="75" spans="1:10" x14ac:dyDescent="0.35">
      <c r="A75" s="3">
        <v>45146</v>
      </c>
      <c r="B75" s="1">
        <v>10074</v>
      </c>
      <c r="C75" s="1" t="s">
        <v>11</v>
      </c>
      <c r="D75" s="1" t="s">
        <v>12</v>
      </c>
      <c r="E75" s="1" t="s">
        <v>110</v>
      </c>
      <c r="F75" s="4">
        <v>0.45833333333333331</v>
      </c>
      <c r="G75" s="1">
        <v>2</v>
      </c>
      <c r="H75" s="1">
        <v>190</v>
      </c>
      <c r="I75" s="1">
        <v>15</v>
      </c>
      <c r="J75" s="1" t="s">
        <v>35</v>
      </c>
    </row>
    <row r="76" spans="1:10" x14ac:dyDescent="0.35">
      <c r="A76" s="3">
        <v>45146</v>
      </c>
      <c r="B76" s="1">
        <v>10075</v>
      </c>
      <c r="C76" s="1" t="s">
        <v>14</v>
      </c>
      <c r="D76" s="1" t="s">
        <v>15</v>
      </c>
      <c r="E76" s="1" t="s">
        <v>111</v>
      </c>
      <c r="F76" s="4">
        <v>0.51041666666666663</v>
      </c>
      <c r="G76" s="1">
        <v>4</v>
      </c>
      <c r="H76" s="1">
        <v>270</v>
      </c>
      <c r="I76" s="1">
        <v>20</v>
      </c>
      <c r="J76" s="1" t="s">
        <v>37</v>
      </c>
    </row>
    <row r="77" spans="1:10" x14ac:dyDescent="0.35">
      <c r="A77" s="3">
        <v>45146</v>
      </c>
      <c r="B77" s="1">
        <v>10076</v>
      </c>
      <c r="C77" s="1" t="s">
        <v>16</v>
      </c>
      <c r="D77" s="1" t="s">
        <v>17</v>
      </c>
      <c r="E77" s="1" t="s">
        <v>112</v>
      </c>
      <c r="F77" s="4">
        <v>0.54166666666666663</v>
      </c>
      <c r="G77" s="1">
        <v>3</v>
      </c>
      <c r="H77" s="1">
        <v>220</v>
      </c>
      <c r="I77" s="1">
        <v>12</v>
      </c>
      <c r="J77" s="1" t="s">
        <v>39</v>
      </c>
    </row>
    <row r="78" spans="1:10" x14ac:dyDescent="0.35">
      <c r="A78" s="3">
        <v>45146</v>
      </c>
      <c r="B78" s="1">
        <v>10077</v>
      </c>
      <c r="C78" s="1" t="s">
        <v>4</v>
      </c>
      <c r="D78" s="1" t="s">
        <v>3</v>
      </c>
      <c r="E78" s="1" t="s">
        <v>113</v>
      </c>
      <c r="F78" s="4">
        <v>0.59722222222222221</v>
      </c>
      <c r="G78" s="1">
        <v>5</v>
      </c>
      <c r="H78" s="1">
        <v>330</v>
      </c>
      <c r="I78" s="1">
        <v>30</v>
      </c>
      <c r="J78" s="1" t="s">
        <v>35</v>
      </c>
    </row>
    <row r="79" spans="1:10" x14ac:dyDescent="0.35">
      <c r="A79" s="3">
        <v>45146</v>
      </c>
      <c r="B79" s="1">
        <v>10078</v>
      </c>
      <c r="C79" s="1" t="s">
        <v>7</v>
      </c>
      <c r="D79" s="1" t="s">
        <v>6</v>
      </c>
      <c r="E79" s="1" t="s">
        <v>114</v>
      </c>
      <c r="F79" s="4">
        <v>0.65625</v>
      </c>
      <c r="G79" s="1">
        <v>4</v>
      </c>
      <c r="H79" s="1">
        <v>240</v>
      </c>
      <c r="I79" s="1">
        <v>18</v>
      </c>
      <c r="J79" s="1" t="s">
        <v>39</v>
      </c>
    </row>
    <row r="80" spans="1:10" x14ac:dyDescent="0.35">
      <c r="A80" s="3">
        <v>45146</v>
      </c>
      <c r="B80" s="1">
        <v>10079</v>
      </c>
      <c r="C80" s="1" t="s">
        <v>10</v>
      </c>
      <c r="D80" s="1" t="s">
        <v>9</v>
      </c>
      <c r="E80" s="1" t="s">
        <v>115</v>
      </c>
      <c r="F80" s="4">
        <v>0.67361111111111116</v>
      </c>
      <c r="G80" s="1">
        <v>3</v>
      </c>
      <c r="H80" s="1">
        <v>210</v>
      </c>
      <c r="I80" s="1">
        <v>15</v>
      </c>
      <c r="J80" s="1" t="s">
        <v>37</v>
      </c>
    </row>
    <row r="81" spans="1:10" x14ac:dyDescent="0.35">
      <c r="A81" s="3">
        <v>45146</v>
      </c>
      <c r="B81" s="1">
        <v>10080</v>
      </c>
      <c r="C81" s="1" t="s">
        <v>13</v>
      </c>
      <c r="D81" s="1" t="s">
        <v>12</v>
      </c>
      <c r="E81" s="1" t="s">
        <v>116</v>
      </c>
      <c r="F81" s="4">
        <v>0.70833333333333337</v>
      </c>
      <c r="G81" s="1">
        <v>2</v>
      </c>
      <c r="H81" s="1">
        <v>200</v>
      </c>
      <c r="I81" s="1">
        <v>10</v>
      </c>
      <c r="J81" s="1" t="s">
        <v>35</v>
      </c>
    </row>
    <row r="82" spans="1:10" x14ac:dyDescent="0.35">
      <c r="A82" s="3">
        <v>45177</v>
      </c>
      <c r="B82" s="1">
        <v>10081</v>
      </c>
      <c r="C82" s="1" t="s">
        <v>2</v>
      </c>
      <c r="D82" s="1" t="s">
        <v>3</v>
      </c>
      <c r="E82" s="1" t="s">
        <v>117</v>
      </c>
      <c r="F82" s="4">
        <v>0.35416666666666669</v>
      </c>
      <c r="G82" s="1">
        <v>4</v>
      </c>
      <c r="H82" s="1">
        <v>230</v>
      </c>
      <c r="I82" s="1">
        <v>20</v>
      </c>
      <c r="J82" s="1" t="s">
        <v>35</v>
      </c>
    </row>
    <row r="83" spans="1:10" x14ac:dyDescent="0.35">
      <c r="A83" s="3">
        <v>45177</v>
      </c>
      <c r="B83" s="1">
        <v>10082</v>
      </c>
      <c r="C83" s="1" t="s">
        <v>5</v>
      </c>
      <c r="D83" s="1" t="s">
        <v>6</v>
      </c>
      <c r="E83" s="1" t="s">
        <v>118</v>
      </c>
      <c r="F83" s="4">
        <v>0.38541666666666669</v>
      </c>
      <c r="G83" s="1">
        <v>3</v>
      </c>
      <c r="H83" s="1">
        <v>250</v>
      </c>
      <c r="I83" s="1">
        <v>18</v>
      </c>
      <c r="J83" s="1" t="s">
        <v>37</v>
      </c>
    </row>
    <row r="84" spans="1:10" x14ac:dyDescent="0.35">
      <c r="A84" s="3">
        <v>45177</v>
      </c>
      <c r="B84" s="1">
        <v>10083</v>
      </c>
      <c r="C84" s="1" t="s">
        <v>8</v>
      </c>
      <c r="D84" s="1" t="s">
        <v>9</v>
      </c>
      <c r="E84" s="1" t="s">
        <v>119</v>
      </c>
      <c r="F84" s="4">
        <v>0.44791666666666669</v>
      </c>
      <c r="G84" s="1">
        <v>5</v>
      </c>
      <c r="H84" s="1">
        <v>320</v>
      </c>
      <c r="I84" s="1">
        <v>25</v>
      </c>
      <c r="J84" s="1" t="s">
        <v>39</v>
      </c>
    </row>
    <row r="85" spans="1:10" x14ac:dyDescent="0.35">
      <c r="A85" s="3">
        <v>45177</v>
      </c>
      <c r="B85" s="1">
        <v>10084</v>
      </c>
      <c r="C85" s="1" t="s">
        <v>11</v>
      </c>
      <c r="D85" s="1" t="s">
        <v>12</v>
      </c>
      <c r="E85" s="1" t="s">
        <v>120</v>
      </c>
      <c r="F85" s="4">
        <v>0.47222222222222221</v>
      </c>
      <c r="G85" s="1">
        <v>2</v>
      </c>
      <c r="H85" s="1">
        <v>190</v>
      </c>
      <c r="I85" s="1">
        <v>15</v>
      </c>
      <c r="J85" s="1" t="s">
        <v>35</v>
      </c>
    </row>
    <row r="86" spans="1:10" x14ac:dyDescent="0.35">
      <c r="A86" s="3">
        <v>45177</v>
      </c>
      <c r="B86" s="1">
        <v>10085</v>
      </c>
      <c r="C86" s="1" t="s">
        <v>14</v>
      </c>
      <c r="D86" s="1" t="s">
        <v>15</v>
      </c>
      <c r="E86" s="1" t="s">
        <v>121</v>
      </c>
      <c r="F86" s="4">
        <v>0.50347222222222221</v>
      </c>
      <c r="G86" s="1">
        <v>4</v>
      </c>
      <c r="H86" s="1">
        <v>270</v>
      </c>
      <c r="I86" s="1">
        <v>20</v>
      </c>
      <c r="J86" s="1" t="s">
        <v>37</v>
      </c>
    </row>
    <row r="87" spans="1:10" x14ac:dyDescent="0.35">
      <c r="A87" s="3">
        <v>45177</v>
      </c>
      <c r="B87" s="1">
        <v>10086</v>
      </c>
      <c r="C87" s="1" t="s">
        <v>16</v>
      </c>
      <c r="D87" s="1" t="s">
        <v>17</v>
      </c>
      <c r="E87" s="1" t="s">
        <v>122</v>
      </c>
      <c r="F87" s="4">
        <v>0.56944444444444442</v>
      </c>
      <c r="G87" s="1">
        <v>3</v>
      </c>
      <c r="H87" s="1">
        <v>220</v>
      </c>
      <c r="I87" s="1">
        <v>12</v>
      </c>
      <c r="J87" s="1" t="s">
        <v>39</v>
      </c>
    </row>
    <row r="88" spans="1:10" x14ac:dyDescent="0.35">
      <c r="A88" s="3">
        <v>45177</v>
      </c>
      <c r="B88" s="1">
        <v>10087</v>
      </c>
      <c r="C88" s="1" t="s">
        <v>4</v>
      </c>
      <c r="D88" s="1" t="s">
        <v>3</v>
      </c>
      <c r="E88" s="1" t="s">
        <v>123</v>
      </c>
      <c r="F88" s="4">
        <v>0.59027777777777779</v>
      </c>
      <c r="G88" s="1">
        <v>5</v>
      </c>
      <c r="H88" s="1">
        <v>330</v>
      </c>
      <c r="I88" s="1">
        <v>30</v>
      </c>
      <c r="J88" s="1" t="s">
        <v>35</v>
      </c>
    </row>
    <row r="89" spans="1:10" x14ac:dyDescent="0.35">
      <c r="A89" s="3">
        <v>45177</v>
      </c>
      <c r="B89" s="1">
        <v>10088</v>
      </c>
      <c r="C89" s="1" t="s">
        <v>7</v>
      </c>
      <c r="D89" s="1" t="s">
        <v>6</v>
      </c>
      <c r="E89" s="1" t="s">
        <v>124</v>
      </c>
      <c r="F89" s="4">
        <v>0.625</v>
      </c>
      <c r="G89" s="1">
        <v>4</v>
      </c>
      <c r="H89" s="1">
        <v>240</v>
      </c>
      <c r="I89" s="1">
        <v>18</v>
      </c>
      <c r="J89" s="1" t="s">
        <v>39</v>
      </c>
    </row>
    <row r="90" spans="1:10" x14ac:dyDescent="0.35">
      <c r="A90" s="3">
        <v>45177</v>
      </c>
      <c r="B90" s="1">
        <v>10089</v>
      </c>
      <c r="C90" s="1" t="s">
        <v>10</v>
      </c>
      <c r="D90" s="1" t="s">
        <v>9</v>
      </c>
      <c r="E90" s="1" t="s">
        <v>125</v>
      </c>
      <c r="F90" s="4">
        <v>0.68055555555555558</v>
      </c>
      <c r="G90" s="1">
        <v>3</v>
      </c>
      <c r="H90" s="1">
        <v>210</v>
      </c>
      <c r="I90" s="1">
        <v>15</v>
      </c>
      <c r="J90" s="1" t="s">
        <v>37</v>
      </c>
    </row>
    <row r="91" spans="1:10" x14ac:dyDescent="0.35">
      <c r="A91" s="3">
        <v>45177</v>
      </c>
      <c r="B91" s="1">
        <v>10090</v>
      </c>
      <c r="C91" s="1" t="s">
        <v>13</v>
      </c>
      <c r="D91" s="1" t="s">
        <v>12</v>
      </c>
      <c r="E91" s="1" t="s">
        <v>126</v>
      </c>
      <c r="F91" s="4">
        <v>0.72569444444444442</v>
      </c>
      <c r="G91" s="1">
        <v>2</v>
      </c>
      <c r="H91" s="1">
        <v>200</v>
      </c>
      <c r="I91" s="1">
        <v>10</v>
      </c>
      <c r="J91" s="1" t="s">
        <v>35</v>
      </c>
    </row>
  </sheetData>
  <autoFilter ref="A1:J9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O6"/>
  <sheetViews>
    <sheetView workbookViewId="0">
      <selection activeCell="F17" sqref="F17"/>
    </sheetView>
  </sheetViews>
  <sheetFormatPr defaultRowHeight="14.5" x14ac:dyDescent="0.35"/>
  <cols>
    <col min="3" max="3" width="12.08984375" bestFit="1" customWidth="1"/>
    <col min="4" max="4" width="13.453125" bestFit="1" customWidth="1"/>
    <col min="5" max="5" width="16.26953125" bestFit="1" customWidth="1"/>
    <col min="6" max="6" width="9.453125" customWidth="1"/>
  </cols>
  <sheetData>
    <row r="2" spans="3:15" ht="26" x14ac:dyDescent="0.6">
      <c r="C2" s="7"/>
      <c r="D2" s="7"/>
      <c r="E2" s="9" t="s">
        <v>129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3:15" x14ac:dyDescent="0.35">
      <c r="C3" s="6" t="s">
        <v>0</v>
      </c>
      <c r="D3" s="6" t="s">
        <v>127</v>
      </c>
      <c r="E3" s="6" t="s">
        <v>128</v>
      </c>
      <c r="F3" s="13">
        <v>0.33333333333333331</v>
      </c>
      <c r="G3" s="13">
        <v>0.375</v>
      </c>
      <c r="H3" s="13">
        <v>0.41666666666666702</v>
      </c>
      <c r="I3" s="13">
        <v>0.45833333333333298</v>
      </c>
      <c r="J3" s="13">
        <v>0.5</v>
      </c>
      <c r="K3" s="13">
        <v>0.54166666666666696</v>
      </c>
      <c r="L3" s="13">
        <v>0.58333333333333304</v>
      </c>
      <c r="M3" s="13">
        <v>0.625</v>
      </c>
      <c r="N3" s="13">
        <v>0.66666666666666696</v>
      </c>
      <c r="O3" s="13">
        <v>0.70833333333333304</v>
      </c>
    </row>
    <row r="4" spans="3:15" x14ac:dyDescent="0.35">
      <c r="C4" s="12" t="s">
        <v>2</v>
      </c>
      <c r="D4" s="11" t="str">
        <f>VLOOKUP(C4,Query2[[agent_name]:[tlname]],2,FALSE)</f>
        <v>Michael Scott</v>
      </c>
      <c r="E4" s="5">
        <f>AVERAGE(F4:O4)</f>
        <v>218</v>
      </c>
      <c r="F4" s="5">
        <f>IFERROR(ROUND(AVERAGEIFS('Raw Data (2)'!$H$2:$H$91,'Raw Data (2)'!$C$2:$C$91,'T1 Voice AHT'!$C4,'Raw Data (2)'!$D$2:$D$91,'Raw Data (2)'!$D$2,'Raw Data (2)'!$F$2:$F$91,"&gt;="&amp;TIME(8,0,0),'Raw Data (2)'!$F$2:$F$91,"&lt;"&amp;TIME(9,0,0)),0)," ")</f>
        <v>218</v>
      </c>
      <c r="G4" s="5" t="str">
        <f>IFERROR(ROUND(AVERAGEIFS('Raw Data (2)'!$H$2:$H$91,'Raw Data (2)'!$C$2:$C$91,'T1 Voice AHT'!$C4,'Raw Data (2)'!$D$2:$D$91,'Raw Data (2)'!$D$2,'Raw Data (2)'!$F$2:$F$91,"&gt;="&amp;TIME(9,0,0),'Raw Data (2)'!$F$2:$F$91,"&lt;"&amp;TIME(10,0,0)),0)," ")</f>
        <v xml:space="preserve"> </v>
      </c>
      <c r="H4" s="5" t="str">
        <f>IFERROR(ROUND(AVERAGEIFS('Raw Data (2)'!$H$2:$H$91,'Raw Data (2)'!$C$2:$C$91,'T1 Voice AHT'!$C4,'Raw Data (2)'!$D$2:$D$91,'Raw Data (2)'!$D$2,'Raw Data (2)'!$F$2:$F$91,"&gt;="&amp;TIME(10,0,0),'Raw Data (2)'!$F$2:$F$91,"&lt;"&amp;TIME(11,0,0)),0)," ")</f>
        <v xml:space="preserve"> </v>
      </c>
      <c r="I4" s="5" t="str">
        <f>IFERROR(ROUND(AVERAGEIFS('Raw Data (2)'!$H$2:$H$91,'Raw Data (2)'!$C$2:$C$91,'T1 Voice AHT'!$C4,'Raw Data (2)'!$D$2:$D$91,'Raw Data (2)'!$D$2,'Raw Data (2)'!$F$2:$F$91,"&gt;="&amp;TIME(11,0,0),'Raw Data (2)'!$F$2:$F$91,"&lt;"&amp;TIME(9,0,0)),0)," ")</f>
        <v xml:space="preserve"> </v>
      </c>
      <c r="J4" s="5" t="str">
        <f>IFERROR(ROUND(AVERAGEIFS('Raw Data (2)'!$H$2:$H$91,'Raw Data (2)'!$C$2:$C$91,'T1 Voice AHT'!$C4,'Raw Data (2)'!$D$2:$D$91,'Raw Data (2)'!$D$2,'Raw Data (2)'!$F$2:$F$91,"&gt;="&amp;TIME(12,0,0),'Raw Data (2)'!$F$2:$F$91,"&lt;"&amp;TIME(13,0,0)),0)," ")</f>
        <v xml:space="preserve"> </v>
      </c>
      <c r="K4" s="5" t="str">
        <f>IFERROR(ROUND(AVERAGEIFS('Raw Data (2)'!$H$2:$H$91,'Raw Data (2)'!$C$2:$C$91,'T1 Voice AHT'!$C4,'Raw Data (2)'!$D$2:$D$91,'Raw Data (2)'!$D$2,'Raw Data (2)'!$F$2:$F$91,"&gt;="&amp;TIME(13,0,0),'Raw Data (2)'!$F$2:$F$91,"&lt;"&amp;TIME(14,0,0)),0)," ")</f>
        <v xml:space="preserve"> </v>
      </c>
      <c r="L4" s="5" t="str">
        <f>IFERROR(ROUND(AVERAGEIFS('Raw Data (2)'!$H$2:$H$91,'Raw Data (2)'!$C$2:$C$91,'T1 Voice AHT'!$C4,'Raw Data (2)'!$D$2:$D$91,'Raw Data (2)'!$D$2,'Raw Data (2)'!$F$2:$F$91,"&gt;="&amp;TIME(14,0,0),'Raw Data (2)'!$F$2:$F$91,"&lt;"&amp;TIME(15,0,0)),0)," ")</f>
        <v xml:space="preserve"> </v>
      </c>
      <c r="M4" s="5" t="str">
        <f>IFERROR(ROUND(AVERAGEIFS('Raw Data (2)'!$H$2:$H$91,'Raw Data (2)'!$C$2:$C$91,'T1 Voice AHT'!$C4,'Raw Data (2)'!$D$2:$D$91,'Raw Data (2)'!$D$2,'Raw Data (2)'!$F$2:$F$91,"&gt;="&amp;TIME(15,0,0),'Raw Data (2)'!$F$2:$F$91,"&lt;"&amp;TIME(16,0,0)),0)," ")</f>
        <v xml:space="preserve"> </v>
      </c>
      <c r="N4" s="5" t="str">
        <f>IFERROR(ROUND(AVERAGEIFS('Raw Data (2)'!$H$2:$H$91,'Raw Data (2)'!$C$2:$C$91,'T1 Voice AHT'!$C4,'Raw Data (2)'!$D$2:$D$91,'Raw Data (2)'!$D$2,'Raw Data (2)'!$F$2:$F$91,"&gt;="&amp;TIME(16,0,0),'Raw Data (2)'!$F$2:$F$91,"&lt;"&amp;TIME(17,0,0)),0)," ")</f>
        <v xml:space="preserve"> </v>
      </c>
      <c r="O4" s="5" t="str">
        <f>IFERROR(ROUND(AVERAGEIFS('Raw Data (2)'!$H$2:$H$91,'Raw Data (2)'!$C$2:$C$91,'T1 Voice AHT'!$C4,'Raw Data (2)'!$D$2:$D$91,'Raw Data (2)'!$D$2,'Raw Data (2)'!$F$2:$F$91,"&gt;="&amp;TIME(17,0,0),'Raw Data (2)'!$F$2:$F$91,"&lt;"&amp;TIME(18,0,0)),0)," ")</f>
        <v xml:space="preserve"> </v>
      </c>
    </row>
    <row r="5" spans="3:15" x14ac:dyDescent="0.35">
      <c r="C5" s="12" t="s">
        <v>4</v>
      </c>
      <c r="D5" s="11" t="str">
        <f>VLOOKUP(C5,Query2[[agent_name]:[tlname]],2,FALSE)</f>
        <v>Pam Beesly</v>
      </c>
      <c r="E5" s="5">
        <f>AVERAGE(F5:O5)</f>
        <v>284</v>
      </c>
      <c r="F5" s="5" t="str">
        <f>IFERROR(ROUND(AVERAGEIFS('Raw Data (2)'!$H$2:$H$91,'Raw Data (2)'!$C$2:$C$91,'T1 Voice AHT'!$C5,'Raw Data (2)'!$D$2:$D$91,'Raw Data (2)'!$D$2,'Raw Data (2)'!$F$2:$F$91,"&gt;="&amp;TIME(8,0,0),'Raw Data (2)'!$F$2:$F$91,"&lt;"&amp;TIME(9,0,0)),0)," ")</f>
        <v xml:space="preserve"> </v>
      </c>
      <c r="G5" s="5" t="str">
        <f>IFERROR(ROUND(AVERAGEIFS('Raw Data (2)'!$H$2:$H$91,'Raw Data (2)'!$C$2:$C$91,'T1 Voice AHT'!$C5,'Raw Data (2)'!$D$2:$D$91,'Raw Data (2)'!$D$2,'Raw Data (2)'!$F$2:$F$91,"&gt;="&amp;TIME(9,0,0),'Raw Data (2)'!$F$2:$F$91,"&lt;"&amp;TIME(10,0,0)),0)," ")</f>
        <v xml:space="preserve"> </v>
      </c>
      <c r="H5" s="5" t="str">
        <f>IFERROR(ROUND(AVERAGEIFS('Raw Data (2)'!$H$2:$H$91,'Raw Data (2)'!$C$2:$C$91,'T1 Voice AHT'!$C5,'Raw Data (2)'!$D$2:$D$91,'Raw Data (2)'!$D$2,'Raw Data (2)'!$F$2:$F$91,"&gt;="&amp;TIME(10,0,0),'Raw Data (2)'!$F$2:$F$91,"&lt;"&amp;TIME(11,0,0)),0)," ")</f>
        <v xml:space="preserve"> </v>
      </c>
      <c r="I5" s="5" t="str">
        <f>IFERROR(ROUND(AVERAGEIFS('Raw Data (2)'!$H$2:$H$91,'Raw Data (2)'!$C$2:$C$91,'T1 Voice AHT'!$C5,'Raw Data (2)'!$D$2:$D$91,'Raw Data (2)'!$D$2,'Raw Data (2)'!$F$2:$F$91,"&gt;="&amp;TIME(11,0,0),'Raw Data (2)'!$F$2:$F$91,"&lt;"&amp;TIME(12,0,0)),0)," ")</f>
        <v xml:space="preserve"> </v>
      </c>
      <c r="J5" s="5" t="str">
        <f>IFERROR(ROUND(AVERAGEIFS('Raw Data (2)'!$H$2:$H$91,'Raw Data (2)'!$C$2:$C$91,'T1 Voice AHT'!$C5,'Raw Data (2)'!$D$2:$D$91,'Raw Data (2)'!$D$2,'Raw Data (2)'!$F$2:$F$91,"&gt;="&amp;TIME(12,0,0),'Raw Data (2)'!$F$2:$F$91,"&lt;"&amp;TIME(13,0,0)),0)," ")</f>
        <v xml:space="preserve"> </v>
      </c>
      <c r="K5" s="5" t="str">
        <f>IFERROR(ROUND(AVERAGEIFS('Raw Data (2)'!$H$2:$H$91,'Raw Data (2)'!$C$2:$C$91,'T1 Voice AHT'!$C5,'Raw Data (2)'!$D$2:$D$91,'Raw Data (2)'!$D$2,'Raw Data (2)'!$F$2:$F$91,"&gt;="&amp;TIME(13,0,0),'Raw Data (2)'!$F$2:$F$91,"&lt;"&amp;TIME(14,0,0)),0)," ")</f>
        <v xml:space="preserve"> </v>
      </c>
      <c r="L5" s="5">
        <f>IFERROR(ROUND(AVERAGEIFS('Raw Data (2)'!$H$2:$H$91,'Raw Data (2)'!$C$2:$C$91,'T1 Voice AHT'!$C5,'Raw Data (2)'!$D$2:$D$91,'Raw Data (2)'!$D$2,'Raw Data (2)'!$F$2:$F$91,"&gt;="&amp;TIME(14,0,0),'Raw Data (2)'!$F$2:$F$91,"&lt;"&amp;TIME(15,0,0)),0)," ")</f>
        <v>284</v>
      </c>
      <c r="M5" s="5" t="str">
        <f>IFERROR(ROUND(AVERAGEIFS('Raw Data (2)'!$H$2:$H$91,'Raw Data (2)'!$C$2:$C$91,'T1 Voice AHT'!$C5,'Raw Data (2)'!$D$2:$D$91,'Raw Data (2)'!$D$2,'Raw Data (2)'!$F$2:$F$91,"&gt;="&amp;TIME(15,0,0),'Raw Data (2)'!$F$2:$F$91,"&lt;"&amp;TIME(16,0,0)),0)," ")</f>
        <v xml:space="preserve"> </v>
      </c>
      <c r="N5" s="5" t="str">
        <f>IFERROR(ROUND(AVERAGEIFS('Raw Data (2)'!$H$2:$H$91,'Raw Data (2)'!$C$2:$C$91,'T1 Voice AHT'!$C5,'Raw Data (2)'!$D$2:$D$91,'Raw Data (2)'!$D$2,'Raw Data (2)'!$F$2:$F$91,"&gt;="&amp;TIME(16,0,0),'Raw Data (2)'!$F$2:$F$91,"&lt;"&amp;TIME(17,0,0)),0)," ")</f>
        <v xml:space="preserve"> </v>
      </c>
      <c r="O5" s="5" t="str">
        <f>IFERROR(ROUND(AVERAGEIFS('Raw Data (2)'!$H$2:$H$91,'Raw Data (2)'!$C$2:$C$91,'T1 Voice AHT'!$C5,'Raw Data (2)'!$D$2:$D$91,'Raw Data (2)'!$D$2,'Raw Data (2)'!$F$2:$F$91,"&gt;="&amp;TIME(17,0,0),'Raw Data (2)'!$F$2:$F$91,"&lt;"&amp;TIME(18,0,0)),0)," ")</f>
        <v xml:space="preserve"> </v>
      </c>
    </row>
    <row r="6" spans="3:15" x14ac:dyDescent="0.35">
      <c r="C6" s="8"/>
      <c r="D6" s="6" t="s">
        <v>130</v>
      </c>
      <c r="E6" s="11">
        <f>AVERAGE(E4:E5)</f>
        <v>251</v>
      </c>
      <c r="F6" s="7"/>
      <c r="G6" s="7"/>
      <c r="H6" s="7"/>
      <c r="I6" s="7"/>
      <c r="J6" s="7"/>
      <c r="K6" s="7"/>
      <c r="L6" s="7"/>
      <c r="M6" s="7"/>
      <c r="N6" s="7"/>
      <c r="O6" s="7"/>
    </row>
  </sheetData>
  <autoFilter ref="C3:O6"/>
  <mergeCells count="1">
    <mergeCell ref="E2:O2"/>
  </mergeCells>
  <conditionalFormatting sqref="E4:O5">
    <cfRule type="cellIs" dxfId="63" priority="2" operator="between">
      <formula>221</formula>
      <formula>3000</formula>
    </cfRule>
    <cfRule type="cellIs" dxfId="62" priority="3" operator="between">
      <formula>0</formula>
      <formula>220</formula>
    </cfRule>
  </conditionalFormatting>
  <conditionalFormatting sqref="E6">
    <cfRule type="cellIs" dxfId="61" priority="1" operator="between">
      <formula>0</formula>
      <formula>300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"/>
  <sheetViews>
    <sheetView workbookViewId="0">
      <selection activeCell="G16" sqref="G16"/>
    </sheetView>
  </sheetViews>
  <sheetFormatPr defaultRowHeight="14.5" x14ac:dyDescent="0.35"/>
  <cols>
    <col min="3" max="3" width="13.36328125" bestFit="1" customWidth="1"/>
    <col min="4" max="4" width="15.7265625" bestFit="1" customWidth="1"/>
    <col min="5" max="5" width="16.26953125" bestFit="1" customWidth="1"/>
  </cols>
  <sheetData>
    <row r="2" spans="3:15" ht="26" x14ac:dyDescent="0.6">
      <c r="C2" s="7"/>
      <c r="D2" s="7"/>
      <c r="E2" s="10" t="s">
        <v>129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3:15" x14ac:dyDescent="0.35">
      <c r="C3" s="6" t="s">
        <v>0</v>
      </c>
      <c r="D3" s="14" t="s">
        <v>127</v>
      </c>
      <c r="E3" s="6" t="s">
        <v>128</v>
      </c>
      <c r="F3" s="13">
        <v>0.33333333333333331</v>
      </c>
      <c r="G3" s="13">
        <v>0.375</v>
      </c>
      <c r="H3" s="13">
        <v>0.41666666666666702</v>
      </c>
      <c r="I3" s="13">
        <v>0.45833333333333298</v>
      </c>
      <c r="J3" s="13">
        <v>0.5</v>
      </c>
      <c r="K3" s="13">
        <v>0.54166666666666696</v>
      </c>
      <c r="L3" s="13">
        <v>0.58333333333333304</v>
      </c>
      <c r="M3" s="13">
        <v>0.625</v>
      </c>
      <c r="N3" s="13">
        <v>0.66666666666666696</v>
      </c>
      <c r="O3" s="13">
        <v>0.70833333333333304</v>
      </c>
    </row>
    <row r="4" spans="3:15" x14ac:dyDescent="0.35">
      <c r="C4" s="12" t="s">
        <v>5</v>
      </c>
      <c r="D4" s="11" t="str">
        <f>VLOOKUP(C4,Query2[[agent_name]:[tlname]],2,FALSE)</f>
        <v>Michael Scott</v>
      </c>
      <c r="E4" s="15">
        <f>AVERAGE(F4:O4)</f>
        <v>260</v>
      </c>
      <c r="F4" s="5" t="str">
        <f>IFERROR(ROUND(AVERAGEIFS('Raw Data (2)'!$H$2:$H$91,'Raw Data (2)'!$C$2:$C$91,'T1 Chat AHT'!$C4,'Raw Data (2)'!$D$2:$D$91,'Raw Data (2)'!$D$3,'Raw Data (2)'!$F$2:$F$91,"&gt;="&amp;TIME(8,0,0),'Raw Data (2)'!$F$2:$F$91,"&lt;"&amp;TIME(9,0,0)),0)," ")</f>
        <v xml:space="preserve"> </v>
      </c>
      <c r="G4" s="5">
        <f>IFERROR(ROUND(AVERAGEIFS('Raw Data (2)'!$H$2:$H$91,'Raw Data (2)'!$C$2:$C$91,'T1 Chat AHT'!$C4,'Raw Data (2)'!$D$2:$D$91,'Raw Data (2)'!$D$3,'Raw Data (2)'!$F$2:$F$91,"&gt;="&amp;TIME(9,0,0),'Raw Data (2)'!$F$2:$F$91,"&lt;"&amp;TIME(10,0,0)),0)," ")</f>
        <v>260</v>
      </c>
      <c r="H4" s="5" t="str">
        <f>IFERROR(ROUND(AVERAGEIFS('Raw Data (2)'!$H$2:$H$91,'Raw Data (2)'!$C$2:$C$91,'T1 Chat AHT'!$C4,'Raw Data (2)'!$D$2:$D$91,'Raw Data (2)'!$D$3,'Raw Data (2)'!$F$2:$F$91,"&gt;="&amp;TIME(10,0,0),'Raw Data (2)'!$F$2:$F$91,"&lt;"&amp;TIME(11,0,0)),0)," ")</f>
        <v xml:space="preserve"> </v>
      </c>
      <c r="I4" s="5" t="str">
        <f>IFERROR(ROUND(AVERAGEIFS('Raw Data (2)'!$H$2:$H$91,'Raw Data (2)'!$C$2:$C$91,'T1 Chat AHT'!$C4,'Raw Data (2)'!$D$2:$D$91,'Raw Data (2)'!$D$3,'Raw Data (2)'!$F$2:$F$91,"&gt;="&amp;TIME(11,0,0),'Raw Data (2)'!$F$2:$F$91,"&lt;"&amp;TIME(12,0,0)),0)," ")</f>
        <v xml:space="preserve"> </v>
      </c>
      <c r="J4" s="5" t="str">
        <f>IFERROR(ROUND(AVERAGEIFS('Raw Data (2)'!$H$2:$H$91,'Raw Data (2)'!$C$2:$C$91,'T1 Chat AHT'!$C4,'Raw Data (2)'!$D$2:$D$91,'Raw Data (2)'!$D$3,'Raw Data (2)'!$F$2:$F$91,"&gt;="&amp;TIME(12,0,0),'Raw Data (2)'!$F$2:$F$91,"&lt;"&amp;TIME(13,0,0)),0)," ")</f>
        <v xml:space="preserve"> </v>
      </c>
      <c r="K4" s="5" t="str">
        <f>IFERROR(ROUND(AVERAGEIFS('Raw Data (2)'!$H$2:$H$91,'Raw Data (2)'!$C$2:$C$91,'T1 Chat AHT'!$C4,'Raw Data (2)'!$D$2:$D$91,'Raw Data (2)'!$D$3,'Raw Data (2)'!$F$2:$F$91,"&gt;="&amp;TIME(13,0,0),'Raw Data (2)'!$F$2:$F$91,"&lt;"&amp;TIME(14,0,0)),0)," ")</f>
        <v xml:space="preserve"> </v>
      </c>
      <c r="L4" s="5" t="str">
        <f>IFERROR(ROUND(AVERAGEIFS('Raw Data (2)'!$H$2:$H$91,'Raw Data (2)'!$C$2:$C$91,'T1 Chat AHT'!$C4,'Raw Data (2)'!$D$2:$D$91,'Raw Data (2)'!$D$3,'Raw Data (2)'!$F$2:$F$91,"&gt;="&amp;TIME(14,0,0),'Raw Data (2)'!$F$2:$F$91,"&lt;"&amp;TIME(15,0,0)),0)," ")</f>
        <v xml:space="preserve"> </v>
      </c>
      <c r="M4" s="5" t="str">
        <f>IFERROR(ROUND(AVERAGEIFS('Raw Data (2)'!$H$2:$H$91,'Raw Data (2)'!$C$2:$C$91,'T1 Chat AHT'!$C4,'Raw Data (2)'!$D$2:$D$91,'Raw Data (2)'!$D$3,'Raw Data (2)'!$F$2:$F$91,"&gt;="&amp;TIME(15,0,0),'Raw Data (2)'!$F$2:$F$91,"&lt;"&amp;TIME(16,0,0)),0)," ")</f>
        <v xml:space="preserve"> </v>
      </c>
      <c r="N4" s="5" t="str">
        <f>IFERROR(ROUND(AVERAGEIFS('Raw Data (2)'!$H$2:$H$91,'Raw Data (2)'!$C$2:$C$91,'T1 Chat AHT'!$C4,'Raw Data (2)'!$D$2:$D$91,'Raw Data (2)'!$D$3,'Raw Data (2)'!$F$2:$F$91,"&gt;="&amp;TIME(16,0,0),'Raw Data (2)'!$F$2:$F$91,"&lt;"&amp;TIME(17,0,0)),0)," ")</f>
        <v xml:space="preserve"> </v>
      </c>
      <c r="O4" s="5" t="str">
        <f>IFERROR(ROUND(AVERAGEIFS('Raw Data (2)'!$H$2:$H$91,'Raw Data (2)'!$C$2:$C$91,'T1 Chat AHT'!$C4,'Raw Data (2)'!$D$2:$D$91,'Raw Data (2)'!$D$3,'Raw Data (2)'!$F$2:$F$91,"&gt;="&amp;TIME(17,0,0),'Raw Data (2)'!$F$2:$F$91,"&lt;"&amp;TIME(18,0,0)),0)," ")</f>
        <v xml:space="preserve"> </v>
      </c>
    </row>
    <row r="5" spans="3:15" x14ac:dyDescent="0.35">
      <c r="C5" s="12" t="s">
        <v>7</v>
      </c>
      <c r="D5" s="11" t="str">
        <f>VLOOKUP(C5,Query2[[agent_name]:[tlname]],2,FALSE)</f>
        <v>Jim Halpert</v>
      </c>
      <c r="E5" s="15">
        <f>AVERAGE(F5:O5)</f>
        <v>256</v>
      </c>
      <c r="F5" s="5" t="str">
        <f>IFERROR(ROUND(AVERAGEIFS('Raw Data (2)'!$H$2:$H$91,'Raw Data (2)'!$C$2:$C$91,'T1 Chat AHT'!$C5,'Raw Data (2)'!$D$2:$D$91,'Raw Data (2)'!$D$3,'Raw Data (2)'!$F$2:$F$91,"&gt;="&amp;TIME(8,0,0),'Raw Data (2)'!$F$2:$F$91,"&lt;"&amp;TIME(9,0,0)),0)," ")</f>
        <v xml:space="preserve"> </v>
      </c>
      <c r="G5" s="5" t="str">
        <f>IFERROR(ROUND(AVERAGEIFS('Raw Data (2)'!$H$2:$H$91,'Raw Data (2)'!$C$2:$C$91,'T1 Chat AHT'!$C5,'Raw Data (2)'!$D$2:$D$91,'Raw Data (2)'!$D$3,'Raw Data (2)'!$F$2:$F$91,"&gt;="&amp;TIME(9,0,0),'Raw Data (2)'!$F$2:$F$91,"&lt;"&amp;TIME(10,0,0)),0)," ")</f>
        <v xml:space="preserve"> </v>
      </c>
      <c r="H5" s="5" t="str">
        <f>IFERROR(ROUND(AVERAGEIFS('Raw Data (2)'!$H$2:$H$91,'Raw Data (2)'!$C$2:$C$91,'T1 Chat AHT'!$C5,'Raw Data (2)'!$D$2:$D$91,'Raw Data (2)'!$D$3,'Raw Data (2)'!$F$2:$F$91,"&gt;="&amp;TIME(8,0,0),'Raw Data (2)'!$F$2:$F$91,"&lt;"&amp;TIME(9,0,0)),0)," ")</f>
        <v xml:space="preserve"> </v>
      </c>
      <c r="I5" s="5" t="str">
        <f>IFERROR(ROUND(AVERAGEIFS('Raw Data (2)'!$H$2:$H$91,'Raw Data (2)'!$C$2:$C$91,'T1 Chat AHT'!$C5,'Raw Data (2)'!$D$2:$D$91,'Raw Data (2)'!$D$3,'Raw Data (2)'!$F$2:$F$91,"&gt;="&amp;TIME(8,0,0),'Raw Data (2)'!$F$2:$F$91,"&lt;"&amp;TIME(9,0,0)),0)," ")</f>
        <v xml:space="preserve"> </v>
      </c>
      <c r="J5" s="5" t="str">
        <f>IFERROR(ROUND(AVERAGEIFS('Raw Data (2)'!$H$2:$H$91,'Raw Data (2)'!$C$2:$C$91,'T1 Chat AHT'!$C5,'Raw Data (2)'!$D$2:$D$91,'Raw Data (2)'!$D$3,'Raw Data (2)'!$F$2:$F$91,"&gt;="&amp;TIME(12,0,0),'Raw Data (2)'!$F$2:$F$91,"&lt;"&amp;TIME(13,0,0)),0)," ")</f>
        <v xml:space="preserve"> </v>
      </c>
      <c r="K5" s="5" t="str">
        <f>IFERROR(ROUND(AVERAGEIFS('Raw Data (2)'!$H$2:$H$91,'Raw Data (2)'!$C$2:$C$91,'T1 Chat AHT'!$C5,'Raw Data (2)'!$D$2:$D$91,'Raw Data (2)'!$D$3,'Raw Data (2)'!$F$2:$F$91,"&gt;="&amp;TIME(13,0,0),'Raw Data (2)'!$F$2:$F$91,"&lt;"&amp;TIME(14,0,0)),0)," ")</f>
        <v xml:space="preserve"> </v>
      </c>
      <c r="L5" s="5" t="str">
        <f>IFERROR(ROUND(AVERAGEIFS('Raw Data (2)'!$H$2:$H$91,'Raw Data (2)'!$C$2:$C$91,'T1 Chat AHT'!$C5,'Raw Data (2)'!$D$2:$D$91,'Raw Data (2)'!$D$3,'Raw Data (2)'!$F$2:$F$91,"&gt;="&amp;TIME(14,0,0),'Raw Data (2)'!$F$2:$F$91,"&lt;"&amp;TIME(15,0,0)),0)," ")</f>
        <v xml:space="preserve"> </v>
      </c>
      <c r="M5" s="5">
        <f>IFERROR(ROUND(AVERAGEIFS('Raw Data (2)'!$H$2:$H$91,'Raw Data (2)'!$C$2:$C$91,'T1 Chat AHT'!$C5,'Raw Data (2)'!$D$2:$D$91,'Raw Data (2)'!$D$3,'Raw Data (2)'!$F$2:$F$91,"&gt;="&amp;TIME(15,0,0),'Raw Data (2)'!$F$2:$F$91,"&lt;"&amp;TIME(16,0,0)),0)," ")</f>
        <v>256</v>
      </c>
      <c r="N5" s="5" t="str">
        <f>IFERROR(ROUND(AVERAGEIFS('Raw Data (2)'!$H$2:$H$91,'Raw Data (2)'!$C$2:$C$91,'T1 Chat AHT'!$C5,'Raw Data (2)'!$D$2:$D$91,'Raw Data (2)'!$D$3,'Raw Data (2)'!$F$2:$F$91,"&gt;="&amp;TIME(16,0,0),'Raw Data (2)'!$F$2:$F$91,"&lt;"&amp;TIME(17,0,0)),0)," ")</f>
        <v xml:space="preserve"> </v>
      </c>
      <c r="O5" s="5" t="str">
        <f>IFERROR(ROUND(AVERAGEIFS('Raw Data (2)'!$H$2:$H$91,'Raw Data (2)'!$C$2:$C$91,'T1 Chat AHT'!$C5,'Raw Data (2)'!$D$2:$D$91,'Raw Data (2)'!$D$3,'Raw Data (2)'!$F$2:$F$91,"&gt;="&amp;TIME(17,0,0),'Raw Data (2)'!$F$2:$F$91,"&lt;"&amp;TIME(18,0,0)),0)," ")</f>
        <v xml:space="preserve"> </v>
      </c>
    </row>
    <row r="6" spans="3:15" x14ac:dyDescent="0.35">
      <c r="D6" s="6" t="s">
        <v>130</v>
      </c>
      <c r="E6" s="11">
        <f>AVERAGE(E4:E5)</f>
        <v>258</v>
      </c>
    </row>
  </sheetData>
  <autoFilter ref="C3:O3"/>
  <mergeCells count="1">
    <mergeCell ref="E2:O2"/>
  </mergeCells>
  <conditionalFormatting sqref="E4:O5">
    <cfRule type="cellIs" dxfId="60" priority="2" operator="between">
      <formula>251</formula>
      <formula>3000</formula>
    </cfRule>
    <cfRule type="cellIs" dxfId="59" priority="3" operator="between">
      <formula>0</formula>
      <formula>250</formula>
    </cfRule>
    <cfRule type="cellIs" dxfId="58" priority="4" operator="between">
      <formula>0</formula>
      <formula>250</formula>
    </cfRule>
  </conditionalFormatting>
  <conditionalFormatting sqref="E6">
    <cfRule type="cellIs" dxfId="57" priority="1" operator="between">
      <formula>0</formula>
      <formula>350</formula>
    </cfRule>
  </conditionalFormatting>
  <pageMargins left="0.7" right="0.7" top="0.75" bottom="0.75" header="0.3" footer="0.3"/>
  <ignoredErrors>
    <ignoredError sqref="G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"/>
  <sheetViews>
    <sheetView workbookViewId="0">
      <selection activeCell="H16" sqref="H16"/>
    </sheetView>
  </sheetViews>
  <sheetFormatPr defaultRowHeight="14.5" x14ac:dyDescent="0.35"/>
  <cols>
    <col min="3" max="3" width="13.36328125" bestFit="1" customWidth="1"/>
    <col min="4" max="4" width="15.7265625" bestFit="1" customWidth="1"/>
    <col min="5" max="5" width="16.26953125" bestFit="1" customWidth="1"/>
  </cols>
  <sheetData>
    <row r="2" spans="3:15" ht="26" x14ac:dyDescent="0.6">
      <c r="C2" s="7"/>
      <c r="D2" s="7"/>
      <c r="E2" s="10" t="s">
        <v>129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3:15" x14ac:dyDescent="0.35">
      <c r="C3" s="6" t="s">
        <v>0</v>
      </c>
      <c r="D3" s="6" t="s">
        <v>127</v>
      </c>
      <c r="E3" s="6" t="s">
        <v>128</v>
      </c>
      <c r="F3" s="13">
        <v>0.33333333333333331</v>
      </c>
      <c r="G3" s="13">
        <v>0.375</v>
      </c>
      <c r="H3" s="13">
        <v>0.41666666666666702</v>
      </c>
      <c r="I3" s="13">
        <v>0.45833333333333298</v>
      </c>
      <c r="J3" s="13">
        <v>0.5</v>
      </c>
      <c r="K3" s="13">
        <v>0.54166666666666696</v>
      </c>
      <c r="L3" s="13">
        <v>0.58333333333333304</v>
      </c>
      <c r="M3" s="13">
        <v>0.625</v>
      </c>
      <c r="N3" s="13">
        <v>0.66666666666666696</v>
      </c>
      <c r="O3" s="13">
        <v>0.70833333333333304</v>
      </c>
    </row>
    <row r="4" spans="3:15" x14ac:dyDescent="0.35">
      <c r="C4" s="12" t="s">
        <v>8</v>
      </c>
      <c r="D4" s="11" t="str">
        <f>VLOOKUP(C4,Query2[[agent_name]:[tlname]],2,FALSE)</f>
        <v>Pam Beesly</v>
      </c>
      <c r="E4" s="5">
        <f>AVERAGE(F4:O4)</f>
        <v>282</v>
      </c>
      <c r="F4" s="5" t="str">
        <f>IFERROR(ROUND(AVERAGEIFS('Raw Data (2)'!$H$2:$H$91,'Raw Data (2)'!$C$2:$C$91,'T2 Voice AHT'!$C4,'Raw Data (2)'!$D$2:$D$91,'Raw Data (2)'!$D$4,'Raw Data (2)'!$F$2:$F$91,"&gt;="&amp;TIME(8,0,0),'Raw Data (2)'!$F$2:$F$91,"&lt;"&amp;TIME(9,0,0)),0)," ")</f>
        <v xml:space="preserve"> </v>
      </c>
      <c r="G4" s="5" t="str">
        <f>IFERROR(ROUND(AVERAGEIFS('Raw Data (2)'!$H$2:$H$91,'Raw Data (2)'!$C$2:$C$91,'T2 Voice AHT'!$C4,'Raw Data (2)'!$D$2:$D$91,'Raw Data (2)'!$D$4,'Raw Data (2)'!$F$2:$F$91,"&gt;="&amp;TIME(9,0,0),'Raw Data (2)'!$F$2:$F$91,"&lt;"&amp;TIME(10,0,0)),0)," ")</f>
        <v xml:space="preserve"> </v>
      </c>
      <c r="H4" s="5">
        <f>IFERROR(ROUND(AVERAGEIFS('Raw Data (2)'!$H$2:$H$91,'Raw Data (2)'!$C$2:$C$91,'T2 Voice AHT'!$C4,'Raw Data (2)'!$D$2:$D$91,'Raw Data (2)'!$D$4,'Raw Data (2)'!$F$2:$F$91,"&gt;="&amp;TIME(10,0,0),'Raw Data (2)'!$F$2:$F$91,"&lt;"&amp;TIME(11,0,0)),0)," ")</f>
        <v>282</v>
      </c>
      <c r="I4" s="5" t="str">
        <f>IFERROR(ROUND(AVERAGEIFS('Raw Data (2)'!$H$2:$H$91,'Raw Data (2)'!$C$2:$C$91,'T2 Voice AHT'!$C4,'Raw Data (2)'!$D$2:$D$91,'Raw Data (2)'!$D$4,'Raw Data (2)'!$F$2:$F$91,"&gt;="&amp;TIME(11,0,0),'Raw Data (2)'!$F$2:$F$91,"&lt;"&amp;TIME(12,0,0)),0)," ")</f>
        <v xml:space="preserve"> </v>
      </c>
      <c r="J4" s="5" t="str">
        <f>IFERROR(ROUND(AVERAGEIFS('Raw Data (2)'!$H$2:$H$91,'Raw Data (2)'!$C$2:$C$91,'T2 Voice AHT'!$C4,'Raw Data (2)'!$D$2:$D$91,'Raw Data (2)'!$D$4,'Raw Data (2)'!$F$2:$F$91,"&gt;="&amp;TIME(12,0,0),'Raw Data (2)'!$F$2:$F$91,"&lt;"&amp;TIME(13,0,0)),0)," ")</f>
        <v xml:space="preserve"> </v>
      </c>
      <c r="K4" s="5" t="str">
        <f>IFERROR(ROUND(AVERAGEIFS('Raw Data (2)'!$H$2:$H$91,'Raw Data (2)'!$C$2:$C$91,'T2 Voice AHT'!$C4,'Raw Data (2)'!$D$2:$D$91,'Raw Data (2)'!$D$4,'Raw Data (2)'!$F$2:$F$91,"&gt;="&amp;TIME(13,0,0),'Raw Data (2)'!$F$2:$F$91,"&lt;"&amp;TIME(14,0,0)),0)," ")</f>
        <v xml:space="preserve"> </v>
      </c>
      <c r="L4" s="5" t="str">
        <f>IFERROR(ROUND(AVERAGEIFS('Raw Data (2)'!$H$2:$H$91,'Raw Data (2)'!$C$2:$C$91,'T2 Voice AHT'!$C4,'Raw Data (2)'!$D$2:$D$91,'Raw Data (2)'!$D$4,'Raw Data (2)'!$F$2:$F$91,"&gt;="&amp;TIME(14,0,0),'Raw Data (2)'!$F$2:$F$91,"&lt;"&amp;TIME(15,0,0)),0)," ")</f>
        <v xml:space="preserve"> </v>
      </c>
      <c r="M4" s="5" t="str">
        <f>IFERROR(ROUND(AVERAGEIFS('Raw Data (2)'!$H$2:$H$91,'Raw Data (2)'!$C$2:$C$91,'T2 Voice AHT'!$C4,'Raw Data (2)'!$D$2:$D$91,'Raw Data (2)'!$D$4,'Raw Data (2)'!$F$2:$F$91,"&gt;="&amp;TIME(15,0,0),'Raw Data (2)'!$F$2:$F$91,"&lt;"&amp;TIME(16,0,0)),0)," ")</f>
        <v xml:space="preserve"> </v>
      </c>
      <c r="N4" s="5" t="str">
        <f>IFERROR(ROUND(AVERAGEIFS('Raw Data (2)'!$H$2:$H$91,'Raw Data (2)'!$C$2:$C$91,'T2 Voice AHT'!$C4,'Raw Data (2)'!$D$2:$D$91,'Raw Data (2)'!$D$4,'Raw Data (2)'!$F$2:$F$91,"&gt;="&amp;TIME(16,0,0),'Raw Data (2)'!$F$2:$F$91,"&lt;"&amp;TIME(17,0,0)),0)," ")</f>
        <v xml:space="preserve"> </v>
      </c>
      <c r="O4" s="5" t="str">
        <f>IFERROR(ROUND(AVERAGEIFS('Raw Data (2)'!$H$2:$H$91,'Raw Data (2)'!$C$2:$C$91,'T2 Voice AHT'!$C4,'Raw Data (2)'!$D$2:$D$91,'Raw Data (2)'!$D$4,'Raw Data (2)'!$F$2:$F$91,"&gt;="&amp;TIME(17,0,0),'Raw Data (2)'!$F$2:$F$91,"&lt;"&amp;TIME(18,0,0)),0)," ")</f>
        <v xml:space="preserve"> </v>
      </c>
    </row>
    <row r="5" spans="3:15" x14ac:dyDescent="0.35">
      <c r="C5" s="17" t="s">
        <v>10</v>
      </c>
      <c r="D5" s="11" t="str">
        <f>VLOOKUP(C5,Query2[[agent_name]:[tlname]],2,FALSE)</f>
        <v>Michael Scott</v>
      </c>
      <c r="E5" s="5">
        <f>AVERAGE(F5:O5)</f>
        <v>224</v>
      </c>
      <c r="F5" s="15" t="str">
        <f>IFERROR(ROUND(AVERAGEIFS('Raw Data (2)'!$H$2:$H$91,'Raw Data (2)'!$C$2:$C$91,'T2 Voice AHT'!$C5,'Raw Data (2)'!$D$2:$D$91,'Raw Data (2)'!$D$4,'Raw Data (2)'!$F$2:$F$91,"&gt;="&amp;TIME(8,0,0),'Raw Data (2)'!$F$2:$F$91,"&lt;"&amp;TIME(9,0,0)),0)," ")</f>
        <v xml:space="preserve"> </v>
      </c>
      <c r="G5" s="5" t="str">
        <f>IFERROR(ROUND(AVERAGEIFS('Raw Data (2)'!$H$2:$H$91,'Raw Data (2)'!$C$2:$C$91,'T2 Voice AHT'!$C5,'Raw Data (2)'!$D$2:$D$91,'Raw Data (2)'!$D$4,'Raw Data (2)'!$F$2:$F$91,"&gt;="&amp;TIME(9,0,0),'Raw Data (2)'!$F$2:$F$91,"&lt;"&amp;TIME(10,0,0)),0)," ")</f>
        <v xml:space="preserve"> </v>
      </c>
      <c r="H5" s="5" t="str">
        <f>IFERROR(ROUND(AVERAGEIFS('Raw Data (2)'!$H$2:$H$91,'Raw Data (2)'!$C$2:$C$91,'T2 Voice AHT'!$C5,'Raw Data (2)'!$D$2:$D$91,'Raw Data (2)'!$D$4,'Raw Data (2)'!$F$2:$F$91,"&gt;="&amp;TIME(10,0,0),'Raw Data (2)'!$F$2:$F$91,"&lt;"&amp;TIME(11,0,0)),0)," ")</f>
        <v xml:space="preserve"> </v>
      </c>
      <c r="I5" s="5" t="str">
        <f>IFERROR(ROUND(AVERAGEIFS('Raw Data (2)'!$H$2:$H$91,'Raw Data (2)'!$C$2:$C$91,'T2 Voice AHT'!$C5,'Raw Data (2)'!$D$2:$D$91,'Raw Data (2)'!$D$4,'Raw Data (2)'!$F$2:$F$91,"&gt;="&amp;TIME(11,0,0),'Raw Data (2)'!$F$2:$F$91,"&lt;"&amp;TIME(12,0,0)),0)," ")</f>
        <v xml:space="preserve"> </v>
      </c>
      <c r="J5" s="5" t="str">
        <f>IFERROR(ROUND(AVERAGEIFS('Raw Data (2)'!$H$2:$H$91,'Raw Data (2)'!$C$2:$C$91,'T2 Voice AHT'!$C5,'Raw Data (2)'!$D$2:$D$91,'Raw Data (2)'!$D$4,'Raw Data (2)'!$F$2:$F$91,"&gt;="&amp;TIME(12,0,0),'Raw Data (2)'!$F$2:$F$91,"&lt;"&amp;TIME(13,0,0)),0)," ")</f>
        <v xml:space="preserve"> </v>
      </c>
      <c r="K5" s="5" t="str">
        <f>IFERROR(ROUND(AVERAGEIFS('Raw Data (2)'!$H$2:$H$91,'Raw Data (2)'!$C$2:$C$91,'T2 Voice AHT'!$C5,'Raw Data (2)'!$D$2:$D$91,'Raw Data (2)'!$D$4,'Raw Data (2)'!$F$2:$F$91,"&gt;="&amp;TIME(13,0,0),'Raw Data (2)'!$F$2:$F$91,"&lt;"&amp;TIME(14,0,0)),0)," ")</f>
        <v xml:space="preserve"> </v>
      </c>
      <c r="L5" s="5" t="str">
        <f>IFERROR(ROUND(AVERAGEIFS('Raw Data (2)'!$H$2:$H$91,'Raw Data (2)'!$C$2:$C$91,'T2 Voice AHT'!$C5,'Raw Data (2)'!$D$2:$D$91,'Raw Data (2)'!$D$4,'Raw Data (2)'!$F$2:$F$91,"&gt;="&amp;TIME(14,0,0),'Raw Data (2)'!$F$2:$F$91,"&lt;"&amp;TIME(15,0,0)),0)," ")</f>
        <v xml:space="preserve"> </v>
      </c>
      <c r="M5" s="5" t="str">
        <f>IFERROR(ROUND(AVERAGEIFS('Raw Data (2)'!$H$2:$H$91,'Raw Data (2)'!$C$2:$C$91,'T2 Voice AHT'!$C5,'Raw Data (2)'!$D$2:$D$91,'Raw Data (2)'!$D$4,'Raw Data (2)'!$F$2:$F$91,"&gt;="&amp;TIME(15,0,0),'Raw Data (2)'!$F$2:$F$91,"&lt;"&amp;TIME(16,0,0)),0)," ")</f>
        <v xml:space="preserve"> </v>
      </c>
      <c r="N5" s="5">
        <f>IFERROR(ROUND(AVERAGEIFS('Raw Data (2)'!$H$2:$H$91,'Raw Data (2)'!$C$2:$C$91,'T2 Voice AHT'!$C5,'Raw Data (2)'!$D$2:$D$91,'Raw Data (2)'!$D$4,'Raw Data (2)'!$F$2:$F$91,"&gt;="&amp;TIME(16,0,0),'Raw Data (2)'!$F$2:$F$91,"&lt;"&amp;TIME(17,0,0)),0)," ")</f>
        <v>224</v>
      </c>
      <c r="O5" s="5" t="str">
        <f>IFERROR(ROUND(AVERAGEIFS('Raw Data (2)'!$H$2:$H$91,'Raw Data (2)'!$C$2:$C$91,'T2 Voice AHT'!$C5,'Raw Data (2)'!$D$2:$D$91,'Raw Data (2)'!$D$4,'Raw Data (2)'!$F$2:$F$91,"&gt;="&amp;TIME(17,0,0),'Raw Data (2)'!$F$2:$F$91,"&lt;"&amp;TIME(18,0,0)),0)," ")</f>
        <v xml:space="preserve"> </v>
      </c>
    </row>
    <row r="6" spans="3:15" x14ac:dyDescent="0.35">
      <c r="D6" s="6" t="s">
        <v>130</v>
      </c>
      <c r="E6" s="6">
        <f>AVERAGE(E4:E5)</f>
        <v>253</v>
      </c>
    </row>
  </sheetData>
  <autoFilter ref="C3:O3"/>
  <mergeCells count="1">
    <mergeCell ref="E2:O2"/>
  </mergeCells>
  <conditionalFormatting sqref="E4:O5">
    <cfRule type="cellIs" dxfId="56" priority="1" operator="between">
      <formula>251</formula>
      <formula>3000</formula>
    </cfRule>
    <cfRule type="cellIs" dxfId="55" priority="2" operator="between">
      <formula>0</formula>
      <formula>250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"/>
  <sheetViews>
    <sheetView workbookViewId="0">
      <selection activeCell="J17" sqref="J17"/>
    </sheetView>
  </sheetViews>
  <sheetFormatPr defaultRowHeight="14.5" x14ac:dyDescent="0.35"/>
  <cols>
    <col min="3" max="3" width="13.36328125" bestFit="1" customWidth="1"/>
    <col min="4" max="4" width="15.7265625" bestFit="1" customWidth="1"/>
    <col min="5" max="5" width="16.26953125" bestFit="1" customWidth="1"/>
  </cols>
  <sheetData>
    <row r="2" spans="3:15" ht="26" x14ac:dyDescent="0.6">
      <c r="C2" s="7"/>
      <c r="D2" s="7"/>
      <c r="E2" s="10" t="s">
        <v>129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3:15" x14ac:dyDescent="0.35">
      <c r="C3" s="6" t="s">
        <v>0</v>
      </c>
      <c r="D3" s="6" t="s">
        <v>127</v>
      </c>
      <c r="E3" s="6" t="s">
        <v>128</v>
      </c>
      <c r="F3" s="13">
        <v>0.33333333333333331</v>
      </c>
      <c r="G3" s="13">
        <v>0.375</v>
      </c>
      <c r="H3" s="13">
        <v>0.41666666666666702</v>
      </c>
      <c r="I3" s="13">
        <v>0.45833333333333298</v>
      </c>
      <c r="J3" s="13">
        <v>0.5</v>
      </c>
      <c r="K3" s="13">
        <v>0.54166666666666696</v>
      </c>
      <c r="L3" s="13">
        <v>0.58333333333333304</v>
      </c>
      <c r="M3" s="13">
        <v>0.625</v>
      </c>
      <c r="N3" s="13">
        <v>0.66666666666666696</v>
      </c>
      <c r="O3" s="13">
        <v>0.70833333333333304</v>
      </c>
    </row>
    <row r="4" spans="3:15" x14ac:dyDescent="0.35">
      <c r="C4" s="17" t="s">
        <v>11</v>
      </c>
      <c r="D4" s="11" t="str">
        <f>VLOOKUP(C4,Query2[[agent_name]:[tlname]],2,FALSE)</f>
        <v>Pam Beesly</v>
      </c>
      <c r="E4" s="5">
        <f>AVERAGE(F4:O4)</f>
        <v>196</v>
      </c>
      <c r="F4" s="15" t="str">
        <f>IFERROR(ROUND(AVERAGEIFS('Raw Data (2)'!$H$2:$H$91,'Raw Data (2)'!$C$2:$C$91,'T2 Chat AHT'!$C4,'Raw Data (2)'!$D$2:$D$91,'Raw Data (2)'!$D$5,'Raw Data (2)'!$F$2:$F$91,"&gt;="&amp;TIME(8,0,0),'Raw Data (2)'!$F$2:$F$91,"&lt;"&amp;TIME(9,0,0)),0)," ")</f>
        <v xml:space="preserve"> </v>
      </c>
      <c r="G4" s="15" t="str">
        <f>IFERROR(ROUND(AVERAGEIFS('Raw Data (2)'!$H$2:$H$91,'Raw Data (2)'!$C$2:$C$91,'T2 Chat AHT'!$C4,'Raw Data (2)'!$D$2:$D$91,'Raw Data (2)'!$D$5,'Raw Data (2)'!$F$2:$F$91,"&gt;="&amp;TIME(9,0,0),'Raw Data (2)'!$F$2:$F$91,"&lt;"&amp;TIME(10,0,0)),0)," ")</f>
        <v xml:space="preserve"> </v>
      </c>
      <c r="H4" s="15" t="str">
        <f>IFERROR(ROUND(AVERAGEIFS('Raw Data (2)'!$H$2:$H$91,'Raw Data (2)'!$C$2:$C$91,'T2 Chat AHT'!$C4,'Raw Data (2)'!$D$2:$D$91,'Raw Data (2)'!$D$5,'Raw Data (2)'!$F$2:$F$91,"&gt;="&amp;TIME(10,0,0),'Raw Data (2)'!$F$2:$F$91,"&lt;"&amp;TIME(11,0,0)),0)," ")</f>
        <v xml:space="preserve"> </v>
      </c>
      <c r="I4" s="15">
        <f>IFERROR(ROUND(AVERAGEIFS('Raw Data (2)'!$H$2:$H$91,'Raw Data (2)'!$C$2:$C$91,'T2 Chat AHT'!$C4,'Raw Data (2)'!$D$2:$D$91,'Raw Data (2)'!$D$5,'Raw Data (2)'!$F$2:$F$91,"&gt;="&amp;TIME(11,0,0),'Raw Data (2)'!$F$2:$F$91,"&lt;"&amp;TIME(12,0,0)),0)," ")</f>
        <v>196</v>
      </c>
      <c r="J4" s="15" t="str">
        <f>IFERROR(ROUND(AVERAGEIFS('Raw Data (2)'!$H$2:$H$91,'Raw Data (2)'!$C$2:$C$91,'T2 Chat AHT'!$C4,'Raw Data (2)'!$D$2:$D$91,'Raw Data (2)'!$D$5,'Raw Data (2)'!$F$2:$F$91,"&gt;="&amp;TIME(12,0,0),'Raw Data (2)'!$F$2:$F$91,"&lt;"&amp;TIME(13,0,0)),0)," ")</f>
        <v xml:space="preserve"> </v>
      </c>
      <c r="K4" s="15" t="str">
        <f>IFERROR(ROUND(AVERAGEIFS('Raw Data (2)'!$H$2:$H$91,'Raw Data (2)'!$C$2:$C$91,'T2 Chat AHT'!$C4,'Raw Data (2)'!$D$2:$D$91,'Raw Data (2)'!$D$5,'Raw Data (2)'!$F$2:$F$91,"&gt;="&amp;TIME(13,0,0),'Raw Data (2)'!$F$2:$F$91,"&lt;"&amp;TIME(14,0,0)),0)," ")</f>
        <v xml:space="preserve"> </v>
      </c>
      <c r="L4" s="15" t="str">
        <f>IFERROR(ROUND(AVERAGEIFS('Raw Data (2)'!$H$2:$H$91,'Raw Data (2)'!$C$2:$C$91,'T2 Chat AHT'!$C4,'Raw Data (2)'!$D$2:$D$91,'Raw Data (2)'!$D$5,'Raw Data (2)'!$F$2:$F$91,"&gt;="&amp;TIME(14,0,0),'Raw Data (2)'!$F$2:$F$91,"&lt;"&amp;TIME(15,0,0)),0)," ")</f>
        <v xml:space="preserve"> </v>
      </c>
      <c r="M4" s="15" t="str">
        <f>IFERROR(ROUND(AVERAGEIFS('Raw Data (2)'!$H$2:$H$91,'Raw Data (2)'!$C$2:$C$91,'T2 Chat AHT'!$C4,'Raw Data (2)'!$D$2:$D$91,'Raw Data (2)'!$D$5,'Raw Data (2)'!$F$2:$F$91,"&gt;="&amp;TIME(15,0,0),'Raw Data (2)'!$F$2:$F$91,"&lt;"&amp;TIME(16,0,0)),0)," ")</f>
        <v xml:space="preserve"> </v>
      </c>
      <c r="N4" s="15" t="str">
        <f>IFERROR(ROUND(AVERAGEIFS('Raw Data (2)'!$H$2:$H$91,'Raw Data (2)'!$C$2:$C$91,'T2 Chat AHT'!$C4,'Raw Data (2)'!$D$2:$D$91,'Raw Data (2)'!$D$5,'Raw Data (2)'!$F$2:$F$91,"&gt;="&amp;TIME(16,0,0),'Raw Data (2)'!$F$2:$F$91,"&lt;"&amp;TIME(17,0,0)),0)," ")</f>
        <v xml:space="preserve"> </v>
      </c>
      <c r="O4" s="15" t="str">
        <f>IFERROR(ROUND(AVERAGEIFS('Raw Data (2)'!$H$2:$H$91,'Raw Data (2)'!$C$2:$C$91,'T2 Chat AHT'!$C4,'Raw Data (2)'!$D$2:$D$91,'Raw Data (2)'!$D$5,'Raw Data (2)'!$F$2:$F$91,"&gt;="&amp;TIME(17,0,0),'Raw Data (2)'!$F$2:$F$91,"&lt;"&amp;TIME(18,0,0)),0)," ")</f>
        <v xml:space="preserve"> </v>
      </c>
    </row>
    <row r="5" spans="3:15" x14ac:dyDescent="0.35">
      <c r="C5" s="17" t="s">
        <v>13</v>
      </c>
      <c r="D5" s="11" t="str">
        <f>VLOOKUP(C5,Query2[[agent_name]:[tlname]],2,FALSE)</f>
        <v>Pam Beesly</v>
      </c>
      <c r="E5" s="5">
        <f>AVERAGE(F5:O5)</f>
        <v>211</v>
      </c>
      <c r="F5" s="15" t="str">
        <f>IFERROR(ROUND(AVERAGEIFS('Raw Data (2)'!$H$2:$H$91,'Raw Data (2)'!$C$2:$C$91,'T2 Chat AHT'!$C5,'Raw Data (2)'!$D$2:$D$91,'Raw Data (2)'!$D$5,'Raw Data (2)'!$F$2:$F$91,"&gt;="&amp;TIME(8,0,0),'Raw Data (2)'!$F$2:$F$91,"&lt;"&amp;TIME(9,0,0)),0)," ")</f>
        <v xml:space="preserve"> </v>
      </c>
      <c r="G5" s="15" t="str">
        <f>IFERROR(ROUND(AVERAGEIFS('Raw Data (2)'!$H$2:$H$91,'Raw Data (2)'!$C$2:$C$91,'T2 Chat AHT'!$C5,'Raw Data (2)'!$D$2:$D$91,'Raw Data (2)'!$D$5,'Raw Data (2)'!$F$2:$F$91,"&gt;="&amp;TIME(9,0,0),'Raw Data (2)'!$F$2:$F$91,"&lt;"&amp;TIME(10,0,0)),0)," ")</f>
        <v xml:space="preserve"> </v>
      </c>
      <c r="H5" s="15" t="str">
        <f>IFERROR(ROUND(AVERAGEIFS('Raw Data (2)'!$H$2:$H$91,'Raw Data (2)'!$C$2:$C$91,'T2 Chat AHT'!$C5,'Raw Data (2)'!$D$2:$D$91,'Raw Data (2)'!$D$5,'Raw Data (2)'!$F$2:$F$91,"&gt;="&amp;TIME(10,0,0),'Raw Data (2)'!$F$2:$F$91,"&lt;"&amp;TIME(11,0,0)),0)," ")</f>
        <v xml:space="preserve"> </v>
      </c>
      <c r="I5" s="15" t="str">
        <f>IFERROR(ROUND(AVERAGEIFS('Raw Data (2)'!$H$2:$H$91,'Raw Data (2)'!$C$2:$C$91,'T2 Chat AHT'!$C5,'Raw Data (2)'!$D$2:$D$91,'Raw Data (2)'!$D$5,'Raw Data (2)'!$F$2:$F$91,"&gt;="&amp;TIME(11,0,0),'Raw Data (2)'!$F$2:$F$91,"&lt;"&amp;TIME(12,0,0)),0)," ")</f>
        <v xml:space="preserve"> </v>
      </c>
      <c r="J5" s="15" t="str">
        <f>IFERROR(ROUND(AVERAGEIFS('Raw Data (2)'!$H$2:$H$91,'Raw Data (2)'!$C$2:$C$91,'T2 Chat AHT'!$C5,'Raw Data (2)'!$D$2:$D$91,'Raw Data (2)'!$D$5,'Raw Data (2)'!$F$2:$F$91,"&gt;="&amp;TIME(12,0,0),'Raw Data (2)'!$F$2:$F$91,"&lt;"&amp;TIME(13,0,0)),0)," ")</f>
        <v xml:space="preserve"> </v>
      </c>
      <c r="K5" s="15" t="str">
        <f>IFERROR(ROUND(AVERAGEIFS('Raw Data (2)'!$H$2:$H$91,'Raw Data (2)'!$C$2:$C$91,'T2 Chat AHT'!$C5,'Raw Data (2)'!$D$2:$D$91,'Raw Data (2)'!$D$5,'Raw Data (2)'!$F$2:$F$91,"&gt;="&amp;TIME(13,0,0),'Raw Data (2)'!$F$2:$F$91,"&lt;"&amp;TIME(14,0,0)),0)," ")</f>
        <v xml:space="preserve"> </v>
      </c>
      <c r="L5" s="15" t="str">
        <f>IFERROR(ROUND(AVERAGEIFS('Raw Data (2)'!$H$2:$H$91,'Raw Data (2)'!$C$2:$C$91,'T2 Chat AHT'!$C5,'Raw Data (2)'!$D$2:$D$91,'Raw Data (2)'!$D$5,'Raw Data (2)'!$F$2:$F$91,"&gt;="&amp;TIME(14,0,0),'Raw Data (2)'!$F$2:$F$91,"&lt;"&amp;TIME(15,0,0)),0)," ")</f>
        <v xml:space="preserve"> </v>
      </c>
      <c r="M5" s="15" t="str">
        <f>IFERROR(ROUND(AVERAGEIFS('Raw Data (2)'!$H$2:$H$91,'Raw Data (2)'!$C$2:$C$91,'T2 Chat AHT'!$C5,'Raw Data (2)'!$D$2:$D$91,'Raw Data (2)'!$D$5,'Raw Data (2)'!$F$2:$F$91,"&gt;="&amp;TIME(15,0,0),'Raw Data (2)'!$F$2:$F$91,"&lt;"&amp;TIME(16,0,0)),0)," ")</f>
        <v xml:space="preserve"> </v>
      </c>
      <c r="N5" s="15" t="str">
        <f>IFERROR(ROUND(AVERAGEIFS('Raw Data (2)'!$H$2:$H$91,'Raw Data (2)'!$C$2:$C$91,'T2 Chat AHT'!$C5,'Raw Data (2)'!$D$2:$D$91,'Raw Data (2)'!$D$5,'Raw Data (2)'!$F$2:$F$91,"&gt;="&amp;TIME(16,0,0),'Raw Data (2)'!$F$2:$F$91,"&lt;"&amp;TIME(17,0,0)),0)," ")</f>
        <v xml:space="preserve"> </v>
      </c>
      <c r="O5" s="15">
        <f>IFERROR(ROUND(AVERAGEIFS('Raw Data (2)'!$H$2:$H$91,'Raw Data (2)'!$C$2:$C$91,'T2 Chat AHT'!$C5,'Raw Data (2)'!$D$2:$D$91,'Raw Data (2)'!$D$5,'Raw Data (2)'!$F$2:$F$91,"&gt;="&amp;TIME(17,0,0),'Raw Data (2)'!$F$2:$F$91,"&lt;"&amp;TIME(18,0,0)),0)," ")</f>
        <v>211</v>
      </c>
    </row>
    <row r="6" spans="3:15" x14ac:dyDescent="0.35">
      <c r="D6" s="6" t="s">
        <v>130</v>
      </c>
      <c r="E6" s="18">
        <f>ROUND(AVERAGE(E4:E5),0)</f>
        <v>204</v>
      </c>
    </row>
  </sheetData>
  <autoFilter ref="C3:O6"/>
  <mergeCells count="1">
    <mergeCell ref="E2:O2"/>
  </mergeCells>
  <conditionalFormatting sqref="E4:O5">
    <cfRule type="cellIs" dxfId="54" priority="3" operator="between">
      <formula>270</formula>
      <formula>3000</formula>
    </cfRule>
    <cfRule type="cellIs" dxfId="53" priority="4" operator="between">
      <formula>0</formula>
      <formula>270</formula>
    </cfRule>
  </conditionalFormatting>
  <conditionalFormatting sqref="E6">
    <cfRule type="cellIs" dxfId="52" priority="1" operator="between">
      <formula>271</formula>
      <formula>3000</formula>
    </cfRule>
    <cfRule type="cellIs" dxfId="51" priority="2" operator="between">
      <formula>0</formula>
      <formula>270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"/>
  <sheetViews>
    <sheetView workbookViewId="0">
      <selection activeCell="L18" sqref="L18"/>
    </sheetView>
  </sheetViews>
  <sheetFormatPr defaultRowHeight="14.5" x14ac:dyDescent="0.35"/>
  <cols>
    <col min="3" max="3" width="13.36328125" bestFit="1" customWidth="1"/>
    <col min="4" max="4" width="15.7265625" bestFit="1" customWidth="1"/>
    <col min="5" max="5" width="16.26953125" bestFit="1" customWidth="1"/>
  </cols>
  <sheetData>
    <row r="2" spans="3:15" ht="26" x14ac:dyDescent="0.6">
      <c r="C2" s="7"/>
      <c r="D2" s="7"/>
      <c r="E2" s="10" t="s">
        <v>129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3:15" x14ac:dyDescent="0.35">
      <c r="C3" s="14" t="s">
        <v>0</v>
      </c>
      <c r="D3" s="6" t="s">
        <v>127</v>
      </c>
      <c r="E3" s="16" t="s">
        <v>128</v>
      </c>
      <c r="F3" s="13">
        <v>0.33333333333333331</v>
      </c>
      <c r="G3" s="13">
        <v>0.375</v>
      </c>
      <c r="H3" s="13">
        <v>0.41666666666666702</v>
      </c>
      <c r="I3" s="13">
        <v>0.45833333333333298</v>
      </c>
      <c r="J3" s="13">
        <v>0.5</v>
      </c>
      <c r="K3" s="13">
        <v>0.54166666666666696</v>
      </c>
      <c r="L3" s="13">
        <v>0.58333333333333304</v>
      </c>
      <c r="M3" s="13">
        <v>0.625</v>
      </c>
      <c r="N3" s="13">
        <v>0.66666666666666696</v>
      </c>
      <c r="O3" s="13">
        <v>0.70833333333333304</v>
      </c>
    </row>
    <row r="4" spans="3:15" x14ac:dyDescent="0.35">
      <c r="C4" s="17" t="s">
        <v>14</v>
      </c>
      <c r="D4" s="11" t="str">
        <f>VLOOKUP(C4,Query2[[agent_name]:[tlname]],2,FALSE)</f>
        <v>Jim Halpert</v>
      </c>
      <c r="E4" s="15">
        <f>AVERAGE(F4:O4)</f>
        <v>257</v>
      </c>
      <c r="F4" s="5" t="str">
        <f>IFERROR(ROUND(AVERAGEIFS('Raw Data (2)'!$H$2:$H$91,'Raw Data (2)'!$C$2:$C$91,'French  Voice AHT'!$C4,'Raw Data (2)'!$D$2:$D$91,'Raw Data (2)'!$D$6,'Raw Data (2)'!$F$2:$F$91,"&gt;="&amp;TIME(8,0,0),'Raw Data (2)'!$F$2:$F$91,"&lt;"&amp;TIME(9,0,0)),0)," ")</f>
        <v xml:space="preserve"> </v>
      </c>
      <c r="G4" s="5" t="str">
        <f>IFERROR(ROUND(AVERAGEIFS('Raw Data (2)'!$H$2:$H$91,'Raw Data (2)'!$C$2:$C$91,'French  Voice AHT'!$C4,'Raw Data (2)'!$D$2:$D$91,'Raw Data (2)'!$D$6,'Raw Data (2)'!$F$2:$F$91,"&gt;="&amp;TIME(9,0,0),'Raw Data (2)'!$F$2:$F$91,"&lt;"&amp;TIME(10,0,0)),0)," ")</f>
        <v xml:space="preserve"> </v>
      </c>
      <c r="H4" s="5" t="str">
        <f>IFERROR(ROUND(AVERAGEIFS('Raw Data (2)'!$H$2:$H$91,'Raw Data (2)'!$C$2:$C$91,'French  Voice AHT'!$C4,'Raw Data (2)'!$D$2:$D$91,'Raw Data (2)'!$D$6,'Raw Data (2)'!$F$2:$F$91,"&gt;="&amp;TIME(10,0,0),'Raw Data (2)'!$F$2:$F$91,"&lt;"&amp;TIME(11,0,0)),0)," ")</f>
        <v xml:space="preserve"> </v>
      </c>
      <c r="I4" s="5" t="str">
        <f>IFERROR(ROUND(AVERAGEIFS('Raw Data (2)'!$H$2:$H$91,'Raw Data (2)'!$C$2:$C$91,'French  Voice AHT'!$C4,'Raw Data (2)'!$D$2:$D$91,'Raw Data (2)'!$D$6,'Raw Data (2)'!$F$2:$F$91,"&gt;="&amp;TIME(11,0,0),'Raw Data (2)'!$F$2:$F$91,"&lt;"&amp;TIME(12,0,0)),0)," ")</f>
        <v xml:space="preserve"> </v>
      </c>
      <c r="J4" s="5">
        <f>IFERROR(ROUND(AVERAGEIFS('Raw Data (2)'!$H$2:$H$91,'Raw Data (2)'!$C$2:$C$91,'French  Voice AHT'!$C4,'Raw Data (2)'!$D$2:$D$91,'Raw Data (2)'!$D$6,'Raw Data (2)'!$F$2:$F$91,"&gt;="&amp;TIME(12,0,0),'Raw Data (2)'!$F$2:$F$91,"&lt;"&amp;TIME(13,0,0)),0)," ")</f>
        <v>257</v>
      </c>
      <c r="K4" s="5" t="str">
        <f>IFERROR(ROUND(AVERAGEIFS('Raw Data (2)'!$H$2:$H$91,'Raw Data (2)'!$C$2:$C$91,'French  Voice AHT'!$C4,'Raw Data (2)'!$D$2:$D$91,'Raw Data (2)'!$D$6,'Raw Data (2)'!$F$2:$F$91,"&gt;="&amp;TIME(13,0,0),'Raw Data (2)'!$F$2:$F$91,"&lt;"&amp;TIME(14,0,0)),0)," ")</f>
        <v xml:space="preserve"> </v>
      </c>
      <c r="L4" s="5" t="str">
        <f>IFERROR(ROUND(AVERAGEIFS('Raw Data (2)'!$H$2:$H$91,'Raw Data (2)'!$C$2:$C$91,'French  Voice AHT'!$C4,'Raw Data (2)'!$D$2:$D$91,'Raw Data (2)'!$D$6,'Raw Data (2)'!$F$2:$F$91,"&gt;="&amp;TIME(14,0,0),'Raw Data (2)'!$F$2:$F$91,"&lt;"&amp;TIME(15,0,0)),0)," ")</f>
        <v xml:space="preserve"> </v>
      </c>
      <c r="M4" s="5" t="str">
        <f>IFERROR(ROUND(AVERAGEIFS('Raw Data (2)'!$H$2:$H$91,'Raw Data (2)'!$C$2:$C$91,'French  Voice AHT'!$C4,'Raw Data (2)'!$D$2:$D$91,'Raw Data (2)'!$D$6,'Raw Data (2)'!$F$2:$F$91,"&gt;="&amp;TIME(15,0,0),'Raw Data (2)'!$F$2:$F$91,"&lt;"&amp;TIME(16,0,0)),0)," ")</f>
        <v xml:space="preserve"> </v>
      </c>
      <c r="N4" s="5" t="str">
        <f>IFERROR(ROUND(AVERAGEIFS('Raw Data (2)'!$H$2:$H$91,'Raw Data (2)'!$C$2:$C$91,'French  Voice AHT'!$C4,'Raw Data (2)'!$D$2:$D$91,'Raw Data (2)'!$D$6,'Raw Data (2)'!$F$2:$F$91,"&gt;="&amp;TIME(16,0,0),'Raw Data (2)'!$F$2:$F$91,"&lt;"&amp;TIME(17,0,0)),0)," ")</f>
        <v xml:space="preserve"> </v>
      </c>
      <c r="O4" s="5" t="str">
        <f>IFERROR(ROUND(AVERAGEIFS('Raw Data (2)'!$H$2:$H$91,'Raw Data (2)'!$C$2:$C$91,'French  Voice AHT'!$C4,'Raw Data (2)'!$D$2:$D$91,'Raw Data (2)'!$D$6,'Raw Data (2)'!$F$2:$F$91,"&gt;="&amp;TIME(17,0,0),'Raw Data (2)'!$F$2:$F$91,"&lt;"&amp;TIME(18,0,0)),0)," ")</f>
        <v xml:space="preserve"> </v>
      </c>
    </row>
    <row r="5" spans="3:15" x14ac:dyDescent="0.35">
      <c r="D5" s="6" t="s">
        <v>130</v>
      </c>
      <c r="E5" s="5">
        <f>AVERAGE(E4)</f>
        <v>257</v>
      </c>
    </row>
  </sheetData>
  <autoFilter ref="C3:O3"/>
  <mergeCells count="1">
    <mergeCell ref="E2:O2"/>
  </mergeCells>
  <conditionalFormatting sqref="E4:O4">
    <cfRule type="cellIs" dxfId="50" priority="2" operator="between">
      <formula>211</formula>
      <formula>3000</formula>
    </cfRule>
    <cfRule type="cellIs" dxfId="49" priority="3" operator="between">
      <formula>0</formula>
      <formula>210</formula>
    </cfRule>
  </conditionalFormatting>
  <conditionalFormatting sqref="E5">
    <cfRule type="cellIs" dxfId="48" priority="1" operator="between">
      <formula>0</formula>
      <formula>500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M w E A A B Q S w M E F A A C A A g A I a 9 2 W q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I a 9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v d l r R B K e s w w E A A M A G A A A T A B w A R m 9 y b X V s Y X M v U 2 V j d G l v b j E u b S C i G A A o o B Q A A A A A A A A A A A A A A A A A A A A A A A A A A A D t U 0 1 P 2 0 A U v E f K f 1 g t F y N Z l h I K B 6 o c W o c v t a q A u L 2 Q C m 3 s R 7 L S f q S 7 z 5 Q I 8 d 9 5 a 7 v N l y O V c u F A L l 7 N 7 J s 3 2 p l 4 y F F a w 0 b 1 t / e x 2 + l 2 / E w 4 K N h V C W 7 R Y w O m A L s d R r + R L V 0 O h J x a V Y B L T q U C H / H 0 e P z d g / P j s y 8 s O 0 n P x 0 P 7 2 y g r C j / + N A W D t 4 V A w f f j W m S P p 1 Z P p K E N n 6 U R T o L n J F m d F 0 n D R f W q m 9 Q a J I W f y + E L P b c O a T g d / Q h z q b 9 P h j Y v N V 2 L 2 r T j m y E o q S W C G / C Y x y c m t 4 U 0 0 0 G v f 9 h f E U 5 n w k x p M F v M I Q h n Y q I g y Z w w / s 4 6 n V p V a h N I H 2 2 4 i B 8 f e U 3 3 e M y Q r j C E B 3 y K 2 R + 8 v 4 Y / L Z d e O q t t 0 D k H Q S / q l 4 s b p s G j D X 9 L h W s w Q g c j 1 a I V g Z p o 4 K h l V b A t j c R c z M k e r 6 J i 3 2 i G k 8 N u R 5 p d K 7 Z K 0 n 9 d S b K v V U N u / S / 1 5 l v y g s D W P P x n z 1 p D E 9 W f S h a U 2 o X B o w 9 J u F 2 1 r W Z C W l t F R N U K K z v Z v r 8 e / 5 r h r e w P X p d 9 L p R 6 T / 8 l 6 Y c X o w f 7 m 1 g 4 V 1 H m w o M p 9 Q T c j m L s K k A r X g V T O t V K o F y Z o H N N e I E t m 2 c t 4 I z q 0 W h s M B 4 F l v 6 f 2 / g M U E s B A i 0 A F A A C A A g A I a 9 2 W q 2 K R J y n A A A A + Q A A A B I A A A A A A A A A A A A A A A A A A A A A A E N v b m Z p Z y 9 Q Y W N r Y W d l L n h t b F B L A Q I t A B Q A A g A I A C G v d l o P y u m r p A A A A O k A A A A T A A A A A A A A A A A A A A A A A P M A A A B b Q 2 9 u d G V u d F 9 U e X B l c 1 0 u e G 1 s U E s B A i 0 A F A A C A A g A I a 9 2 W t E E p 6 z D A Q A A w A Y A A B M A A A A A A A A A A A A A A A A A 5 A E A A E Z v c m 1 1 b G F z L 1 N l Y 3 R p b 2 4 x L m 1 Q S w U G A A A A A A M A A w D C A A A A 9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q i E A A A A A A A C I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x h c 3 R V c G R h d G V k I i B W Y W x 1 Z T 0 i Z D I w M j U t M D M t M j J U M T k 6 M j k 6 M D A u M D M 1 N T g 3 N F o i I C 8 + P E V u d H J 5 I F R 5 c G U 9 I k Z p b G x F c n J v c k N v Z G U i I F Z h b H V l P S J z V W 5 r b m 9 3 b i I g L z 4 8 R W 5 0 c n k g V H l w Z T 0 i R m l s b E N v b H V t b k 5 h b W V z I i B W Y W x 1 Z T 0 i c 1 s m c X V v d D t B Z 2 V u d C B O Y W 1 l J n F 1 b 3 Q 7 L C Z x d W 9 0 O 2 x v Y l 9 u Y W 1 l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x M C I g L z 4 8 R W 5 0 c n k g V H l w Z T 0 i R m l s b F N 0 Y X R 1 c y I g V m F s d W U 9 I n N D b 2 1 w b G V 0 Z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N o Z W V 0 I i B W Y W x 1 Z T 0 i c 1 R M I E R h d G E i I C 8 + P E V u d H J 5 I F R 5 c G U 9 I l J l Y 2 9 2 Z X J 5 V G F y Z 2 V 0 Q 2 9 s d W 1 u I i B W Y W x 1 Z T 0 i b D g i I C 8 + P E V u d H J 5 I F R 5 c G U 9 I l J l Y 2 9 2 Z X J 5 V G F y Z 2 V 0 U m 9 3 I i B W Y W x 1 Z T 0 i b D E w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2 h h b m d l Z C B U e X B l L n t D b 2 x 1 b W 4 x L D B 9 J n F 1 b 3 Q 7 L C Z x d W 9 0 O 1 N l Y 3 R p b 2 4 x L 1 F 1 Z X J 5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0 N o Y W 5 n Z W Q g V H l w Z S 5 7 Q 2 9 s d W 1 u M S w w f S Z x d W 9 0 O y w m c X V v d D t T Z W N 0 a W 9 u M S 9 R d W V y e T E v Q 2 h h b m d l Z C B U e X B l L n t D b 2 x 1 b W 4 y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v b W J p b m V k J T I w Q m l u Y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x h c 3 R V c G R h d G V k I i B W Y W x 1 Z T 0 i Z D I w M j U t M D M t M j J U M T k 6 M z E 6 M D I u N D U w N D I y N l o i I C 8 + P E V u d H J 5 I F R 5 c G U 9 I k Z p b G x F c n J v c k N v Z G U i I F Z h b H V l P S J z V W 5 r b m 9 3 b i I g L z 4 8 R W 5 0 c n k g V H l w Z T 0 i R m l s b E N v b H V t b k 5 h b W V z I i B W Y W x 1 Z T 0 i c 1 s m c X V v d D t h Z 2 V u d F 9 p Z C Z x d W 9 0 O y w m c X V v d D t h Z 2 V u d F 9 u Y W 1 l J n F 1 b 3 Q 7 L C Z x d W 9 0 O 3 R s b m F t Z S Z x d W 9 0 O y w m c X V v d D t s b 2 J f b m F t Z S Z x d W 9 0 O 1 0 i I C 8 + P E V u d H J 5 I F R 5 c G U 9 I k Z p b G x D b 2 x 1 b W 5 U e X B l c y I g V m F s d W U 9 I n N B d 1 l H Q m c 9 P S I g L z 4 8 R W 5 0 c n k g V H l w Z T 0 i R m l s b E V y c m 9 y Q 2 9 1 b n Q i I F Z h b H V l P S J s M C I g L z 4 8 R W 5 0 c n k g V H l w Z T 0 i R m l s b E N v d W 5 0 I i B W Y W x 1 Z T 0 i b D E w I i A v P j x F b n R y e S B U e X B l P S J G a W x s U 3 R h d H V z I i B W Y W x 1 Z T 0 i c 0 N v b X B s Z X R l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V E w g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N o Y W 5 n Z W Q g V H l w Z S 5 7 Y W d l b n R f a W Q s M H 0 m c X V v d D s s J n F 1 b 3 Q 7 U 2 V j d G l v b j E v U X V l c n k y L 0 N o Y W 5 n Z W Q g V H l w Z S 5 7 Y W d l b n R f b m F t Z S w x f S Z x d W 9 0 O y w m c X V v d D t T Z W N 0 a W 9 u M S 9 R d W V y e T I v Q 2 h h b m d l Z C B U e X B l L n t 0 b G 5 h b W U s M n 0 m c X V v d D s s J n F 1 b 3 Q 7 U 2 V j d G l v b j E v U X V l c n k y L 0 N o Y W 5 n Z W Q g V H l w Z S 5 7 b G 9 i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y L 0 N o Y W 5 n Z W Q g V H l w Z S 5 7 Y W d l b n R f a W Q s M H 0 m c X V v d D s s J n F 1 b 3 Q 7 U 2 V j d G l v b j E v U X V l c n k y L 0 N o Y W 5 n Z W Q g V H l w Z S 5 7 Y W d l b n R f b m F t Z S w x f S Z x d W 9 0 O y w m c X V v d D t T Z W N 0 a W 9 u M S 9 R d W V y e T I v Q 2 h h b m d l Z C B U e X B l L n t 0 b G 5 h b W U s M n 0 m c X V v d D s s J n F 1 b 3 Q 7 U 2 V j d G l v b j E v U X V l c n k y L 0 N o Y W 5 n Z W Q g V H l w Z S 5 7 b G 9 i X 2 5 h b W U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Q 2 9 t Y m l u Z W Q l M j B C a W 5 h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G a W x s T G F z d F V w Z G F 0 Z W Q i I F Z h b H V l P S J k M j A y N S 0 w M y 0 y M l Q x O T o z N D o w N S 4 5 M z k y M j Y 5 W i I g L z 4 8 R W 5 0 c n k g V H l w Z T 0 i R m l s b E V y c m 9 y Q 2 9 k Z S I g V m F s d W U 9 I n N V b m t u b 3 d u I i A v P j x F b n R y e S B U e X B l P S J G a W x s Q 2 9 s d W 1 u T m F t Z X M i I F Z h b H V l P S J z W y Z x d W 9 0 O 2 N h b G x k Y X R l J n F 1 b 3 Q 7 L C Z x d W 9 0 O 2 N h c 2 V u d W 1 i Z X I m c X V v d D s s J n F 1 b 3 Q 7 Y W d l b n R u Y W 1 l J n F 1 b 3 Q 7 L C Z x d W 9 0 O 2 x v Y m 5 h b W U m c X V v d D s s J n F 1 b 3 Q 7 Y 2 F s b F 9 1 c m w m c X V v d D s s J n F 1 b 3 Q 7 Y 2 F s b H R p b W U m c X V v d D s s J n F 1 b 3 Q 7 Y 3 N h d C Z x d W 9 0 O y w m c X V v d D t h a H Q m c X V v d D s s J n F 1 b 3 Q 7 a G 9 s Z H R p b W U m c X V v d D s s J n F 1 b 3 Q 7 c 3 R h d H V z J n F 1 b 3 Q 7 X S I g L z 4 8 R W 5 0 c n k g V H l w Z T 0 i R m l s b E N v b H V t b l R 5 c G V z I i B W Y W x 1 Z T 0 i c 0 N R T U d C Z 1 l L Q X d N R E J n P T 0 i I C 8 + P E V u d H J 5 I F R 5 c G U 9 I k Z p b G x F c n J v c k N v d W 5 0 I i B W Y W x 1 Z T 0 i b D A i I C 8 + P E V u d H J 5 I F R 5 c G U 9 I k Z p b G x D b 3 V u d C I g V m F s d W U 9 I m w 5 M C I g L z 4 8 R W 5 0 c n k g V H l w Z T 0 i R m l s b F N 0 Y X R 1 c y I g V m F s d W U 9 I n N D b 2 1 w b G V 0 Z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N o Z W V 0 I i B W Y W x 1 Z T 0 i c 1 J h d y B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N o Y W 5 n Z W Q g V H l w Z S 5 7 Y 2 F s b G R h d G U s M H 0 m c X V v d D s s J n F 1 b 3 Q 7 U 2 V j d G l v b j E v U X V l c n k z L 0 N o Y W 5 n Z W Q g V H l w Z S 5 7 Y 2 F z Z W 5 1 b W J l c i w x f S Z x d W 9 0 O y w m c X V v d D t T Z W N 0 a W 9 u M S 9 R d W V y e T M v Q 2 h h b m d l Z C B U e X B l L n t h Z 2 V u d G 5 h b W U s M n 0 m c X V v d D s s J n F 1 b 3 Q 7 U 2 V j d G l v b j E v U X V l c n k z L 0 N o Y W 5 n Z W Q g V H l w Z S 5 7 b G 9 i b m F t Z S w z f S Z x d W 9 0 O y w m c X V v d D t T Z W N 0 a W 9 u M S 9 R d W V y e T M v Q 2 h h b m d l Z C B U e X B l L n t j Y W x s X 3 V y b C w 0 f S Z x d W 9 0 O y w m c X V v d D t T Z W N 0 a W 9 u M S 9 R d W V y e T M v Q 2 h h b m d l Z C B U e X B l L n t j Y W x s d G l t Z S w 1 f S Z x d W 9 0 O y w m c X V v d D t T Z W N 0 a W 9 u M S 9 R d W V y e T M v Q 2 h h b m d l Z C B U e X B l L n t j c 2 F 0 L D Z 9 J n F 1 b 3 Q 7 L C Z x d W 9 0 O 1 N l Y 3 R p b 2 4 x L 1 F 1 Z X J 5 M y 9 D a G F u Z 2 V k I F R 5 c G U u e 2 F o d C w 3 f S Z x d W 9 0 O y w m c X V v d D t T Z W N 0 a W 9 u M S 9 R d W V y e T M v Q 2 h h b m d l Z C B U e X B l L n t o b 2 x k d G l t Z S w 4 f S Z x d W 9 0 O y w m c X V v d D t T Z W N 0 a W 9 u M S 9 R d W V y e T M v Q 2 h h b m d l Z C B U e X B l L n t z d G F 0 d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F 1 Z X J 5 M y 9 D a G F u Z 2 V k I F R 5 c G U u e 2 N h b G x k Y X R l L D B 9 J n F 1 b 3 Q 7 L C Z x d W 9 0 O 1 N l Y 3 R p b 2 4 x L 1 F 1 Z X J 5 M y 9 D a G F u Z 2 V k I F R 5 c G U u e 2 N h c 2 V u d W 1 i Z X I s M X 0 m c X V v d D s s J n F 1 b 3 Q 7 U 2 V j d G l v b j E v U X V l c n k z L 0 N o Y W 5 n Z W Q g V H l w Z S 5 7 Y W d l b n R u Y W 1 l L D J 9 J n F 1 b 3 Q 7 L C Z x d W 9 0 O 1 N l Y 3 R p b 2 4 x L 1 F 1 Z X J 5 M y 9 D a G F u Z 2 V k I F R 5 c G U u e 2 x v Y m 5 h b W U s M 3 0 m c X V v d D s s J n F 1 b 3 Q 7 U 2 V j d G l v b j E v U X V l c n k z L 0 N o Y W 5 n Z W Q g V H l w Z S 5 7 Y 2 F s b F 9 1 c m w s N H 0 m c X V v d D s s J n F 1 b 3 Q 7 U 2 V j d G l v b j E v U X V l c n k z L 0 N o Y W 5 n Z W Q g V H l w Z S 5 7 Y 2 F s b H R p b W U s N X 0 m c X V v d D s s J n F 1 b 3 Q 7 U 2 V j d G l v b j E v U X V l c n k z L 0 N o Y W 5 n Z W Q g V H l w Z S 5 7 Y 3 N h d C w 2 f S Z x d W 9 0 O y w m c X V v d D t T Z W N 0 a W 9 u M S 9 R d W V y e T M v Q 2 h h b m d l Z C B U e X B l L n t h a H Q s N 3 0 m c X V v d D s s J n F 1 b 3 Q 7 U 2 V j d G l v b j E v U X V l c n k z L 0 N o Y W 5 n Z W Q g V H l w Z S 5 7 a G 9 s Z H R p b W U s O H 0 m c X V v d D s s J n F 1 b 3 Q 7 U 2 V j d G l v b j E v U X V l c n k z L 0 N o Y W 5 n Z W Q g V H l w Z S 5 7 c 3 R h d H V z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L 0 N v b W J p b m V k J T I w Q m l u Y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t O e U S n g h I g I d F J I u 9 q / c A A A A A A g A A A A A A E G Y A A A A B A A A g A A A A d f I C b X e h Z W f A Y u U I d b s t j 6 h u e W r U w I k + h R b / 8 W 8 V m x w A A A A A D o A A A A A C A A A g A A A A W x 4 b Q t i i / x n 3 l y 3 T t H h G J 5 M 1 x l 9 s 8 o L J g v w W X n N y q Z F Q A A A A V K P g x a 1 K T l E y h 1 6 s S D F H M 2 C m C 5 B O V 2 S Y l v O k 5 k W e I U c i l R p K B H k u W 8 f g Z I n + D Z + 8 8 h 4 f F M w f I S j p M l a k T e I 2 L R s + r q C 3 p y q s V H 1 j U M P T B w t A A A A A s d F C 9 o 1 x y R B T H h q r b f V 0 d d b b s U n P 0 4 m 7 o t 7 e 4 C a a m A P m t M Z 4 s p J k w K Z Z 5 G F p L P y A + Y 1 f 5 V z V T U 6 k n B a z 8 r D 0 5 g = = < / D a t a M a s h u p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 C o l u m n s \ a g e n t _ i d < / K e y > < / D i a g r a m O b j e c t K e y > < D i a g r a m O b j e c t K e y > < K e y > C o l u m n s \ a g e n t _ n a m e < / K e y > < / D i a g r a m O b j e c t K e y > < D i a g r a m O b j e c t K e y > < K e y > C o l u m n s \ t l n a m e < / K e y > < / D i a g r a m O b j e c t K e y > < D i a g r a m O b j e c t K e y > < K e y > C o l u m n s \ l o b _ n a m e 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 C o l u m n s \ t l n a m e 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 C o l u m n s \ l o b _ n a m e 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 Q u e r y 1 _ f 8 e b 5 d 1 2 - e 5 b 3 - 4 3 2 d - b 0 f 6 - f e e f e b 9 5 c 9 a b 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f 8 e b 5 d 1 2 - e 5 b 3 - 4 3 2 d - b 0 f 6 - f e e f e b 9 5 c 9 a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1 _ f 8 e b 5 d 1 2 - e 5 b 3 - 4 3 2 d - b 0 f 6 - f e e f e b 9 5 c 9 a b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1 _ f 8 e b 5 d 1 2 - e 5 b 3 - 4 3 2 d - b 0 f 6 - f e e f e b 9 5 c 9 a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 a g e n t _ i d < / s t r i n g > < / k e y > < v a l u e > < i n t > 1 2 8 < / i n t > < / v a l u e > < / i t e m > < i t e m > < k e y > < s t r i n g > a g e n t _ n a m e < / s t r i n g > < / k e y > < v a l u e > < i n t > 1 6 3 < / i n t > < / v a l u e > < / i t e m > < i t e m > < k e y > < s t r i n g > t l n a m e < / s t r i n g > < / k e y > < v a l u e > < i n t > 1 1 3 < / i n t > < / v a l u e > < / i t e m > < i t e m > < k e y > < s t r i n g > l o b _ n a m e < / s t r i n g > < / k e y > < v a l u e > < i n t > 1 4 1 < / i n t > < / v a l u e > < / i t e m > < / C o l u m n W i d t h s > < C o l u m n D i s p l a y I n d e x > < i t e m > < k e y > < s t r i n g > a g e n t _ i d < / s t r i n g > < / k e y > < v a l u e > < i n t > 0 < / i n t > < / v a l u e > < / i t e m > < i t e m > < k e y > < s t r i n g > a g e n t _ n a m e < / s t r i n g > < / k e y > < v a l u e > < i n t > 1 < / i n t > < / v a l u e > < / i t e m > < i t e m > < k e y > < s t r i n g > t l n a m e < / s t r i n g > < / k e y > < v a l u e > < i n t > 2 < / i n t > < / v a l u e > < / i t e m > < i t e m > < k e y > < s t r i n g > l o b _ n a m e 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 C o l u m n s \ l o b _ n a m e 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 2 0 2 5 - 0 3 - 2 2 T 2 1 : 5 7 : 0 2 . 9 9 2 9 1 0 5 + 0 2 : 0 0 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29A5AED-D34B-408E-A27E-0EA6E3D4F951}">
  <ds:schemaRefs/>
</ds:datastoreItem>
</file>

<file path=customXml/itemProps10.xml><?xml version="1.0" encoding="utf-8"?>
<ds:datastoreItem xmlns:ds="http://schemas.openxmlformats.org/officeDocument/2006/customXml" ds:itemID="{AE03E03D-7AFE-431F-895B-8D9BBA4BFDB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8C165D1-0B85-4B26-95B8-7355CBEA470F}">
  <ds:schemaRefs/>
</ds:datastoreItem>
</file>

<file path=customXml/itemProps12.xml><?xml version="1.0" encoding="utf-8"?>
<ds:datastoreItem xmlns:ds="http://schemas.openxmlformats.org/officeDocument/2006/customXml" ds:itemID="{84001FEB-33B4-4F45-9A53-9F43706F0DBE}">
  <ds:schemaRefs/>
</ds:datastoreItem>
</file>

<file path=customXml/itemProps13.xml><?xml version="1.0" encoding="utf-8"?>
<ds:datastoreItem xmlns:ds="http://schemas.openxmlformats.org/officeDocument/2006/customXml" ds:itemID="{51D29FFB-F724-4E20-9BB8-52891BC4ECFE}">
  <ds:schemaRefs/>
</ds:datastoreItem>
</file>

<file path=customXml/itemProps14.xml><?xml version="1.0" encoding="utf-8"?>
<ds:datastoreItem xmlns:ds="http://schemas.openxmlformats.org/officeDocument/2006/customXml" ds:itemID="{15836034-FE2E-4E34-B837-4D9160BEC625}">
  <ds:schemaRefs/>
</ds:datastoreItem>
</file>

<file path=customXml/itemProps15.xml><?xml version="1.0" encoding="utf-8"?>
<ds:datastoreItem xmlns:ds="http://schemas.openxmlformats.org/officeDocument/2006/customXml" ds:itemID="{19463F55-136F-4186-A27B-4B284C4A88CD}">
  <ds:schemaRefs/>
</ds:datastoreItem>
</file>

<file path=customXml/itemProps16.xml><?xml version="1.0" encoding="utf-8"?>
<ds:datastoreItem xmlns:ds="http://schemas.openxmlformats.org/officeDocument/2006/customXml" ds:itemID="{BAB508D6-CE56-4E1E-9BBD-D5ED32365B56}">
  <ds:schemaRefs/>
</ds:datastoreItem>
</file>

<file path=customXml/itemProps17.xml><?xml version="1.0" encoding="utf-8"?>
<ds:datastoreItem xmlns:ds="http://schemas.openxmlformats.org/officeDocument/2006/customXml" ds:itemID="{F8A4F014-3E47-42FF-B6BF-8FD6173C3013}">
  <ds:schemaRefs/>
</ds:datastoreItem>
</file>

<file path=customXml/itemProps18.xml><?xml version="1.0" encoding="utf-8"?>
<ds:datastoreItem xmlns:ds="http://schemas.openxmlformats.org/officeDocument/2006/customXml" ds:itemID="{DC22D163-B621-4CAD-B299-E564B2EECDF7}">
  <ds:schemaRefs/>
</ds:datastoreItem>
</file>

<file path=customXml/itemProps2.xml><?xml version="1.0" encoding="utf-8"?>
<ds:datastoreItem xmlns:ds="http://schemas.openxmlformats.org/officeDocument/2006/customXml" ds:itemID="{B030C84D-2514-47F0-B3EB-9DC8D11BD171}">
  <ds:schemaRefs/>
</ds:datastoreItem>
</file>

<file path=customXml/itemProps3.xml><?xml version="1.0" encoding="utf-8"?>
<ds:datastoreItem xmlns:ds="http://schemas.openxmlformats.org/officeDocument/2006/customXml" ds:itemID="{9189CA3F-7E7C-4E2A-8824-0A829134F70D}">
  <ds:schemaRefs/>
</ds:datastoreItem>
</file>

<file path=customXml/itemProps4.xml><?xml version="1.0" encoding="utf-8"?>
<ds:datastoreItem xmlns:ds="http://schemas.openxmlformats.org/officeDocument/2006/customXml" ds:itemID="{09F2A69E-16EC-4ABE-8C80-8459A0770893}">
  <ds:schemaRefs/>
</ds:datastoreItem>
</file>

<file path=customXml/itemProps5.xml><?xml version="1.0" encoding="utf-8"?>
<ds:datastoreItem xmlns:ds="http://schemas.openxmlformats.org/officeDocument/2006/customXml" ds:itemID="{632FCEE0-BFC4-49C2-8F68-22A04CF55AFF}">
  <ds:schemaRefs/>
</ds:datastoreItem>
</file>

<file path=customXml/itemProps6.xml><?xml version="1.0" encoding="utf-8"?>
<ds:datastoreItem xmlns:ds="http://schemas.openxmlformats.org/officeDocument/2006/customXml" ds:itemID="{3694BF9D-5EAB-4955-BD1F-F1C8CC56B01E}">
  <ds:schemaRefs/>
</ds:datastoreItem>
</file>

<file path=customXml/itemProps7.xml><?xml version="1.0" encoding="utf-8"?>
<ds:datastoreItem xmlns:ds="http://schemas.openxmlformats.org/officeDocument/2006/customXml" ds:itemID="{CACDFC90-8D11-4B72-84B9-894D2C0CA97B}">
  <ds:schemaRefs/>
</ds:datastoreItem>
</file>

<file path=customXml/itemProps8.xml><?xml version="1.0" encoding="utf-8"?>
<ds:datastoreItem xmlns:ds="http://schemas.openxmlformats.org/officeDocument/2006/customXml" ds:itemID="{391898F0-8485-4E0D-981D-A065F85BC0D0}">
  <ds:schemaRefs/>
</ds:datastoreItem>
</file>

<file path=customXml/itemProps9.xml><?xml version="1.0" encoding="utf-8"?>
<ds:datastoreItem xmlns:ds="http://schemas.openxmlformats.org/officeDocument/2006/customXml" ds:itemID="{0907B188-0D88-45E6-A26F-0EF3C10AB3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Agent Data</vt:lpstr>
      <vt:lpstr>TL Data</vt:lpstr>
      <vt:lpstr>Raw Data</vt:lpstr>
      <vt:lpstr>Raw Data (2)</vt:lpstr>
      <vt:lpstr>T1 Voice AHT</vt:lpstr>
      <vt:lpstr>T1 Chat AHT</vt:lpstr>
      <vt:lpstr>T2 Voice AHT</vt:lpstr>
      <vt:lpstr>T2 Chat AHT</vt:lpstr>
      <vt:lpstr>French  Voice AHT</vt:lpstr>
      <vt:lpstr>French Chat AHT</vt:lpstr>
      <vt:lpstr>T1 Voice CSAT</vt:lpstr>
      <vt:lpstr>T1 Chat CSAT</vt:lpstr>
      <vt:lpstr>T2 Voice CSAT</vt:lpstr>
      <vt:lpstr>T2 Chat CSAT</vt:lpstr>
      <vt:lpstr>French Voice CSAT</vt:lpstr>
      <vt:lpstr>French Chat CSAT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 TECH</dc:creator>
  <cp:lastModifiedBy>GK TECH</cp:lastModifiedBy>
  <dcterms:created xsi:type="dcterms:W3CDTF">2025-03-22T19:23:14Z</dcterms:created>
  <dcterms:modified xsi:type="dcterms:W3CDTF">2025-03-22T23:00:42Z</dcterms:modified>
</cp:coreProperties>
</file>