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15" yWindow="0" windowWidth="12015" windowHeight="10200" tabRatio="622" activeTab="4"/>
  </bookViews>
  <sheets>
    <sheet name="KB SABUT " sheetId="179" r:id="rId1"/>
    <sheet name="KPR " sheetId="176" r:id="rId2"/>
    <sheet name="KB CMI TYPE B" sheetId="177" r:id="rId3"/>
    <sheet name="KB CMI TYPE A" sheetId="54" r:id="rId4"/>
    <sheet name="REKAP" sheetId="16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_bcs2004">#REF!</definedName>
    <definedName name="___hal1">#REF!</definedName>
    <definedName name="___HCC6">[1]!_xlbgnm.HCC6</definedName>
    <definedName name="___HCP002">[2]!_xlbgnm.HCP02</definedName>
    <definedName name="___HCP004">[2]!_xlbgnm.HCP04</definedName>
    <definedName name="___HCP02">[2]!_xlbgnm.HCP02</definedName>
    <definedName name="___HCP03">[2]!_xlbgnm.HCP03</definedName>
    <definedName name="___HCP04">[2]!_xlbgnm.HCP04</definedName>
    <definedName name="___HCP05">[2]!_xlbgnm.HCP05</definedName>
    <definedName name="___HDC01">[2]!_xlbgnm.HDC01</definedName>
    <definedName name="___hlm4">#REF!</definedName>
    <definedName name="___L1">#REF!</definedName>
    <definedName name="___L2">#REF!</definedName>
    <definedName name="___mp2">#REF!</definedName>
    <definedName name="__bcs2004" localSheetId="0">#REF!</definedName>
    <definedName name="__hal1" localSheetId="0">#REF!</definedName>
    <definedName name="__Hal100">#REF!</definedName>
    <definedName name="__HCC6" localSheetId="0">[1]!_xlbgnm.HCC6</definedName>
    <definedName name="__HCC6">[1]!_xlbgnm.HCC6</definedName>
    <definedName name="__HCP002" localSheetId="0">[2]!_xlbgnm.HCP02</definedName>
    <definedName name="__HCP002">[2]!_xlbgnm.HCP02</definedName>
    <definedName name="__HCP004" localSheetId="0">[2]!_xlbgnm.HCP04</definedName>
    <definedName name="__HCP004">[2]!_xlbgnm.HCP04</definedName>
    <definedName name="__HCP02" localSheetId="0">[2]!_xlbgnm.HCP02</definedName>
    <definedName name="__HCP02">[2]!_xlbgnm.HCP02</definedName>
    <definedName name="__HCP03" localSheetId="0">[2]!_xlbgnm.HCP03</definedName>
    <definedName name="__HCP03">[2]!_xlbgnm.HCP03</definedName>
    <definedName name="__HCP04" localSheetId="0">[2]!_xlbgnm.HCP04</definedName>
    <definedName name="__HCP04">[2]!_xlbgnm.HCP04</definedName>
    <definedName name="__HCP05" localSheetId="0">[2]!_xlbgnm.HCP05</definedName>
    <definedName name="__HCP05">[2]!_xlbgnm.HCP05</definedName>
    <definedName name="__HDC01" localSheetId="0">[2]!_xlbgnm.HDC01</definedName>
    <definedName name="__HDC01">[2]!_xlbgnm.HDC01</definedName>
    <definedName name="__hlm4" localSheetId="0">#REF!</definedName>
    <definedName name="__L1" localSheetId="0">#REF!</definedName>
    <definedName name="__L2" localSheetId="0">#REF!</definedName>
    <definedName name="__mp2" localSheetId="0">#REF!</definedName>
    <definedName name="__mp3">[3]MP3!$A$4:$C$5</definedName>
    <definedName name="__UMP1">[3]MP1!$F$1:$F$65536</definedName>
    <definedName name="__UMP3">[3]MP3!$F$1:$F$65536</definedName>
    <definedName name="_bcs2004" localSheetId="0">#REF!</definedName>
    <definedName name="_bcs2004">#REF!</definedName>
    <definedName name="_Fill" localSheetId="2" hidden="1">#REF!</definedName>
    <definedName name="_Fill" localSheetId="0" hidden="1">#REF!</definedName>
    <definedName name="_Fill" localSheetId="4" hidden="1">#REF!</definedName>
    <definedName name="_Fill" hidden="1">#REF!</definedName>
    <definedName name="_xlnm._FilterDatabase" localSheetId="3" hidden="1">'KB CMI TYPE A'!#REF!</definedName>
    <definedName name="_hal1" localSheetId="0">#REF!</definedName>
    <definedName name="_hal1">#REF!</definedName>
    <definedName name="_Hal100" localSheetId="0">#REF!</definedName>
    <definedName name="_Hal100">#REF!</definedName>
    <definedName name="_HCC6" localSheetId="0">[1]!_xlbgnm.HCC6</definedName>
    <definedName name="_HCP002" localSheetId="0">[2]!_xlbgnm.HCP02</definedName>
    <definedName name="_HCP004" localSheetId="0">[2]!_xlbgnm.HCP04</definedName>
    <definedName name="_HCP02" localSheetId="0">[2]!_xlbgnm.HCP02</definedName>
    <definedName name="_HCP03" localSheetId="0">[2]!_xlbgnm.HCP03</definedName>
    <definedName name="_HCP04" localSheetId="0">[2]!_xlbgnm.HCP04</definedName>
    <definedName name="_HCP05" localSheetId="0">[2]!_xlbgnm.HCP05</definedName>
    <definedName name="_HDC01" localSheetId="0">[2]!_xlbgnm.HDC01</definedName>
    <definedName name="_hlm4" localSheetId="0">#REF!</definedName>
    <definedName name="_hlm4">#REF!</definedName>
    <definedName name="_L1" localSheetId="0">#REF!</definedName>
    <definedName name="_L1">#REF!</definedName>
    <definedName name="_L2" localSheetId="0">#REF!</definedName>
    <definedName name="_L2">#REF!</definedName>
    <definedName name="_mp2" localSheetId="0">#REF!</definedName>
    <definedName name="_mp2">#REF!</definedName>
    <definedName name="_mp3">[3]MP3!$A$4:$C$5</definedName>
    <definedName name="_UMP1">[3]MP1!$F$1:$F$65536</definedName>
    <definedName name="_UMP3">[3]MP3!$F$1:$F$65536</definedName>
    <definedName name="a" localSheetId="0">[4]!Macro6</definedName>
    <definedName name="a">[4]!Macro6</definedName>
    <definedName name="AAA" localSheetId="0">[5]!Macro9</definedName>
    <definedName name="AAA">[5]!Macro9</definedName>
    <definedName name="ABC" localSheetId="0">#REF!</definedName>
    <definedName name="ABC">#REF!</definedName>
    <definedName name="abs" localSheetId="0">[6]!Macro7</definedName>
    <definedName name="abs">[6]!Macro7</definedName>
    <definedName name="acc">[3]ACC!$C$1:$C$5</definedName>
    <definedName name="adb" localSheetId="0">[7]!Macro2</definedName>
    <definedName name="adb">[7]!Macro2</definedName>
    <definedName name="ADM" localSheetId="0">'[8]KB-WKB'!#REF!</definedName>
    <definedName name="ADM">'[8]KB-WKB'!#REF!</definedName>
    <definedName name="adn" localSheetId="0">'[8]KB-WKB'!#REF!</definedName>
    <definedName name="adn">'[8]KB-WKB'!#REF!</definedName>
    <definedName name="aliyas" localSheetId="0">#REF!</definedName>
    <definedName name="aliyas">#REF!</definedName>
    <definedName name="ANL.EFF" localSheetId="0">#REF!</definedName>
    <definedName name="ANL.EFF">#REF!</definedName>
    <definedName name="APD" localSheetId="0">#REF!</definedName>
    <definedName name="APD">#REF!</definedName>
    <definedName name="as">[3]ASES!$C$7</definedName>
    <definedName name="ASD" localSheetId="0">[9]!Macro7</definedName>
    <definedName name="ASD">[9]!Macro7</definedName>
    <definedName name="ATANG" localSheetId="0" hidden="1">{"'Entry-SOUNDING'!$M$46"}</definedName>
    <definedName name="ATANG" hidden="1">{"'Entry-SOUNDING'!$M$46"}</definedName>
    <definedName name="ba">[3]BAB!$A$4:$C$6</definedName>
    <definedName name="BAIK" localSheetId="0">'[10]2004'!$BK$24:$BL$31</definedName>
    <definedName name="BAIK">'[10]2004'!$BK$24:$BL$31</definedName>
    <definedName name="BBNN" localSheetId="0">[11]!Macro9</definedName>
    <definedName name="BBNN">[11]!Macro9</definedName>
    <definedName name="BELI" localSheetId="0">#REF!</definedName>
    <definedName name="BELI">#REF!</definedName>
    <definedName name="berguna">#REF!</definedName>
    <definedName name="BLR" localSheetId="0">#REF!</definedName>
    <definedName name="BLR">#REF!</definedName>
    <definedName name="boi">[3]Boiler!$A$1:$C$5</definedName>
    <definedName name="bum">[3]B.UMUM!$A$1:$C$4</definedName>
    <definedName name="CAD">[12]Sheet1!$B$1:$AJ$174</definedName>
    <definedName name="CAL" localSheetId="0">#REF!</definedName>
    <definedName name="CAL">#REF!</definedName>
    <definedName name="CAT" localSheetId="0">#REF!</definedName>
    <definedName name="CAT">#REF!</definedName>
    <definedName name="catru" localSheetId="0">#REF!</definedName>
    <definedName name="catru">#REF!</definedName>
    <definedName name="CC" localSheetId="0">#REF!</definedName>
    <definedName name="CC">#REF!</definedName>
    <definedName name="cov" localSheetId="0">#REF!</definedName>
    <definedName name="cov">#REF!</definedName>
    <definedName name="CTRL___F3______________________" localSheetId="0">#REF!</definedName>
    <definedName name="CTRL___F3______________________">#REF!</definedName>
    <definedName name="CV" localSheetId="0">[13]!Macro8</definedName>
    <definedName name="CV">[13]!Macro8</definedName>
    <definedName name="d" localSheetId="0">#REF!</definedName>
    <definedName name="d">#REF!</definedName>
    <definedName name="DAFTAR" localSheetId="0">#REF!</definedName>
    <definedName name="DAFTAR">#REF!</definedName>
    <definedName name="_xlnm.Database" localSheetId="0">#REF!</definedName>
    <definedName name="_xlnm.Database">#REF!</definedName>
    <definedName name="DC" localSheetId="0">#REF!</definedName>
    <definedName name="DC">#REF!</definedName>
    <definedName name="DD" localSheetId="0">#REF!</definedName>
    <definedName name="DD">#REF!</definedName>
    <definedName name="DEF" localSheetId="0">#REF!</definedName>
    <definedName name="DEF">#REF!</definedName>
    <definedName name="dep" localSheetId="0">'[14]Sheet1 (2)'!$H$2:$L$40</definedName>
    <definedName name="dep">'[14]Sheet1 (2)'!$H$2:$L$40</definedName>
    <definedName name="dept">[3]ABK!$J$86:$K$120</definedName>
    <definedName name="DEWI" localSheetId="0">[15]Cover!#REF!</definedName>
    <definedName name="DEWI">[15]Cover!#REF!</definedName>
    <definedName name="drp">[3]drp!$B$198</definedName>
    <definedName name="DUA" localSheetId="0">#REF!</definedName>
    <definedName name="DUA">#REF!</definedName>
    <definedName name="DW" localSheetId="0">#REF!</definedName>
    <definedName name="DW">#REF!</definedName>
    <definedName name="dwi" localSheetId="0">#REF!</definedName>
    <definedName name="dwi">#REF!</definedName>
    <definedName name="ee" localSheetId="0">#REF!</definedName>
    <definedName name="ee">#REF!</definedName>
    <definedName name="EMAIL" localSheetId="0">[16]!Macro6</definedName>
    <definedName name="EMAIL">[16]!Macro6</definedName>
    <definedName name="F" localSheetId="0">#REF!</definedName>
    <definedName name="F">#REF!</definedName>
    <definedName name="FF" localSheetId="3" hidden="1">{"'Entry-SOUNDING'!$M$46"}</definedName>
    <definedName name="FF" localSheetId="2" hidden="1">{"'Entry-SOUNDING'!$M$46"}</definedName>
    <definedName name="FF" localSheetId="0" hidden="1">{"'Entry-SOUNDING'!$M$46"}</definedName>
    <definedName name="FF" localSheetId="1" hidden="1">{"'Entry-SOUNDING'!$M$46"}</definedName>
    <definedName name="FF" localSheetId="4" hidden="1">{"'Entry-SOUNDING'!$M$46"}</definedName>
    <definedName name="FF" hidden="1">{"'Entry-SOUNDING'!$M$46"}</definedName>
    <definedName name="FG" localSheetId="0">#REF!</definedName>
    <definedName name="FG">#REF!</definedName>
    <definedName name="fin">[3]FIN!$A$1:$C$4</definedName>
    <definedName name="flowchart2" localSheetId="0">#REF!</definedName>
    <definedName name="flowchart2">#REF!</definedName>
    <definedName name="Formulir" localSheetId="0">[2]!_xlbgnm.HCP03</definedName>
    <definedName name="Formulir">[2]!_xlbgnm.HCP03</definedName>
    <definedName name="from" localSheetId="0">[2]!_xlbgnm.HCP05</definedName>
    <definedName name="from">[2]!_xlbgnm.HCP05</definedName>
    <definedName name="fromm" localSheetId="0">[2]!_xlbgnm.HCP02</definedName>
    <definedName name="fromm">[2]!_xlbgnm.HCP02</definedName>
    <definedName name="ga">[3]GA!$A$1:$C$3</definedName>
    <definedName name="gen">[3]Genset!$A$1:$C$3</definedName>
    <definedName name="GF" localSheetId="0">'[17]Pindah Bagian ABC'!#REF!</definedName>
    <definedName name="GF">'[17]Pindah Bagian ABC'!#REF!</definedName>
    <definedName name="GFGFDG" localSheetId="0">'[17]Pindah Bagian ABC'!#REF!</definedName>
    <definedName name="GFGFDG">'[17]Pindah Bagian ABC'!#REF!</definedName>
    <definedName name="GHI" localSheetId="0">#REF!</definedName>
    <definedName name="GHI">#REF!</definedName>
    <definedName name="GRD" localSheetId="0">'[10]2004'!$BI$24:$BL$31</definedName>
    <definedName name="GRD">'[10]2004'!$BI$24:$BL$31</definedName>
    <definedName name="hlm.5" localSheetId="0">#REF!</definedName>
    <definedName name="hlm.5">#REF!</definedName>
    <definedName name="HTML_CodePage" hidden="1">1252</definedName>
    <definedName name="HTML_Control" localSheetId="3" hidden="1">{"'Entry-SOUNDING'!$M$46"}</definedName>
    <definedName name="HTML_Control" localSheetId="2" hidden="1">{"'Entry-SOUNDING'!$M$46"}</definedName>
    <definedName name="HTML_Control" localSheetId="0" hidden="1">{"'Entry-SOUNDING'!$M$46"}</definedName>
    <definedName name="HTML_Control" localSheetId="1" hidden="1">{"'Entry-SOUNDING'!$M$46"}</definedName>
    <definedName name="HTML_Control" localSheetId="4" hidden="1">{"'Entry-SOUNDING'!$M$46"}</definedName>
    <definedName name="HTML_Control" hidden="1">{"'Entry-SOUNDING'!$M$46"}</definedName>
    <definedName name="HTML_Description" hidden="1">"Coconut Oil Mill Daily Sounding Report"</definedName>
    <definedName name="HTML_Email" hidden="1">""</definedName>
    <definedName name="HTML_Header" hidden="1">"Entry-SOUNDING"</definedName>
    <definedName name="HTML_LastUpdate" hidden="1">"2/28/01"</definedName>
    <definedName name="HTML_LineAfter" hidden="1">FALSE</definedName>
    <definedName name="HTML_LineBefore" hidden="1">FALSE</definedName>
    <definedName name="HTML_Name" hidden="1">"Dept. PMK"</definedName>
    <definedName name="HTML_OBDlg2" hidden="1">TRUE</definedName>
    <definedName name="HTML_OBDlg4" hidden="1">TRUE</definedName>
    <definedName name="HTML_OS" hidden="1">0</definedName>
    <definedName name="HTML_PathFile" hidden="1">"C:\My Documents\sounding pmk.htm"</definedName>
    <definedName name="HTML_Title" hidden="1">"SOUND"</definedName>
    <definedName name="Hygiene" localSheetId="0">#REF!</definedName>
    <definedName name="Hygiene">#REF!</definedName>
    <definedName name="INACC">[3]ACC!$N$1:$N$65536</definedName>
    <definedName name="INACC1">[3]ACC!$J$1:$J$65536</definedName>
    <definedName name="INACC2">[3]ACC!$K$1:$K$65536</definedName>
    <definedName name="INACC3">[3]ACC!$L$1:$L$65536</definedName>
    <definedName name="INACC4">[3]ACC!$M$1:$M$65536</definedName>
    <definedName name="INASES">[3]ASES!$N$1:$N$65536</definedName>
    <definedName name="INASES1">[3]ASES!$J$1:$J$65536</definedName>
    <definedName name="INASES2">[3]ASES!$K$1:$K$65536</definedName>
    <definedName name="INASES3">[3]ASES!$L$1:$L$65536</definedName>
    <definedName name="INASES4">[3]ASES!$M$1:$M$65536</definedName>
    <definedName name="INBAB">[3]BAB!$N$1:$N$65536</definedName>
    <definedName name="INBAB1">[3]BAB!$J$1:$J$65536</definedName>
    <definedName name="INBAB2">[3]BAB!$K$1:$K$65536</definedName>
    <definedName name="INBAB3">[3]BAB!$L$1:$L$65536</definedName>
    <definedName name="INBAB4">[3]BAB!$M$1:$M$65536</definedName>
    <definedName name="INBLR">[3]Boiler!$N$1:$N$65536</definedName>
    <definedName name="INBOILER1">[3]Boiler!$J$1:$J$65536</definedName>
    <definedName name="INBOILER2">[3]Boiler!$K$1:$K$65536</definedName>
    <definedName name="INBOILER3">[3]Boiler!$L$1:$L$65536</definedName>
    <definedName name="INBOILER4">[3]Boiler!$M$1:$M$65536</definedName>
    <definedName name="INBUM">[3]B.UMUM!$N$1:$N$65536</definedName>
    <definedName name="INBUM1">[3]B.UMUM!$J$1:$J$65536</definedName>
    <definedName name="INBUM2">[3]B.UMUM!$K$1:$K$65536</definedName>
    <definedName name="INBUM3">[3]B.UMUM!$L$1:$L$65536</definedName>
    <definedName name="INBUM4">[3]B.UMUM!$M$1:$M$65536</definedName>
    <definedName name="INCST">[3]CST!$N$1:$N$65536</definedName>
    <definedName name="INCST1">[3]CST!$J$1:$J$65536</definedName>
    <definedName name="INCST2">[3]CST!$K$1:$K$65536</definedName>
    <definedName name="INCST3">[3]CST!$L$1:$L$65536</definedName>
    <definedName name="INCST4">[3]CST!$M$1:$M$65536</definedName>
    <definedName name="INDRP">[3]drp!$N$1:$N$65536</definedName>
    <definedName name="INDRP1">[3]drp!$J$1:$J$65536</definedName>
    <definedName name="INDRP2">[3]drp!$K$1:$K$65536</definedName>
    <definedName name="INDRP3">[3]drp!$L$1:$L$65536</definedName>
    <definedName name="INDRP4">[3]drp!$M$1:$M$65536</definedName>
    <definedName name="INESM">[3]ESM!$N$1:$N$65536</definedName>
    <definedName name="INESM1">[3]ESM!$J$1:$J$65536</definedName>
    <definedName name="INESM2">[3]ESM!$K$1:$K$65536</definedName>
    <definedName name="INESM3">[3]ESM!$L$1:$L$65536</definedName>
    <definedName name="INESM4">[3]ESM!$M$1:$M$65536</definedName>
    <definedName name="INFIN">[3]FIN!$N$1:$N$65536</definedName>
    <definedName name="INFIN1">[3]FIN!$J$1:$J$65536</definedName>
    <definedName name="INFIN2">[3]FIN!$K$1:$K$65536</definedName>
    <definedName name="INFIN3">[3]FIN!$L$1:$L$65536</definedName>
    <definedName name="INFIN4">[3]FIN!$M$1:$M$65536</definedName>
    <definedName name="INGA">[3]GA!$N$1:$N$65536</definedName>
    <definedName name="INGA1">[3]GA!$J$1:$J$65536</definedName>
    <definedName name="INGA2">[3]GA!$K$1:$K$65536</definedName>
    <definedName name="INGA3">[3]GA!$L$1:$L$65536</definedName>
    <definedName name="INGA4">[3]GA!$M$1:$M$65536</definedName>
    <definedName name="INGENSET1">[3]Genset!$J$1:$J$65536</definedName>
    <definedName name="INGENSET2">[3]Genset!$K$1:$K$65536</definedName>
    <definedName name="INGENSET3">[3]Genset!$L$1:$L$65536</definedName>
    <definedName name="INGENSET4">[3]Genset!$M$1:$M$65536</definedName>
    <definedName name="INGST">[3]Genset!$N$1:$N$65536</definedName>
    <definedName name="INHIL1">[3]prj!$J$1:$J$65536</definedName>
    <definedName name="INITD">[3]ITD!$N$1:$N$65536</definedName>
    <definedName name="INITD1">[3]ITD!$J$1:$J$65536</definedName>
    <definedName name="INITD2">[3]ITD!$K$1:$K$65536</definedName>
    <definedName name="INITD3">[3]ITD!$L$1:$L$65536</definedName>
    <definedName name="INITD4">[3]ITD!$M$1:$M$65536</definedName>
    <definedName name="INKLIN">[3]KLINIK!$N$1:$N$65536</definedName>
    <definedName name="INKLINIK1">[3]KLINIK!$J$1:$J$65536</definedName>
    <definedName name="INKLINIK2">[3]KLINIK!$K$1:$K$65536</definedName>
    <definedName name="INKLINIK3">[3]KLINIK!$L$1:$L$65536</definedName>
    <definedName name="INKLINIK4">[3]KLINIK!$M$1:$M$65536</definedName>
    <definedName name="INKOP">[3]kop!$N$1:$N$65536</definedName>
    <definedName name="INKOP1">[3]kop!$J$1:$J$65536</definedName>
    <definedName name="INKOP2">[3]kop!$K$1:$K$65536</definedName>
    <definedName name="INKOP3">[3]kop!$L$1:$L$65536</definedName>
    <definedName name="INKOP4">[3]kop!$M$1:$M$65536</definedName>
    <definedName name="INLFD">[18]LFDC!$N$1:$N$65536</definedName>
    <definedName name="INLFDC">[3]LFDC!$N$1:$N$65536</definedName>
    <definedName name="INLFDC1">[3]LFDC!$J$1:$J$65536</definedName>
    <definedName name="INLFDC2">[3]LFDC!$K$1:$K$65536</definedName>
    <definedName name="INLFDC3">[3]LFDC!$L$1:$L$65536</definedName>
    <definedName name="INLFDC4">[3]LFDC!$M$1:$M$65536</definedName>
    <definedName name="INLISTRIK1">[3]listrik!$J$1:$J$65536</definedName>
    <definedName name="INLISTRIK2">[3]listrik!$K$1:$K$65536</definedName>
    <definedName name="INLISTRIK3">[3]listrik!$L$1:$L$65536</definedName>
    <definedName name="INLISTRIK4">[3]listrik!$M$1:$M$65536</definedName>
    <definedName name="INLOG">[3]LOG!$N$1:$N$65536</definedName>
    <definedName name="INLOG1">[3]LOG!$J$1:$J$65536</definedName>
    <definedName name="INLOG2">[3]LOG!$K$1:$K$65536</definedName>
    <definedName name="INLOG3">[3]LOG!$L$1:$L$65536</definedName>
    <definedName name="INLOG4">[3]LOG!$M$1:$M$65536</definedName>
    <definedName name="INLST">[3]listrik!$N$1:$N$65536</definedName>
    <definedName name="INMP1">[3]MP1!$N$1:$N$65536</definedName>
    <definedName name="INMP11">[3]MP1!$J$1:$J$65536</definedName>
    <definedName name="INMP12">[3]MP1!$K$1:$K$65536</definedName>
    <definedName name="INMP13">[3]MP1!$L$1:$L$65536</definedName>
    <definedName name="INMP14">[3]MP1!$M$1:$M$65536</definedName>
    <definedName name="INMP2">[3]MP2!$O$1:$O$65536</definedName>
    <definedName name="INMP21" localSheetId="0">#REF!</definedName>
    <definedName name="INMP21">#REF!</definedName>
    <definedName name="INMP22" localSheetId="0">#REF!</definedName>
    <definedName name="INMP22">#REF!</definedName>
    <definedName name="INMP23" localSheetId="0">#REF!</definedName>
    <definedName name="INMP23">#REF!</definedName>
    <definedName name="INMP24" localSheetId="0">#REF!</definedName>
    <definedName name="INMP24">#REF!</definedName>
    <definedName name="INMP3">[3]MP3!$N$1:$N$65536</definedName>
    <definedName name="INMP31">[3]MP3!$J$1:$J$65536</definedName>
    <definedName name="INMP32">[3]MP3!$K$1:$K$65536</definedName>
    <definedName name="INMP33">[3]MP3!$L$1:$L$65536</definedName>
    <definedName name="INMP34">[3]MP3!$M$1:$M$65536</definedName>
    <definedName name="INOF">[3]OFFICE!$N$1:$N$65536</definedName>
    <definedName name="INOFFICE1">[3]OFFICE!$J$1:$J$65536</definedName>
    <definedName name="INOFFICE2">[3]OFFICE!$K$1:$K$65536</definedName>
    <definedName name="INOFFICE3">[3]OFFICE!$L$1:$L$65536</definedName>
    <definedName name="INOFFICE4">[3]OFFICE!$M$1:$M$65536</definedName>
    <definedName name="INPBL">[18]RMP!$O$1:$O$65536</definedName>
    <definedName name="INPIC">[3]PIC!$N$1:$N$65536</definedName>
    <definedName name="INPIC1">[3]PIC!$J$1:$J$65536</definedName>
    <definedName name="INPIC2">[3]PIC!$K$1:$K$65536</definedName>
    <definedName name="INPIC3">[3]PIC!$L$1:$L$65536</definedName>
    <definedName name="INPIC4">[3]PIC!$M$1:$M$65536</definedName>
    <definedName name="INPMK">[3]PMK!$N$1:$N$65536</definedName>
    <definedName name="INPMK1">[3]PMK!$J$1:$J$65536</definedName>
    <definedName name="INPMK2">[3]PMK!$K$1:$K$65536</definedName>
    <definedName name="INPMK3">[3]PMK!$L$1:$L$65536</definedName>
    <definedName name="INPMK4">[3]PMK!$M$1:$M$65536</definedName>
    <definedName name="INPRJ">[3]prj!$N$1:$N$65536</definedName>
    <definedName name="INPRJ1">[3]prj!$J$1:$J$65536</definedName>
    <definedName name="INPRJ2">[3]prj!$K$1:$K$65536</definedName>
    <definedName name="INPRJ3">[3]prj!$L$1:$L$65536</definedName>
    <definedName name="INPRJ4">[3]prj!$M$1:$M$65536</definedName>
    <definedName name="INPRU">[3]PRU!$N$1:$N$65536</definedName>
    <definedName name="INPRU1">[3]PRU!$J$1:$J$65536</definedName>
    <definedName name="INPRU2">[3]PRU!$K$1:$K$65536</definedName>
    <definedName name="INPRU3">[3]PRU!$L$1:$L$65536</definedName>
    <definedName name="INPRU4">[3]PRU!$M$1:$M$65536</definedName>
    <definedName name="INPSN">[3]psn!$N$1:$N$65536</definedName>
    <definedName name="INPSN1">[3]psn!$J$1:$J$65536</definedName>
    <definedName name="INPSN2">[3]psn!$K$1:$K$65536</definedName>
    <definedName name="INPSN3">[3]psn!$L$1:$L$65536</definedName>
    <definedName name="INPSN4">[3]psn!$M$1:$M$65536</definedName>
    <definedName name="INPUT" localSheetId="0">#REF!</definedName>
    <definedName name="INPUT">#REF!</definedName>
    <definedName name="INQAD">[3]QAD!$N$1:$N$65536</definedName>
    <definedName name="INQAD1">[3]QAD!$J$1:$J$65536</definedName>
    <definedName name="INQAD2">[3]QAD!$K$1:$K$65536</definedName>
    <definedName name="INQAD3">[3]QAD!$L$1:$L$65536</definedName>
    <definedName name="INQAD4">[3]QAD!$M$1:$M$65536</definedName>
    <definedName name="INQSD">[3]QSD!$N$1:$N$65536</definedName>
    <definedName name="INQSD1">[3]QSD!$J$1:$J$65536</definedName>
    <definedName name="INQSD2">[3]QSD!$K$1:$K$65536</definedName>
    <definedName name="INQSD3">[3]QSD!$L$1:$L$65536</definedName>
    <definedName name="INQSD4">[3]QSD!$M$1:$M$65536</definedName>
    <definedName name="INRMP">[3]RMP!$N$1:$N$65536</definedName>
    <definedName name="INRMP1">[3]RMP!$J$1:$J$65536</definedName>
    <definedName name="INRMP2">[3]RMP!$K$1:$K$65536</definedName>
    <definedName name="INRMP3">[3]RMP!$L$1:$L$65536</definedName>
    <definedName name="INRMP4">[3]RMP!$M$1:$M$65536</definedName>
    <definedName name="INWET">[3]wet!$N$1:$N$65536</definedName>
    <definedName name="INWET1">[3]wet!$J$1:$J$65536</definedName>
    <definedName name="INWET2">[3]wet!$L$1:$L$65536</definedName>
    <definedName name="INWET3">[3]wet!$M$1:$M$65536</definedName>
    <definedName name="INWET4">[3]wet!$N$1:$N$65536</definedName>
    <definedName name="INWHS">[3]WHS!$N$1:$N$65536</definedName>
    <definedName name="INWHS1">[3]WHS!$J$1:$J$65536</definedName>
    <definedName name="INWHS2">[3]WHS!$K$1:$K$65536</definedName>
    <definedName name="INWHS3">[3]WHS!$L$1:$L$65536</definedName>
    <definedName name="INWHS4">[3]WHS!$M$1:$M$65536</definedName>
    <definedName name="INWTR">[3]WTR!$N$1:$N$65536</definedName>
    <definedName name="INWTR1">[3]WTR!$J$1:$J$65536</definedName>
    <definedName name="INWTR2">[3]WTR!$K$1:$K$65536</definedName>
    <definedName name="INWTR3">[3]WTR!$L$1:$L$65536</definedName>
    <definedName name="INWTR4">[3]WTR!$M$1:$M$65536</definedName>
    <definedName name="it">[3]ITD!$E$6</definedName>
    <definedName name="ITEM" localSheetId="0">#REF!</definedName>
    <definedName name="ITEM">#REF!</definedName>
    <definedName name="jabatan">[3]ABK!$J$2:$K$83</definedName>
    <definedName name="jas" localSheetId="0">#REF!</definedName>
    <definedName name="jas">#REF!</definedName>
    <definedName name="jasa" localSheetId="0">#REF!</definedName>
    <definedName name="jasa">#REF!</definedName>
    <definedName name="js" localSheetId="0">#REF!</definedName>
    <definedName name="js">#REF!</definedName>
    <definedName name="JUKA" localSheetId="0">#REF!</definedName>
    <definedName name="JUKA">#REF!</definedName>
    <definedName name="KAL" localSheetId="0">#REF!</definedName>
    <definedName name="KAL">#REF!</definedName>
    <definedName name="KAS" localSheetId="3" hidden="1">{"'Entry-SOUNDING'!$M$46"}</definedName>
    <definedName name="KAS" localSheetId="2" hidden="1">{"'Entry-SOUNDING'!$M$46"}</definedName>
    <definedName name="KAS" localSheetId="0" hidden="1">{"'Entry-SOUNDING'!$M$46"}</definedName>
    <definedName name="KAS" localSheetId="1" hidden="1">{"'Entry-SOUNDING'!$M$46"}</definedName>
    <definedName name="KAS" localSheetId="4" hidden="1">{"'Entry-SOUNDING'!$M$46"}</definedName>
    <definedName name="KAS" hidden="1">{"'Entry-SOUNDING'!$M$46"}</definedName>
    <definedName name="KB" localSheetId="0">#REF!</definedName>
    <definedName name="KB">#REF!</definedName>
    <definedName name="Kb.2281" localSheetId="0">[19]Hari.A!#REF!</definedName>
    <definedName name="Kb.2281">[19]Hari.A!#REF!</definedName>
    <definedName name="kehadiran_karyawan" localSheetId="0">#REF!</definedName>
    <definedName name="kehadiran_karyawan">#REF!</definedName>
    <definedName name="KIRIMBAB" localSheetId="0">#REF!</definedName>
    <definedName name="KIRIMBAB">#REF!</definedName>
    <definedName name="KIRIMBOILER" localSheetId="0">#REF!</definedName>
    <definedName name="KIRIMBOILER">#REF!</definedName>
    <definedName name="KIRIMBUM" localSheetId="0">#REF!</definedName>
    <definedName name="KIRIMBUM">#REF!</definedName>
    <definedName name="KIRIMLISTRIK" localSheetId="0">#REF!</definedName>
    <definedName name="KIRIMLISTRIK">#REF!</definedName>
    <definedName name="KIRIMPRU" localSheetId="0">#REF!</definedName>
    <definedName name="KIRIMPRU">#REF!</definedName>
    <definedName name="KIRIMPWH" localSheetId="0">#REF!</definedName>
    <definedName name="KIRIMPWH">#REF!</definedName>
    <definedName name="KIRIMWTD" localSheetId="0">#REF!</definedName>
    <definedName name="KIRIMWTD">#REF!</definedName>
    <definedName name="KKK" localSheetId="0">#REF!</definedName>
    <definedName name="KKK">#REF!</definedName>
    <definedName name="kl" localSheetId="0">#REF!</definedName>
    <definedName name="kl">#REF!</definedName>
    <definedName name="klr">[3]Keluar!$A$9:$C$10</definedName>
    <definedName name="kop">[3]kop!$A$1:$C$4</definedName>
    <definedName name="lamp4" localSheetId="0">#REF!</definedName>
    <definedName name="lamp4">#REF!</definedName>
    <definedName name="lfd">[3]LFDC!$A$4:$C$6</definedName>
    <definedName name="LH" localSheetId="0">[20]!Macro2</definedName>
    <definedName name="LH">[20]!Macro2</definedName>
    <definedName name="lis">[3]listrik!$A$1:$C$6</definedName>
    <definedName name="lk" localSheetId="0">#REF!</definedName>
    <definedName name="lk">#REF!</definedName>
    <definedName name="LKKG" localSheetId="0">#REF!</definedName>
    <definedName name="LKKG">#REF!</definedName>
    <definedName name="LL" localSheetId="0">#REF!</definedName>
    <definedName name="LL">#REF!</definedName>
    <definedName name="lok" localSheetId="0">#REF!</definedName>
    <definedName name="lok">#REF!</definedName>
    <definedName name="lokal" localSheetId="0">#REF!</definedName>
    <definedName name="lokal">#REF!</definedName>
    <definedName name="m" localSheetId="0">#REF!</definedName>
    <definedName name="m">#REF!</definedName>
    <definedName name="M.YUNUS" localSheetId="3" hidden="1">{"'Entry-SOUNDING'!$M$46"}</definedName>
    <definedName name="M.YUNUS" localSheetId="2" hidden="1">{"'Entry-SOUNDING'!$M$46"}</definedName>
    <definedName name="M.YUNUS" localSheetId="0" hidden="1">{"'Entry-SOUNDING'!$M$46"}</definedName>
    <definedName name="M.YUNUS" localSheetId="1" hidden="1">{"'Entry-SOUNDING'!$M$46"}</definedName>
    <definedName name="M.YUNUS" localSheetId="4" hidden="1">{"'Entry-SOUNDING'!$M$46"}</definedName>
    <definedName name="M.YUNUS" hidden="1">{"'Entry-SOUNDING'!$M$46"}</definedName>
    <definedName name="Macro1" localSheetId="0">[21]!Macro1</definedName>
    <definedName name="Macro1">[21]!Macro1</definedName>
    <definedName name="Macro15" localSheetId="0">[22]!Macro15</definedName>
    <definedName name="Macro15">[22]!Macro15</definedName>
    <definedName name="Macro16" localSheetId="0">[22]!Macro16</definedName>
    <definedName name="Macro16">[22]!Macro16</definedName>
    <definedName name="Macro2" localSheetId="0">[20]!Macro2</definedName>
    <definedName name="Macro2">[20]!Macro2</definedName>
    <definedName name="Macro3" localSheetId="0">[21]!Macro3</definedName>
    <definedName name="Macro3">[21]!Macro3</definedName>
    <definedName name="Macro4" localSheetId="0">[9]!Macro4</definedName>
    <definedName name="Macro4">[9]!Macro4</definedName>
    <definedName name="Macro5" localSheetId="0">[9]!Macro5</definedName>
    <definedName name="Macro5">[9]!Macro5</definedName>
    <definedName name="Macro6" localSheetId="0">[9]!Macro6</definedName>
    <definedName name="Macro6">[9]!Macro6</definedName>
    <definedName name="Macro7" localSheetId="0">[9]!Macro7</definedName>
    <definedName name="Macro7">[9]!Macro7</definedName>
    <definedName name="Macro8" localSheetId="0">[9]!Macro8</definedName>
    <definedName name="Macro8">[9]!Macro8</definedName>
    <definedName name="Macro9" localSheetId="0">[9]!Macro9</definedName>
    <definedName name="Macro9">[9]!Macro9</definedName>
    <definedName name="MAFTUH" localSheetId="0">#REF!</definedName>
    <definedName name="MAFTUH">#REF!</definedName>
    <definedName name="mk" localSheetId="0">#REF!</definedName>
    <definedName name="mk">#REF!</definedName>
    <definedName name="mp">[3]MP1!$A$1:$C$5</definedName>
    <definedName name="mpww" localSheetId="0">[23]MP1!$A$4:$AO$34</definedName>
    <definedName name="mpww">[23]MP1!$A$4:$AO$34</definedName>
    <definedName name="mrq" localSheetId="0">#REF!</definedName>
    <definedName name="mrq">#REF!</definedName>
    <definedName name="mts" localSheetId="0">#REF!</definedName>
    <definedName name="mts">#REF!</definedName>
    <definedName name="na" localSheetId="0">#REF!</definedName>
    <definedName name="na">#REF!</definedName>
    <definedName name="ncHCR" localSheetId="0">#REF!</definedName>
    <definedName name="ncHCR">#REF!</definedName>
    <definedName name="NIK">"DATA"</definedName>
    <definedName name="no" localSheetId="0">[24]!_xlbgnm.HCP04</definedName>
    <definedName name="no">[24]!_xlbgnm.HCP04</definedName>
    <definedName name="non" localSheetId="0">#REF!</definedName>
    <definedName name="non">#REF!</definedName>
    <definedName name="OBJTC" localSheetId="0">#REF!</definedName>
    <definedName name="OBJTC">#REF!</definedName>
    <definedName name="off">[3]OFFICE!$A$1:$C$5</definedName>
    <definedName name="p" localSheetId="0">[25]data!$A$2:$AH$16</definedName>
    <definedName name="p">[25]data!$A$2:$AH$16</definedName>
    <definedName name="PBL" localSheetId="0">#REF!</definedName>
    <definedName name="PBL">#REF!</definedName>
    <definedName name="perisai">'[26]Lamp-3'!$AI$11:$AI$21</definedName>
    <definedName name="ph" localSheetId="0">#REF!</definedName>
    <definedName name="ph">#REF!</definedName>
    <definedName name="pic">[3]PIC!$A$11</definedName>
    <definedName name="pmk">[3]PMK!$A$1:$C$4</definedName>
    <definedName name="Pranot" localSheetId="0">#REF!</definedName>
    <definedName name="Pranot">#REF!</definedName>
    <definedName name="_xlnm.Print_Area" localSheetId="0">'KB SABUT '!$C$5:$P$36</definedName>
    <definedName name="_xlnm.Print_Area" localSheetId="1">'KPR '!$B$4:$W$221</definedName>
    <definedName name="_xlnm.Print_Area" localSheetId="4">REKAP!$B$123:$R$174</definedName>
    <definedName name="_xlnm.Print_Area">#REF!</definedName>
    <definedName name="pru">[3]PRU!$A$1:$C$2</definedName>
    <definedName name="pry">[3]prj!$A$1:$C$4</definedName>
    <definedName name="psn">[3]psn!$A$1:$C$6</definedName>
    <definedName name="q" localSheetId="0">[27]psn!$C$4:$DE$51</definedName>
    <definedName name="q">[27]psn!$C$4:$DE$51</definedName>
    <definedName name="qad">[3]QAD!$A$1:$C$4</definedName>
    <definedName name="QFD" localSheetId="0">#REF!</definedName>
    <definedName name="QFD">#REF!</definedName>
    <definedName name="qsd">[3]KLINIK!$A$1:$C$4</definedName>
    <definedName name="REKAP" localSheetId="3" hidden="1">{"'Entry-SOUNDING'!$M$46"}</definedName>
    <definedName name="REKAP" localSheetId="2" hidden="1">{"'Entry-SOUNDING'!$M$46"}</definedName>
    <definedName name="REKAP" localSheetId="0" hidden="1">{"'Entry-SOUNDING'!$M$46"}</definedName>
    <definedName name="REKAP" localSheetId="1" hidden="1">{"'Entry-SOUNDING'!$M$46"}</definedName>
    <definedName name="REKAP" localSheetId="4" hidden="1">{"'Entry-SOUNDING'!$M$46"}</definedName>
    <definedName name="REKAP" hidden="1">{"'Entry-SOUNDING'!$M$46"}</definedName>
    <definedName name="revisi" localSheetId="0">[24]!_xlbgnm.HCP02</definedName>
    <definedName name="revisi">[24]!_xlbgnm.HCP02</definedName>
    <definedName name="RKP" localSheetId="0">'[28]QMS-85'!#REF!</definedName>
    <definedName name="RKP">'[28]QMS-85'!#REF!</definedName>
    <definedName name="rmp">[3]RMP!$A$1:$B$3</definedName>
    <definedName name="rr" localSheetId="0">#REF!</definedName>
    <definedName name="rr">#REF!</definedName>
    <definedName name="RT" localSheetId="0">[5]!Macro4</definedName>
    <definedName name="RT">[5]!Macro4</definedName>
    <definedName name="sampul" localSheetId="0">#REF!</definedName>
    <definedName name="sampul">#REF!</definedName>
    <definedName name="SATU" localSheetId="0">#REF!</definedName>
    <definedName name="SATU">#REF!</definedName>
    <definedName name="SEP" localSheetId="0">#REF!</definedName>
    <definedName name="SEP">#REF!</definedName>
    <definedName name="serti" localSheetId="0">[29]Lemhas!$E$19:$U$31</definedName>
    <definedName name="serti">[29]Lemhas!$E$19:$U$31</definedName>
    <definedName name="SHOIM" localSheetId="0">#REF!</definedName>
    <definedName name="SHOIM">#REF!</definedName>
    <definedName name="SKMP2">[3]MP2!$Q$1:$Q$65536</definedName>
    <definedName name="SM" localSheetId="0">#REF!</definedName>
    <definedName name="SM">#REF!</definedName>
    <definedName name="srt">[30]Lemhas!$E$19:$U$31</definedName>
    <definedName name="ss" localSheetId="0">#REF!</definedName>
    <definedName name="ss">#REF!</definedName>
    <definedName name="suk" localSheetId="0">#REF!</definedName>
    <definedName name="suk">#REF!</definedName>
    <definedName name="TABEL" localSheetId="0">#REF!</definedName>
    <definedName name="TABEL">#REF!</definedName>
    <definedName name="TBL" localSheetId="0">#REF!</definedName>
    <definedName name="TBL">#REF!</definedName>
    <definedName name="TPRJ">[31]prj!$F$1:$F$65536</definedName>
    <definedName name="trn_blm_jun98" localSheetId="0">#REF!</definedName>
    <definedName name="trn_blm_jun98">#REF!</definedName>
    <definedName name="tt" localSheetId="3" hidden="1">{"'Entry-SOUNDING'!$M$46"}</definedName>
    <definedName name="tt" localSheetId="2" hidden="1">{"'Entry-SOUNDING'!$M$46"}</definedName>
    <definedName name="tt" localSheetId="0" hidden="1">{"'Entry-SOUNDING'!$M$46"}</definedName>
    <definedName name="tt" localSheetId="1" hidden="1">{"'Entry-SOUNDING'!$M$46"}</definedName>
    <definedName name="tt" localSheetId="4" hidden="1">{"'Entry-SOUNDING'!$M$46"}</definedName>
    <definedName name="tt" hidden="1">{"'Entry-SOUNDING'!$M$46"}</definedName>
    <definedName name="TTTT" localSheetId="0">[5]!Macro9</definedName>
    <definedName name="TTTT">[5]!Macro9</definedName>
    <definedName name="UACC">[3]ACC!$F$1:$F$65536</definedName>
    <definedName name="UBAB">[3]BAB!$F$1:$F$65536</definedName>
    <definedName name="UBLR">[3]Boiler!$F$1:$F$65536</definedName>
    <definedName name="UBUM">[3]B.UMUM!$F$1:$F$65536</definedName>
    <definedName name="UCST">[3]CST!$F$1:$F$65536</definedName>
    <definedName name="UDRP">[3]drp!$F$1:$F$65536</definedName>
    <definedName name="UDWP">[3]ASES!$F$1:$F$65536</definedName>
    <definedName name="UESM">[3]ESM!$F$1:$F$65536</definedName>
    <definedName name="UFIN">[3]FIN!$F$1:$F$65536</definedName>
    <definedName name="UFSD">[3]LFDC!$F$1:$F$65536</definedName>
    <definedName name="UGAD">[3]GA!$F$1:$F$65536</definedName>
    <definedName name="UGST">[3]Genset!$F$1:$F$65536</definedName>
    <definedName name="UITD">[3]ITD!$F$1:$F$65536</definedName>
    <definedName name="UKLN">[3]KLINIK!$F$1:$F$65536</definedName>
    <definedName name="UKOP">[3]kop!$F$1:$F$65536</definedName>
    <definedName name="ULOG">[3]LOG!$F$1:$F$65536</definedName>
    <definedName name="ULST">[3]listrik!$F$1:$F$65536</definedName>
    <definedName name="UMJ" localSheetId="0">#REF!</definedName>
    <definedName name="UMJ">#REF!</definedName>
    <definedName name="UOFC">[3]OFFICE!$F$1:$F$65536</definedName>
    <definedName name="UPIC">[3]PIC!$F$1:$F$65536</definedName>
    <definedName name="UPMK">[3]PMK!$F$1:$F$65536</definedName>
    <definedName name="UPRJ">[3]prj!$F$1:$F$65536</definedName>
    <definedName name="UPRU">[3]PRU!$F$1:$F$65536</definedName>
    <definedName name="UPSN">[3]psn!$F$1:$F$65536</definedName>
    <definedName name="UQAD">[3]QAD!$F$1:$F$65536</definedName>
    <definedName name="UQSD">[3]QSD!$F$1:$F$65536</definedName>
    <definedName name="URMP">[3]RMP!$F$1:$F$65536</definedName>
    <definedName name="USAH" localSheetId="0">#REF!</definedName>
    <definedName name="USAH">#REF!</definedName>
    <definedName name="USMAN" localSheetId="0" hidden="1">{"'Entry-SOUNDING'!$M$46"}</definedName>
    <definedName name="USMAN" hidden="1">{"'Entry-SOUNDING'!$M$46"}</definedName>
    <definedName name="UUMP2">[3]MP2!$F$1:$F$65536</definedName>
    <definedName name="UWHS">[3]WHS!$F$1:$F$65536</definedName>
    <definedName name="UWTD">[3]WTR!$F$1:$F$65536</definedName>
    <definedName name="UWTP">[3]wet!$F$1:$F$65536</definedName>
    <definedName name="WEEE" localSheetId="0">[32]!Macro15</definedName>
    <definedName name="WEEE">[32]!Macro15</definedName>
    <definedName name="wet">[3]wet!$A$1:$C$5</definedName>
    <definedName name="WHSDC" localSheetId="0">#REF!</definedName>
    <definedName name="WHSDC">#REF!</definedName>
    <definedName name="WIN" localSheetId="0">#REF!</definedName>
    <definedName name="WIN">#REF!</definedName>
    <definedName name="wt">[3]WTR!$E$1</definedName>
    <definedName name="ye" localSheetId="0">[33]Cover!#REF!</definedName>
    <definedName name="ye">[33]Cover!#REF!</definedName>
    <definedName name="Yes" localSheetId="0">#REF!</definedName>
    <definedName name="Yes">#REF!</definedName>
    <definedName name="zdfjkxdfkzdff" localSheetId="0">[34]PSN!#REF!</definedName>
    <definedName name="zdfjkxdfkzdff">[34]PSN!#REF!</definedName>
  </definedNames>
  <calcPr calcId="124519"/>
</workbook>
</file>

<file path=xl/calcChain.xml><?xml version="1.0" encoding="utf-8"?>
<calcChain xmlns="http://schemas.openxmlformats.org/spreadsheetml/2006/main">
  <c r="F187" i="165"/>
  <c r="Q248"/>
  <c r="Q249" s="1"/>
  <c r="O248"/>
  <c r="O249" s="1"/>
  <c r="N248"/>
  <c r="N249" s="1"/>
  <c r="M248"/>
  <c r="M249" s="1"/>
  <c r="L248"/>
  <c r="L249" s="1"/>
  <c r="K248"/>
  <c r="K249" s="1"/>
  <c r="J248"/>
  <c r="J249" s="1"/>
  <c r="I248"/>
  <c r="I249" s="1"/>
  <c r="H248"/>
  <c r="H249" s="1"/>
  <c r="G248"/>
  <c r="G249" s="1"/>
  <c r="F248"/>
  <c r="F249" s="1"/>
  <c r="R237"/>
  <c r="R238" s="1"/>
  <c r="Q237"/>
  <c r="Q238" s="1"/>
  <c r="P237"/>
  <c r="P238" s="1"/>
  <c r="M237"/>
  <c r="M238" s="1"/>
  <c r="K237"/>
  <c r="K238" s="1"/>
  <c r="J237"/>
  <c r="J238" s="1"/>
  <c r="H237"/>
  <c r="H238" s="1"/>
  <c r="G237"/>
  <c r="G238" s="1"/>
  <c r="F237"/>
  <c r="F238" s="1"/>
  <c r="E237"/>
  <c r="E238" s="1"/>
  <c r="R227"/>
  <c r="R228" s="1"/>
  <c r="Q227"/>
  <c r="Q228" s="1"/>
  <c r="P227"/>
  <c r="P228" s="1"/>
  <c r="O227"/>
  <c r="O228" s="1"/>
  <c r="M227"/>
  <c r="M228" s="1"/>
  <c r="K227"/>
  <c r="K228" s="1"/>
  <c r="J227"/>
  <c r="J228" s="1"/>
  <c r="H227"/>
  <c r="H228" s="1"/>
  <c r="G227"/>
  <c r="G228" s="1"/>
  <c r="F227"/>
  <c r="F228" s="1"/>
  <c r="E227"/>
  <c r="R216"/>
  <c r="R217" s="1"/>
  <c r="Q216"/>
  <c r="Q217" s="1"/>
  <c r="P216"/>
  <c r="P217" s="1"/>
  <c r="M216"/>
  <c r="M217" s="1"/>
  <c r="K216"/>
  <c r="K217" s="1"/>
  <c r="J216"/>
  <c r="J217" s="1"/>
  <c r="H216"/>
  <c r="H217" s="1"/>
  <c r="G216"/>
  <c r="G217" s="1"/>
  <c r="F216"/>
  <c r="F217" s="1"/>
  <c r="E216"/>
  <c r="I214"/>
  <c r="I213"/>
  <c r="I212"/>
  <c r="R206"/>
  <c r="R207" s="1"/>
  <c r="R218" s="1"/>
  <c r="Q206"/>
  <c r="Q207" s="1"/>
  <c r="Q218" s="1"/>
  <c r="P206"/>
  <c r="P207" s="1"/>
  <c r="M206"/>
  <c r="M207" s="1"/>
  <c r="M218" s="1"/>
  <c r="K206"/>
  <c r="K207" s="1"/>
  <c r="K218" s="1"/>
  <c r="J206"/>
  <c r="J207" s="1"/>
  <c r="H206"/>
  <c r="H207" s="1"/>
  <c r="H218" s="1"/>
  <c r="G206"/>
  <c r="G207" s="1"/>
  <c r="G218" s="1"/>
  <c r="F206"/>
  <c r="F207" s="1"/>
  <c r="F218" s="1"/>
  <c r="E206"/>
  <c r="O204"/>
  <c r="N204"/>
  <c r="I204"/>
  <c r="N203"/>
  <c r="O203" s="1"/>
  <c r="I203"/>
  <c r="N202"/>
  <c r="O202" s="1"/>
  <c r="I202"/>
  <c r="U196"/>
  <c r="U197" s="1"/>
  <c r="T196"/>
  <c r="T197" s="1"/>
  <c r="S196"/>
  <c r="S197" s="1"/>
  <c r="R196"/>
  <c r="R197" s="1"/>
  <c r="Q196"/>
  <c r="Q197" s="1"/>
  <c r="P196"/>
  <c r="P197" s="1"/>
  <c r="N196"/>
  <c r="N197" s="1"/>
  <c r="M196"/>
  <c r="M197" s="1"/>
  <c r="L196"/>
  <c r="L197" s="1"/>
  <c r="K196"/>
  <c r="K197" s="1"/>
  <c r="J196"/>
  <c r="J197" s="1"/>
  <c r="H196"/>
  <c r="H197" s="1"/>
  <c r="G196"/>
  <c r="G197" s="1"/>
  <c r="F196"/>
  <c r="F197" s="1"/>
  <c r="E196"/>
  <c r="E197" s="1"/>
  <c r="I195"/>
  <c r="I194"/>
  <c r="I193"/>
  <c r="I192"/>
  <c r="Q187"/>
  <c r="E105"/>
  <c r="G80"/>
  <c r="G105" s="1"/>
  <c r="F80"/>
  <c r="F105" s="1"/>
  <c r="Q184"/>
  <c r="Q185" s="1"/>
  <c r="O184"/>
  <c r="O185" s="1"/>
  <c r="N184"/>
  <c r="N185" s="1"/>
  <c r="M184"/>
  <c r="M185" s="1"/>
  <c r="L184"/>
  <c r="L185" s="1"/>
  <c r="K184"/>
  <c r="K185" s="1"/>
  <c r="J184"/>
  <c r="J185" s="1"/>
  <c r="I184"/>
  <c r="I185" s="1"/>
  <c r="H184"/>
  <c r="H185" s="1"/>
  <c r="G184"/>
  <c r="G185" s="1"/>
  <c r="F184"/>
  <c r="F185" s="1"/>
  <c r="R173"/>
  <c r="Q173"/>
  <c r="P173"/>
  <c r="M173"/>
  <c r="K173"/>
  <c r="J173"/>
  <c r="H173"/>
  <c r="G173"/>
  <c r="F173"/>
  <c r="E173"/>
  <c r="R163"/>
  <c r="R164" s="1"/>
  <c r="Q163"/>
  <c r="Q164" s="1"/>
  <c r="P163"/>
  <c r="P164" s="1"/>
  <c r="O163"/>
  <c r="O164" s="1"/>
  <c r="M163"/>
  <c r="M164" s="1"/>
  <c r="K163"/>
  <c r="K164" s="1"/>
  <c r="J163"/>
  <c r="J164" s="1"/>
  <c r="H163"/>
  <c r="H164" s="1"/>
  <c r="G163"/>
  <c r="G164" s="1"/>
  <c r="F163"/>
  <c r="F164" s="1"/>
  <c r="E163"/>
  <c r="R152"/>
  <c r="R153" s="1"/>
  <c r="Q152"/>
  <c r="Q153" s="1"/>
  <c r="P152"/>
  <c r="P153" s="1"/>
  <c r="M152"/>
  <c r="M153" s="1"/>
  <c r="K152"/>
  <c r="K153" s="1"/>
  <c r="J152"/>
  <c r="J153" s="1"/>
  <c r="H152"/>
  <c r="H153" s="1"/>
  <c r="G152"/>
  <c r="G153" s="1"/>
  <c r="F152"/>
  <c r="E152"/>
  <c r="I150"/>
  <c r="I149"/>
  <c r="I148"/>
  <c r="R142"/>
  <c r="Q142"/>
  <c r="P142"/>
  <c r="M142"/>
  <c r="K142"/>
  <c r="J142"/>
  <c r="H142"/>
  <c r="G142"/>
  <c r="F142"/>
  <c r="E142"/>
  <c r="N140"/>
  <c r="O140" s="1"/>
  <c r="I140"/>
  <c r="N139"/>
  <c r="O139" s="1"/>
  <c r="I139"/>
  <c r="N138"/>
  <c r="O138" s="1"/>
  <c r="I138"/>
  <c r="U132"/>
  <c r="U133" s="1"/>
  <c r="T132"/>
  <c r="T133" s="1"/>
  <c r="S132"/>
  <c r="S133" s="1"/>
  <c r="R132"/>
  <c r="R133" s="1"/>
  <c r="Q132"/>
  <c r="Q133" s="1"/>
  <c r="P132"/>
  <c r="P133" s="1"/>
  <c r="N132"/>
  <c r="N133" s="1"/>
  <c r="M132"/>
  <c r="M133" s="1"/>
  <c r="L132"/>
  <c r="L133" s="1"/>
  <c r="K132"/>
  <c r="K133" s="1"/>
  <c r="J132"/>
  <c r="J133" s="1"/>
  <c r="H132"/>
  <c r="H133" s="1"/>
  <c r="G132"/>
  <c r="G133" s="1"/>
  <c r="F132"/>
  <c r="F133" s="1"/>
  <c r="E132"/>
  <c r="E133" s="1"/>
  <c r="I131"/>
  <c r="I130"/>
  <c r="I129"/>
  <c r="I128"/>
  <c r="Q123"/>
  <c r="R13" i="54"/>
  <c r="S13" s="1"/>
  <c r="L13"/>
  <c r="E47" i="165"/>
  <c r="R6" i="54"/>
  <c r="S6" s="1"/>
  <c r="L6"/>
  <c r="R5"/>
  <c r="S5" s="1"/>
  <c r="L5"/>
  <c r="N5" s="1"/>
  <c r="J17" i="165" s="1"/>
  <c r="H18"/>
  <c r="G18"/>
  <c r="G17"/>
  <c r="F18"/>
  <c r="F17"/>
  <c r="O217" l="1"/>
  <c r="I228"/>
  <c r="P248"/>
  <c r="I196"/>
  <c r="I237"/>
  <c r="P185"/>
  <c r="J218"/>
  <c r="I218" s="1"/>
  <c r="I207"/>
  <c r="I197"/>
  <c r="I238"/>
  <c r="I217"/>
  <c r="O238"/>
  <c r="P249"/>
  <c r="P218"/>
  <c r="O218" s="1"/>
  <c r="O207"/>
  <c r="I206"/>
  <c r="O206"/>
  <c r="I216"/>
  <c r="O216"/>
  <c r="I227"/>
  <c r="O237"/>
  <c r="N13" i="54"/>
  <c r="J80" i="165" s="1"/>
  <c r="J105" s="1"/>
  <c r="H80"/>
  <c r="H105" s="1"/>
  <c r="I173"/>
  <c r="G47"/>
  <c r="I132"/>
  <c r="O153"/>
  <c r="I164"/>
  <c r="P184"/>
  <c r="I133"/>
  <c r="I153"/>
  <c r="I142"/>
  <c r="O142"/>
  <c r="I152"/>
  <c r="O152"/>
  <c r="I163"/>
  <c r="O173"/>
  <c r="O6" i="54"/>
  <c r="T6" s="1"/>
  <c r="N6"/>
  <c r="J18" i="165" s="1"/>
  <c r="J47" s="1"/>
  <c r="F47"/>
  <c r="O5" i="54"/>
  <c r="H17" i="165"/>
  <c r="H47" s="1"/>
  <c r="K18" l="1"/>
  <c r="O13" i="54"/>
  <c r="I47" i="165"/>
  <c r="Q6" i="54"/>
  <c r="M18" i="165" s="1"/>
  <c r="L18" s="1"/>
  <c r="Q5" i="54"/>
  <c r="K17" i="165"/>
  <c r="K47" s="1"/>
  <c r="T5" i="54"/>
  <c r="P18" i="165"/>
  <c r="U6" i="54"/>
  <c r="Q18" i="165" s="1"/>
  <c r="K80" l="1"/>
  <c r="K105" s="1"/>
  <c r="Q13" i="54"/>
  <c r="M80" i="165" s="1"/>
  <c r="T13" i="54"/>
  <c r="U5"/>
  <c r="V5" s="1"/>
  <c r="V6"/>
  <c r="R18" i="165" s="1"/>
  <c r="L80" l="1"/>
  <c r="L105" s="1"/>
  <c r="M105"/>
  <c r="M109" s="1"/>
  <c r="P80"/>
  <c r="P105" s="1"/>
  <c r="U13" i="54"/>
  <c r="Q62" i="165"/>
  <c r="Q63" s="1"/>
  <c r="O62"/>
  <c r="O63" s="1"/>
  <c r="N62"/>
  <c r="N63" s="1"/>
  <c r="M62"/>
  <c r="M63" s="1"/>
  <c r="L62"/>
  <c r="L63" s="1"/>
  <c r="K62"/>
  <c r="K63" s="1"/>
  <c r="J62"/>
  <c r="J63" s="1"/>
  <c r="I62"/>
  <c r="I63" s="1"/>
  <c r="H62"/>
  <c r="H63" s="1"/>
  <c r="G62"/>
  <c r="G63" s="1"/>
  <c r="F62"/>
  <c r="F63" s="1"/>
  <c r="M120"/>
  <c r="M121" s="1"/>
  <c r="L120"/>
  <c r="L121" s="1"/>
  <c r="Q120"/>
  <c r="Q121" s="1"/>
  <c r="O120"/>
  <c r="O121" s="1"/>
  <c r="N120"/>
  <c r="N121" s="1"/>
  <c r="K120"/>
  <c r="J120"/>
  <c r="J121" s="1"/>
  <c r="I120"/>
  <c r="I121" s="1"/>
  <c r="H120"/>
  <c r="H121" s="1"/>
  <c r="G120"/>
  <c r="F120"/>
  <c r="F121" s="1"/>
  <c r="L52"/>
  <c r="K51"/>
  <c r="K52" s="1"/>
  <c r="J51"/>
  <c r="H51"/>
  <c r="H52" s="1"/>
  <c r="G51"/>
  <c r="G52" s="1"/>
  <c r="F51"/>
  <c r="F52" s="1"/>
  <c r="E51"/>
  <c r="E52" s="1"/>
  <c r="P109"/>
  <c r="K109"/>
  <c r="J109"/>
  <c r="H109"/>
  <c r="G109"/>
  <c r="F109"/>
  <c r="F65"/>
  <c r="F123" s="1"/>
  <c r="K121"/>
  <c r="G121"/>
  <c r="E109"/>
  <c r="R99"/>
  <c r="R100" s="1"/>
  <c r="Q99"/>
  <c r="Q100" s="1"/>
  <c r="P99"/>
  <c r="P100" s="1"/>
  <c r="O99"/>
  <c r="O100" s="1"/>
  <c r="M99"/>
  <c r="M100" s="1"/>
  <c r="K99"/>
  <c r="K100" s="1"/>
  <c r="J99"/>
  <c r="J100" s="1"/>
  <c r="H99"/>
  <c r="H100" s="1"/>
  <c r="G99"/>
  <c r="G100" s="1"/>
  <c r="F99"/>
  <c r="F100" s="1"/>
  <c r="E99"/>
  <c r="R90"/>
  <c r="R91" s="1"/>
  <c r="Q90"/>
  <c r="Q91" s="1"/>
  <c r="P90"/>
  <c r="P91" s="1"/>
  <c r="M90"/>
  <c r="M91" s="1"/>
  <c r="K90"/>
  <c r="K91" s="1"/>
  <c r="J90"/>
  <c r="H90"/>
  <c r="H91" s="1"/>
  <c r="G90"/>
  <c r="G91" s="1"/>
  <c r="F90"/>
  <c r="E90"/>
  <c r="I88"/>
  <c r="P82"/>
  <c r="M82"/>
  <c r="K82"/>
  <c r="J82"/>
  <c r="H82"/>
  <c r="G82"/>
  <c r="F82"/>
  <c r="E82"/>
  <c r="N80"/>
  <c r="I80"/>
  <c r="I105" s="1"/>
  <c r="U74"/>
  <c r="T74"/>
  <c r="S74"/>
  <c r="R74"/>
  <c r="Q74"/>
  <c r="P74"/>
  <c r="N74"/>
  <c r="M74"/>
  <c r="L74"/>
  <c r="K74"/>
  <c r="J74"/>
  <c r="H74"/>
  <c r="G74"/>
  <c r="F74"/>
  <c r="E74"/>
  <c r="E75" s="1"/>
  <c r="I73"/>
  <c r="I72"/>
  <c r="I71"/>
  <c r="I70"/>
  <c r="Q65"/>
  <c r="V13" i="54" l="1"/>
  <c r="R80" i="165" s="1"/>
  <c r="Q80"/>
  <c r="O80"/>
  <c r="O105" s="1"/>
  <c r="N105"/>
  <c r="P120"/>
  <c r="O109"/>
  <c r="F110"/>
  <c r="F174" s="1"/>
  <c r="H110"/>
  <c r="H174" s="1"/>
  <c r="K110"/>
  <c r="K174" s="1"/>
  <c r="E110"/>
  <c r="E174" s="1"/>
  <c r="P62"/>
  <c r="I51"/>
  <c r="I109"/>
  <c r="I100"/>
  <c r="G110"/>
  <c r="G174" s="1"/>
  <c r="P121"/>
  <c r="I99"/>
  <c r="P63"/>
  <c r="J52"/>
  <c r="O91"/>
  <c r="I82"/>
  <c r="I90"/>
  <c r="J91"/>
  <c r="I91" s="1"/>
  <c r="I74"/>
  <c r="O82"/>
  <c r="O90"/>
  <c r="I28"/>
  <c r="I27"/>
  <c r="I26"/>
  <c r="I18"/>
  <c r="I17"/>
  <c r="H20"/>
  <c r="H21" s="1"/>
  <c r="H83" s="1"/>
  <c r="H143" s="1"/>
  <c r="G20"/>
  <c r="G21" s="1"/>
  <c r="G83" s="1"/>
  <c r="G143" s="1"/>
  <c r="G154" s="1"/>
  <c r="I10"/>
  <c r="I9"/>
  <c r="I8"/>
  <c r="I7"/>
  <c r="N18"/>
  <c r="O18" s="1"/>
  <c r="V249" i="54"/>
  <c r="U249"/>
  <c r="T249"/>
  <c r="V248"/>
  <c r="U248"/>
  <c r="T248"/>
  <c r="Q249"/>
  <c r="Q248"/>
  <c r="O249"/>
  <c r="N249"/>
  <c r="O248"/>
  <c r="N248"/>
  <c r="L249"/>
  <c r="K249"/>
  <c r="L248"/>
  <c r="K248"/>
  <c r="J249"/>
  <c r="J248"/>
  <c r="S249"/>
  <c r="M249"/>
  <c r="S248"/>
  <c r="M248"/>
  <c r="L19"/>
  <c r="N19" s="1"/>
  <c r="R19"/>
  <c r="S19" s="1"/>
  <c r="B20"/>
  <c r="B21" s="1"/>
  <c r="L20"/>
  <c r="N20" s="1"/>
  <c r="O20" s="1"/>
  <c r="R20"/>
  <c r="S20" s="1"/>
  <c r="L21"/>
  <c r="N21" s="1"/>
  <c r="O21" s="1"/>
  <c r="R21"/>
  <c r="S21" s="1"/>
  <c r="J22"/>
  <c r="K22"/>
  <c r="L22"/>
  <c r="J24"/>
  <c r="K24"/>
  <c r="M25"/>
  <c r="S25"/>
  <c r="M26"/>
  <c r="S26"/>
  <c r="L27"/>
  <c r="N27" s="1"/>
  <c r="O27" s="1"/>
  <c r="R27"/>
  <c r="S27" s="1"/>
  <c r="B28"/>
  <c r="B29" s="1"/>
  <c r="L28"/>
  <c r="N28" s="1"/>
  <c r="R28"/>
  <c r="S28" s="1"/>
  <c r="L29"/>
  <c r="N29" s="1"/>
  <c r="O29" s="1"/>
  <c r="R29"/>
  <c r="S29" s="1"/>
  <c r="J30"/>
  <c r="K30"/>
  <c r="L30"/>
  <c r="J32"/>
  <c r="K32"/>
  <c r="M33"/>
  <c r="S33"/>
  <c r="M34"/>
  <c r="S34"/>
  <c r="L35"/>
  <c r="N35" s="1"/>
  <c r="R35"/>
  <c r="S35" s="1"/>
  <c r="B36"/>
  <c r="B37" s="1"/>
  <c r="L36"/>
  <c r="N36" s="1"/>
  <c r="O36" s="1"/>
  <c r="R36"/>
  <c r="S36" s="1"/>
  <c r="L37"/>
  <c r="N37" s="1"/>
  <c r="O37" s="1"/>
  <c r="R37"/>
  <c r="S37" s="1"/>
  <c r="J38"/>
  <c r="K38"/>
  <c r="L38"/>
  <c r="J40"/>
  <c r="K40"/>
  <c r="M41"/>
  <c r="S41"/>
  <c r="M42"/>
  <c r="S42"/>
  <c r="L43"/>
  <c r="N43" s="1"/>
  <c r="O43" s="1"/>
  <c r="R43"/>
  <c r="S43" s="1"/>
  <c r="B44"/>
  <c r="B45" s="1"/>
  <c r="L44"/>
  <c r="N44" s="1"/>
  <c r="R44"/>
  <c r="S44" s="1"/>
  <c r="L45"/>
  <c r="N45" s="1"/>
  <c r="O45" s="1"/>
  <c r="R45"/>
  <c r="S45" s="1"/>
  <c r="J46"/>
  <c r="K46"/>
  <c r="L46"/>
  <c r="J48"/>
  <c r="K48"/>
  <c r="M49"/>
  <c r="S49"/>
  <c r="M50"/>
  <c r="S50"/>
  <c r="L51"/>
  <c r="N51" s="1"/>
  <c r="O51" s="1"/>
  <c r="R51"/>
  <c r="S51" s="1"/>
  <c r="B52"/>
  <c r="B53" s="1"/>
  <c r="L52"/>
  <c r="N52" s="1"/>
  <c r="R52"/>
  <c r="S52" s="1"/>
  <c r="L53"/>
  <c r="N53" s="1"/>
  <c r="O53" s="1"/>
  <c r="R53"/>
  <c r="S53" s="1"/>
  <c r="J54"/>
  <c r="K54"/>
  <c r="L54"/>
  <c r="J56"/>
  <c r="K56"/>
  <c r="M57"/>
  <c r="S57"/>
  <c r="M58"/>
  <c r="S58"/>
  <c r="L59"/>
  <c r="N59" s="1"/>
  <c r="O59" s="1"/>
  <c r="R59"/>
  <c r="S59" s="1"/>
  <c r="B60"/>
  <c r="B61" s="1"/>
  <c r="L60"/>
  <c r="N60" s="1"/>
  <c r="R60"/>
  <c r="S60" s="1"/>
  <c r="L61"/>
  <c r="N61" s="1"/>
  <c r="O61" s="1"/>
  <c r="R61"/>
  <c r="S61" s="1"/>
  <c r="J62"/>
  <c r="K62"/>
  <c r="L62"/>
  <c r="J64"/>
  <c r="K64"/>
  <c r="M65"/>
  <c r="S65"/>
  <c r="M66"/>
  <c r="S66"/>
  <c r="L67"/>
  <c r="N67" s="1"/>
  <c r="O67" s="1"/>
  <c r="R67"/>
  <c r="S67" s="1"/>
  <c r="B68"/>
  <c r="B69" s="1"/>
  <c r="L68"/>
  <c r="N68" s="1"/>
  <c r="R68"/>
  <c r="S68" s="1"/>
  <c r="L69"/>
  <c r="N69" s="1"/>
  <c r="O69" s="1"/>
  <c r="R69"/>
  <c r="S69" s="1"/>
  <c r="J70"/>
  <c r="K70"/>
  <c r="L70"/>
  <c r="J72"/>
  <c r="K72"/>
  <c r="M73"/>
  <c r="S73"/>
  <c r="M74"/>
  <c r="S74"/>
  <c r="L75"/>
  <c r="N75" s="1"/>
  <c r="O75" s="1"/>
  <c r="R75"/>
  <c r="S75" s="1"/>
  <c r="B76"/>
  <c r="B77" s="1"/>
  <c r="L76"/>
  <c r="N76" s="1"/>
  <c r="R76"/>
  <c r="S76" s="1"/>
  <c r="L77"/>
  <c r="N77" s="1"/>
  <c r="O77" s="1"/>
  <c r="R77"/>
  <c r="S77" s="1"/>
  <c r="J78"/>
  <c r="K78"/>
  <c r="L78"/>
  <c r="J80"/>
  <c r="K80"/>
  <c r="M81"/>
  <c r="S81"/>
  <c r="M82"/>
  <c r="S82"/>
  <c r="L83"/>
  <c r="N83" s="1"/>
  <c r="R83"/>
  <c r="S83" s="1"/>
  <c r="B84"/>
  <c r="L84"/>
  <c r="N84" s="1"/>
  <c r="O84" s="1"/>
  <c r="Q84" s="1"/>
  <c r="R84"/>
  <c r="S84" s="1"/>
  <c r="B85"/>
  <c r="L85"/>
  <c r="N85" s="1"/>
  <c r="O85" s="1"/>
  <c r="R85"/>
  <c r="S85" s="1"/>
  <c r="J86"/>
  <c r="K86"/>
  <c r="J88"/>
  <c r="K88"/>
  <c r="L88"/>
  <c r="M89"/>
  <c r="S89"/>
  <c r="M90"/>
  <c r="S90"/>
  <c r="L91"/>
  <c r="N91"/>
  <c r="R91"/>
  <c r="S91" s="1"/>
  <c r="B92"/>
  <c r="B93" s="1"/>
  <c r="L92"/>
  <c r="N92" s="1"/>
  <c r="O92" s="1"/>
  <c r="R92"/>
  <c r="S92" s="1"/>
  <c r="L93"/>
  <c r="N93" s="1"/>
  <c r="R93"/>
  <c r="S93"/>
  <c r="J94"/>
  <c r="K94"/>
  <c r="J96"/>
  <c r="J95" s="1"/>
  <c r="K96"/>
  <c r="L96"/>
  <c r="M97"/>
  <c r="S97"/>
  <c r="M98"/>
  <c r="S98"/>
  <c r="L99"/>
  <c r="N99"/>
  <c r="O99" s="1"/>
  <c r="R99"/>
  <c r="S99"/>
  <c r="B100"/>
  <c r="L100"/>
  <c r="N100" s="1"/>
  <c r="O100" s="1"/>
  <c r="Q100" s="1"/>
  <c r="R100"/>
  <c r="S100" s="1"/>
  <c r="B101"/>
  <c r="L101"/>
  <c r="N101" s="1"/>
  <c r="O101" s="1"/>
  <c r="R101"/>
  <c r="S101" s="1"/>
  <c r="J102"/>
  <c r="K102"/>
  <c r="L102"/>
  <c r="J104"/>
  <c r="K104"/>
  <c r="M105"/>
  <c r="S105"/>
  <c r="M106"/>
  <c r="S106"/>
  <c r="L107"/>
  <c r="N107" s="1"/>
  <c r="O107" s="1"/>
  <c r="R107"/>
  <c r="S107" s="1"/>
  <c r="B108"/>
  <c r="B109" s="1"/>
  <c r="L108"/>
  <c r="N108" s="1"/>
  <c r="R108"/>
  <c r="S108" s="1"/>
  <c r="L109"/>
  <c r="N109" s="1"/>
  <c r="O109" s="1"/>
  <c r="R109"/>
  <c r="S109" s="1"/>
  <c r="J110"/>
  <c r="K110"/>
  <c r="L110"/>
  <c r="J112"/>
  <c r="K112"/>
  <c r="M113"/>
  <c r="S113"/>
  <c r="M114"/>
  <c r="S114"/>
  <c r="L115"/>
  <c r="N115" s="1"/>
  <c r="O115" s="1"/>
  <c r="R115"/>
  <c r="S115" s="1"/>
  <c r="B116"/>
  <c r="B117" s="1"/>
  <c r="L116"/>
  <c r="N116" s="1"/>
  <c r="R116"/>
  <c r="S116" s="1"/>
  <c r="L117"/>
  <c r="N117" s="1"/>
  <c r="O117" s="1"/>
  <c r="R117"/>
  <c r="S117" s="1"/>
  <c r="J118"/>
  <c r="K118"/>
  <c r="L118"/>
  <c r="J120"/>
  <c r="K120"/>
  <c r="M121"/>
  <c r="S121"/>
  <c r="M122"/>
  <c r="S122"/>
  <c r="L123"/>
  <c r="N123" s="1"/>
  <c r="R123"/>
  <c r="S123"/>
  <c r="B124"/>
  <c r="L124"/>
  <c r="N124" s="1"/>
  <c r="O124" s="1"/>
  <c r="R124"/>
  <c r="S124" s="1"/>
  <c r="B125"/>
  <c r="L125"/>
  <c r="N125" s="1"/>
  <c r="O125" s="1"/>
  <c r="R125"/>
  <c r="S125" s="1"/>
  <c r="J126"/>
  <c r="K126"/>
  <c r="J128"/>
  <c r="J127" s="1"/>
  <c r="K128"/>
  <c r="L128"/>
  <c r="M129"/>
  <c r="S129"/>
  <c r="M130"/>
  <c r="S130"/>
  <c r="L131"/>
  <c r="N131" s="1"/>
  <c r="O131" s="1"/>
  <c r="R131"/>
  <c r="S131" s="1"/>
  <c r="B132"/>
  <c r="L132"/>
  <c r="N132" s="1"/>
  <c r="O132" s="1"/>
  <c r="R132"/>
  <c r="S132" s="1"/>
  <c r="B133"/>
  <c r="L133"/>
  <c r="N133" s="1"/>
  <c r="O133" s="1"/>
  <c r="R133"/>
  <c r="S133" s="1"/>
  <c r="J134"/>
  <c r="K134"/>
  <c r="J136"/>
  <c r="J135" s="1"/>
  <c r="K136"/>
  <c r="M137"/>
  <c r="S137"/>
  <c r="M138"/>
  <c r="S138"/>
  <c r="L139"/>
  <c r="N139" s="1"/>
  <c r="O139" s="1"/>
  <c r="R139"/>
  <c r="S139" s="1"/>
  <c r="B140"/>
  <c r="B141" s="1"/>
  <c r="L140"/>
  <c r="N140" s="1"/>
  <c r="O140" s="1"/>
  <c r="R140"/>
  <c r="S140" s="1"/>
  <c r="L141"/>
  <c r="N141" s="1"/>
  <c r="O141" s="1"/>
  <c r="R141"/>
  <c r="S141" s="1"/>
  <c r="J142"/>
  <c r="K142"/>
  <c r="J144"/>
  <c r="J143" s="1"/>
  <c r="K144"/>
  <c r="L144"/>
  <c r="M145"/>
  <c r="S145"/>
  <c r="M146"/>
  <c r="S146"/>
  <c r="L147"/>
  <c r="N147" s="1"/>
  <c r="O147" s="1"/>
  <c r="R147"/>
  <c r="S147" s="1"/>
  <c r="B148"/>
  <c r="L148"/>
  <c r="N148" s="1"/>
  <c r="R148"/>
  <c r="S148" s="1"/>
  <c r="B149"/>
  <c r="L149"/>
  <c r="N149" s="1"/>
  <c r="O149" s="1"/>
  <c r="R149"/>
  <c r="S149" s="1"/>
  <c r="J150"/>
  <c r="K150"/>
  <c r="J152"/>
  <c r="J151" s="1"/>
  <c r="K152"/>
  <c r="M153"/>
  <c r="S153"/>
  <c r="M154"/>
  <c r="S154"/>
  <c r="L155"/>
  <c r="N155" s="1"/>
  <c r="R155"/>
  <c r="S155" s="1"/>
  <c r="B156"/>
  <c r="L156"/>
  <c r="N156" s="1"/>
  <c r="O156" s="1"/>
  <c r="Q156" s="1"/>
  <c r="R156"/>
  <c r="S156"/>
  <c r="B157"/>
  <c r="L157"/>
  <c r="N157" s="1"/>
  <c r="O157" s="1"/>
  <c r="R157"/>
  <c r="S157" s="1"/>
  <c r="J158"/>
  <c r="K158"/>
  <c r="J160"/>
  <c r="J159" s="1"/>
  <c r="K160"/>
  <c r="L160"/>
  <c r="M161"/>
  <c r="S161"/>
  <c r="M162"/>
  <c r="S162"/>
  <c r="L163"/>
  <c r="N163" s="1"/>
  <c r="R163"/>
  <c r="S163" s="1"/>
  <c r="B164"/>
  <c r="B165" s="1"/>
  <c r="L164"/>
  <c r="N164" s="1"/>
  <c r="O164" s="1"/>
  <c r="R164"/>
  <c r="S164" s="1"/>
  <c r="L165"/>
  <c r="N165" s="1"/>
  <c r="O165" s="1"/>
  <c r="Q165" s="1"/>
  <c r="R165"/>
  <c r="S165"/>
  <c r="J166"/>
  <c r="K166"/>
  <c r="J168"/>
  <c r="J167" s="1"/>
  <c r="K168"/>
  <c r="M169"/>
  <c r="S169"/>
  <c r="M170"/>
  <c r="S170"/>
  <c r="L171"/>
  <c r="N171" s="1"/>
  <c r="R171"/>
  <c r="S171" s="1"/>
  <c r="B172"/>
  <c r="B173" s="1"/>
  <c r="L172"/>
  <c r="N172" s="1"/>
  <c r="O172" s="1"/>
  <c r="R172"/>
  <c r="S172" s="1"/>
  <c r="L173"/>
  <c r="N173" s="1"/>
  <c r="O173" s="1"/>
  <c r="R173"/>
  <c r="S173" s="1"/>
  <c r="J174"/>
  <c r="K174"/>
  <c r="L174"/>
  <c r="J176"/>
  <c r="K176"/>
  <c r="M177"/>
  <c r="S177"/>
  <c r="M178"/>
  <c r="S178"/>
  <c r="L179"/>
  <c r="N179" s="1"/>
  <c r="R179"/>
  <c r="S179" s="1"/>
  <c r="B180"/>
  <c r="B181" s="1"/>
  <c r="L180"/>
  <c r="N180" s="1"/>
  <c r="O180" s="1"/>
  <c r="R180"/>
  <c r="S180" s="1"/>
  <c r="L181"/>
  <c r="N181" s="1"/>
  <c r="O181" s="1"/>
  <c r="R181"/>
  <c r="S181" s="1"/>
  <c r="J182"/>
  <c r="K182"/>
  <c r="L182"/>
  <c r="J184"/>
  <c r="K184"/>
  <c r="M185"/>
  <c r="S185"/>
  <c r="M186"/>
  <c r="S186"/>
  <c r="L187"/>
  <c r="N187" s="1"/>
  <c r="R187"/>
  <c r="S187" s="1"/>
  <c r="B188"/>
  <c r="B189" s="1"/>
  <c r="L188"/>
  <c r="N188" s="1"/>
  <c r="O188" s="1"/>
  <c r="R188"/>
  <c r="S188" s="1"/>
  <c r="L189"/>
  <c r="N189" s="1"/>
  <c r="O189" s="1"/>
  <c r="R189"/>
  <c r="S189" s="1"/>
  <c r="J190"/>
  <c r="K190"/>
  <c r="L190"/>
  <c r="J192"/>
  <c r="K192"/>
  <c r="M193"/>
  <c r="S193"/>
  <c r="M194"/>
  <c r="S194"/>
  <c r="L195"/>
  <c r="N195" s="1"/>
  <c r="R195"/>
  <c r="S195" s="1"/>
  <c r="B196"/>
  <c r="B197" s="1"/>
  <c r="L196"/>
  <c r="N196" s="1"/>
  <c r="O196" s="1"/>
  <c r="R196"/>
  <c r="S196" s="1"/>
  <c r="L197"/>
  <c r="N197" s="1"/>
  <c r="O197" s="1"/>
  <c r="R197"/>
  <c r="S197" s="1"/>
  <c r="J198"/>
  <c r="K198"/>
  <c r="L198"/>
  <c r="J200"/>
  <c r="K200"/>
  <c r="M201"/>
  <c r="S201"/>
  <c r="M202"/>
  <c r="S202"/>
  <c r="L203"/>
  <c r="N203" s="1"/>
  <c r="R203"/>
  <c r="S203" s="1"/>
  <c r="B204"/>
  <c r="B205" s="1"/>
  <c r="L204"/>
  <c r="N204" s="1"/>
  <c r="O204" s="1"/>
  <c r="R204"/>
  <c r="S204" s="1"/>
  <c r="L205"/>
  <c r="N205" s="1"/>
  <c r="O205" s="1"/>
  <c r="R205"/>
  <c r="S205" s="1"/>
  <c r="J206"/>
  <c r="K206"/>
  <c r="L206"/>
  <c r="J208"/>
  <c r="K208"/>
  <c r="M209"/>
  <c r="S209"/>
  <c r="M210"/>
  <c r="S210"/>
  <c r="L211"/>
  <c r="N211" s="1"/>
  <c r="R211"/>
  <c r="S211" s="1"/>
  <c r="B212"/>
  <c r="B213" s="1"/>
  <c r="L212"/>
  <c r="N212" s="1"/>
  <c r="O212" s="1"/>
  <c r="R212"/>
  <c r="S212" s="1"/>
  <c r="L213"/>
  <c r="N213" s="1"/>
  <c r="O213" s="1"/>
  <c r="R213"/>
  <c r="S213" s="1"/>
  <c r="J214"/>
  <c r="K214"/>
  <c r="L214"/>
  <c r="J216"/>
  <c r="K216"/>
  <c r="M217"/>
  <c r="S217"/>
  <c r="M218"/>
  <c r="S218"/>
  <c r="L219"/>
  <c r="N219" s="1"/>
  <c r="R219"/>
  <c r="S219" s="1"/>
  <c r="B220"/>
  <c r="B221" s="1"/>
  <c r="L220"/>
  <c r="N220" s="1"/>
  <c r="O220" s="1"/>
  <c r="R220"/>
  <c r="S220" s="1"/>
  <c r="L221"/>
  <c r="N221" s="1"/>
  <c r="O221" s="1"/>
  <c r="R221"/>
  <c r="S221" s="1"/>
  <c r="J222"/>
  <c r="K222"/>
  <c r="L222"/>
  <c r="J224"/>
  <c r="K224"/>
  <c r="M225"/>
  <c r="S225"/>
  <c r="M226"/>
  <c r="S226"/>
  <c r="L227"/>
  <c r="N227" s="1"/>
  <c r="R227"/>
  <c r="S227" s="1"/>
  <c r="B228"/>
  <c r="B229" s="1"/>
  <c r="L228"/>
  <c r="N228" s="1"/>
  <c r="O228" s="1"/>
  <c r="R228"/>
  <c r="S228" s="1"/>
  <c r="L229"/>
  <c r="N229" s="1"/>
  <c r="O229" s="1"/>
  <c r="R229"/>
  <c r="S229" s="1"/>
  <c r="J230"/>
  <c r="K230"/>
  <c r="L230"/>
  <c r="J232"/>
  <c r="K232"/>
  <c r="M233"/>
  <c r="S233"/>
  <c r="M234"/>
  <c r="S234"/>
  <c r="L235"/>
  <c r="N235" s="1"/>
  <c r="R235"/>
  <c r="S235" s="1"/>
  <c r="B236"/>
  <c r="B237" s="1"/>
  <c r="L236"/>
  <c r="N236" s="1"/>
  <c r="O236" s="1"/>
  <c r="R236"/>
  <c r="S236" s="1"/>
  <c r="L237"/>
  <c r="N237" s="1"/>
  <c r="O237" s="1"/>
  <c r="R237"/>
  <c r="S237" s="1"/>
  <c r="J238"/>
  <c r="K238"/>
  <c r="L238"/>
  <c r="J240"/>
  <c r="K240"/>
  <c r="M241"/>
  <c r="S241"/>
  <c r="M242"/>
  <c r="S242"/>
  <c r="R105" i="165" l="1"/>
  <c r="R109" s="1"/>
  <c r="R82"/>
  <c r="K127" i="54"/>
  <c r="Q105" i="165"/>
  <c r="Q109" s="1"/>
  <c r="Q82"/>
  <c r="H154"/>
  <c r="H92"/>
  <c r="G92"/>
  <c r="I52"/>
  <c r="J110"/>
  <c r="J174" s="1"/>
  <c r="I174" s="1"/>
  <c r="N168" i="54"/>
  <c r="K159"/>
  <c r="K143"/>
  <c r="L136"/>
  <c r="L126"/>
  <c r="L120"/>
  <c r="L119" s="1"/>
  <c r="J119"/>
  <c r="K119"/>
  <c r="L112"/>
  <c r="L111" s="1"/>
  <c r="J111"/>
  <c r="K111"/>
  <c r="L104"/>
  <c r="L103" s="1"/>
  <c r="J103"/>
  <c r="K103"/>
  <c r="L94"/>
  <c r="L86"/>
  <c r="L80"/>
  <c r="J79"/>
  <c r="L72"/>
  <c r="L71" s="1"/>
  <c r="J71"/>
  <c r="L64"/>
  <c r="L63" s="1"/>
  <c r="J63"/>
  <c r="K63"/>
  <c r="L56"/>
  <c r="L55" s="1"/>
  <c r="J55"/>
  <c r="K55"/>
  <c r="L48"/>
  <c r="L47" s="1"/>
  <c r="J47"/>
  <c r="K47"/>
  <c r="L40"/>
  <c r="L39" s="1"/>
  <c r="J39"/>
  <c r="K39"/>
  <c r="L32"/>
  <c r="L31" s="1"/>
  <c r="J31"/>
  <c r="K31"/>
  <c r="L24"/>
  <c r="L23" s="1"/>
  <c r="J23"/>
  <c r="K135"/>
  <c r="L127"/>
  <c r="L95"/>
  <c r="N88"/>
  <c r="M88" s="1"/>
  <c r="L79"/>
  <c r="O148"/>
  <c r="N152"/>
  <c r="O123"/>
  <c r="N128"/>
  <c r="M128" s="1"/>
  <c r="O93"/>
  <c r="Q93" s="1"/>
  <c r="N96"/>
  <c r="M96" s="1"/>
  <c r="O35"/>
  <c r="N40"/>
  <c r="M40" s="1"/>
  <c r="T157"/>
  <c r="U157" s="1"/>
  <c r="O235"/>
  <c r="O238" s="1"/>
  <c r="N240"/>
  <c r="O227"/>
  <c r="O230" s="1"/>
  <c r="N232"/>
  <c r="O219"/>
  <c r="O222" s="1"/>
  <c r="N224"/>
  <c r="O211"/>
  <c r="O214" s="1"/>
  <c r="N216"/>
  <c r="O203"/>
  <c r="O206" s="1"/>
  <c r="N208"/>
  <c r="O195"/>
  <c r="O198" s="1"/>
  <c r="N200"/>
  <c r="O187"/>
  <c r="O190" s="1"/>
  <c r="N192"/>
  <c r="O179"/>
  <c r="O182" s="1"/>
  <c r="N184"/>
  <c r="O171"/>
  <c r="N176"/>
  <c r="O116"/>
  <c r="N120"/>
  <c r="O108"/>
  <c r="N112"/>
  <c r="M112" s="1"/>
  <c r="O76"/>
  <c r="O78" s="1"/>
  <c r="N80"/>
  <c r="M80" s="1"/>
  <c r="O68"/>
  <c r="N72"/>
  <c r="M72" s="1"/>
  <c r="O60"/>
  <c r="N64"/>
  <c r="M64" s="1"/>
  <c r="O52"/>
  <c r="N56"/>
  <c r="O44"/>
  <c r="N48"/>
  <c r="M48" s="1"/>
  <c r="O28"/>
  <c r="N32"/>
  <c r="M32" s="1"/>
  <c r="L240"/>
  <c r="L239" s="1"/>
  <c r="J239"/>
  <c r="K239"/>
  <c r="L232"/>
  <c r="L231" s="1"/>
  <c r="J231"/>
  <c r="K231"/>
  <c r="L224"/>
  <c r="L223" s="1"/>
  <c r="J223"/>
  <c r="K223"/>
  <c r="L216"/>
  <c r="L215" s="1"/>
  <c r="J215"/>
  <c r="K215"/>
  <c r="L208"/>
  <c r="L207" s="1"/>
  <c r="J207"/>
  <c r="K207"/>
  <c r="L200"/>
  <c r="L199" s="1"/>
  <c r="J199"/>
  <c r="K199"/>
  <c r="L192"/>
  <c r="L191" s="1"/>
  <c r="J191"/>
  <c r="K191"/>
  <c r="L184"/>
  <c r="L183" s="1"/>
  <c r="J183"/>
  <c r="K183"/>
  <c r="L176"/>
  <c r="L175" s="1"/>
  <c r="J175"/>
  <c r="K175"/>
  <c r="L168"/>
  <c r="M168" s="1"/>
  <c r="L166"/>
  <c r="L158"/>
  <c r="L152"/>
  <c r="L150"/>
  <c r="N144"/>
  <c r="M144" s="1"/>
  <c r="L142"/>
  <c r="N136"/>
  <c r="M136" s="1"/>
  <c r="L134"/>
  <c r="L135" s="1"/>
  <c r="N104"/>
  <c r="M104" s="1"/>
  <c r="K95"/>
  <c r="T92"/>
  <c r="U92" s="1"/>
  <c r="L87"/>
  <c r="J87"/>
  <c r="K87"/>
  <c r="K71"/>
  <c r="K167"/>
  <c r="T164"/>
  <c r="U164" s="1"/>
  <c r="L159"/>
  <c r="N160"/>
  <c r="M160" s="1"/>
  <c r="K151"/>
  <c r="O150"/>
  <c r="L143"/>
  <c r="T99"/>
  <c r="U99" s="1"/>
  <c r="T85"/>
  <c r="U85" s="1"/>
  <c r="K79"/>
  <c r="K23"/>
  <c r="Q237"/>
  <c r="T237"/>
  <c r="Q235"/>
  <c r="T235"/>
  <c r="Q229"/>
  <c r="T229"/>
  <c r="Q227"/>
  <c r="T227"/>
  <c r="Q221"/>
  <c r="T221"/>
  <c r="Q219"/>
  <c r="T219"/>
  <c r="Q213"/>
  <c r="T213"/>
  <c r="Q211"/>
  <c r="T211"/>
  <c r="Q205"/>
  <c r="T205"/>
  <c r="Q203"/>
  <c r="T203"/>
  <c r="Q197"/>
  <c r="T197"/>
  <c r="Q195"/>
  <c r="T195"/>
  <c r="Q189"/>
  <c r="T189"/>
  <c r="Q187"/>
  <c r="T187"/>
  <c r="Q181"/>
  <c r="T181"/>
  <c r="Q179"/>
  <c r="T179"/>
  <c r="O184"/>
  <c r="Q173"/>
  <c r="T173"/>
  <c r="Q171"/>
  <c r="O174"/>
  <c r="T171"/>
  <c r="O176"/>
  <c r="Q236"/>
  <c r="T236"/>
  <c r="Q228"/>
  <c r="T228"/>
  <c r="Q220"/>
  <c r="T220"/>
  <c r="Q212"/>
  <c r="T212"/>
  <c r="Q204"/>
  <c r="T204"/>
  <c r="Q196"/>
  <c r="T196"/>
  <c r="Q188"/>
  <c r="T188"/>
  <c r="Q180"/>
  <c r="T180"/>
  <c r="Q172"/>
  <c r="T172"/>
  <c r="O163"/>
  <c r="N166"/>
  <c r="Q148"/>
  <c r="T148"/>
  <c r="Q140"/>
  <c r="T140"/>
  <c r="Q132"/>
  <c r="T132"/>
  <c r="Q124"/>
  <c r="T124"/>
  <c r="Q116"/>
  <c r="T116"/>
  <c r="Q108"/>
  <c r="T108"/>
  <c r="N238"/>
  <c r="N230"/>
  <c r="N222"/>
  <c r="N214"/>
  <c r="N206"/>
  <c r="N198"/>
  <c r="N190"/>
  <c r="N182"/>
  <c r="N174"/>
  <c r="T165"/>
  <c r="Q164"/>
  <c r="Q157"/>
  <c r="T156"/>
  <c r="O155"/>
  <c r="N158"/>
  <c r="Q149"/>
  <c r="T149"/>
  <c r="Q147"/>
  <c r="T147"/>
  <c r="O152"/>
  <c r="Q141"/>
  <c r="T141"/>
  <c r="Q139"/>
  <c r="O142"/>
  <c r="T139"/>
  <c r="O144"/>
  <c r="Q133"/>
  <c r="T133"/>
  <c r="Q131"/>
  <c r="O134"/>
  <c r="T131"/>
  <c r="O136"/>
  <c r="Q125"/>
  <c r="T125"/>
  <c r="Q123"/>
  <c r="O126"/>
  <c r="T123"/>
  <c r="O128"/>
  <c r="Q117"/>
  <c r="T117"/>
  <c r="Q115"/>
  <c r="O118"/>
  <c r="T115"/>
  <c r="O120"/>
  <c r="Q109"/>
  <c r="T109"/>
  <c r="Q107"/>
  <c r="O110"/>
  <c r="T107"/>
  <c r="O112"/>
  <c r="Q101"/>
  <c r="O102"/>
  <c r="T101"/>
  <c r="V164"/>
  <c r="V157"/>
  <c r="O91"/>
  <c r="N94"/>
  <c r="T77"/>
  <c r="Q77"/>
  <c r="T75"/>
  <c r="O80"/>
  <c r="O79" s="1"/>
  <c r="Q75"/>
  <c r="T68"/>
  <c r="Q68"/>
  <c r="T61"/>
  <c r="Q61"/>
  <c r="T59"/>
  <c r="O64"/>
  <c r="Q59"/>
  <c r="O62"/>
  <c r="O63" s="1"/>
  <c r="T52"/>
  <c r="Q52"/>
  <c r="T45"/>
  <c r="Q45"/>
  <c r="T43"/>
  <c r="O48"/>
  <c r="Q43"/>
  <c r="O46"/>
  <c r="T36"/>
  <c r="Q36"/>
  <c r="T29"/>
  <c r="Q29"/>
  <c r="T27"/>
  <c r="O32"/>
  <c r="Q27"/>
  <c r="O30"/>
  <c r="O31" s="1"/>
  <c r="T20"/>
  <c r="Q20"/>
  <c r="N150"/>
  <c r="N142"/>
  <c r="N134"/>
  <c r="N126"/>
  <c r="N118"/>
  <c r="N110"/>
  <c r="O104"/>
  <c r="N102"/>
  <c r="T100"/>
  <c r="T102" s="1"/>
  <c r="Q99"/>
  <c r="T93"/>
  <c r="Q92"/>
  <c r="Q85"/>
  <c r="T84"/>
  <c r="O83"/>
  <c r="N86"/>
  <c r="T76"/>
  <c r="Q76"/>
  <c r="T69"/>
  <c r="Q69"/>
  <c r="T67"/>
  <c r="O72"/>
  <c r="Q67"/>
  <c r="O70"/>
  <c r="O71" s="1"/>
  <c r="T60"/>
  <c r="Q60"/>
  <c r="T53"/>
  <c r="Q53"/>
  <c r="T51"/>
  <c r="O56"/>
  <c r="Q51"/>
  <c r="O54"/>
  <c r="O55" s="1"/>
  <c r="T44"/>
  <c r="Q44"/>
  <c r="T37"/>
  <c r="Q37"/>
  <c r="T35"/>
  <c r="O40"/>
  <c r="Q35"/>
  <c r="O38"/>
  <c r="O39" s="1"/>
  <c r="T28"/>
  <c r="Q28"/>
  <c r="T21"/>
  <c r="Q21"/>
  <c r="O19"/>
  <c r="N22"/>
  <c r="N24"/>
  <c r="M24" s="1"/>
  <c r="V99"/>
  <c r="V92"/>
  <c r="V85"/>
  <c r="N78"/>
  <c r="N70"/>
  <c r="N62"/>
  <c r="N54"/>
  <c r="N46"/>
  <c r="N38"/>
  <c r="N30"/>
  <c r="O151" l="1"/>
  <c r="O192"/>
  <c r="O200"/>
  <c r="O208"/>
  <c r="O216"/>
  <c r="O224"/>
  <c r="O232"/>
  <c r="O240"/>
  <c r="L151"/>
  <c r="M56"/>
  <c r="M120"/>
  <c r="I110" i="165"/>
  <c r="O103" i="54"/>
  <c r="O111"/>
  <c r="O135"/>
  <c r="L167"/>
  <c r="M176"/>
  <c r="M184"/>
  <c r="M192"/>
  <c r="M200"/>
  <c r="M208"/>
  <c r="M216"/>
  <c r="M224"/>
  <c r="M232"/>
  <c r="M240"/>
  <c r="M152"/>
  <c r="M30"/>
  <c r="N31"/>
  <c r="M31" s="1"/>
  <c r="M46"/>
  <c r="N47"/>
  <c r="M47" s="1"/>
  <c r="M62"/>
  <c r="N63"/>
  <c r="M63" s="1"/>
  <c r="M78"/>
  <c r="N79"/>
  <c r="M79" s="1"/>
  <c r="T19"/>
  <c r="O24"/>
  <c r="Q19"/>
  <c r="O22"/>
  <c r="O23" s="1"/>
  <c r="U28"/>
  <c r="V28" s="1"/>
  <c r="Q38"/>
  <c r="Q40"/>
  <c r="U37"/>
  <c r="V37" s="1"/>
  <c r="U44"/>
  <c r="V44" s="1"/>
  <c r="T54"/>
  <c r="U51"/>
  <c r="T56"/>
  <c r="S56" s="1"/>
  <c r="U60"/>
  <c r="V60" s="1"/>
  <c r="T70"/>
  <c r="U67"/>
  <c r="T72"/>
  <c r="S72" s="1"/>
  <c r="U69"/>
  <c r="V69" s="1"/>
  <c r="T83"/>
  <c r="O88"/>
  <c r="O86"/>
  <c r="Q83"/>
  <c r="Q104"/>
  <c r="Q102"/>
  <c r="M102"/>
  <c r="N103"/>
  <c r="M103" s="1"/>
  <c r="M126"/>
  <c r="N127"/>
  <c r="M127" s="1"/>
  <c r="M142"/>
  <c r="N143"/>
  <c r="M143" s="1"/>
  <c r="Q78"/>
  <c r="Q80"/>
  <c r="U77"/>
  <c r="V77" s="1"/>
  <c r="S102"/>
  <c r="U109"/>
  <c r="V109" s="1"/>
  <c r="U133"/>
  <c r="V133" s="1"/>
  <c r="T155"/>
  <c r="O160"/>
  <c r="O158"/>
  <c r="Q155"/>
  <c r="U156"/>
  <c r="V156" s="1"/>
  <c r="M206"/>
  <c r="N207"/>
  <c r="M207" s="1"/>
  <c r="M38"/>
  <c r="N39"/>
  <c r="M39" s="1"/>
  <c r="M54"/>
  <c r="N55"/>
  <c r="M55" s="1"/>
  <c r="M70"/>
  <c r="N71"/>
  <c r="M71" s="1"/>
  <c r="M22"/>
  <c r="N23"/>
  <c r="M23" s="1"/>
  <c r="N87"/>
  <c r="M87" s="1"/>
  <c r="M86"/>
  <c r="U84"/>
  <c r="V84" s="1"/>
  <c r="U93"/>
  <c r="V93" s="1"/>
  <c r="T104"/>
  <c r="S104" s="1"/>
  <c r="U100"/>
  <c r="M118"/>
  <c r="N119"/>
  <c r="M119" s="1"/>
  <c r="M134"/>
  <c r="N135"/>
  <c r="M135" s="1"/>
  <c r="M150"/>
  <c r="N151"/>
  <c r="M151" s="1"/>
  <c r="U20"/>
  <c r="V20" s="1"/>
  <c r="Q30"/>
  <c r="Q32"/>
  <c r="T30"/>
  <c r="U27"/>
  <c r="T32"/>
  <c r="S32" s="1"/>
  <c r="U29"/>
  <c r="V29" s="1"/>
  <c r="U36"/>
  <c r="V36" s="1"/>
  <c r="Q46"/>
  <c r="Q48"/>
  <c r="T46"/>
  <c r="U43"/>
  <c r="T48"/>
  <c r="S48" s="1"/>
  <c r="U45"/>
  <c r="V45" s="1"/>
  <c r="U52"/>
  <c r="V52" s="1"/>
  <c r="Q62"/>
  <c r="Q64"/>
  <c r="T62"/>
  <c r="U59"/>
  <c r="T64"/>
  <c r="S64" s="1"/>
  <c r="U61"/>
  <c r="V61" s="1"/>
  <c r="U68"/>
  <c r="V68" s="1"/>
  <c r="M94"/>
  <c r="N95"/>
  <c r="M95" s="1"/>
  <c r="U101"/>
  <c r="V101" s="1"/>
  <c r="U107"/>
  <c r="T112"/>
  <c r="S112" s="1"/>
  <c r="V107"/>
  <c r="T110"/>
  <c r="Q112"/>
  <c r="Q110"/>
  <c r="U115"/>
  <c r="T120"/>
  <c r="S120" s="1"/>
  <c r="V115"/>
  <c r="T118"/>
  <c r="Q120"/>
  <c r="Q118"/>
  <c r="U123"/>
  <c r="T128"/>
  <c r="S128" s="1"/>
  <c r="V123"/>
  <c r="T126"/>
  <c r="Q128"/>
  <c r="Q126"/>
  <c r="U131"/>
  <c r="T136"/>
  <c r="S136" s="1"/>
  <c r="V131"/>
  <c r="T134"/>
  <c r="Q136"/>
  <c r="Q134"/>
  <c r="U139"/>
  <c r="T144"/>
  <c r="S144" s="1"/>
  <c r="V139"/>
  <c r="T142"/>
  <c r="Q144"/>
  <c r="Q142"/>
  <c r="U147"/>
  <c r="V147" s="1"/>
  <c r="T150"/>
  <c r="T152"/>
  <c r="S152" s="1"/>
  <c r="U149"/>
  <c r="V149" s="1"/>
  <c r="N159"/>
  <c r="M159" s="1"/>
  <c r="M158"/>
  <c r="V165"/>
  <c r="U165"/>
  <c r="M182"/>
  <c r="N183"/>
  <c r="M183" s="1"/>
  <c r="M198"/>
  <c r="N199"/>
  <c r="M199" s="1"/>
  <c r="M214"/>
  <c r="N215"/>
  <c r="M215" s="1"/>
  <c r="M230"/>
  <c r="N231"/>
  <c r="M231" s="1"/>
  <c r="T163"/>
  <c r="O168"/>
  <c r="Q163"/>
  <c r="O166"/>
  <c r="O167" s="1"/>
  <c r="U173"/>
  <c r="V173" s="1"/>
  <c r="U181"/>
  <c r="V181" s="1"/>
  <c r="U189"/>
  <c r="V189" s="1"/>
  <c r="U197"/>
  <c r="V197" s="1"/>
  <c r="U205"/>
  <c r="V205" s="1"/>
  <c r="U213"/>
  <c r="V213" s="1"/>
  <c r="U221"/>
  <c r="V221" s="1"/>
  <c r="U229"/>
  <c r="V229" s="1"/>
  <c r="U237"/>
  <c r="V237" s="1"/>
  <c r="O47"/>
  <c r="O119"/>
  <c r="O127"/>
  <c r="O143"/>
  <c r="O175"/>
  <c r="O183"/>
  <c r="O191"/>
  <c r="O199"/>
  <c r="O207"/>
  <c r="O215"/>
  <c r="O223"/>
  <c r="O231"/>
  <c r="O239"/>
  <c r="V21"/>
  <c r="U21"/>
  <c r="T38"/>
  <c r="U35"/>
  <c r="T40"/>
  <c r="S40" s="1"/>
  <c r="Q54"/>
  <c r="Q56"/>
  <c r="U53"/>
  <c r="V53" s="1"/>
  <c r="Q70"/>
  <c r="Q72"/>
  <c r="U76"/>
  <c r="V76" s="1"/>
  <c r="M110"/>
  <c r="N111"/>
  <c r="M111" s="1"/>
  <c r="T78"/>
  <c r="U75"/>
  <c r="T80"/>
  <c r="S80" s="1"/>
  <c r="T91"/>
  <c r="O96"/>
  <c r="Q91"/>
  <c r="O94"/>
  <c r="O95" s="1"/>
  <c r="U117"/>
  <c r="V117" s="1"/>
  <c r="U125"/>
  <c r="V125" s="1"/>
  <c r="U141"/>
  <c r="V141" s="1"/>
  <c r="Q150"/>
  <c r="Q152"/>
  <c r="M174"/>
  <c r="N175"/>
  <c r="M175" s="1"/>
  <c r="M190"/>
  <c r="N191"/>
  <c r="M191" s="1"/>
  <c r="M222"/>
  <c r="N223"/>
  <c r="M223" s="1"/>
  <c r="M238"/>
  <c r="N239"/>
  <c r="M239" s="1"/>
  <c r="U108"/>
  <c r="V108" s="1"/>
  <c r="U116"/>
  <c r="V116" s="1"/>
  <c r="U124"/>
  <c r="V124" s="1"/>
  <c r="U132"/>
  <c r="V132" s="1"/>
  <c r="U140"/>
  <c r="V140" s="1"/>
  <c r="U148"/>
  <c r="V148" s="1"/>
  <c r="M166"/>
  <c r="N167"/>
  <c r="M167" s="1"/>
  <c r="U172"/>
  <c r="V172" s="1"/>
  <c r="U180"/>
  <c r="V180" s="1"/>
  <c r="U188"/>
  <c r="V188" s="1"/>
  <c r="U196"/>
  <c r="V196" s="1"/>
  <c r="U204"/>
  <c r="V204" s="1"/>
  <c r="U212"/>
  <c r="V212" s="1"/>
  <c r="U220"/>
  <c r="V220" s="1"/>
  <c r="U228"/>
  <c r="V228" s="1"/>
  <c r="U236"/>
  <c r="V236" s="1"/>
  <c r="U171"/>
  <c r="V171" s="1"/>
  <c r="T176"/>
  <c r="S176" s="1"/>
  <c r="T174"/>
  <c r="Q176"/>
  <c r="Q174"/>
  <c r="U179"/>
  <c r="T184"/>
  <c r="S184" s="1"/>
  <c r="V179"/>
  <c r="T182"/>
  <c r="Q184"/>
  <c r="Q182"/>
  <c r="U187"/>
  <c r="V187" s="1"/>
  <c r="T192"/>
  <c r="S192" s="1"/>
  <c r="T190"/>
  <c r="Q192"/>
  <c r="Q190"/>
  <c r="U195"/>
  <c r="V195" s="1"/>
  <c r="T200"/>
  <c r="S200" s="1"/>
  <c r="T198"/>
  <c r="Q200"/>
  <c r="Q198"/>
  <c r="U203"/>
  <c r="V203" s="1"/>
  <c r="T208"/>
  <c r="S208" s="1"/>
  <c r="T206"/>
  <c r="Q208"/>
  <c r="Q206"/>
  <c r="U211"/>
  <c r="V211" s="1"/>
  <c r="T216"/>
  <c r="S216" s="1"/>
  <c r="T214"/>
  <c r="Q216"/>
  <c r="Q214"/>
  <c r="U219"/>
  <c r="V219" s="1"/>
  <c r="T224"/>
  <c r="S224" s="1"/>
  <c r="T222"/>
  <c r="Q224"/>
  <c r="Q222"/>
  <c r="U227"/>
  <c r="V227" s="1"/>
  <c r="T232"/>
  <c r="S232" s="1"/>
  <c r="T230"/>
  <c r="Q232"/>
  <c r="Q230"/>
  <c r="U235"/>
  <c r="T240"/>
  <c r="S240" s="1"/>
  <c r="V235"/>
  <c r="T238"/>
  <c r="Q240"/>
  <c r="Q238"/>
  <c r="M17" i="165"/>
  <c r="P17"/>
  <c r="P47" s="1"/>
  <c r="P51" s="1"/>
  <c r="Q47" i="54" l="1"/>
  <c r="M47" i="165"/>
  <c r="L17"/>
  <c r="P52"/>
  <c r="O51"/>
  <c r="Q151" i="54"/>
  <c r="Q71"/>
  <c r="Q55"/>
  <c r="Q63"/>
  <c r="Q31"/>
  <c r="Q103"/>
  <c r="V150"/>
  <c r="V152"/>
  <c r="S238"/>
  <c r="T239"/>
  <c r="S239" s="1"/>
  <c r="S230"/>
  <c r="T231"/>
  <c r="S231" s="1"/>
  <c r="S222"/>
  <c r="T223"/>
  <c r="S223" s="1"/>
  <c r="S214"/>
  <c r="T215"/>
  <c r="S215" s="1"/>
  <c r="S206"/>
  <c r="T207"/>
  <c r="S207" s="1"/>
  <c r="S198"/>
  <c r="T199"/>
  <c r="S199" s="1"/>
  <c r="S190"/>
  <c r="T191"/>
  <c r="S191" s="1"/>
  <c r="S182"/>
  <c r="T183"/>
  <c r="S183" s="1"/>
  <c r="S174"/>
  <c r="T175"/>
  <c r="S175" s="1"/>
  <c r="S78"/>
  <c r="T79"/>
  <c r="S79" s="1"/>
  <c r="S38"/>
  <c r="T39"/>
  <c r="S39" s="1"/>
  <c r="S142"/>
  <c r="T143"/>
  <c r="S143" s="1"/>
  <c r="S134"/>
  <c r="T135"/>
  <c r="S135" s="1"/>
  <c r="S126"/>
  <c r="T127"/>
  <c r="S127" s="1"/>
  <c r="S118"/>
  <c r="T119"/>
  <c r="S119" s="1"/>
  <c r="S110"/>
  <c r="T111"/>
  <c r="S111" s="1"/>
  <c r="S62"/>
  <c r="T63"/>
  <c r="S63" s="1"/>
  <c r="S46"/>
  <c r="T47"/>
  <c r="S47" s="1"/>
  <c r="S30"/>
  <c r="T31"/>
  <c r="S31" s="1"/>
  <c r="U102"/>
  <c r="U104"/>
  <c r="T158"/>
  <c r="U155"/>
  <c r="T160"/>
  <c r="S160" s="1"/>
  <c r="T86"/>
  <c r="U83"/>
  <c r="T88"/>
  <c r="S88" s="1"/>
  <c r="U72"/>
  <c r="U70"/>
  <c r="U71" s="1"/>
  <c r="U56"/>
  <c r="U54"/>
  <c r="U55" s="1"/>
  <c r="Q22"/>
  <c r="Q24"/>
  <c r="T22"/>
  <c r="U19"/>
  <c r="T24"/>
  <c r="S24" s="1"/>
  <c r="Q239"/>
  <c r="Q231"/>
  <c r="Q223"/>
  <c r="Q215"/>
  <c r="Q207"/>
  <c r="Q199"/>
  <c r="Q191"/>
  <c r="Q183"/>
  <c r="Q175"/>
  <c r="Q143"/>
  <c r="Q135"/>
  <c r="Q127"/>
  <c r="Q119"/>
  <c r="Q111"/>
  <c r="V100"/>
  <c r="O159"/>
  <c r="Q79"/>
  <c r="O87"/>
  <c r="V67"/>
  <c r="V51"/>
  <c r="Q39"/>
  <c r="V240"/>
  <c r="V238"/>
  <c r="U238"/>
  <c r="U240"/>
  <c r="V232"/>
  <c r="V230"/>
  <c r="U230"/>
  <c r="U232"/>
  <c r="V224"/>
  <c r="V222"/>
  <c r="U222"/>
  <c r="U224"/>
  <c r="V216"/>
  <c r="V214"/>
  <c r="U214"/>
  <c r="U216"/>
  <c r="V208"/>
  <c r="V206"/>
  <c r="U206"/>
  <c r="U208"/>
  <c r="V200"/>
  <c r="V198"/>
  <c r="U198"/>
  <c r="U200"/>
  <c r="V192"/>
  <c r="V190"/>
  <c r="U190"/>
  <c r="U192"/>
  <c r="V184"/>
  <c r="V182"/>
  <c r="U182"/>
  <c r="U184"/>
  <c r="V176"/>
  <c r="V174"/>
  <c r="U174"/>
  <c r="U176"/>
  <c r="Q94"/>
  <c r="Q96"/>
  <c r="T94"/>
  <c r="T96"/>
  <c r="S96" s="1"/>
  <c r="U91"/>
  <c r="V91" s="1"/>
  <c r="U80"/>
  <c r="U78"/>
  <c r="U40"/>
  <c r="U38"/>
  <c r="Q166"/>
  <c r="Q168"/>
  <c r="T166"/>
  <c r="T168"/>
  <c r="S168" s="1"/>
  <c r="U163"/>
  <c r="V163" s="1"/>
  <c r="S150"/>
  <c r="T151"/>
  <c r="S151" s="1"/>
  <c r="U152"/>
  <c r="U150"/>
  <c r="U151" s="1"/>
  <c r="V144"/>
  <c r="V142"/>
  <c r="U142"/>
  <c r="U144"/>
  <c r="V136"/>
  <c r="V134"/>
  <c r="U134"/>
  <c r="U136"/>
  <c r="V128"/>
  <c r="V126"/>
  <c r="U126"/>
  <c r="U128"/>
  <c r="V120"/>
  <c r="V118"/>
  <c r="U118"/>
  <c r="U120"/>
  <c r="V112"/>
  <c r="V110"/>
  <c r="U110"/>
  <c r="U112"/>
  <c r="U64"/>
  <c r="U62"/>
  <c r="U63" s="1"/>
  <c r="U48"/>
  <c r="U46"/>
  <c r="U47" s="1"/>
  <c r="U32"/>
  <c r="U30"/>
  <c r="U31" s="1"/>
  <c r="Q158"/>
  <c r="Q160"/>
  <c r="Q86"/>
  <c r="Q88"/>
  <c r="S70"/>
  <c r="T71"/>
  <c r="S71" s="1"/>
  <c r="S54"/>
  <c r="T55"/>
  <c r="S55" s="1"/>
  <c r="V75"/>
  <c r="V35"/>
  <c r="V59"/>
  <c r="V43"/>
  <c r="V27"/>
  <c r="T103"/>
  <c r="S103" s="1"/>
  <c r="P110" i="165" l="1"/>
  <c r="P174" s="1"/>
  <c r="O174" s="1"/>
  <c r="O52"/>
  <c r="L47"/>
  <c r="M51"/>
  <c r="M52" s="1"/>
  <c r="M110" s="1"/>
  <c r="M174" s="1"/>
  <c r="R17"/>
  <c r="R47" s="1"/>
  <c r="R51" s="1"/>
  <c r="R52" s="1"/>
  <c r="R110" s="1"/>
  <c r="R174" s="1"/>
  <c r="Q17"/>
  <c r="Q47" s="1"/>
  <c r="Q51" s="1"/>
  <c r="Q52" s="1"/>
  <c r="Q110" s="1"/>
  <c r="Q174" s="1"/>
  <c r="U39" i="54"/>
  <c r="U79"/>
  <c r="V94"/>
  <c r="V96"/>
  <c r="V166"/>
  <c r="V168"/>
  <c r="V30"/>
  <c r="V32"/>
  <c r="V78"/>
  <c r="V80"/>
  <c r="X110"/>
  <c r="V111"/>
  <c r="X126"/>
  <c r="V127"/>
  <c r="X142"/>
  <c r="V143"/>
  <c r="S166"/>
  <c r="T167"/>
  <c r="S167" s="1"/>
  <c r="S94"/>
  <c r="T95"/>
  <c r="S95" s="1"/>
  <c r="X174"/>
  <c r="V175"/>
  <c r="X182"/>
  <c r="V183"/>
  <c r="X190"/>
  <c r="V191"/>
  <c r="X206"/>
  <c r="V207"/>
  <c r="X214"/>
  <c r="V215"/>
  <c r="X222"/>
  <c r="V223"/>
  <c r="X238"/>
  <c r="V239"/>
  <c r="V102"/>
  <c r="V104"/>
  <c r="V46"/>
  <c r="V48"/>
  <c r="V38"/>
  <c r="V40"/>
  <c r="V54"/>
  <c r="V56"/>
  <c r="U24"/>
  <c r="U22"/>
  <c r="U88"/>
  <c r="U86"/>
  <c r="U160"/>
  <c r="U158"/>
  <c r="X150"/>
  <c r="V151"/>
  <c r="Q87"/>
  <c r="Q159"/>
  <c r="U111"/>
  <c r="U119"/>
  <c r="U127"/>
  <c r="U135"/>
  <c r="U143"/>
  <c r="Q167"/>
  <c r="Q95"/>
  <c r="U175"/>
  <c r="U183"/>
  <c r="U191"/>
  <c r="U199"/>
  <c r="U207"/>
  <c r="U215"/>
  <c r="U223"/>
  <c r="U231"/>
  <c r="U239"/>
  <c r="V19"/>
  <c r="Q23"/>
  <c r="V83"/>
  <c r="V155"/>
  <c r="U103"/>
  <c r="V62"/>
  <c r="V64"/>
  <c r="X118"/>
  <c r="V119"/>
  <c r="X134"/>
  <c r="V135"/>
  <c r="U168"/>
  <c r="U166"/>
  <c r="U96"/>
  <c r="U94"/>
  <c r="X198"/>
  <c r="V199"/>
  <c r="X230"/>
  <c r="V231"/>
  <c r="V70"/>
  <c r="V72"/>
  <c r="S22"/>
  <c r="T23"/>
  <c r="S23" s="1"/>
  <c r="T87"/>
  <c r="S87" s="1"/>
  <c r="S86"/>
  <c r="T159"/>
  <c r="S159" s="1"/>
  <c r="S158"/>
  <c r="O110" i="165" l="1"/>
  <c r="N47"/>
  <c r="O47" s="1"/>
  <c r="U159" i="54"/>
  <c r="U87"/>
  <c r="U23"/>
  <c r="U95"/>
  <c r="U167"/>
  <c r="V86"/>
  <c r="V88"/>
  <c r="X70"/>
  <c r="V71"/>
  <c r="X62"/>
  <c r="V63"/>
  <c r="V158"/>
  <c r="V160"/>
  <c r="X54"/>
  <c r="V55"/>
  <c r="X38"/>
  <c r="V39"/>
  <c r="X46"/>
  <c r="V47"/>
  <c r="X102"/>
  <c r="V103"/>
  <c r="X78"/>
  <c r="V79"/>
  <c r="X30"/>
  <c r="V31"/>
  <c r="X166"/>
  <c r="V167"/>
  <c r="X94"/>
  <c r="V95"/>
  <c r="V22"/>
  <c r="V24"/>
  <c r="X158" l="1"/>
  <c r="V159"/>
  <c r="X86"/>
  <c r="V87"/>
  <c r="X22"/>
  <c r="V23"/>
  <c r="S18" l="1"/>
  <c r="S17"/>
  <c r="Y12"/>
  <c r="Y18" s="1"/>
  <c r="Y26" s="1"/>
  <c r="Y34" s="1"/>
  <c r="Y42" s="1"/>
  <c r="Y50" s="1"/>
  <c r="Y58" s="1"/>
  <c r="Y66" s="1"/>
  <c r="Y74" s="1"/>
  <c r="Y82" s="1"/>
  <c r="Y90" s="1"/>
  <c r="Y98" s="1"/>
  <c r="Y106" s="1"/>
  <c r="Y114" s="1"/>
  <c r="Y122" s="1"/>
  <c r="Y130" s="1"/>
  <c r="Y138" s="1"/>
  <c r="Y146" s="1"/>
  <c r="Y154" s="1"/>
  <c r="Y162" s="1"/>
  <c r="Y170" s="1"/>
  <c r="Y178" s="1"/>
  <c r="Y186" s="1"/>
  <c r="Y194" s="1"/>
  <c r="Y202" s="1"/>
  <c r="Y210" s="1"/>
  <c r="Y218" s="1"/>
  <c r="Y226" s="1"/>
  <c r="Y234" s="1"/>
  <c r="Y242" s="1"/>
  <c r="Y11"/>
  <c r="Y17" s="1"/>
  <c r="Y25" s="1"/>
  <c r="Y33" s="1"/>
  <c r="Y41" s="1"/>
  <c r="Y49" s="1"/>
  <c r="Y57" s="1"/>
  <c r="Y65" s="1"/>
  <c r="Y73" s="1"/>
  <c r="Y81" s="1"/>
  <c r="Y89" s="1"/>
  <c r="Y97" s="1"/>
  <c r="Y105" s="1"/>
  <c r="Y113" s="1"/>
  <c r="Y121" s="1"/>
  <c r="Y129" s="1"/>
  <c r="Y137" s="1"/>
  <c r="Y145" s="1"/>
  <c r="Y153" s="1"/>
  <c r="Y161" s="1"/>
  <c r="Y169" s="1"/>
  <c r="Y177" s="1"/>
  <c r="Y185" s="1"/>
  <c r="Y193" s="1"/>
  <c r="Y201" s="1"/>
  <c r="Y209" s="1"/>
  <c r="Y217" s="1"/>
  <c r="Y225" s="1"/>
  <c r="Y233" s="1"/>
  <c r="Y241" s="1"/>
  <c r="S12" l="1"/>
  <c r="S11"/>
  <c r="C13"/>
  <c r="C19" s="1"/>
  <c r="M18"/>
  <c r="M17"/>
  <c r="K16"/>
  <c r="J16"/>
  <c r="K14"/>
  <c r="J14"/>
  <c r="C8"/>
  <c r="M12"/>
  <c r="M11"/>
  <c r="S9" i="179"/>
  <c r="R9"/>
  <c r="N9"/>
  <c r="L9"/>
  <c r="O9" s="1"/>
  <c r="C11"/>
  <c r="L11"/>
  <c r="N11" s="1"/>
  <c r="O11" s="1"/>
  <c r="R11"/>
  <c r="S11" s="1"/>
  <c r="C22" i="54" l="1"/>
  <c r="C27"/>
  <c r="J15"/>
  <c r="C14"/>
  <c r="L16"/>
  <c r="K15"/>
  <c r="N16"/>
  <c r="M16" s="1"/>
  <c r="L14"/>
  <c r="Q9" i="179"/>
  <c r="T9"/>
  <c r="Q11"/>
  <c r="T11"/>
  <c r="C30" i="54" l="1"/>
  <c r="C35"/>
  <c r="L15"/>
  <c r="N14"/>
  <c r="N15" s="1"/>
  <c r="O16"/>
  <c r="U9" i="179"/>
  <c r="V9"/>
  <c r="U11"/>
  <c r="V11"/>
  <c r="M15" i="54" l="1"/>
  <c r="C38"/>
  <c r="C43"/>
  <c r="O14"/>
  <c r="O15" s="1"/>
  <c r="Q14"/>
  <c r="M14"/>
  <c r="Q16"/>
  <c r="T16"/>
  <c r="S16" s="1"/>
  <c r="T14"/>
  <c r="C46" l="1"/>
  <c r="C51"/>
  <c r="S14"/>
  <c r="Q15"/>
  <c r="U16"/>
  <c r="U14"/>
  <c r="T15"/>
  <c r="S15" s="1"/>
  <c r="C54" l="1"/>
  <c r="C59"/>
  <c r="U15"/>
  <c r="V16"/>
  <c r="V14"/>
  <c r="X14" s="1"/>
  <c r="C62" l="1"/>
  <c r="C67"/>
  <c r="V15"/>
  <c r="C70" l="1"/>
  <c r="C75"/>
  <c r="C78" l="1"/>
  <c r="C83"/>
  <c r="C86" l="1"/>
  <c r="C91"/>
  <c r="C94" l="1"/>
  <c r="C99"/>
  <c r="C102" l="1"/>
  <c r="C107"/>
  <c r="C115" l="1"/>
  <c r="C110"/>
  <c r="C123" l="1"/>
  <c r="C118"/>
  <c r="C131" l="1"/>
  <c r="C126"/>
  <c r="C134" l="1"/>
  <c r="C139"/>
  <c r="C147" l="1"/>
  <c r="C142"/>
  <c r="C150" l="1"/>
  <c r="C155"/>
  <c r="C158" l="1"/>
  <c r="C163"/>
  <c r="C171" l="1"/>
  <c r="C166"/>
  <c r="C174" l="1"/>
  <c r="C179"/>
  <c r="C182" l="1"/>
  <c r="C187"/>
  <c r="C190" l="1"/>
  <c r="C195"/>
  <c r="C198" l="1"/>
  <c r="C203"/>
  <c r="C206" l="1"/>
  <c r="C211"/>
  <c r="C214" l="1"/>
  <c r="C219"/>
  <c r="C222" l="1"/>
  <c r="C227"/>
  <c r="C230" l="1"/>
  <c r="C235"/>
  <c r="C238" l="1"/>
  <c r="C244"/>
  <c r="K10" l="1"/>
  <c r="K247" s="1"/>
  <c r="J10"/>
  <c r="J247" s="1"/>
  <c r="R7"/>
  <c r="S7" s="1"/>
  <c r="L7"/>
  <c r="L10"/>
  <c r="L247" s="1"/>
  <c r="N7" l="1"/>
  <c r="O7" s="1"/>
  <c r="O10" l="1"/>
  <c r="O247" s="1"/>
  <c r="N10"/>
  <c r="N247" s="1"/>
  <c r="M247" s="1"/>
  <c r="T7"/>
  <c r="Q7"/>
  <c r="M10" l="1"/>
  <c r="Q10"/>
  <c r="Q247" s="1"/>
  <c r="T10"/>
  <c r="T247" s="1"/>
  <c r="S247" s="1"/>
  <c r="U7"/>
  <c r="V7" s="1"/>
  <c r="S10" l="1"/>
  <c r="V10"/>
  <c r="V247" s="1"/>
  <c r="U10"/>
  <c r="U247" s="1"/>
  <c r="Y10" l="1"/>
  <c r="Y16" s="1"/>
  <c r="Y24" s="1"/>
  <c r="Y32" s="1"/>
  <c r="Y40" s="1"/>
  <c r="Y48" s="1"/>
  <c r="Y56" s="1"/>
  <c r="Y64" s="1"/>
  <c r="Y72" s="1"/>
  <c r="Y80" s="1"/>
  <c r="Y88" s="1"/>
  <c r="Y96" s="1"/>
  <c r="Y104" s="1"/>
  <c r="Y112" s="1"/>
  <c r="Y120" s="1"/>
  <c r="Y128" s="1"/>
  <c r="Y136" s="1"/>
  <c r="Y144" s="1"/>
  <c r="Y152" s="1"/>
  <c r="Y160" s="1"/>
  <c r="Y168" s="1"/>
  <c r="Y176" s="1"/>
  <c r="Y184" s="1"/>
  <c r="Y192" s="1"/>
  <c r="Y200" s="1"/>
  <c r="Y208" s="1"/>
  <c r="Y216" s="1"/>
  <c r="Y224" s="1"/>
  <c r="Y232" s="1"/>
  <c r="Y240" s="1"/>
  <c r="N17" i="165"/>
  <c r="O17" s="1"/>
  <c r="C16" i="179" l="1"/>
  <c r="C18" s="1"/>
  <c r="C21" s="1"/>
  <c r="C23" s="1"/>
  <c r="C25" s="1"/>
  <c r="C11" i="176"/>
  <c r="C15" s="1"/>
  <c r="C20" s="1"/>
  <c r="C24" s="1"/>
  <c r="C27" i="177"/>
  <c r="C34" s="1"/>
  <c r="C42" s="1"/>
  <c r="C50" s="1"/>
  <c r="K20" i="165" l="1"/>
  <c r="R44" i="177" l="1"/>
  <c r="R43"/>
  <c r="R42"/>
  <c r="R36"/>
  <c r="R35"/>
  <c r="R34"/>
  <c r="R28"/>
  <c r="R27"/>
  <c r="R21"/>
  <c r="R20"/>
  <c r="R19"/>
  <c r="R18"/>
  <c r="R17"/>
  <c r="R16"/>
  <c r="R15"/>
  <c r="R14"/>
  <c r="R13"/>
  <c r="R12"/>
  <c r="R11"/>
  <c r="R10"/>
  <c r="R9"/>
  <c r="R8"/>
  <c r="R7"/>
  <c r="R5"/>
  <c r="J20" i="179" l="1"/>
  <c r="R18" l="1"/>
  <c r="L18"/>
  <c r="N18" s="1"/>
  <c r="R19"/>
  <c r="L19"/>
  <c r="S19" l="1"/>
  <c r="S18"/>
  <c r="N19"/>
  <c r="O18"/>
  <c r="Q18"/>
  <c r="T18" l="1"/>
  <c r="O19"/>
  <c r="U18" l="1"/>
  <c r="T19"/>
  <c r="Q19"/>
  <c r="O17" i="176"/>
  <c r="K17"/>
  <c r="L17"/>
  <c r="M17"/>
  <c r="N17"/>
  <c r="P17"/>
  <c r="Q17"/>
  <c r="R17"/>
  <c r="T17"/>
  <c r="W17"/>
  <c r="V17" s="1"/>
  <c r="X17"/>
  <c r="Y17"/>
  <c r="J17"/>
  <c r="V18" i="179" l="1"/>
  <c r="U19"/>
  <c r="V19" l="1"/>
  <c r="B35" i="177" l="1"/>
  <c r="B36" s="1"/>
  <c r="S28" l="1"/>
  <c r="S27"/>
  <c r="L28"/>
  <c r="L27"/>
  <c r="N27" l="1"/>
  <c r="N28"/>
  <c r="O28" l="1"/>
  <c r="O27"/>
  <c r="Q27" l="1"/>
  <c r="T27"/>
  <c r="U27" s="1"/>
  <c r="Q28"/>
  <c r="T28"/>
  <c r="U28" s="1"/>
  <c r="V27" l="1"/>
  <c r="V28"/>
  <c r="R24"/>
  <c r="K11" i="165"/>
  <c r="K12" s="1"/>
  <c r="K75" s="1"/>
  <c r="O8" i="176" l="1"/>
  <c r="N11" i="165"/>
  <c r="N12" s="1"/>
  <c r="N75" s="1"/>
  <c r="L11" l="1"/>
  <c r="L12" s="1"/>
  <c r="L75" s="1"/>
  <c r="R39" i="177" l="1"/>
  <c r="K8" i="54" l="1"/>
  <c r="K244" s="1"/>
  <c r="J8"/>
  <c r="J244" s="1"/>
  <c r="K9" l="1"/>
  <c r="K246" s="1"/>
  <c r="J9"/>
  <c r="J246" s="1"/>
  <c r="S21" i="177"/>
  <c r="L21"/>
  <c r="S20"/>
  <c r="L20"/>
  <c r="N20" s="1"/>
  <c r="S19"/>
  <c r="L19"/>
  <c r="N19" l="1"/>
  <c r="O19" s="1"/>
  <c r="N21"/>
  <c r="O21" s="1"/>
  <c r="O20"/>
  <c r="Q21" l="1"/>
  <c r="T21"/>
  <c r="Q19"/>
  <c r="T19"/>
  <c r="U19" s="1"/>
  <c r="Q20"/>
  <c r="T20"/>
  <c r="U20" s="1"/>
  <c r="U21" l="1"/>
  <c r="V20"/>
  <c r="V21" l="1"/>
  <c r="V19"/>
  <c r="L8" i="54"/>
  <c r="L244" s="1"/>
  <c r="L9" l="1"/>
  <c r="L246" s="1"/>
  <c r="N8"/>
  <c r="N244" l="1"/>
  <c r="M244" s="1"/>
  <c r="N9"/>
  <c r="M8"/>
  <c r="O8"/>
  <c r="O244" s="1"/>
  <c r="M9" l="1"/>
  <c r="N246"/>
  <c r="M246" s="1"/>
  <c r="O9"/>
  <c r="O246" s="1"/>
  <c r="Q8"/>
  <c r="Q244" s="1"/>
  <c r="T8"/>
  <c r="T244" s="1"/>
  <c r="Q9" l="1"/>
  <c r="Q246" s="1"/>
  <c r="S244"/>
  <c r="T9"/>
  <c r="S8"/>
  <c r="U8"/>
  <c r="U244" s="1"/>
  <c r="S9" l="1"/>
  <c r="T246"/>
  <c r="S246" s="1"/>
  <c r="U9"/>
  <c r="U246" s="1"/>
  <c r="V8"/>
  <c r="V244" s="1"/>
  <c r="R190" i="177"/>
  <c r="S190" s="1"/>
  <c r="L190"/>
  <c r="N190" s="1"/>
  <c r="R189"/>
  <c r="S189" s="1"/>
  <c r="L189"/>
  <c r="N189" s="1"/>
  <c r="R188"/>
  <c r="S188" s="1"/>
  <c r="L188"/>
  <c r="N188" s="1"/>
  <c r="R52"/>
  <c r="S52" s="1"/>
  <c r="P313"/>
  <c r="B305"/>
  <c r="B306" s="1"/>
  <c r="X8" i="54" l="1"/>
  <c r="V9"/>
  <c r="Y8"/>
  <c r="Y14" s="1"/>
  <c r="Y22" s="1"/>
  <c r="Y30" s="1"/>
  <c r="Y38" s="1"/>
  <c r="Y46" s="1"/>
  <c r="Y54" s="1"/>
  <c r="Y62" s="1"/>
  <c r="Y70" s="1"/>
  <c r="Y78" s="1"/>
  <c r="Y86" s="1"/>
  <c r="Y94" s="1"/>
  <c r="Y102" s="1"/>
  <c r="Y110" s="1"/>
  <c r="Y118" s="1"/>
  <c r="Y126" s="1"/>
  <c r="Y134" s="1"/>
  <c r="Y142" s="1"/>
  <c r="Y150" s="1"/>
  <c r="Y158" s="1"/>
  <c r="Y166" s="1"/>
  <c r="Y174" s="1"/>
  <c r="Y182" s="1"/>
  <c r="Y190" s="1"/>
  <c r="Y198" s="1"/>
  <c r="Y206" s="1"/>
  <c r="Y214" s="1"/>
  <c r="Y222" s="1"/>
  <c r="Y230" s="1"/>
  <c r="Y238" s="1"/>
  <c r="O188" i="177"/>
  <c r="T188" s="1"/>
  <c r="O190"/>
  <c r="T190" s="1"/>
  <c r="Q190"/>
  <c r="O189"/>
  <c r="Y9" i="54" l="1"/>
  <c r="Y15" s="1"/>
  <c r="Y23" s="1"/>
  <c r="Y31" s="1"/>
  <c r="Y39" s="1"/>
  <c r="Y47" s="1"/>
  <c r="Y55" s="1"/>
  <c r="Y63" s="1"/>
  <c r="Y71" s="1"/>
  <c r="Y79" s="1"/>
  <c r="Y87" s="1"/>
  <c r="Y95" s="1"/>
  <c r="Y103" s="1"/>
  <c r="Y111" s="1"/>
  <c r="Y119" s="1"/>
  <c r="Y127" s="1"/>
  <c r="Y135" s="1"/>
  <c r="Y143" s="1"/>
  <c r="Y151" s="1"/>
  <c r="Y159" s="1"/>
  <c r="Y167" s="1"/>
  <c r="Y175" s="1"/>
  <c r="Y183" s="1"/>
  <c r="Y191" s="1"/>
  <c r="Y199" s="1"/>
  <c r="Y207" s="1"/>
  <c r="Y215" s="1"/>
  <c r="Y223" s="1"/>
  <c r="Y231" s="1"/>
  <c r="Y239" s="1"/>
  <c r="V246"/>
  <c r="Q188" i="177"/>
  <c r="Q189"/>
  <c r="T189"/>
  <c r="U190"/>
  <c r="V190" s="1"/>
  <c r="U188"/>
  <c r="V188" s="1"/>
  <c r="U189" l="1"/>
  <c r="V189" s="1"/>
  <c r="R292" l="1"/>
  <c r="S292" s="1"/>
  <c r="R291"/>
  <c r="S291" s="1"/>
  <c r="R290"/>
  <c r="S290" s="1"/>
  <c r="L292"/>
  <c r="O292" s="1"/>
  <c r="Q292" s="1"/>
  <c r="L291"/>
  <c r="O291" s="1"/>
  <c r="Q291" s="1"/>
  <c r="L290"/>
  <c r="O290" s="1"/>
  <c r="Q290" s="1"/>
  <c r="T291" l="1"/>
  <c r="T290"/>
  <c r="U290" s="1"/>
  <c r="V290" s="1"/>
  <c r="T292"/>
  <c r="U291"/>
  <c r="V291" s="1"/>
  <c r="U292"/>
  <c r="V292" s="1"/>
  <c r="B299" l="1"/>
  <c r="R299"/>
  <c r="S299" s="1"/>
  <c r="L299"/>
  <c r="N299" s="1"/>
  <c r="O299" l="1"/>
  <c r="Q299" l="1"/>
  <c r="T299"/>
  <c r="U299" l="1"/>
  <c r="V299" s="1"/>
  <c r="L278" l="1"/>
  <c r="L277"/>
  <c r="L276"/>
  <c r="R90" i="179" l="1"/>
  <c r="S90" s="1"/>
  <c r="L90"/>
  <c r="N90" l="1"/>
  <c r="O90" l="1"/>
  <c r="T90" s="1"/>
  <c r="Q90" l="1"/>
  <c r="U90"/>
  <c r="V90" s="1"/>
  <c r="R88" l="1"/>
  <c r="S88" s="1"/>
  <c r="L88"/>
  <c r="N88" s="1"/>
  <c r="R272" i="177"/>
  <c r="S272" s="1"/>
  <c r="L272"/>
  <c r="N272" s="1"/>
  <c r="R271"/>
  <c r="S271" s="1"/>
  <c r="L271"/>
  <c r="R270"/>
  <c r="S270" s="1"/>
  <c r="L270"/>
  <c r="N270" s="1"/>
  <c r="R247"/>
  <c r="S247" s="1"/>
  <c r="L247"/>
  <c r="N247" s="1"/>
  <c r="R246"/>
  <c r="S246" s="1"/>
  <c r="L246"/>
  <c r="R245"/>
  <c r="S245" s="1"/>
  <c r="L245"/>
  <c r="N245" s="1"/>
  <c r="R244"/>
  <c r="S244" s="1"/>
  <c r="L244"/>
  <c r="R243"/>
  <c r="S243" s="1"/>
  <c r="L243"/>
  <c r="N243" s="1"/>
  <c r="R242"/>
  <c r="S242" s="1"/>
  <c r="L242"/>
  <c r="R241"/>
  <c r="S241" s="1"/>
  <c r="L241"/>
  <c r="N241" s="1"/>
  <c r="R240"/>
  <c r="S240" s="1"/>
  <c r="L240"/>
  <c r="R239"/>
  <c r="S239" s="1"/>
  <c r="L239"/>
  <c r="N239" s="1"/>
  <c r="R238"/>
  <c r="S238" s="1"/>
  <c r="L238"/>
  <c r="R237"/>
  <c r="S237" s="1"/>
  <c r="L237"/>
  <c r="N237" s="1"/>
  <c r="R236"/>
  <c r="S236" s="1"/>
  <c r="L236"/>
  <c r="R235"/>
  <c r="S235" s="1"/>
  <c r="L235"/>
  <c r="N235" s="1"/>
  <c r="R234"/>
  <c r="S234" s="1"/>
  <c r="L234"/>
  <c r="R233"/>
  <c r="S233" s="1"/>
  <c r="L233"/>
  <c r="N233" s="1"/>
  <c r="R232"/>
  <c r="S232" s="1"/>
  <c r="L232"/>
  <c r="R231"/>
  <c r="S231" s="1"/>
  <c r="L231"/>
  <c r="N231" s="1"/>
  <c r="R230"/>
  <c r="S230" s="1"/>
  <c r="L230"/>
  <c r="R229"/>
  <c r="S229" s="1"/>
  <c r="L229"/>
  <c r="N229" s="1"/>
  <c r="R228"/>
  <c r="S228" s="1"/>
  <c r="L228"/>
  <c r="R227"/>
  <c r="S227" s="1"/>
  <c r="L227"/>
  <c r="N227" s="1"/>
  <c r="R226"/>
  <c r="S226" s="1"/>
  <c r="L226"/>
  <c r="R225"/>
  <c r="S225" s="1"/>
  <c r="L225"/>
  <c r="N225" s="1"/>
  <c r="R224"/>
  <c r="S224" s="1"/>
  <c r="L224"/>
  <c r="R223"/>
  <c r="S223" s="1"/>
  <c r="L223"/>
  <c r="N223" s="1"/>
  <c r="R222"/>
  <c r="S222" s="1"/>
  <c r="L222"/>
  <c r="R221"/>
  <c r="S221" s="1"/>
  <c r="L221"/>
  <c r="N221" s="1"/>
  <c r="R220"/>
  <c r="S220" s="1"/>
  <c r="L220"/>
  <c r="R219"/>
  <c r="S219" s="1"/>
  <c r="L219"/>
  <c r="N219" s="1"/>
  <c r="R218"/>
  <c r="S218" s="1"/>
  <c r="L218"/>
  <c r="R217"/>
  <c r="S217" s="1"/>
  <c r="L217"/>
  <c r="N217" s="1"/>
  <c r="O88" i="179" l="1"/>
  <c r="O270" i="177"/>
  <c r="T270" s="1"/>
  <c r="O272"/>
  <c r="T272" s="1"/>
  <c r="T88" i="179"/>
  <c r="Q272" i="177"/>
  <c r="N271"/>
  <c r="O271" s="1"/>
  <c r="O217"/>
  <c r="T217" s="1"/>
  <c r="O219"/>
  <c r="Q219" s="1"/>
  <c r="O221"/>
  <c r="Q221" s="1"/>
  <c r="O223"/>
  <c r="Q223" s="1"/>
  <c r="O225"/>
  <c r="T225" s="1"/>
  <c r="O227"/>
  <c r="Q227" s="1"/>
  <c r="O229"/>
  <c r="Q229" s="1"/>
  <c r="O231"/>
  <c r="Q231" s="1"/>
  <c r="O233"/>
  <c r="T233" s="1"/>
  <c r="O235"/>
  <c r="Q235" s="1"/>
  <c r="O237"/>
  <c r="Q237" s="1"/>
  <c r="O239"/>
  <c r="Q239" s="1"/>
  <c r="O241"/>
  <c r="T241" s="1"/>
  <c r="O243"/>
  <c r="Q243" s="1"/>
  <c r="O245"/>
  <c r="Q245" s="1"/>
  <c r="O247"/>
  <c r="Q247" s="1"/>
  <c r="Q217"/>
  <c r="T219"/>
  <c r="T221"/>
  <c r="T223"/>
  <c r="Q225"/>
  <c r="T227"/>
  <c r="T229"/>
  <c r="T231"/>
  <c r="Q233"/>
  <c r="T235"/>
  <c r="T237"/>
  <c r="T239"/>
  <c r="Q241"/>
  <c r="T243"/>
  <c r="T245"/>
  <c r="N218"/>
  <c r="O218" s="1"/>
  <c r="N220"/>
  <c r="O220" s="1"/>
  <c r="N222"/>
  <c r="O222" s="1"/>
  <c r="N224"/>
  <c r="O224" s="1"/>
  <c r="N226"/>
  <c r="O226" s="1"/>
  <c r="N228"/>
  <c r="O228" s="1"/>
  <c r="N230"/>
  <c r="O230" s="1"/>
  <c r="N232"/>
  <c r="O232" s="1"/>
  <c r="N234"/>
  <c r="O234" s="1"/>
  <c r="N236"/>
  <c r="O236" s="1"/>
  <c r="N238"/>
  <c r="O238" s="1"/>
  <c r="N240"/>
  <c r="O240" s="1"/>
  <c r="N242"/>
  <c r="O242" s="1"/>
  <c r="N244"/>
  <c r="O244" s="1"/>
  <c r="N246"/>
  <c r="O246" s="1"/>
  <c r="Q88" i="179" l="1"/>
  <c r="T247" i="177"/>
  <c r="Q270"/>
  <c r="U88" i="179"/>
  <c r="T271" i="177"/>
  <c r="Q271"/>
  <c r="U272"/>
  <c r="V272" s="1"/>
  <c r="U270"/>
  <c r="V270" s="1"/>
  <c r="T246"/>
  <c r="Q246"/>
  <c r="T242"/>
  <c r="Q242"/>
  <c r="T238"/>
  <c r="Q238"/>
  <c r="T234"/>
  <c r="Q234"/>
  <c r="T230"/>
  <c r="Q230"/>
  <c r="T226"/>
  <c r="Q226"/>
  <c r="T222"/>
  <c r="Q222"/>
  <c r="T218"/>
  <c r="Q218"/>
  <c r="T244"/>
  <c r="Q244"/>
  <c r="T240"/>
  <c r="Q240"/>
  <c r="T236"/>
  <c r="Q236"/>
  <c r="T232"/>
  <c r="Q232"/>
  <c r="T228"/>
  <c r="Q228"/>
  <c r="T224"/>
  <c r="Q224"/>
  <c r="T220"/>
  <c r="Q220"/>
  <c r="U247"/>
  <c r="V247" s="1"/>
  <c r="U245"/>
  <c r="V245" s="1"/>
  <c r="U243"/>
  <c r="V243" s="1"/>
  <c r="U241"/>
  <c r="V241" s="1"/>
  <c r="U239"/>
  <c r="V239" s="1"/>
  <c r="U237"/>
  <c r="V237" s="1"/>
  <c r="U235"/>
  <c r="V235" s="1"/>
  <c r="U233"/>
  <c r="V233" s="1"/>
  <c r="U231"/>
  <c r="V231" s="1"/>
  <c r="U229"/>
  <c r="V229" s="1"/>
  <c r="U227"/>
  <c r="V227" s="1"/>
  <c r="U225"/>
  <c r="V225" s="1"/>
  <c r="U223"/>
  <c r="V223" s="1"/>
  <c r="U221"/>
  <c r="V221" s="1"/>
  <c r="U219"/>
  <c r="V219" s="1"/>
  <c r="U217"/>
  <c r="V217" s="1"/>
  <c r="V88" i="179" l="1"/>
  <c r="U271" i="177"/>
  <c r="V271" s="1"/>
  <c r="U220"/>
  <c r="V220" s="1"/>
  <c r="U224"/>
  <c r="V224" s="1"/>
  <c r="U228"/>
  <c r="V228" s="1"/>
  <c r="U232"/>
  <c r="V232" s="1"/>
  <c r="U236"/>
  <c r="V236" s="1"/>
  <c r="U240"/>
  <c r="V240" s="1"/>
  <c r="U244"/>
  <c r="V244" s="1"/>
  <c r="U218"/>
  <c r="V218" s="1"/>
  <c r="U222"/>
  <c r="V222" s="1"/>
  <c r="U226"/>
  <c r="V226" s="1"/>
  <c r="U230"/>
  <c r="V230" s="1"/>
  <c r="U234"/>
  <c r="V234" s="1"/>
  <c r="U238"/>
  <c r="V238" s="1"/>
  <c r="U242"/>
  <c r="V242" s="1"/>
  <c r="U246"/>
  <c r="V246" s="1"/>
  <c r="R83" i="179" l="1"/>
  <c r="S83" s="1"/>
  <c r="L83"/>
  <c r="N83" l="1"/>
  <c r="O83" l="1"/>
  <c r="Q83" s="1"/>
  <c r="T83" l="1"/>
  <c r="U83" l="1"/>
  <c r="V83" s="1"/>
  <c r="J199" i="177" l="1"/>
  <c r="R77" i="179" l="1"/>
  <c r="S77" s="1"/>
  <c r="L77"/>
  <c r="N77" s="1"/>
  <c r="R76"/>
  <c r="S76" s="1"/>
  <c r="L76"/>
  <c r="N76" s="1"/>
  <c r="O77" l="1"/>
  <c r="O76"/>
  <c r="Q77" l="1"/>
  <c r="T77"/>
  <c r="Q76"/>
  <c r="T76"/>
  <c r="U77" l="1"/>
  <c r="U76"/>
  <c r="V76" l="1"/>
  <c r="V77"/>
  <c r="K183" i="177" l="1"/>
  <c r="M183"/>
  <c r="J183"/>
  <c r="R182" l="1"/>
  <c r="S182" s="1"/>
  <c r="L182"/>
  <c r="R181"/>
  <c r="S181" s="1"/>
  <c r="L181"/>
  <c r="N181" s="1"/>
  <c r="N182" l="1"/>
  <c r="O181"/>
  <c r="O182" l="1"/>
  <c r="T182" s="1"/>
  <c r="Q181"/>
  <c r="T181"/>
  <c r="Q182" l="1"/>
  <c r="U182"/>
  <c r="U181"/>
  <c r="V181" s="1"/>
  <c r="V182" l="1"/>
  <c r="K175" l="1"/>
  <c r="M175"/>
  <c r="J175"/>
  <c r="R174" l="1"/>
  <c r="S174" s="1"/>
  <c r="L174"/>
  <c r="N174" l="1"/>
  <c r="O174" s="1"/>
  <c r="T174" l="1"/>
  <c r="U174" s="1"/>
  <c r="V174" s="1"/>
  <c r="Q174"/>
  <c r="R68" i="179" l="1"/>
  <c r="S68" s="1"/>
  <c r="L68"/>
  <c r="N68" l="1"/>
  <c r="O68" l="1"/>
  <c r="Q68" s="1"/>
  <c r="T68" l="1"/>
  <c r="U68" s="1"/>
  <c r="V68" l="1"/>
  <c r="K161" i="177" l="1"/>
  <c r="M161"/>
  <c r="J161"/>
  <c r="R66" i="179" l="1"/>
  <c r="S66" s="1"/>
  <c r="L66"/>
  <c r="N66" l="1"/>
  <c r="O66" l="1"/>
  <c r="Q66" s="1"/>
  <c r="T66" l="1"/>
  <c r="U66" s="1"/>
  <c r="V66" l="1"/>
  <c r="R62" l="1"/>
  <c r="S62" s="1"/>
  <c r="L62"/>
  <c r="N62" s="1"/>
  <c r="O62" l="1"/>
  <c r="Q62" l="1"/>
  <c r="T62"/>
  <c r="U62" l="1"/>
  <c r="V62" l="1"/>
  <c r="K61" l="1"/>
  <c r="M61"/>
  <c r="J61"/>
  <c r="R60"/>
  <c r="S60" s="1"/>
  <c r="L60"/>
  <c r="N60" s="1"/>
  <c r="R59"/>
  <c r="S59" s="1"/>
  <c r="L59"/>
  <c r="N59" s="1"/>
  <c r="N61" s="1"/>
  <c r="R133" i="177"/>
  <c r="S133" s="1"/>
  <c r="R132"/>
  <c r="S132" s="1"/>
  <c r="R131"/>
  <c r="S131" s="1"/>
  <c r="L133"/>
  <c r="N133" s="1"/>
  <c r="O133" s="1"/>
  <c r="Q133" s="1"/>
  <c r="L132"/>
  <c r="N132" s="1"/>
  <c r="O132" s="1"/>
  <c r="Q132" s="1"/>
  <c r="L131"/>
  <c r="N131" s="1"/>
  <c r="O131" s="1"/>
  <c r="Q131" s="1"/>
  <c r="T131" l="1"/>
  <c r="U131" s="1"/>
  <c r="V131" s="1"/>
  <c r="T133"/>
  <c r="U133" s="1"/>
  <c r="V133" s="1"/>
  <c r="T132"/>
  <c r="U132" s="1"/>
  <c r="V132" s="1"/>
  <c r="L61" i="179"/>
  <c r="O59"/>
  <c r="O61" s="1"/>
  <c r="O60"/>
  <c r="Q60" s="1"/>
  <c r="T60"/>
  <c r="T59"/>
  <c r="T61" l="1"/>
  <c r="S61" s="1"/>
  <c r="Q59"/>
  <c r="Q61" s="1"/>
  <c r="U60"/>
  <c r="V60" s="1"/>
  <c r="U59"/>
  <c r="V59" l="1"/>
  <c r="U61"/>
  <c r="V61" l="1"/>
  <c r="B60" l="1"/>
  <c r="B132" i="177"/>
  <c r="B133" s="1"/>
  <c r="R57" i="179" l="1"/>
  <c r="S57" s="1"/>
  <c r="L57"/>
  <c r="N57" l="1"/>
  <c r="O57" l="1"/>
  <c r="Q57" s="1"/>
  <c r="T57" l="1"/>
  <c r="U57" s="1"/>
  <c r="V57" l="1"/>
  <c r="R55" l="1"/>
  <c r="S55" s="1"/>
  <c r="L55"/>
  <c r="R54"/>
  <c r="S54" s="1"/>
  <c r="L54"/>
  <c r="R53"/>
  <c r="S53" s="1"/>
  <c r="L53"/>
  <c r="K56"/>
  <c r="M56"/>
  <c r="J56"/>
  <c r="N53" l="1"/>
  <c r="N56" s="1"/>
  <c r="N54"/>
  <c r="O54" s="1"/>
  <c r="N55"/>
  <c r="O55" s="1"/>
  <c r="L56"/>
  <c r="O53"/>
  <c r="T55" l="1"/>
  <c r="U55" s="1"/>
  <c r="V55" s="1"/>
  <c r="Q55"/>
  <c r="Q54"/>
  <c r="T54"/>
  <c r="Q53"/>
  <c r="T53"/>
  <c r="O56"/>
  <c r="Q56" l="1"/>
  <c r="U54"/>
  <c r="U53"/>
  <c r="V53" s="1"/>
  <c r="T56"/>
  <c r="S56" s="1"/>
  <c r="U56" l="1"/>
  <c r="V54"/>
  <c r="V56" l="1"/>
  <c r="R51" l="1"/>
  <c r="L51"/>
  <c r="N51" s="1"/>
  <c r="S51" l="1"/>
  <c r="O51"/>
  <c r="T51" l="1"/>
  <c r="Q51"/>
  <c r="U51" l="1"/>
  <c r="V51" l="1"/>
  <c r="R49"/>
  <c r="S49" s="1"/>
  <c r="L49"/>
  <c r="N49" l="1"/>
  <c r="O49" s="1"/>
  <c r="Q49" l="1"/>
  <c r="T49"/>
  <c r="U49" l="1"/>
  <c r="V49" l="1"/>
  <c r="R47" l="1"/>
  <c r="S47" s="1"/>
  <c r="L47"/>
  <c r="N47" s="1"/>
  <c r="R46"/>
  <c r="S46" s="1"/>
  <c r="L46"/>
  <c r="O47" l="1"/>
  <c r="Q47" s="1"/>
  <c r="N46"/>
  <c r="O46" s="1"/>
  <c r="T47" l="1"/>
  <c r="U47" s="1"/>
  <c r="V47" s="1"/>
  <c r="T46"/>
  <c r="Q46"/>
  <c r="U46" l="1"/>
  <c r="V46" s="1"/>
  <c r="K48" l="1"/>
  <c r="M48"/>
  <c r="J48"/>
  <c r="R45"/>
  <c r="S45" s="1"/>
  <c r="L45"/>
  <c r="R44"/>
  <c r="S44" s="1"/>
  <c r="L44"/>
  <c r="R43"/>
  <c r="S43" s="1"/>
  <c r="L43"/>
  <c r="L48" l="1"/>
  <c r="N43"/>
  <c r="N45"/>
  <c r="O45" s="1"/>
  <c r="N44"/>
  <c r="O44" s="1"/>
  <c r="T45" l="1"/>
  <c r="U45" s="1"/>
  <c r="V45" s="1"/>
  <c r="Q45"/>
  <c r="N48"/>
  <c r="O43"/>
  <c r="T44"/>
  <c r="Q44"/>
  <c r="O48" l="1"/>
  <c r="Q43"/>
  <c r="T43"/>
  <c r="U44"/>
  <c r="V44" s="1"/>
  <c r="Q48" l="1"/>
  <c r="T48"/>
  <c r="S48" s="1"/>
  <c r="U43"/>
  <c r="V43" s="1"/>
  <c r="V48" l="1"/>
  <c r="U48"/>
  <c r="K42" l="1"/>
  <c r="M42"/>
  <c r="J42"/>
  <c r="R41" l="1"/>
  <c r="S41" s="1"/>
  <c r="L41"/>
  <c r="N41" s="1"/>
  <c r="R40"/>
  <c r="S40" s="1"/>
  <c r="L40"/>
  <c r="R39"/>
  <c r="S39" s="1"/>
  <c r="L39"/>
  <c r="N39" s="1"/>
  <c r="R38"/>
  <c r="S38" s="1"/>
  <c r="L38"/>
  <c r="R37"/>
  <c r="S37" s="1"/>
  <c r="L37"/>
  <c r="N37" s="1"/>
  <c r="L42" l="1"/>
  <c r="O37"/>
  <c r="O39"/>
  <c r="T39" s="1"/>
  <c r="O41"/>
  <c r="Q41" s="1"/>
  <c r="T41"/>
  <c r="N40"/>
  <c r="Q37"/>
  <c r="T37"/>
  <c r="N38"/>
  <c r="O38" l="1"/>
  <c r="Q38" s="1"/>
  <c r="Q39"/>
  <c r="N42"/>
  <c r="O40"/>
  <c r="T40"/>
  <c r="U41"/>
  <c r="V41" s="1"/>
  <c r="T38"/>
  <c r="U39"/>
  <c r="V39" s="1"/>
  <c r="U37"/>
  <c r="S81" i="177"/>
  <c r="S80"/>
  <c r="R76"/>
  <c r="S76" s="1"/>
  <c r="R75"/>
  <c r="S75" s="1"/>
  <c r="R74"/>
  <c r="S74" s="1"/>
  <c r="L76"/>
  <c r="N76" s="1"/>
  <c r="O76" s="1"/>
  <c r="Q76" s="1"/>
  <c r="L75"/>
  <c r="N75" s="1"/>
  <c r="O75" s="1"/>
  <c r="Q75" s="1"/>
  <c r="L74"/>
  <c r="N74" s="1"/>
  <c r="O74" s="1"/>
  <c r="Q74" s="1"/>
  <c r="R35" i="179"/>
  <c r="S35" s="1"/>
  <c r="L35"/>
  <c r="N35" s="1"/>
  <c r="R34"/>
  <c r="S34" s="1"/>
  <c r="L34"/>
  <c r="R33"/>
  <c r="S33" s="1"/>
  <c r="L33"/>
  <c r="N33" s="1"/>
  <c r="R32"/>
  <c r="S32" s="1"/>
  <c r="L32"/>
  <c r="N32" s="1"/>
  <c r="O32" s="1"/>
  <c r="Q40" l="1"/>
  <c r="Q42" s="1"/>
  <c r="V37"/>
  <c r="T42"/>
  <c r="O42"/>
  <c r="T75" i="177"/>
  <c r="U75" s="1"/>
  <c r="V75" s="1"/>
  <c r="T74"/>
  <c r="U74" s="1"/>
  <c r="V74" s="1"/>
  <c r="T76"/>
  <c r="U76" s="1"/>
  <c r="V76" s="1"/>
  <c r="U40" i="179"/>
  <c r="U38"/>
  <c r="V38" s="1"/>
  <c r="O33"/>
  <c r="Q33" s="1"/>
  <c r="O35"/>
  <c r="Q35" s="1"/>
  <c r="N34"/>
  <c r="T32"/>
  <c r="Q32"/>
  <c r="T35" l="1"/>
  <c r="U35" s="1"/>
  <c r="V35" s="1"/>
  <c r="S42"/>
  <c r="T33"/>
  <c r="O34"/>
  <c r="V40"/>
  <c r="U42"/>
  <c r="U33"/>
  <c r="V33" s="1"/>
  <c r="U32"/>
  <c r="Q34" l="1"/>
  <c r="T34"/>
  <c r="V42"/>
  <c r="V32"/>
  <c r="U34"/>
  <c r="V34" l="1"/>
  <c r="B75" i="177" l="1"/>
  <c r="B76" s="1"/>
  <c r="K77" l="1"/>
  <c r="M77"/>
  <c r="J77"/>
  <c r="K31" i="179" l="1"/>
  <c r="M31"/>
  <c r="J31"/>
  <c r="R67" i="177"/>
  <c r="S67" s="1"/>
  <c r="L67"/>
  <c r="R66"/>
  <c r="S66" s="1"/>
  <c r="L66"/>
  <c r="N66" s="1"/>
  <c r="N67" l="1"/>
  <c r="O67" s="1"/>
  <c r="O66"/>
  <c r="Q67" l="1"/>
  <c r="T67"/>
  <c r="U67" s="1"/>
  <c r="V67" s="1"/>
  <c r="Q66"/>
  <c r="T66"/>
  <c r="U66" l="1"/>
  <c r="V66" l="1"/>
  <c r="R26" i="179" l="1"/>
  <c r="S26" s="1"/>
  <c r="L26"/>
  <c r="N26" s="1"/>
  <c r="R25"/>
  <c r="S25" s="1"/>
  <c r="L25"/>
  <c r="R30"/>
  <c r="S30" s="1"/>
  <c r="L30"/>
  <c r="N30" s="1"/>
  <c r="R29"/>
  <c r="S29" s="1"/>
  <c r="L29"/>
  <c r="N29" s="1"/>
  <c r="R28"/>
  <c r="S28" s="1"/>
  <c r="L28"/>
  <c r="N28" s="1"/>
  <c r="R27"/>
  <c r="S27" s="1"/>
  <c r="L27"/>
  <c r="N27" l="1"/>
  <c r="L31"/>
  <c r="O29"/>
  <c r="Q29" s="1"/>
  <c r="O26"/>
  <c r="Q26" s="1"/>
  <c r="N25"/>
  <c r="T29"/>
  <c r="O28"/>
  <c r="O30"/>
  <c r="T26" l="1"/>
  <c r="O25"/>
  <c r="Q25" s="1"/>
  <c r="N31"/>
  <c r="O27"/>
  <c r="T25"/>
  <c r="U26"/>
  <c r="V26" s="1"/>
  <c r="Q28"/>
  <c r="T28"/>
  <c r="U29"/>
  <c r="V29" s="1"/>
  <c r="Q30"/>
  <c r="T30"/>
  <c r="T27" l="1"/>
  <c r="T31" s="1"/>
  <c r="Q27"/>
  <c r="O31"/>
  <c r="U25"/>
  <c r="U30"/>
  <c r="V30" s="1"/>
  <c r="U28"/>
  <c r="V28" s="1"/>
  <c r="S31" l="1"/>
  <c r="V25"/>
  <c r="U27"/>
  <c r="Q31"/>
  <c r="V27" l="1"/>
  <c r="V31" s="1"/>
  <c r="U31"/>
  <c r="R23"/>
  <c r="S23" s="1"/>
  <c r="L23"/>
  <c r="N23" s="1"/>
  <c r="O23" l="1"/>
  <c r="Q23" l="1"/>
  <c r="T23"/>
  <c r="U23" l="1"/>
  <c r="V23" l="1"/>
  <c r="R31" i="177" l="1"/>
  <c r="K15" i="179"/>
  <c r="M15"/>
  <c r="J15"/>
  <c r="R14"/>
  <c r="S14" s="1"/>
  <c r="L14"/>
  <c r="R13"/>
  <c r="S13" s="1"/>
  <c r="L13"/>
  <c r="R12"/>
  <c r="S12" s="1"/>
  <c r="L12"/>
  <c r="N12" s="1"/>
  <c r="O12" l="1"/>
  <c r="T12" s="1"/>
  <c r="L15"/>
  <c r="N14"/>
  <c r="O14" s="1"/>
  <c r="N13"/>
  <c r="O13" s="1"/>
  <c r="S18" i="177"/>
  <c r="S17"/>
  <c r="S16"/>
  <c r="S15"/>
  <c r="S14"/>
  <c r="S13"/>
  <c r="S11"/>
  <c r="S10"/>
  <c r="S9"/>
  <c r="R6"/>
  <c r="L18"/>
  <c r="L17"/>
  <c r="N17" s="1"/>
  <c r="O17" s="1"/>
  <c r="Q17" s="1"/>
  <c r="L16"/>
  <c r="L15"/>
  <c r="L14"/>
  <c r="N14" s="1"/>
  <c r="O14" s="1"/>
  <c r="Q14" s="1"/>
  <c r="L13"/>
  <c r="N13" s="1"/>
  <c r="O13" s="1"/>
  <c r="Q13" s="1"/>
  <c r="L12"/>
  <c r="L11"/>
  <c r="L10"/>
  <c r="L9"/>
  <c r="N9" s="1"/>
  <c r="O9" s="1"/>
  <c r="Q9" s="1"/>
  <c r="L8"/>
  <c r="L7"/>
  <c r="L6"/>
  <c r="L5"/>
  <c r="N16" l="1"/>
  <c r="N15"/>
  <c r="S6"/>
  <c r="N6"/>
  <c r="N5"/>
  <c r="O5" s="1"/>
  <c r="N7"/>
  <c r="N8"/>
  <c r="O8" s="1"/>
  <c r="N12"/>
  <c r="N18"/>
  <c r="O18" s="1"/>
  <c r="S5"/>
  <c r="S7"/>
  <c r="S8"/>
  <c r="S12"/>
  <c r="Q12" i="179"/>
  <c r="Q14"/>
  <c r="T14"/>
  <c r="N15"/>
  <c r="N10" i="177"/>
  <c r="T14"/>
  <c r="N11"/>
  <c r="T9"/>
  <c r="T13"/>
  <c r="U13" s="1"/>
  <c r="T17"/>
  <c r="T13" i="179"/>
  <c r="Q13"/>
  <c r="U14"/>
  <c r="V14" s="1"/>
  <c r="U12"/>
  <c r="V12" s="1"/>
  <c r="V13" i="177" l="1"/>
  <c r="U17"/>
  <c r="V17" s="1"/>
  <c r="U9"/>
  <c r="V9" s="1"/>
  <c r="U14"/>
  <c r="V14" s="1"/>
  <c r="O10"/>
  <c r="O15"/>
  <c r="O16"/>
  <c r="O12"/>
  <c r="O7"/>
  <c r="O6"/>
  <c r="Q15" i="179"/>
  <c r="O15"/>
  <c r="T15"/>
  <c r="S15" s="1"/>
  <c r="Q18" i="177"/>
  <c r="Q10"/>
  <c r="Q8"/>
  <c r="Q5"/>
  <c r="O11"/>
  <c r="T10"/>
  <c r="U10" s="1"/>
  <c r="T8"/>
  <c r="U8" s="1"/>
  <c r="T18"/>
  <c r="U18" s="1"/>
  <c r="T5"/>
  <c r="U5" s="1"/>
  <c r="U13" i="179"/>
  <c r="V13" s="1"/>
  <c r="Q16" i="177" l="1"/>
  <c r="T16"/>
  <c r="U16" s="1"/>
  <c r="Q15"/>
  <c r="T15"/>
  <c r="U15" s="1"/>
  <c r="Q6"/>
  <c r="T6"/>
  <c r="U6" s="1"/>
  <c r="Q7"/>
  <c r="T7"/>
  <c r="Q12"/>
  <c r="T12"/>
  <c r="U15" i="179"/>
  <c r="Q11" i="177"/>
  <c r="T11"/>
  <c r="U11" l="1"/>
  <c r="U12"/>
  <c r="U7"/>
  <c r="V15" i="179"/>
  <c r="V5" i="177"/>
  <c r="V18"/>
  <c r="V10"/>
  <c r="V8"/>
  <c r="V16" l="1"/>
  <c r="V15"/>
  <c r="V12"/>
  <c r="V7"/>
  <c r="V6"/>
  <c r="V11"/>
  <c r="R8" i="179"/>
  <c r="S8" s="1"/>
  <c r="L8"/>
  <c r="N8" l="1"/>
  <c r="O8" l="1"/>
  <c r="Q8" l="1"/>
  <c r="T8"/>
  <c r="U8" s="1"/>
  <c r="B6" i="177"/>
  <c r="B7" s="1"/>
  <c r="V8" i="179" l="1"/>
  <c r="B8" i="177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O12" i="176" l="1"/>
  <c r="K12"/>
  <c r="M12"/>
  <c r="N12"/>
  <c r="J12"/>
  <c r="K8" l="1"/>
  <c r="M8"/>
  <c r="N8"/>
  <c r="J8"/>
  <c r="L12" l="1"/>
  <c r="P12" l="1"/>
  <c r="R12"/>
  <c r="T12" l="1"/>
  <c r="Q12"/>
  <c r="G11" i="165" l="1"/>
  <c r="G12" s="1"/>
  <c r="G75" s="1"/>
  <c r="J11"/>
  <c r="J12" s="1"/>
  <c r="J75" s="1"/>
  <c r="E11"/>
  <c r="E12" s="1"/>
  <c r="L8" i="176" l="1"/>
  <c r="F11" i="165"/>
  <c r="F12" s="1"/>
  <c r="F75" s="1"/>
  <c r="H11"/>
  <c r="H12" s="1"/>
  <c r="H75" s="1"/>
  <c r="I75" l="1"/>
  <c r="I11"/>
  <c r="I12" s="1"/>
  <c r="R8" i="176"/>
  <c r="P8"/>
  <c r="W8" l="1"/>
  <c r="V8" s="1"/>
  <c r="S11" i="165"/>
  <c r="S12" s="1"/>
  <c r="S75" s="1"/>
  <c r="Q8" i="176"/>
  <c r="M11" i="165"/>
  <c r="M12" s="1"/>
  <c r="M75" s="1"/>
  <c r="T8" i="176"/>
  <c r="P11" i="165" l="1"/>
  <c r="P12" s="1"/>
  <c r="P75" s="1"/>
  <c r="X8" i="176"/>
  <c r="T11" i="165"/>
  <c r="T12" s="1"/>
  <c r="T75" s="1"/>
  <c r="Y8" i="176" l="1"/>
  <c r="Z8" s="1"/>
  <c r="U11" i="165"/>
  <c r="U12" s="1"/>
  <c r="U75" s="1"/>
  <c r="Q11"/>
  <c r="Q12" s="1"/>
  <c r="Q75" s="1"/>
  <c r="R11" l="1"/>
  <c r="R12" s="1"/>
  <c r="R75" s="1"/>
  <c r="U10" i="176" l="1"/>
  <c r="J10"/>
  <c r="K10"/>
  <c r="L10"/>
  <c r="M10"/>
  <c r="N10"/>
  <c r="O10"/>
  <c r="P10"/>
  <c r="Q10"/>
  <c r="R10"/>
  <c r="S10"/>
  <c r="T10"/>
  <c r="V10"/>
  <c r="W10"/>
  <c r="X10"/>
  <c r="Y10"/>
  <c r="J104" i="179" l="1"/>
  <c r="L104"/>
  <c r="K213" i="176"/>
  <c r="L213"/>
  <c r="M213"/>
  <c r="N213"/>
  <c r="O213"/>
  <c r="P213"/>
  <c r="Q213"/>
  <c r="R213"/>
  <c r="T213"/>
  <c r="W213"/>
  <c r="V213" s="1"/>
  <c r="X213"/>
  <c r="Y213"/>
  <c r="J213"/>
  <c r="K104" i="179"/>
  <c r="M104"/>
  <c r="V22" i="177" l="1"/>
  <c r="N104" i="179"/>
  <c r="X23" i="177" l="1"/>
  <c r="V24"/>
  <c r="X22"/>
  <c r="Q104" i="179"/>
  <c r="O104"/>
  <c r="U104" l="1"/>
  <c r="T104"/>
  <c r="S104" s="1"/>
  <c r="V104" l="1"/>
  <c r="R295" i="177" l="1"/>
  <c r="K203" i="176"/>
  <c r="M203"/>
  <c r="O203"/>
  <c r="J203"/>
  <c r="S198"/>
  <c r="U198"/>
  <c r="N203"/>
  <c r="R203" l="1"/>
  <c r="L203"/>
  <c r="K99" i="179"/>
  <c r="M99"/>
  <c r="J99"/>
  <c r="P203" i="176" l="1"/>
  <c r="W203"/>
  <c r="V203" s="1"/>
  <c r="T203"/>
  <c r="L99" i="179"/>
  <c r="X203" i="176" l="1"/>
  <c r="Q203"/>
  <c r="N99" i="179"/>
  <c r="O99"/>
  <c r="Y203" i="176" l="1"/>
  <c r="Q99" i="179"/>
  <c r="T99"/>
  <c r="S99" s="1"/>
  <c r="V99" l="1"/>
  <c r="U99"/>
  <c r="R285" i="177" l="1"/>
  <c r="S285" s="1"/>
  <c r="R284"/>
  <c r="S284" s="1"/>
  <c r="R283"/>
  <c r="S283" s="1"/>
  <c r="L285"/>
  <c r="O285" s="1"/>
  <c r="Q285" s="1"/>
  <c r="L284"/>
  <c r="O284" s="1"/>
  <c r="L283"/>
  <c r="T284" l="1"/>
  <c r="U284" s="1"/>
  <c r="O283"/>
  <c r="Q284"/>
  <c r="T285"/>
  <c r="U285" s="1"/>
  <c r="V285" s="1"/>
  <c r="Q283" l="1"/>
  <c r="T283"/>
  <c r="V284"/>
  <c r="O196" i="176"/>
  <c r="O198" s="1"/>
  <c r="M196"/>
  <c r="M198" s="1"/>
  <c r="K196"/>
  <c r="K198" s="1"/>
  <c r="J196"/>
  <c r="J198" s="1"/>
  <c r="B195"/>
  <c r="B194"/>
  <c r="B193"/>
  <c r="B192"/>
  <c r="U283" i="177" l="1"/>
  <c r="L196" i="176"/>
  <c r="L198" s="1"/>
  <c r="N196"/>
  <c r="N198" s="1"/>
  <c r="V283" i="177" l="1"/>
  <c r="R196" i="176"/>
  <c r="R198" s="1"/>
  <c r="P196"/>
  <c r="P198" s="1"/>
  <c r="W196" l="1"/>
  <c r="T196"/>
  <c r="T198" s="1"/>
  <c r="Q196"/>
  <c r="Q198" s="1"/>
  <c r="V196" l="1"/>
  <c r="V198" s="1"/>
  <c r="W198"/>
  <c r="X196"/>
  <c r="X198" s="1"/>
  <c r="Y196" l="1"/>
  <c r="Y198" s="1"/>
  <c r="L91" i="179" l="1"/>
  <c r="V94" l="1"/>
  <c r="J279" i="177"/>
  <c r="K188" i="176"/>
  <c r="M188"/>
  <c r="O188"/>
  <c r="J188"/>
  <c r="J89" i="179"/>
  <c r="N188" i="176" l="1"/>
  <c r="L188"/>
  <c r="P188" l="1"/>
  <c r="R188"/>
  <c r="Q188" l="1"/>
  <c r="W188"/>
  <c r="V188" s="1"/>
  <c r="T188"/>
  <c r="V91" i="179" l="1"/>
  <c r="X188" i="176"/>
  <c r="Y188" l="1"/>
  <c r="O179" l="1"/>
  <c r="M179"/>
  <c r="K179"/>
  <c r="J179"/>
  <c r="N179" l="1"/>
  <c r="L179"/>
  <c r="R179" l="1"/>
  <c r="P179"/>
  <c r="W179" l="1"/>
  <c r="X179"/>
  <c r="Q179"/>
  <c r="T179"/>
  <c r="V179"/>
  <c r="Y179" l="1"/>
  <c r="S173"/>
  <c r="U173"/>
  <c r="K171" l="1"/>
  <c r="K173" s="1"/>
  <c r="M171"/>
  <c r="M173" s="1"/>
  <c r="O171"/>
  <c r="O173" s="1"/>
  <c r="J171"/>
  <c r="J173" s="1"/>
  <c r="N171" l="1"/>
  <c r="N173" s="1"/>
  <c r="L171"/>
  <c r="L173" s="1"/>
  <c r="P171" l="1"/>
  <c r="P173" s="1"/>
  <c r="R171"/>
  <c r="R173" s="1"/>
  <c r="Q171" l="1"/>
  <c r="Q173" s="1"/>
  <c r="W171"/>
  <c r="T171"/>
  <c r="T173" s="1"/>
  <c r="W173" l="1"/>
  <c r="V171"/>
  <c r="V173" s="1"/>
  <c r="X171"/>
  <c r="X173" s="1"/>
  <c r="Y171" l="1"/>
  <c r="Y173" s="1"/>
  <c r="K162" l="1"/>
  <c r="M162"/>
  <c r="O162"/>
  <c r="J162"/>
  <c r="N162" l="1"/>
  <c r="L162"/>
  <c r="P162" l="1"/>
  <c r="R162"/>
  <c r="T162" l="1"/>
  <c r="Q162"/>
  <c r="W162"/>
  <c r="V162" s="1"/>
  <c r="X162" l="1"/>
  <c r="Y162" l="1"/>
  <c r="W155" l="1"/>
  <c r="K82" i="179" l="1"/>
  <c r="M82"/>
  <c r="J82"/>
  <c r="L82" l="1"/>
  <c r="N82" l="1"/>
  <c r="O82"/>
  <c r="Q82" l="1"/>
  <c r="T82"/>
  <c r="S82" s="1"/>
  <c r="U82" l="1"/>
  <c r="V82" l="1"/>
  <c r="K155" i="176"/>
  <c r="L155"/>
  <c r="M155"/>
  <c r="N155"/>
  <c r="O155"/>
  <c r="P155"/>
  <c r="Q155"/>
  <c r="R155"/>
  <c r="T155"/>
  <c r="V155"/>
  <c r="X155"/>
  <c r="Y155"/>
  <c r="J155"/>
  <c r="J145" l="1"/>
  <c r="J135"/>
  <c r="K135"/>
  <c r="M135"/>
  <c r="O135"/>
  <c r="K78" i="179"/>
  <c r="J78"/>
  <c r="K167" i="177"/>
  <c r="J167"/>
  <c r="M145" i="176"/>
  <c r="K145"/>
  <c r="O145"/>
  <c r="N145" l="1"/>
  <c r="L78" i="179" l="1"/>
  <c r="O78" l="1"/>
  <c r="Q78" l="1"/>
  <c r="T78"/>
  <c r="V78" l="1"/>
  <c r="U78"/>
  <c r="L145" i="176"/>
  <c r="B139"/>
  <c r="B140" s="1"/>
  <c r="B141" s="1"/>
  <c r="B142" s="1"/>
  <c r="B143" s="1"/>
  <c r="B144" s="1"/>
  <c r="P145" l="1"/>
  <c r="R145"/>
  <c r="L135"/>
  <c r="B130"/>
  <c r="B131" s="1"/>
  <c r="B132" s="1"/>
  <c r="B133" s="1"/>
  <c r="B134" s="1"/>
  <c r="R180" i="177"/>
  <c r="S180" s="1"/>
  <c r="L180"/>
  <c r="L183" l="1"/>
  <c r="N135" i="176"/>
  <c r="Q145"/>
  <c r="T145"/>
  <c r="W145"/>
  <c r="V145" s="1"/>
  <c r="N180" i="177"/>
  <c r="N183" l="1"/>
  <c r="O180"/>
  <c r="R135" i="176"/>
  <c r="Y145"/>
  <c r="P135"/>
  <c r="X145"/>
  <c r="Q180" i="177" l="1"/>
  <c r="O183"/>
  <c r="T180"/>
  <c r="T75" i="179"/>
  <c r="Q135" i="176"/>
  <c r="T183" i="177" l="1"/>
  <c r="Q183"/>
  <c r="U180"/>
  <c r="U183" l="1"/>
  <c r="S183"/>
  <c r="V180"/>
  <c r="K126" i="176"/>
  <c r="M126"/>
  <c r="O126"/>
  <c r="J126"/>
  <c r="V183" i="177" l="1"/>
  <c r="N126" i="176"/>
  <c r="L126"/>
  <c r="P126" l="1"/>
  <c r="R126"/>
  <c r="T126" l="1"/>
  <c r="W126"/>
  <c r="V126" s="1"/>
  <c r="Q126"/>
  <c r="X126" l="1"/>
  <c r="Y126" l="1"/>
  <c r="K120" l="1"/>
  <c r="M120"/>
  <c r="O120"/>
  <c r="J120"/>
  <c r="N120" l="1"/>
  <c r="L120"/>
  <c r="P120" l="1"/>
  <c r="T120"/>
  <c r="W120"/>
  <c r="R120"/>
  <c r="Y120" l="1"/>
  <c r="Q120"/>
  <c r="V120"/>
  <c r="X120"/>
  <c r="K111" l="1"/>
  <c r="M111"/>
  <c r="O111"/>
  <c r="J111"/>
  <c r="N111" l="1"/>
  <c r="L111"/>
  <c r="R111" l="1"/>
  <c r="P111"/>
  <c r="T111"/>
  <c r="W111"/>
  <c r="V111" s="1"/>
  <c r="Q111" l="1"/>
  <c r="X111" l="1"/>
  <c r="Y111"/>
  <c r="R149" i="177" l="1"/>
  <c r="S149" s="1"/>
  <c r="L149"/>
  <c r="R148"/>
  <c r="S148" s="1"/>
  <c r="L148"/>
  <c r="R147"/>
  <c r="S147" s="1"/>
  <c r="L147"/>
  <c r="N147" l="1"/>
  <c r="O147" s="1"/>
  <c r="Q147" s="1"/>
  <c r="N149"/>
  <c r="O149" s="1"/>
  <c r="Q149" s="1"/>
  <c r="L106" i="176"/>
  <c r="N148" i="177"/>
  <c r="T149" l="1"/>
  <c r="U149" s="1"/>
  <c r="T147"/>
  <c r="U147" s="1"/>
  <c r="O148"/>
  <c r="T148" l="1"/>
  <c r="T106" i="176"/>
  <c r="Q148" i="177"/>
  <c r="V147"/>
  <c r="V149"/>
  <c r="U148" l="1"/>
  <c r="V148" l="1"/>
  <c r="J99" i="176" l="1"/>
  <c r="K80"/>
  <c r="M80"/>
  <c r="O80"/>
  <c r="J80"/>
  <c r="K93"/>
  <c r="M93"/>
  <c r="O93"/>
  <c r="J93"/>
  <c r="L99" l="1"/>
  <c r="W99" l="1"/>
  <c r="R99"/>
  <c r="Y99" l="1"/>
  <c r="V99"/>
  <c r="M142" i="177"/>
  <c r="M144" l="1"/>
  <c r="K119" l="1"/>
  <c r="J119"/>
  <c r="K117"/>
  <c r="J117"/>
  <c r="K118"/>
  <c r="J118" l="1"/>
  <c r="L93" i="176" l="1"/>
  <c r="N93"/>
  <c r="P93" l="1"/>
  <c r="R93"/>
  <c r="W93"/>
  <c r="V93" l="1"/>
  <c r="T93"/>
  <c r="Q93"/>
  <c r="X93" l="1"/>
  <c r="Y93"/>
  <c r="R125" i="177" l="1"/>
  <c r="S125" s="1"/>
  <c r="R124"/>
  <c r="S124" s="1"/>
  <c r="R123"/>
  <c r="S123" s="1"/>
  <c r="R122"/>
  <c r="L125"/>
  <c r="N125" s="1"/>
  <c r="O125" s="1"/>
  <c r="Q125" s="1"/>
  <c r="L124"/>
  <c r="N124" s="1"/>
  <c r="O124" s="1"/>
  <c r="Q124" s="1"/>
  <c r="L123"/>
  <c r="N123" s="1"/>
  <c r="O123" s="1"/>
  <c r="Q123" s="1"/>
  <c r="L122"/>
  <c r="N122" l="1"/>
  <c r="S122"/>
  <c r="T123"/>
  <c r="U123" s="1"/>
  <c r="V123" s="1"/>
  <c r="T125"/>
  <c r="U125" s="1"/>
  <c r="V125" s="1"/>
  <c r="T124"/>
  <c r="U124" s="1"/>
  <c r="V124" s="1"/>
  <c r="O122" l="1"/>
  <c r="Q122" l="1"/>
  <c r="T122"/>
  <c r="M88" i="176"/>
  <c r="K88"/>
  <c r="J88"/>
  <c r="U122" i="177" l="1"/>
  <c r="L88" i="176"/>
  <c r="N88"/>
  <c r="V122" i="177" l="1"/>
  <c r="R88" i="176"/>
  <c r="T88"/>
  <c r="W88" l="1"/>
  <c r="Q88"/>
  <c r="Y88" l="1"/>
  <c r="X88"/>
  <c r="L80" l="1"/>
  <c r="N80" l="1"/>
  <c r="P80" l="1"/>
  <c r="R80"/>
  <c r="T80"/>
  <c r="W80"/>
  <c r="V80" l="1"/>
  <c r="Q80"/>
  <c r="X80"/>
  <c r="Y80" l="1"/>
  <c r="S73" l="1"/>
  <c r="U73"/>
  <c r="J71"/>
  <c r="J73" s="1"/>
  <c r="L71" l="1"/>
  <c r="Y71" l="1"/>
  <c r="M63" l="1"/>
  <c r="K63" l="1"/>
  <c r="O63"/>
  <c r="J63"/>
  <c r="L63"/>
  <c r="N63" l="1"/>
  <c r="Q63" l="1"/>
  <c r="R63"/>
  <c r="P63"/>
  <c r="W63"/>
  <c r="V63" l="1"/>
  <c r="T63"/>
  <c r="X63"/>
  <c r="Y63" l="1"/>
  <c r="J57" l="1"/>
  <c r="Y57" l="1"/>
  <c r="K57" l="1"/>
  <c r="L57"/>
  <c r="M57"/>
  <c r="N57"/>
  <c r="O57"/>
  <c r="P57"/>
  <c r="Q57"/>
  <c r="R57"/>
  <c r="T57"/>
  <c r="W57"/>
  <c r="V57" s="1"/>
  <c r="X57"/>
  <c r="M52" l="1"/>
  <c r="J52"/>
  <c r="J46" l="1"/>
  <c r="K52"/>
  <c r="O52"/>
  <c r="N52"/>
  <c r="L52" l="1"/>
  <c r="P52" l="1"/>
  <c r="R52"/>
  <c r="Q52"/>
  <c r="W52"/>
  <c r="T52"/>
  <c r="V52" l="1"/>
  <c r="X52" l="1"/>
  <c r="Y52"/>
  <c r="R84" i="177" l="1"/>
  <c r="L84"/>
  <c r="R83"/>
  <c r="S83" s="1"/>
  <c r="L83"/>
  <c r="R82"/>
  <c r="L82"/>
  <c r="N82" l="1"/>
  <c r="N84"/>
  <c r="O84" s="1"/>
  <c r="S82"/>
  <c r="S84"/>
  <c r="N83"/>
  <c r="O83" s="1"/>
  <c r="O82" l="1"/>
  <c r="T82" s="1"/>
  <c r="T84"/>
  <c r="U84" s="1"/>
  <c r="V84" s="1"/>
  <c r="Q82"/>
  <c r="Q84"/>
  <c r="Q83"/>
  <c r="T83"/>
  <c r="U83" s="1"/>
  <c r="V83" s="1"/>
  <c r="U82" l="1"/>
  <c r="V82" l="1"/>
  <c r="O46" i="176" l="1"/>
  <c r="M46"/>
  <c r="K46"/>
  <c r="O39"/>
  <c r="M39"/>
  <c r="K39"/>
  <c r="J39"/>
  <c r="L46" l="1"/>
  <c r="N46"/>
  <c r="N39" l="1"/>
  <c r="W46"/>
  <c r="L39"/>
  <c r="P46"/>
  <c r="T46"/>
  <c r="R46"/>
  <c r="P39" l="1"/>
  <c r="Q46"/>
  <c r="R39"/>
  <c r="S46"/>
  <c r="X46" l="1"/>
  <c r="Q39"/>
  <c r="Y46"/>
  <c r="W39"/>
  <c r="T39"/>
  <c r="S39" s="1"/>
  <c r="X39" l="1"/>
  <c r="U39"/>
  <c r="V39" s="1"/>
  <c r="Y39" l="1"/>
  <c r="J33" l="1"/>
  <c r="L33" l="1"/>
  <c r="J28" l="1"/>
  <c r="K28"/>
  <c r="L28"/>
  <c r="M28"/>
  <c r="N28"/>
  <c r="O28"/>
  <c r="R28" l="1"/>
  <c r="W28"/>
  <c r="P28"/>
  <c r="V28" l="1"/>
  <c r="T28"/>
  <c r="Q28"/>
  <c r="X28" l="1"/>
  <c r="Y28" l="1"/>
  <c r="S36" i="177" l="1"/>
  <c r="S35"/>
  <c r="S34"/>
  <c r="J61" l="1"/>
  <c r="K61"/>
  <c r="L34"/>
  <c r="L35"/>
  <c r="N35" s="1"/>
  <c r="O35" s="1"/>
  <c r="T35" s="1"/>
  <c r="U35" s="1"/>
  <c r="L36"/>
  <c r="L42"/>
  <c r="L43"/>
  <c r="L44"/>
  <c r="N44" s="1"/>
  <c r="O44" s="1"/>
  <c r="S44"/>
  <c r="N43" l="1"/>
  <c r="N42"/>
  <c r="S42"/>
  <c r="S43"/>
  <c r="V35"/>
  <c r="N34"/>
  <c r="N36"/>
  <c r="Q35"/>
  <c r="Q44"/>
  <c r="T44"/>
  <c r="U44" s="1"/>
  <c r="O42" l="1"/>
  <c r="O43"/>
  <c r="O34"/>
  <c r="O36"/>
  <c r="V44"/>
  <c r="T43" l="1"/>
  <c r="Q43"/>
  <c r="Q42"/>
  <c r="T42"/>
  <c r="T36"/>
  <c r="Q36"/>
  <c r="T34"/>
  <c r="Q34"/>
  <c r="U34" l="1"/>
  <c r="U36"/>
  <c r="U43"/>
  <c r="U42"/>
  <c r="V43" l="1"/>
  <c r="V42"/>
  <c r="V36"/>
  <c r="V34"/>
  <c r="O218" i="176" l="1"/>
  <c r="M218"/>
  <c r="K218"/>
  <c r="L216"/>
  <c r="N218"/>
  <c r="U216"/>
  <c r="V216" s="1"/>
  <c r="L217"/>
  <c r="U217"/>
  <c r="V217" s="1"/>
  <c r="R219"/>
  <c r="J218"/>
  <c r="L218" l="1"/>
  <c r="P216"/>
  <c r="R217"/>
  <c r="P217"/>
  <c r="R216"/>
  <c r="R218" s="1"/>
  <c r="P218" l="1"/>
  <c r="Q216"/>
  <c r="T216"/>
  <c r="W216"/>
  <c r="T217"/>
  <c r="W217"/>
  <c r="Q217"/>
  <c r="T218" l="1"/>
  <c r="S218" s="1"/>
  <c r="Q218"/>
  <c r="W218"/>
  <c r="X217"/>
  <c r="Y217" s="1"/>
  <c r="X216"/>
  <c r="Y216" l="1"/>
  <c r="Y218" s="1"/>
  <c r="X218"/>
  <c r="W309" i="177"/>
  <c r="R306" l="1"/>
  <c r="S306" s="1"/>
  <c r="L306"/>
  <c r="M307"/>
  <c r="K307"/>
  <c r="J307"/>
  <c r="R305"/>
  <c r="S305" s="1"/>
  <c r="L305"/>
  <c r="N305" s="1"/>
  <c r="R304"/>
  <c r="S304" s="1"/>
  <c r="L304"/>
  <c r="J309" l="1"/>
  <c r="M309"/>
  <c r="K309"/>
  <c r="N306"/>
  <c r="O305"/>
  <c r="T305" s="1"/>
  <c r="L307"/>
  <c r="N304"/>
  <c r="L309" l="1"/>
  <c r="O306"/>
  <c r="T306" s="1"/>
  <c r="Q305"/>
  <c r="N307"/>
  <c r="U305"/>
  <c r="V305" s="1"/>
  <c r="O304"/>
  <c r="Q306" l="1"/>
  <c r="N309"/>
  <c r="U306"/>
  <c r="O307"/>
  <c r="Q304"/>
  <c r="T304"/>
  <c r="O309" l="1"/>
  <c r="V306"/>
  <c r="T307"/>
  <c r="U304"/>
  <c r="Q307"/>
  <c r="Q309" l="1"/>
  <c r="R309" s="1"/>
  <c r="S309" s="1"/>
  <c r="T309"/>
  <c r="S307"/>
  <c r="V304"/>
  <c r="U307"/>
  <c r="U309" l="1"/>
  <c r="V307"/>
  <c r="V309" l="1"/>
  <c r="K293"/>
  <c r="K295" s="1"/>
  <c r="J293"/>
  <c r="J295" l="1"/>
  <c r="B277" l="1"/>
  <c r="B278" s="1"/>
  <c r="B206" l="1"/>
  <c r="R166" l="1"/>
  <c r="S166" s="1"/>
  <c r="R165"/>
  <c r="S165" s="1"/>
  <c r="R164"/>
  <c r="S164" s="1"/>
  <c r="L166" l="1"/>
  <c r="O166" s="1"/>
  <c r="L165"/>
  <c r="L164"/>
  <c r="L167" l="1"/>
  <c r="O164"/>
  <c r="O165"/>
  <c r="T165" s="1"/>
  <c r="Q166"/>
  <c r="T166"/>
  <c r="U166" s="1"/>
  <c r="V166" s="1"/>
  <c r="Q165" l="1"/>
  <c r="T164"/>
  <c r="U164" s="1"/>
  <c r="Q164"/>
  <c r="O167"/>
  <c r="U165"/>
  <c r="T167" l="1"/>
  <c r="Q167"/>
  <c r="V164"/>
  <c r="V165"/>
  <c r="V167" l="1"/>
  <c r="B165"/>
  <c r="B166" s="1"/>
  <c r="X159" l="1"/>
  <c r="O106" i="176" l="1"/>
  <c r="M106"/>
  <c r="K106"/>
  <c r="J106"/>
  <c r="N106" l="1"/>
  <c r="R106" l="1"/>
  <c r="P106"/>
  <c r="W106" l="1"/>
  <c r="V106" s="1"/>
  <c r="Q106"/>
  <c r="Y106" l="1"/>
  <c r="X106"/>
  <c r="K99" l="1"/>
  <c r="M99"/>
  <c r="O99"/>
  <c r="N99" l="1"/>
  <c r="P99" l="1"/>
  <c r="T99" l="1"/>
  <c r="Q99"/>
  <c r="X99" l="1"/>
  <c r="V88" l="1"/>
  <c r="K71" l="1"/>
  <c r="K73" s="1"/>
  <c r="M71"/>
  <c r="M73" s="1"/>
  <c r="O71"/>
  <c r="O73" s="1"/>
  <c r="N71" l="1"/>
  <c r="N73" s="1"/>
  <c r="L73"/>
  <c r="P71" l="1"/>
  <c r="P73" s="1"/>
  <c r="R71"/>
  <c r="R73" s="1"/>
  <c r="W71" l="1"/>
  <c r="W73" s="1"/>
  <c r="T71"/>
  <c r="T73" s="1"/>
  <c r="Q71"/>
  <c r="Q73" s="1"/>
  <c r="V71" l="1"/>
  <c r="V73" s="1"/>
  <c r="X71"/>
  <c r="X73" s="1"/>
  <c r="Y73" l="1"/>
  <c r="B99" i="177" l="1"/>
  <c r="B100" s="1"/>
  <c r="B91" l="1"/>
  <c r="B92" s="1"/>
  <c r="B6" i="54" l="1"/>
  <c r="B7" l="1"/>
  <c r="B44" i="177" l="1"/>
  <c r="J22" l="1"/>
  <c r="J24" l="1"/>
  <c r="V29" l="1"/>
  <c r="J29"/>
  <c r="J31" s="1"/>
  <c r="X30" l="1"/>
  <c r="V31"/>
  <c r="E30" i="165"/>
  <c r="K22" i="177"/>
  <c r="K24" s="1"/>
  <c r="M22"/>
  <c r="M24" s="1"/>
  <c r="F30" i="165" l="1"/>
  <c r="J53" i="177" l="1"/>
  <c r="K53"/>
  <c r="K109"/>
  <c r="M109"/>
  <c r="J109"/>
  <c r="K45" l="1"/>
  <c r="M45"/>
  <c r="J45"/>
  <c r="K37" l="1"/>
  <c r="K39" s="1"/>
  <c r="M37"/>
  <c r="M39" s="1"/>
  <c r="J37"/>
  <c r="K29" l="1"/>
  <c r="K31" s="1"/>
  <c r="M29"/>
  <c r="M31" s="1"/>
  <c r="R50" l="1"/>
  <c r="S50" s="1"/>
  <c r="R51"/>
  <c r="S51" s="1"/>
  <c r="L45" l="1"/>
  <c r="N45" l="1"/>
  <c r="O45" l="1"/>
  <c r="T45" l="1"/>
  <c r="U45"/>
  <c r="Q45"/>
  <c r="S45" l="1"/>
  <c r="L29"/>
  <c r="L31" s="1"/>
  <c r="V45" l="1"/>
  <c r="N29"/>
  <c r="N31" s="1"/>
  <c r="O29" l="1"/>
  <c r="O31" s="1"/>
  <c r="W26"/>
  <c r="T29" l="1"/>
  <c r="T31" s="1"/>
  <c r="Q29"/>
  <c r="Q31" s="1"/>
  <c r="S29" l="1"/>
  <c r="S31" s="1"/>
  <c r="U29"/>
  <c r="U31" s="1"/>
  <c r="K36" i="179" l="1"/>
  <c r="M36"/>
  <c r="J36"/>
  <c r="L36" l="1"/>
  <c r="N36" l="1"/>
  <c r="O36"/>
  <c r="Q36" l="1"/>
  <c r="T36"/>
  <c r="S36" s="1"/>
  <c r="V36" l="1"/>
  <c r="U36"/>
  <c r="L52" i="177" l="1"/>
  <c r="L51"/>
  <c r="L50"/>
  <c r="O51" l="1"/>
  <c r="Q51" s="1"/>
  <c r="O50"/>
  <c r="L53"/>
  <c r="Q50" l="1"/>
  <c r="T51"/>
  <c r="U51" s="1"/>
  <c r="T50"/>
  <c r="U50" l="1"/>
  <c r="V51"/>
  <c r="V50" l="1"/>
  <c r="L37" l="1"/>
  <c r="L39" s="1"/>
  <c r="N37" l="1"/>
  <c r="N39" s="1"/>
  <c r="R16" i="179"/>
  <c r="S16" s="1"/>
  <c r="L16"/>
  <c r="O37" i="177" l="1"/>
  <c r="O39" s="1"/>
  <c r="N16" i="179"/>
  <c r="O16" s="1"/>
  <c r="Q37" i="177" l="1"/>
  <c r="Q39" s="1"/>
  <c r="T37"/>
  <c r="T39" s="1"/>
  <c r="Q16" i="179"/>
  <c r="T16"/>
  <c r="U16" s="1"/>
  <c r="V16" s="1"/>
  <c r="S37" i="177" l="1"/>
  <c r="S39" s="1"/>
  <c r="U37"/>
  <c r="U39" s="1"/>
  <c r="V37" l="1"/>
  <c r="V39" s="1"/>
  <c r="N286" l="1"/>
  <c r="O286" l="1"/>
  <c r="B284"/>
  <c r="B285" s="1"/>
  <c r="R278" l="1"/>
  <c r="S278" s="1"/>
  <c r="R277"/>
  <c r="S277" s="1"/>
  <c r="R276"/>
  <c r="N278"/>
  <c r="O278" s="1"/>
  <c r="Q278" s="1"/>
  <c r="N277" l="1"/>
  <c r="S276"/>
  <c r="N276"/>
  <c r="T278"/>
  <c r="U278" s="1"/>
  <c r="O277" l="1"/>
  <c r="O276"/>
  <c r="V278"/>
  <c r="Q277" l="1"/>
  <c r="T277"/>
  <c r="Q276"/>
  <c r="T276"/>
  <c r="U277" l="1"/>
  <c r="U276"/>
  <c r="V277" l="1"/>
  <c r="V276"/>
  <c r="K89" i="179" l="1"/>
  <c r="M89"/>
  <c r="L89"/>
  <c r="N89" l="1"/>
  <c r="T89" l="1"/>
  <c r="O89"/>
  <c r="Q89"/>
  <c r="U89" l="1"/>
  <c r="S89"/>
  <c r="R264" i="177"/>
  <c r="S264" s="1"/>
  <c r="L264"/>
  <c r="R263"/>
  <c r="S263" s="1"/>
  <c r="L263"/>
  <c r="N263" s="1"/>
  <c r="R262"/>
  <c r="S262" s="1"/>
  <c r="L262"/>
  <c r="R261"/>
  <c r="S261" s="1"/>
  <c r="L261"/>
  <c r="N261" s="1"/>
  <c r="R260"/>
  <c r="S260" s="1"/>
  <c r="L260"/>
  <c r="R257"/>
  <c r="S257" s="1"/>
  <c r="L257"/>
  <c r="N257" s="1"/>
  <c r="R256"/>
  <c r="S256" s="1"/>
  <c r="L256"/>
  <c r="R255"/>
  <c r="S255" s="1"/>
  <c r="L255"/>
  <c r="N255" s="1"/>
  <c r="R254"/>
  <c r="S254" s="1"/>
  <c r="L254"/>
  <c r="R253"/>
  <c r="S253" s="1"/>
  <c r="L253"/>
  <c r="R252"/>
  <c r="S252" s="1"/>
  <c r="L252"/>
  <c r="R251"/>
  <c r="S251" s="1"/>
  <c r="L251"/>
  <c r="R250"/>
  <c r="S250" s="1"/>
  <c r="L250"/>
  <c r="R249"/>
  <c r="S249" s="1"/>
  <c r="L249"/>
  <c r="N249" s="1"/>
  <c r="R248"/>
  <c r="S248" s="1"/>
  <c r="L248"/>
  <c r="R216"/>
  <c r="S216" s="1"/>
  <c r="L216"/>
  <c r="N216" s="1"/>
  <c r="R215"/>
  <c r="S215" s="1"/>
  <c r="L215"/>
  <c r="R214"/>
  <c r="S214" s="1"/>
  <c r="L214"/>
  <c r="R213"/>
  <c r="S213" s="1"/>
  <c r="L213"/>
  <c r="R212"/>
  <c r="S212" s="1"/>
  <c r="L212"/>
  <c r="N212" l="1"/>
  <c r="O212" s="1"/>
  <c r="N214"/>
  <c r="O214" s="1"/>
  <c r="N251"/>
  <c r="N253"/>
  <c r="O253" s="1"/>
  <c r="V89" i="179"/>
  <c r="O216" i="177"/>
  <c r="Q216" s="1"/>
  <c r="O249"/>
  <c r="Q249" s="1"/>
  <c r="O255"/>
  <c r="Q255" s="1"/>
  <c r="O257"/>
  <c r="Q257" s="1"/>
  <c r="O261"/>
  <c r="Q261" s="1"/>
  <c r="O263"/>
  <c r="T263" s="1"/>
  <c r="N260"/>
  <c r="O260" s="1"/>
  <c r="N262"/>
  <c r="N264"/>
  <c r="O264" s="1"/>
  <c r="N248"/>
  <c r="O248" s="1"/>
  <c r="N250"/>
  <c r="O250" s="1"/>
  <c r="N252"/>
  <c r="N254"/>
  <c r="O254" s="1"/>
  <c r="N256"/>
  <c r="O256" s="1"/>
  <c r="N213"/>
  <c r="O213" s="1"/>
  <c r="N215"/>
  <c r="T249" l="1"/>
  <c r="U249" s="1"/>
  <c r="V249" s="1"/>
  <c r="O251"/>
  <c r="Q251" s="1"/>
  <c r="O215"/>
  <c r="Q215" s="1"/>
  <c r="O252"/>
  <c r="Q252" s="1"/>
  <c r="Q212"/>
  <c r="O262"/>
  <c r="Q253"/>
  <c r="T214"/>
  <c r="U214" s="1"/>
  <c r="Q263"/>
  <c r="Q214"/>
  <c r="T257"/>
  <c r="T253"/>
  <c r="T216"/>
  <c r="U216" s="1"/>
  <c r="V216" s="1"/>
  <c r="T212"/>
  <c r="T255"/>
  <c r="U255" s="1"/>
  <c r="V255" s="1"/>
  <c r="T261"/>
  <c r="U261" s="1"/>
  <c r="V261" s="1"/>
  <c r="T264"/>
  <c r="Q264"/>
  <c r="T260"/>
  <c r="Q260"/>
  <c r="U263"/>
  <c r="V263" s="1"/>
  <c r="T256"/>
  <c r="Q256"/>
  <c r="T248"/>
  <c r="Q248"/>
  <c r="T254"/>
  <c r="Q254"/>
  <c r="T250"/>
  <c r="Q250"/>
  <c r="U257"/>
  <c r="V257" s="1"/>
  <c r="T213"/>
  <c r="Q213"/>
  <c r="T215" l="1"/>
  <c r="T252"/>
  <c r="T251"/>
  <c r="U251" s="1"/>
  <c r="Q262"/>
  <c r="T262"/>
  <c r="V214"/>
  <c r="U212"/>
  <c r="V212" s="1"/>
  <c r="U253"/>
  <c r="U260"/>
  <c r="U264"/>
  <c r="V264" s="1"/>
  <c r="U250"/>
  <c r="V250" s="1"/>
  <c r="U254"/>
  <c r="V254" s="1"/>
  <c r="U248"/>
  <c r="U252"/>
  <c r="U256"/>
  <c r="V256" s="1"/>
  <c r="U213"/>
  <c r="V213" s="1"/>
  <c r="U215"/>
  <c r="U262" l="1"/>
  <c r="V252"/>
  <c r="V215"/>
  <c r="V253"/>
  <c r="V251"/>
  <c r="V260"/>
  <c r="V248"/>
  <c r="V262" l="1"/>
  <c r="R259" l="1"/>
  <c r="S259" s="1"/>
  <c r="L259"/>
  <c r="R258"/>
  <c r="L258"/>
  <c r="S258" l="1"/>
  <c r="N259"/>
  <c r="N258"/>
  <c r="O259" l="1"/>
  <c r="T259" s="1"/>
  <c r="O258"/>
  <c r="Q259" l="1"/>
  <c r="T258"/>
  <c r="U258" s="1"/>
  <c r="Q258"/>
  <c r="U259"/>
  <c r="V259" l="1"/>
  <c r="V258"/>
  <c r="M87" i="179"/>
  <c r="K84" l="1"/>
  <c r="M84"/>
  <c r="J84"/>
  <c r="L84"/>
  <c r="M78" l="1"/>
  <c r="N78" l="1"/>
  <c r="S78" l="1"/>
  <c r="L172" i="177" l="1"/>
  <c r="R172"/>
  <c r="S172" s="1"/>
  <c r="L173"/>
  <c r="R173"/>
  <c r="S173" s="1"/>
  <c r="B173"/>
  <c r="B174" s="1"/>
  <c r="L175" l="1"/>
  <c r="N172"/>
  <c r="N173"/>
  <c r="N175" l="1"/>
  <c r="O172"/>
  <c r="O173"/>
  <c r="Q172" l="1"/>
  <c r="O175"/>
  <c r="Q173"/>
  <c r="T172"/>
  <c r="T173"/>
  <c r="U173" s="1"/>
  <c r="T175" l="1"/>
  <c r="Q175"/>
  <c r="U172"/>
  <c r="V173"/>
  <c r="V172" l="1"/>
  <c r="U175"/>
  <c r="S175"/>
  <c r="K150"/>
  <c r="M150"/>
  <c r="J150"/>
  <c r="V175" l="1"/>
  <c r="K142" l="1"/>
  <c r="K144" s="1"/>
  <c r="J142"/>
  <c r="J144" s="1"/>
  <c r="W142"/>
  <c r="K126" l="1"/>
  <c r="M126"/>
  <c r="J126"/>
  <c r="L126" l="1"/>
  <c r="N126" l="1"/>
  <c r="O126" l="1"/>
  <c r="T126" l="1"/>
  <c r="Q126"/>
  <c r="S126" l="1"/>
  <c r="U126"/>
  <c r="V126" l="1"/>
  <c r="B115" l="1"/>
  <c r="B116" s="1"/>
  <c r="L77" l="1"/>
  <c r="N77" l="1"/>
  <c r="Q77" l="1"/>
  <c r="T77" l="1"/>
  <c r="O77"/>
  <c r="U77"/>
  <c r="S77" l="1"/>
  <c r="V77"/>
  <c r="J39" l="1"/>
  <c r="J69"/>
  <c r="K69"/>
  <c r="J85"/>
  <c r="J87" s="1"/>
  <c r="K85"/>
  <c r="K87" s="1"/>
  <c r="J93"/>
  <c r="K93"/>
  <c r="K95" s="1"/>
  <c r="J95"/>
  <c r="J101"/>
  <c r="J103" s="1"/>
  <c r="K101"/>
  <c r="K103" s="1"/>
  <c r="C58" l="1"/>
  <c r="C66" s="1"/>
  <c r="C74" s="1"/>
  <c r="C82" l="1"/>
  <c r="C90" s="1"/>
  <c r="C98" s="1"/>
  <c r="C106" s="1"/>
  <c r="C114" s="1"/>
  <c r="C122" s="1"/>
  <c r="J20" i="165"/>
  <c r="I20" s="1"/>
  <c r="K199" i="177" l="1"/>
  <c r="K201" s="1"/>
  <c r="M199"/>
  <c r="M201" s="1"/>
  <c r="J201"/>
  <c r="N134" l="1"/>
  <c r="O134" l="1"/>
  <c r="V46" i="176" l="1"/>
  <c r="M53" i="177" l="1"/>
  <c r="L22" l="1"/>
  <c r="L24" s="1"/>
  <c r="N22" l="1"/>
  <c r="N24" s="1"/>
  <c r="O22" l="1"/>
  <c r="O24" s="1"/>
  <c r="Q22" l="1"/>
  <c r="Q24" s="1"/>
  <c r="T22"/>
  <c r="T24" s="1"/>
  <c r="S22" l="1"/>
  <c r="S24" s="1"/>
  <c r="U22"/>
  <c r="U24" s="1"/>
  <c r="F20" i="165" l="1"/>
  <c r="H30"/>
  <c r="X25" i="177" l="1"/>
  <c r="X32" s="1"/>
  <c r="K300"/>
  <c r="M300"/>
  <c r="J300"/>
  <c r="R298" l="1"/>
  <c r="S298" s="1"/>
  <c r="L298"/>
  <c r="R297"/>
  <c r="L297"/>
  <c r="L300" l="1"/>
  <c r="N298"/>
  <c r="O298" s="1"/>
  <c r="N297"/>
  <c r="S297"/>
  <c r="O297" l="1"/>
  <c r="N300"/>
  <c r="T298"/>
  <c r="U298" s="1"/>
  <c r="V298" s="1"/>
  <c r="Q298"/>
  <c r="T297" l="1"/>
  <c r="U297" s="1"/>
  <c r="Q297"/>
  <c r="O300"/>
  <c r="T300" l="1"/>
  <c r="Q300"/>
  <c r="V297"/>
  <c r="S300" l="1"/>
  <c r="U300"/>
  <c r="V300" l="1"/>
  <c r="M293" l="1"/>
  <c r="M295" s="1"/>
  <c r="L293" l="1"/>
  <c r="L295" l="1"/>
  <c r="N293"/>
  <c r="N295" s="1"/>
  <c r="O293" l="1"/>
  <c r="O295" s="1"/>
  <c r="T293" l="1"/>
  <c r="T295" s="1"/>
  <c r="Q293"/>
  <c r="Q295" s="1"/>
  <c r="S293" l="1"/>
  <c r="S295" s="1"/>
  <c r="U293"/>
  <c r="U295" s="1"/>
  <c r="V293"/>
  <c r="V295" s="1"/>
  <c r="K286" l="1"/>
  <c r="M286"/>
  <c r="J286"/>
  <c r="L286" l="1"/>
  <c r="T286" l="1"/>
  <c r="Q286"/>
  <c r="S286" l="1"/>
  <c r="U286"/>
  <c r="V286" l="1"/>
  <c r="I42" i="165" l="1"/>
  <c r="R41"/>
  <c r="Q41"/>
  <c r="P41"/>
  <c r="O41"/>
  <c r="M41"/>
  <c r="K41"/>
  <c r="J41"/>
  <c r="H41"/>
  <c r="G41"/>
  <c r="F41"/>
  <c r="E41"/>
  <c r="H42" l="1"/>
  <c r="R42"/>
  <c r="G42" l="1"/>
  <c r="Q42"/>
  <c r="P42" l="1"/>
  <c r="F42"/>
  <c r="R30"/>
  <c r="Q30"/>
  <c r="P30"/>
  <c r="M30"/>
  <c r="K30"/>
  <c r="J30"/>
  <c r="I30" s="1"/>
  <c r="G30"/>
  <c r="R20"/>
  <c r="Q20"/>
  <c r="P20"/>
  <c r="O20" s="1"/>
  <c r="M20"/>
  <c r="K21"/>
  <c r="K83" s="1"/>
  <c r="K143" s="1"/>
  <c r="F21"/>
  <c r="K154" l="1"/>
  <c r="K92"/>
  <c r="F83"/>
  <c r="F143" s="1"/>
  <c r="O30"/>
  <c r="O42"/>
  <c r="M42" s="1"/>
  <c r="K31"/>
  <c r="K32" s="1"/>
  <c r="M31"/>
  <c r="J21"/>
  <c r="J83" s="1"/>
  <c r="J143" s="1"/>
  <c r="P31"/>
  <c r="R21"/>
  <c r="R83" s="1"/>
  <c r="R143" s="1"/>
  <c r="R154" s="1"/>
  <c r="G31"/>
  <c r="G32" s="1"/>
  <c r="R31"/>
  <c r="Q31"/>
  <c r="F31"/>
  <c r="F91" s="1"/>
  <c r="F153" s="1"/>
  <c r="J31"/>
  <c r="E20"/>
  <c r="Q2"/>
  <c r="F154" l="1"/>
  <c r="J154"/>
  <c r="I154" s="1"/>
  <c r="I143"/>
  <c r="F92"/>
  <c r="R92"/>
  <c r="I83"/>
  <c r="J92"/>
  <c r="I92" s="1"/>
  <c r="F32"/>
  <c r="O31"/>
  <c r="I21"/>
  <c r="J32"/>
  <c r="R32"/>
  <c r="Q21"/>
  <c r="Q32" l="1"/>
  <c r="Q83"/>
  <c r="Q143" s="1"/>
  <c r="Q154" s="1"/>
  <c r="H31"/>
  <c r="P21"/>
  <c r="P83" s="1"/>
  <c r="P143" s="1"/>
  <c r="P154" l="1"/>
  <c r="O154" s="1"/>
  <c r="O143"/>
  <c r="Q92"/>
  <c r="P92"/>
  <c r="O92" s="1"/>
  <c r="O83"/>
  <c r="H32"/>
  <c r="I32" s="1"/>
  <c r="I31"/>
  <c r="P32"/>
  <c r="O32" s="1"/>
  <c r="O21"/>
  <c r="M21"/>
  <c r="M32" l="1"/>
  <c r="M83"/>
  <c r="M143" s="1"/>
  <c r="M154" s="1"/>
  <c r="X279" i="177"/>
  <c r="W279"/>
  <c r="K279"/>
  <c r="M92" i="165" l="1"/>
  <c r="X273" i="177"/>
  <c r="W273"/>
  <c r="M273"/>
  <c r="K273"/>
  <c r="J273"/>
  <c r="R267"/>
  <c r="X265"/>
  <c r="W265"/>
  <c r="K265"/>
  <c r="J265"/>
  <c r="L273" l="1"/>
  <c r="L279"/>
  <c r="X207"/>
  <c r="K207"/>
  <c r="J207"/>
  <c r="L265" l="1"/>
  <c r="R206"/>
  <c r="L206"/>
  <c r="R205"/>
  <c r="L205"/>
  <c r="R204"/>
  <c r="L204"/>
  <c r="N205" l="1"/>
  <c r="N204"/>
  <c r="S204"/>
  <c r="L207"/>
  <c r="O204" l="1"/>
  <c r="T204" l="1"/>
  <c r="Q204"/>
  <c r="U204" l="1"/>
  <c r="V204" l="1"/>
  <c r="R198" l="1"/>
  <c r="L198"/>
  <c r="R197"/>
  <c r="L197"/>
  <c r="R196"/>
  <c r="S196" s="1"/>
  <c r="L196" l="1"/>
  <c r="M193"/>
  <c r="K193"/>
  <c r="J193"/>
  <c r="X191"/>
  <c r="W191"/>
  <c r="K191"/>
  <c r="J191"/>
  <c r="N196" l="1"/>
  <c r="L199"/>
  <c r="L201" s="1"/>
  <c r="O196" l="1"/>
  <c r="T196" l="1"/>
  <c r="Q196"/>
  <c r="X183"/>
  <c r="W183"/>
  <c r="U196" l="1"/>
  <c r="V196" s="1"/>
  <c r="R193"/>
  <c r="L193"/>
  <c r="L191"/>
  <c r="X175"/>
  <c r="W175"/>
  <c r="L192" l="1"/>
  <c r="K192" s="1"/>
  <c r="J192" s="1"/>
  <c r="X167" l="1"/>
  <c r="W167"/>
  <c r="W159"/>
  <c r="K159"/>
  <c r="K160" s="1"/>
  <c r="J159"/>
  <c r="R158"/>
  <c r="L158"/>
  <c r="R157"/>
  <c r="L157"/>
  <c r="R156"/>
  <c r="L156"/>
  <c r="B156"/>
  <c r="R155"/>
  <c r="L155"/>
  <c r="J160" l="1"/>
  <c r="L161"/>
  <c r="B157"/>
  <c r="B158" s="1"/>
  <c r="N155"/>
  <c r="N157"/>
  <c r="L159"/>
  <c r="X150"/>
  <c r="W150"/>
  <c r="X142"/>
  <c r="R141"/>
  <c r="L141"/>
  <c r="R140"/>
  <c r="L140"/>
  <c r="R139"/>
  <c r="L139"/>
  <c r="R136"/>
  <c r="X134"/>
  <c r="W134"/>
  <c r="K134"/>
  <c r="J134"/>
  <c r="J311" s="1"/>
  <c r="J313" s="1"/>
  <c r="X126"/>
  <c r="W126"/>
  <c r="X117"/>
  <c r="W117"/>
  <c r="R116"/>
  <c r="L116"/>
  <c r="R115"/>
  <c r="L115"/>
  <c r="N115" s="1"/>
  <c r="R114"/>
  <c r="L114"/>
  <c r="X109"/>
  <c r="W109"/>
  <c r="R108"/>
  <c r="L108"/>
  <c r="N108" s="1"/>
  <c r="R107"/>
  <c r="L107"/>
  <c r="B107"/>
  <c r="B108" s="1"/>
  <c r="R106"/>
  <c r="L106"/>
  <c r="R103"/>
  <c r="W102"/>
  <c r="X101"/>
  <c r="R98"/>
  <c r="L98"/>
  <c r="R100"/>
  <c r="L100"/>
  <c r="R99"/>
  <c r="L99"/>
  <c r="R95"/>
  <c r="X93"/>
  <c r="W93"/>
  <c r="R92"/>
  <c r="L92"/>
  <c r="R91"/>
  <c r="L91"/>
  <c r="R90"/>
  <c r="L90"/>
  <c r="X85"/>
  <c r="W85"/>
  <c r="X77"/>
  <c r="W77"/>
  <c r="L160" l="1"/>
  <c r="L119"/>
  <c r="K311"/>
  <c r="K313" s="1"/>
  <c r="N116"/>
  <c r="N100"/>
  <c r="L109"/>
  <c r="L150"/>
  <c r="L142"/>
  <c r="L144" s="1"/>
  <c r="N114"/>
  <c r="N106"/>
  <c r="N99"/>
  <c r="N98"/>
  <c r="L93"/>
  <c r="L101"/>
  <c r="L103" s="1"/>
  <c r="L85"/>
  <c r="L87" s="1"/>
  <c r="N90"/>
  <c r="N91"/>
  <c r="N92"/>
  <c r="L117"/>
  <c r="L134"/>
  <c r="N140"/>
  <c r="X69"/>
  <c r="W69"/>
  <c r="R68"/>
  <c r="L68"/>
  <c r="N119" l="1"/>
  <c r="M119" s="1"/>
  <c r="N101"/>
  <c r="N103" s="1"/>
  <c r="N117"/>
  <c r="M117" s="1"/>
  <c r="L69"/>
  <c r="M101" l="1"/>
  <c r="M103" s="1"/>
  <c r="N118"/>
  <c r="X61" l="1"/>
  <c r="W61"/>
  <c r="R60"/>
  <c r="L60"/>
  <c r="R59"/>
  <c r="L59"/>
  <c r="R58"/>
  <c r="L58"/>
  <c r="N60" l="1"/>
  <c r="N58"/>
  <c r="L61"/>
  <c r="X53"/>
  <c r="W53"/>
  <c r="X45"/>
  <c r="X37"/>
  <c r="W37"/>
  <c r="W33"/>
  <c r="L311" l="1"/>
  <c r="L313" s="1"/>
  <c r="X29" l="1"/>
  <c r="W29"/>
  <c r="Y220" i="176" l="1"/>
  <c r="X220"/>
  <c r="W220"/>
  <c r="V220" l="1"/>
  <c r="S220"/>
  <c r="Q220"/>
  <c r="P220"/>
  <c r="M220"/>
  <c r="L220"/>
  <c r="K220"/>
  <c r="J220"/>
  <c r="R220" l="1"/>
  <c r="B207"/>
  <c r="B208" s="1"/>
  <c r="B209" s="1"/>
  <c r="B210" s="1"/>
  <c r="B211" s="1"/>
  <c r="B212" s="1"/>
  <c r="R215" l="1"/>
  <c r="Q205" l="1"/>
  <c r="R205"/>
  <c r="N205"/>
  <c r="M205" s="1"/>
  <c r="L205" s="1"/>
  <c r="K205" s="1"/>
  <c r="J205" s="1"/>
  <c r="Y205" s="1"/>
  <c r="X205" s="1"/>
  <c r="W205" s="1"/>
  <c r="V205" s="1"/>
  <c r="C131" i="177"/>
  <c r="P205" i="176" l="1"/>
  <c r="O205" s="1"/>
  <c r="C139" i="177"/>
  <c r="C147" s="1"/>
  <c r="Q215" i="176" l="1"/>
  <c r="P215" s="1"/>
  <c r="O215" s="1"/>
  <c r="N215" s="1"/>
  <c r="M215" s="1"/>
  <c r="L215" s="1"/>
  <c r="K215" s="1"/>
  <c r="J215" s="1"/>
  <c r="Y215" l="1"/>
  <c r="C155" i="177"/>
  <c r="X215" i="176" l="1"/>
  <c r="W215" s="1"/>
  <c r="V215" s="1"/>
  <c r="C164" i="177"/>
  <c r="C172" s="1"/>
  <c r="C180" l="1"/>
  <c r="B149" i="176"/>
  <c r="B150" s="1"/>
  <c r="B151" s="1"/>
  <c r="B152" s="1"/>
  <c r="B153" s="1"/>
  <c r="B154" s="1"/>
  <c r="O137"/>
  <c r="M137"/>
  <c r="K137"/>
  <c r="S128"/>
  <c r="O128"/>
  <c r="M128"/>
  <c r="K128"/>
  <c r="U128"/>
  <c r="S122"/>
  <c r="O122"/>
  <c r="M122"/>
  <c r="K122"/>
  <c r="U122"/>
  <c r="S113"/>
  <c r="S108"/>
  <c r="O108"/>
  <c r="O113" s="1"/>
  <c r="M108"/>
  <c r="M113" s="1"/>
  <c r="K108"/>
  <c r="K113" s="1"/>
  <c r="U108"/>
  <c r="O101"/>
  <c r="M101"/>
  <c r="K101"/>
  <c r="B97"/>
  <c r="B98" s="1"/>
  <c r="S95"/>
  <c r="O95"/>
  <c r="M95"/>
  <c r="K95"/>
  <c r="U95"/>
  <c r="O90"/>
  <c r="M90"/>
  <c r="K90"/>
  <c r="J90" s="1"/>
  <c r="U90"/>
  <c r="S82"/>
  <c r="O82"/>
  <c r="M82"/>
  <c r="K82"/>
  <c r="U82"/>
  <c r="O65"/>
  <c r="M65"/>
  <c r="K65"/>
  <c r="J65"/>
  <c r="N65"/>
  <c r="L65"/>
  <c r="O59"/>
  <c r="M59"/>
  <c r="K59"/>
  <c r="J59"/>
  <c r="N59"/>
  <c r="L59"/>
  <c r="S54"/>
  <c r="O54"/>
  <c r="M54"/>
  <c r="K54"/>
  <c r="U54"/>
  <c r="S41"/>
  <c r="O41"/>
  <c r="M41"/>
  <c r="K41"/>
  <c r="U41"/>
  <c r="S35"/>
  <c r="O33"/>
  <c r="O35" s="1"/>
  <c r="M33"/>
  <c r="M35" s="1"/>
  <c r="K33"/>
  <c r="K35" s="1"/>
  <c r="N33"/>
  <c r="S23"/>
  <c r="O21"/>
  <c r="O23" s="1"/>
  <c r="M21"/>
  <c r="M23" s="1"/>
  <c r="M30" s="1"/>
  <c r="K21"/>
  <c r="K23" s="1"/>
  <c r="J21"/>
  <c r="N21"/>
  <c r="L21"/>
  <c r="U113" l="1"/>
  <c r="J41"/>
  <c r="U30"/>
  <c r="U35"/>
  <c r="L23"/>
  <c r="L95"/>
  <c r="J101"/>
  <c r="L122"/>
  <c r="J128"/>
  <c r="J35"/>
  <c r="L82"/>
  <c r="N90"/>
  <c r="L101"/>
  <c r="L108"/>
  <c r="L128"/>
  <c r="L137"/>
  <c r="P21"/>
  <c r="J23"/>
  <c r="N23"/>
  <c r="N35"/>
  <c r="L54"/>
  <c r="L90"/>
  <c r="N101"/>
  <c r="L113"/>
  <c r="N128"/>
  <c r="N41"/>
  <c r="L30"/>
  <c r="K30" s="1"/>
  <c r="J30" s="1"/>
  <c r="P33"/>
  <c r="L35"/>
  <c r="L41"/>
  <c r="J54"/>
  <c r="N54"/>
  <c r="J82"/>
  <c r="N82"/>
  <c r="J95"/>
  <c r="N95"/>
  <c r="J108"/>
  <c r="J113" s="1"/>
  <c r="N108"/>
  <c r="N113" s="1"/>
  <c r="J122"/>
  <c r="N122"/>
  <c r="J137"/>
  <c r="N137"/>
  <c r="C188" i="177"/>
  <c r="O18" i="176"/>
  <c r="K18"/>
  <c r="R18" l="1"/>
  <c r="P18"/>
  <c r="L18"/>
  <c r="N18"/>
  <c r="M18" s="1"/>
  <c r="J18"/>
  <c r="P59"/>
  <c r="P65"/>
  <c r="C196" i="177"/>
  <c r="C204" s="1"/>
  <c r="T18" i="176" l="1"/>
  <c r="Q18"/>
  <c r="S14"/>
  <c r="O14"/>
  <c r="M14"/>
  <c r="K14" l="1"/>
  <c r="L14"/>
  <c r="J14"/>
  <c r="C31"/>
  <c r="C36" s="1"/>
  <c r="C42" s="1"/>
  <c r="C212" i="177"/>
  <c r="C270" s="1"/>
  <c r="C276" s="1"/>
  <c r="C283" s="1"/>
  <c r="C290" s="1"/>
  <c r="C297" l="1"/>
  <c r="C304" s="1"/>
  <c r="T14" i="176"/>
  <c r="C49"/>
  <c r="C55" s="1"/>
  <c r="C60" s="1"/>
  <c r="C66" s="1"/>
  <c r="P14"/>
  <c r="N14"/>
  <c r="R14"/>
  <c r="Q14" l="1"/>
  <c r="C74"/>
  <c r="C83" s="1"/>
  <c r="C91" s="1"/>
  <c r="C96" s="1"/>
  <c r="C102" s="1"/>
  <c r="C109" s="1"/>
  <c r="C114" s="1"/>
  <c r="C123" s="1"/>
  <c r="C129" s="1"/>
  <c r="C138" s="1"/>
  <c r="C148" s="1"/>
  <c r="C158" s="1"/>
  <c r="C165" s="1"/>
  <c r="C174" s="1"/>
  <c r="C182" s="1"/>
  <c r="C191" s="1"/>
  <c r="C199" s="1"/>
  <c r="C206" s="1"/>
  <c r="C216" s="1"/>
  <c r="N107" i="179" l="1"/>
  <c r="M107"/>
  <c r="K107"/>
  <c r="J107"/>
  <c r="L106"/>
  <c r="B106"/>
  <c r="L105"/>
  <c r="O105" s="1"/>
  <c r="L107" l="1"/>
  <c r="B101"/>
  <c r="B102" s="1"/>
  <c r="B103" s="1"/>
  <c r="W94"/>
  <c r="U94"/>
  <c r="T94"/>
  <c r="Q94"/>
  <c r="O94"/>
  <c r="N94"/>
  <c r="M94"/>
  <c r="L94"/>
  <c r="K94"/>
  <c r="J94"/>
  <c r="T91"/>
  <c r="Q91"/>
  <c r="O91"/>
  <c r="N91"/>
  <c r="M91"/>
  <c r="K91"/>
  <c r="J91"/>
  <c r="W89"/>
  <c r="L87"/>
  <c r="K87"/>
  <c r="J87"/>
  <c r="S91" l="1"/>
  <c r="S94"/>
  <c r="N87"/>
  <c r="O87"/>
  <c r="Q105"/>
  <c r="W82"/>
  <c r="W78"/>
  <c r="W75"/>
  <c r="V75"/>
  <c r="U75"/>
  <c r="R75"/>
  <c r="Q75"/>
  <c r="O75"/>
  <c r="N75"/>
  <c r="M75"/>
  <c r="L75"/>
  <c r="K75"/>
  <c r="J75"/>
  <c r="W72"/>
  <c r="V72"/>
  <c r="X72" s="1"/>
  <c r="U72"/>
  <c r="T72"/>
  <c r="Q72"/>
  <c r="O72"/>
  <c r="N72"/>
  <c r="M72"/>
  <c r="L72"/>
  <c r="K72"/>
  <c r="J72"/>
  <c r="X75" l="1"/>
  <c r="O84"/>
  <c r="N84"/>
  <c r="S75"/>
  <c r="R105"/>
  <c r="S72"/>
  <c r="W69"/>
  <c r="V69"/>
  <c r="U69"/>
  <c r="T69"/>
  <c r="S69"/>
  <c r="R69"/>
  <c r="Q69"/>
  <c r="O69"/>
  <c r="N69"/>
  <c r="M69"/>
  <c r="L69"/>
  <c r="K69"/>
  <c r="J69"/>
  <c r="W67"/>
  <c r="N67"/>
  <c r="M67"/>
  <c r="K67"/>
  <c r="J67"/>
  <c r="Q84" l="1"/>
  <c r="T84"/>
  <c r="S84" s="1"/>
  <c r="S105"/>
  <c r="V87" l="1"/>
  <c r="U84"/>
  <c r="T105"/>
  <c r="L67"/>
  <c r="W65"/>
  <c r="V65"/>
  <c r="U65"/>
  <c r="T65"/>
  <c r="S65"/>
  <c r="R65"/>
  <c r="Q65"/>
  <c r="O65"/>
  <c r="N65"/>
  <c r="M65"/>
  <c r="L65"/>
  <c r="K65"/>
  <c r="J65"/>
  <c r="W63"/>
  <c r="V84" l="1"/>
  <c r="R67"/>
  <c r="U105"/>
  <c r="N63"/>
  <c r="M63"/>
  <c r="K63"/>
  <c r="J63"/>
  <c r="V105" l="1"/>
  <c r="L63"/>
  <c r="W105" l="1"/>
  <c r="W58" l="1"/>
  <c r="N58"/>
  <c r="M58"/>
  <c r="K58"/>
  <c r="J58"/>
  <c r="L58" l="1"/>
  <c r="W56"/>
  <c r="W52"/>
  <c r="V52"/>
  <c r="U52"/>
  <c r="T52"/>
  <c r="S52"/>
  <c r="Q52"/>
  <c r="O52"/>
  <c r="N52"/>
  <c r="M52"/>
  <c r="L52"/>
  <c r="K52"/>
  <c r="J52"/>
  <c r="W50"/>
  <c r="V50"/>
  <c r="U50"/>
  <c r="T50"/>
  <c r="Q50"/>
  <c r="O50"/>
  <c r="N50"/>
  <c r="M50"/>
  <c r="L50"/>
  <c r="K50"/>
  <c r="J50"/>
  <c r="S50" l="1"/>
  <c r="W42"/>
  <c r="W36"/>
  <c r="W31"/>
  <c r="W24"/>
  <c r="V24"/>
  <c r="U24"/>
  <c r="T24"/>
  <c r="Q24"/>
  <c r="O24"/>
  <c r="N24"/>
  <c r="M24"/>
  <c r="L24"/>
  <c r="K24"/>
  <c r="J24"/>
  <c r="W22"/>
  <c r="V22"/>
  <c r="U22"/>
  <c r="T22"/>
  <c r="S22"/>
  <c r="R22"/>
  <c r="Q22"/>
  <c r="P22"/>
  <c r="O22"/>
  <c r="N22"/>
  <c r="M22"/>
  <c r="L22"/>
  <c r="K22"/>
  <c r="J22"/>
  <c r="W20"/>
  <c r="V20"/>
  <c r="X20" s="1"/>
  <c r="U20"/>
  <c r="T20"/>
  <c r="Q20"/>
  <c r="O20"/>
  <c r="N20"/>
  <c r="M20"/>
  <c r="L20"/>
  <c r="K20"/>
  <c r="W17"/>
  <c r="V17"/>
  <c r="U17"/>
  <c r="T17"/>
  <c r="S17"/>
  <c r="R17"/>
  <c r="Q17"/>
  <c r="P17"/>
  <c r="O17"/>
  <c r="N17"/>
  <c r="M17"/>
  <c r="L17"/>
  <c r="K17"/>
  <c r="J17"/>
  <c r="W15"/>
  <c r="W10"/>
  <c r="V10"/>
  <c r="X15" s="1"/>
  <c r="U10"/>
  <c r="T10"/>
  <c r="Q10"/>
  <c r="O10"/>
  <c r="N10"/>
  <c r="M10"/>
  <c r="L10"/>
  <c r="K10"/>
  <c r="J10"/>
  <c r="J108" s="1"/>
  <c r="S20" l="1"/>
  <c r="S24"/>
  <c r="S10"/>
  <c r="X17"/>
  <c r="M108"/>
  <c r="M110" s="1"/>
  <c r="L108"/>
  <c r="K108"/>
  <c r="W61"/>
  <c r="C32"/>
  <c r="C37" s="1"/>
  <c r="C43" s="1"/>
  <c r="C49" s="1"/>
  <c r="C51" s="1"/>
  <c r="C53" s="1"/>
  <c r="C57" s="1"/>
  <c r="C59" s="1"/>
  <c r="C62" s="1"/>
  <c r="C64" s="1"/>
  <c r="C66" s="1"/>
  <c r="C68" s="1"/>
  <c r="C70" s="1"/>
  <c r="C73" s="1"/>
  <c r="C76" s="1"/>
  <c r="C79" s="1"/>
  <c r="C83" s="1"/>
  <c r="C85" s="1"/>
  <c r="W84" l="1"/>
  <c r="C88"/>
  <c r="C90" l="1"/>
  <c r="C92" s="1"/>
  <c r="W91" l="1"/>
  <c r="C95"/>
  <c r="C100" s="1"/>
  <c r="C105" s="1"/>
  <c r="U91" l="1"/>
  <c r="W99"/>
  <c r="O205" i="177" l="1"/>
  <c r="S205"/>
  <c r="N206"/>
  <c r="S206"/>
  <c r="N197"/>
  <c r="S197"/>
  <c r="N198"/>
  <c r="O198" s="1"/>
  <c r="Q198" s="1"/>
  <c r="S198"/>
  <c r="O155"/>
  <c r="S155"/>
  <c r="N156"/>
  <c r="S156"/>
  <c r="O157"/>
  <c r="Q157" s="1"/>
  <c r="S157"/>
  <c r="N158"/>
  <c r="S158"/>
  <c r="N139"/>
  <c r="S139"/>
  <c r="O140"/>
  <c r="Q140" s="1"/>
  <c r="S140"/>
  <c r="N141"/>
  <c r="O141" s="1"/>
  <c r="Q141" s="1"/>
  <c r="S141"/>
  <c r="O114"/>
  <c r="S114"/>
  <c r="O115"/>
  <c r="Q115" s="1"/>
  <c r="S115"/>
  <c r="O116"/>
  <c r="S116"/>
  <c r="O106"/>
  <c r="S106"/>
  <c r="N107"/>
  <c r="S107"/>
  <c r="O108"/>
  <c r="Q108" s="1"/>
  <c r="S108"/>
  <c r="O99"/>
  <c r="S99"/>
  <c r="O100"/>
  <c r="S100"/>
  <c r="O98"/>
  <c r="S98"/>
  <c r="O90"/>
  <c r="S90"/>
  <c r="O91"/>
  <c r="Q91" s="1"/>
  <c r="S91"/>
  <c r="O92"/>
  <c r="Q92" s="1"/>
  <c r="S92"/>
  <c r="O58"/>
  <c r="S58"/>
  <c r="N59"/>
  <c r="S59"/>
  <c r="O60"/>
  <c r="S60"/>
  <c r="N52"/>
  <c r="N68"/>
  <c r="S68"/>
  <c r="N265"/>
  <c r="M265" s="1"/>
  <c r="M267" s="1"/>
  <c r="L118"/>
  <c r="M118" s="1"/>
  <c r="L136"/>
  <c r="K136"/>
  <c r="J136"/>
  <c r="L95"/>
  <c r="N193"/>
  <c r="L267"/>
  <c r="K267"/>
  <c r="J267"/>
  <c r="N161" l="1"/>
  <c r="Q114"/>
  <c r="Q106"/>
  <c r="N142"/>
  <c r="N144" s="1"/>
  <c r="O119"/>
  <c r="Q116"/>
  <c r="Q100"/>
  <c r="N109"/>
  <c r="Q90"/>
  <c r="Q60"/>
  <c r="O206"/>
  <c r="Q206" s="1"/>
  <c r="Q205"/>
  <c r="N93"/>
  <c r="M93" s="1"/>
  <c r="M95" s="1"/>
  <c r="O117"/>
  <c r="N207"/>
  <c r="N150"/>
  <c r="Q58"/>
  <c r="N85"/>
  <c r="N87" s="1"/>
  <c r="O52"/>
  <c r="T52" s="1"/>
  <c r="U52" s="1"/>
  <c r="V52" s="1"/>
  <c r="N69"/>
  <c r="Q98"/>
  <c r="N267"/>
  <c r="O265"/>
  <c r="O267" s="1"/>
  <c r="O197"/>
  <c r="N199"/>
  <c r="N201" s="1"/>
  <c r="O158"/>
  <c r="T158" s="1"/>
  <c r="U158" s="1"/>
  <c r="O156"/>
  <c r="T156" s="1"/>
  <c r="Q155"/>
  <c r="N61"/>
  <c r="O139"/>
  <c r="T116"/>
  <c r="T115"/>
  <c r="U115" s="1"/>
  <c r="T114"/>
  <c r="O107"/>
  <c r="T108"/>
  <c r="U108" s="1"/>
  <c r="T106"/>
  <c r="O68"/>
  <c r="O59"/>
  <c r="N53"/>
  <c r="O101"/>
  <c r="O103" s="1"/>
  <c r="T205"/>
  <c r="S193"/>
  <c r="N159"/>
  <c r="N167"/>
  <c r="Q99"/>
  <c r="N273"/>
  <c r="N191"/>
  <c r="M191" s="1"/>
  <c r="M192" s="1"/>
  <c r="N279"/>
  <c r="T60"/>
  <c r="T98"/>
  <c r="T100"/>
  <c r="T99"/>
  <c r="T92"/>
  <c r="U92" s="1"/>
  <c r="V92" s="1"/>
  <c r="T90"/>
  <c r="O193"/>
  <c r="T140"/>
  <c r="U140" s="1"/>
  <c r="V140" s="1"/>
  <c r="T155"/>
  <c r="T198"/>
  <c r="U198" s="1"/>
  <c r="V198" s="1"/>
  <c r="O273"/>
  <c r="Q134"/>
  <c r="Q136" s="1"/>
  <c r="T58"/>
  <c r="T91"/>
  <c r="U91" s="1"/>
  <c r="T141"/>
  <c r="U141" s="1"/>
  <c r="V141" s="1"/>
  <c r="T157"/>
  <c r="U157" s="1"/>
  <c r="O191"/>
  <c r="Q117" l="1"/>
  <c r="O118"/>
  <c r="M207"/>
  <c r="O161"/>
  <c r="T161"/>
  <c r="N160"/>
  <c r="O142"/>
  <c r="O144" s="1"/>
  <c r="T119"/>
  <c r="Q119"/>
  <c r="Q118" s="1"/>
  <c r="U114"/>
  <c r="T107"/>
  <c r="T109" s="1"/>
  <c r="Q59"/>
  <c r="M279"/>
  <c r="N311"/>
  <c r="N313" s="1"/>
  <c r="M167"/>
  <c r="O61"/>
  <c r="U156"/>
  <c r="Q156"/>
  <c r="T139"/>
  <c r="U116"/>
  <c r="O109"/>
  <c r="U100"/>
  <c r="N95"/>
  <c r="T68"/>
  <c r="M69"/>
  <c r="Q68"/>
  <c r="V108"/>
  <c r="T59"/>
  <c r="M61"/>
  <c r="U90"/>
  <c r="O93"/>
  <c r="O95" s="1"/>
  <c r="O69"/>
  <c r="O53"/>
  <c r="T206"/>
  <c r="T207" s="1"/>
  <c r="O207"/>
  <c r="O85"/>
  <c r="O87" s="1"/>
  <c r="U205"/>
  <c r="T197"/>
  <c r="O279"/>
  <c r="V115"/>
  <c r="M85"/>
  <c r="M87" s="1"/>
  <c r="O159"/>
  <c r="Q158"/>
  <c r="Q139"/>
  <c r="O150"/>
  <c r="Q52"/>
  <c r="Q197"/>
  <c r="O199"/>
  <c r="O201" s="1"/>
  <c r="V158"/>
  <c r="U155"/>
  <c r="Q191"/>
  <c r="Q107"/>
  <c r="U106"/>
  <c r="U98"/>
  <c r="T93"/>
  <c r="Q101"/>
  <c r="U99"/>
  <c r="U58"/>
  <c r="U60"/>
  <c r="O192"/>
  <c r="M159"/>
  <c r="M160" s="1"/>
  <c r="N192"/>
  <c r="T134"/>
  <c r="T136" s="1"/>
  <c r="Q207"/>
  <c r="Q193"/>
  <c r="V91"/>
  <c r="T101"/>
  <c r="T103" s="1"/>
  <c r="T85"/>
  <c r="T87" s="1"/>
  <c r="T117"/>
  <c r="S117" s="1"/>
  <c r="T279"/>
  <c r="Q279"/>
  <c r="T273"/>
  <c r="T265"/>
  <c r="V157"/>
  <c r="T191"/>
  <c r="T193"/>
  <c r="U134"/>
  <c r="U136" s="1"/>
  <c r="S273" l="1"/>
  <c r="U197"/>
  <c r="S161"/>
  <c r="Q161"/>
  <c r="U161"/>
  <c r="O160"/>
  <c r="V114"/>
  <c r="U107"/>
  <c r="V90"/>
  <c r="U139"/>
  <c r="S207"/>
  <c r="T142"/>
  <c r="T144" s="1"/>
  <c r="S144" s="1"/>
  <c r="U68"/>
  <c r="V68" s="1"/>
  <c r="T69"/>
  <c r="U117"/>
  <c r="Q142"/>
  <c r="Q144" s="1"/>
  <c r="U119"/>
  <c r="V100"/>
  <c r="T159"/>
  <c r="T160" s="1"/>
  <c r="S160" s="1"/>
  <c r="U59"/>
  <c r="U61" s="1"/>
  <c r="U206"/>
  <c r="V206" s="1"/>
  <c r="O311"/>
  <c r="O313" s="1"/>
  <c r="T61"/>
  <c r="S93"/>
  <c r="S95" s="1"/>
  <c r="S109"/>
  <c r="T199"/>
  <c r="T201" s="1"/>
  <c r="S201" s="1"/>
  <c r="V156"/>
  <c r="V116"/>
  <c r="Q103"/>
  <c r="U109"/>
  <c r="Q109"/>
  <c r="Q93"/>
  <c r="Q95" s="1"/>
  <c r="V58"/>
  <c r="Q192"/>
  <c r="Q61"/>
  <c r="Q53"/>
  <c r="V205"/>
  <c r="U101"/>
  <c r="U103" s="1"/>
  <c r="Q69"/>
  <c r="Q159"/>
  <c r="Q160" s="1"/>
  <c r="T150"/>
  <c r="U159"/>
  <c r="U160" s="1"/>
  <c r="U150"/>
  <c r="Q150"/>
  <c r="T53"/>
  <c r="Q273"/>
  <c r="U199"/>
  <c r="U201" s="1"/>
  <c r="Q265"/>
  <c r="Q267" s="1"/>
  <c r="Q199"/>
  <c r="Q201" s="1"/>
  <c r="T95"/>
  <c r="V197"/>
  <c r="S101"/>
  <c r="S103" s="1"/>
  <c r="V155"/>
  <c r="V106"/>
  <c r="V98"/>
  <c r="V99"/>
  <c r="Q85"/>
  <c r="Q87" s="1"/>
  <c r="V134"/>
  <c r="V136" s="1"/>
  <c r="V60"/>
  <c r="U85"/>
  <c r="U87" s="1"/>
  <c r="S167"/>
  <c r="U167"/>
  <c r="T118"/>
  <c r="S118" s="1"/>
  <c r="S119"/>
  <c r="S85"/>
  <c r="S87" s="1"/>
  <c r="V107"/>
  <c r="S191"/>
  <c r="T192"/>
  <c r="S192" s="1"/>
  <c r="U265"/>
  <c r="U267" s="1"/>
  <c r="S279"/>
  <c r="U191"/>
  <c r="U193"/>
  <c r="S265"/>
  <c r="S267" s="1"/>
  <c r="T267"/>
  <c r="U273"/>
  <c r="U279"/>
  <c r="V207" l="1"/>
  <c r="S142"/>
  <c r="V161"/>
  <c r="U142"/>
  <c r="U144" s="1"/>
  <c r="S69"/>
  <c r="S159"/>
  <c r="V139"/>
  <c r="U118"/>
  <c r="U207"/>
  <c r="U69"/>
  <c r="S150"/>
  <c r="V119"/>
  <c r="V59"/>
  <c r="Q311"/>
  <c r="T311"/>
  <c r="T313" s="1"/>
  <c r="S61"/>
  <c r="V117"/>
  <c r="S199"/>
  <c r="V109"/>
  <c r="U53"/>
  <c r="S53"/>
  <c r="V69"/>
  <c r="V150"/>
  <c r="V159"/>
  <c r="V160" s="1"/>
  <c r="V101"/>
  <c r="V103" s="1"/>
  <c r="V273"/>
  <c r="V265"/>
  <c r="V267" s="1"/>
  <c r="V199"/>
  <c r="V201" s="1"/>
  <c r="U93"/>
  <c r="U95" s="1"/>
  <c r="V279"/>
  <c r="U192"/>
  <c r="V191"/>
  <c r="V193"/>
  <c r="R311" l="1"/>
  <c r="Q313"/>
  <c r="V142"/>
  <c r="V144" s="1"/>
  <c r="V61"/>
  <c r="U311"/>
  <c r="U313" s="1"/>
  <c r="V118"/>
  <c r="V85"/>
  <c r="V87" s="1"/>
  <c r="V53"/>
  <c r="V93"/>
  <c r="V95" s="1"/>
  <c r="X39"/>
  <c r="V192"/>
  <c r="S311" l="1"/>
  <c r="S313" s="1"/>
  <c r="R313"/>
  <c r="V311"/>
  <c r="V313" s="1"/>
  <c r="K42" i="165" l="1"/>
  <c r="J42"/>
  <c r="J110" i="179" l="1"/>
  <c r="K110"/>
  <c r="T205" i="176" l="1"/>
  <c r="S205"/>
  <c r="T215" l="1"/>
  <c r="U215"/>
  <c r="U205"/>
  <c r="T180" l="1"/>
  <c r="T128"/>
  <c r="T122"/>
  <c r="T108"/>
  <c r="T113" s="1"/>
  <c r="T95"/>
  <c r="T90"/>
  <c r="T82"/>
  <c r="T54"/>
  <c r="T41"/>
  <c r="T33"/>
  <c r="T35" s="1"/>
  <c r="T21"/>
  <c r="R180"/>
  <c r="R137"/>
  <c r="R82"/>
  <c r="R54"/>
  <c r="R33"/>
  <c r="R35" s="1"/>
  <c r="R21"/>
  <c r="R23" s="1"/>
  <c r="R30" s="1"/>
  <c r="V41"/>
  <c r="Q33"/>
  <c r="Q35" s="1"/>
  <c r="R122"/>
  <c r="R95"/>
  <c r="R101"/>
  <c r="R41"/>
  <c r="S30"/>
  <c r="R90"/>
  <c r="Q21"/>
  <c r="P23"/>
  <c r="P30" s="1"/>
  <c r="W21"/>
  <c r="O30"/>
  <c r="N30"/>
  <c r="Q41"/>
  <c r="P41"/>
  <c r="P35"/>
  <c r="W54"/>
  <c r="Q54"/>
  <c r="Y54"/>
  <c r="P54"/>
  <c r="Q82"/>
  <c r="P82"/>
  <c r="W90"/>
  <c r="V90"/>
  <c r="Q95"/>
  <c r="P95"/>
  <c r="Q108"/>
  <c r="P108"/>
  <c r="Q122"/>
  <c r="P122"/>
  <c r="V128"/>
  <c r="Q137"/>
  <c r="P137"/>
  <c r="V54"/>
  <c r="R59"/>
  <c r="W59"/>
  <c r="R65"/>
  <c r="W82"/>
  <c r="V82"/>
  <c r="Q90"/>
  <c r="P90"/>
  <c r="W95"/>
  <c r="V95"/>
  <c r="P101"/>
  <c r="W108"/>
  <c r="V108"/>
  <c r="Q113"/>
  <c r="P113"/>
  <c r="W122"/>
  <c r="V122"/>
  <c r="Q128"/>
  <c r="P128"/>
  <c r="P180"/>
  <c r="P221" s="1"/>
  <c r="Q180"/>
  <c r="N180"/>
  <c r="W180"/>
  <c r="K180"/>
  <c r="L180"/>
  <c r="L221" s="1"/>
  <c r="S180"/>
  <c r="S181" s="1"/>
  <c r="Y180"/>
  <c r="U163"/>
  <c r="T163"/>
  <c r="R163"/>
  <c r="Q163"/>
  <c r="P163"/>
  <c r="O163"/>
  <c r="N163"/>
  <c r="M163"/>
  <c r="L163"/>
  <c r="K163"/>
  <c r="J163"/>
  <c r="X180"/>
  <c r="M180"/>
  <c r="J180"/>
  <c r="O180"/>
  <c r="V180"/>
  <c r="U180"/>
  <c r="J221" l="1"/>
  <c r="V59"/>
  <c r="X128"/>
  <c r="R128"/>
  <c r="W23"/>
  <c r="V21"/>
  <c r="V23" s="1"/>
  <c r="V30" s="1"/>
  <c r="X54"/>
  <c r="K221"/>
  <c r="O221" s="1"/>
  <c r="T23"/>
  <c r="Q23"/>
  <c r="R108"/>
  <c r="R113" s="1"/>
  <c r="Q101"/>
  <c r="X90"/>
  <c r="Y90"/>
  <c r="Q59"/>
  <c r="Q65"/>
  <c r="T30"/>
  <c r="T65"/>
  <c r="Q30"/>
  <c r="V18"/>
  <c r="W41"/>
  <c r="T101"/>
  <c r="X122"/>
  <c r="Y122"/>
  <c r="Y108"/>
  <c r="X108"/>
  <c r="X101"/>
  <c r="W101"/>
  <c r="V101" s="1"/>
  <c r="Y101"/>
  <c r="W33"/>
  <c r="X21"/>
  <c r="X23" s="1"/>
  <c r="Y21"/>
  <c r="X18"/>
  <c r="W18"/>
  <c r="Y41"/>
  <c r="X41"/>
  <c r="X163"/>
  <c r="W163"/>
  <c r="Y113"/>
  <c r="X113"/>
  <c r="Y95"/>
  <c r="X95"/>
  <c r="X82"/>
  <c r="X59"/>
  <c r="W30"/>
  <c r="T59"/>
  <c r="V163"/>
  <c r="W113"/>
  <c r="W128" l="1"/>
  <c r="Y128"/>
  <c r="V113"/>
  <c r="W65"/>
  <c r="V65" s="1"/>
  <c r="Y23"/>
  <c r="W35"/>
  <c r="V33"/>
  <c r="V35" s="1"/>
  <c r="X30"/>
  <c r="Q221"/>
  <c r="R221"/>
  <c r="X33"/>
  <c r="X35" s="1"/>
  <c r="Y82"/>
  <c r="Y163"/>
  <c r="Y59"/>
  <c r="Y33"/>
  <c r="X65" l="1"/>
  <c r="Y35"/>
  <c r="Y30"/>
  <c r="Y18"/>
  <c r="Y65" l="1"/>
  <c r="N136" i="177"/>
  <c r="O136"/>
  <c r="S134"/>
  <c r="S136" s="1"/>
  <c r="M134"/>
  <c r="M136" l="1"/>
  <c r="M313"/>
  <c r="L110" i="179" l="1"/>
  <c r="O106" l="1"/>
  <c r="N108"/>
  <c r="N110" s="1"/>
  <c r="O107" l="1"/>
  <c r="Q106"/>
  <c r="R106" s="1"/>
  <c r="R107" l="1"/>
  <c r="Q107"/>
  <c r="S106"/>
  <c r="S107" l="1"/>
  <c r="T106"/>
  <c r="T107" l="1"/>
  <c r="U106"/>
  <c r="U107" l="1"/>
  <c r="V106"/>
  <c r="V107" l="1"/>
  <c r="W106"/>
  <c r="W107" s="1"/>
  <c r="U87" l="1"/>
  <c r="Q87"/>
  <c r="W87" l="1"/>
  <c r="T87"/>
  <c r="S87" l="1"/>
  <c r="Q67"/>
  <c r="S67"/>
  <c r="Q58"/>
  <c r="S58"/>
  <c r="O67"/>
  <c r="O58" l="1"/>
  <c r="O63"/>
  <c r="U67"/>
  <c r="Q63"/>
  <c r="U58"/>
  <c r="T58"/>
  <c r="T67" l="1"/>
  <c r="O108"/>
  <c r="O110" s="1"/>
  <c r="P108"/>
  <c r="P110" s="1"/>
  <c r="T63"/>
  <c r="S63" s="1"/>
  <c r="U63"/>
  <c r="V58"/>
  <c r="X61" s="1"/>
  <c r="V67"/>
  <c r="Q108"/>
  <c r="Q110" s="1"/>
  <c r="V63"/>
  <c r="R110"/>
  <c r="X63" l="1"/>
  <c r="X67" s="1"/>
  <c r="X69" s="1"/>
  <c r="X78" s="1"/>
  <c r="X82" s="1"/>
  <c r="X84" s="1"/>
  <c r="X87" s="1"/>
  <c r="S108"/>
  <c r="S110" s="1"/>
  <c r="X89" l="1"/>
  <c r="X91" s="1"/>
  <c r="X94" s="1"/>
  <c r="X99" s="1"/>
  <c r="X104" s="1"/>
  <c r="T108"/>
  <c r="T110" s="1"/>
  <c r="U108" l="1"/>
  <c r="U110" s="1"/>
  <c r="V108" l="1"/>
  <c r="V110" s="1"/>
  <c r="W104"/>
  <c r="W108" s="1"/>
  <c r="X47" i="177" l="1"/>
  <c r="X55" s="1"/>
  <c r="X63" s="1"/>
  <c r="X71" s="1"/>
  <c r="X78" s="1"/>
  <c r="X87" s="1"/>
  <c r="X94" s="1"/>
  <c r="X103" s="1"/>
  <c r="X111" s="1"/>
  <c r="X118" s="1"/>
  <c r="X128" s="1"/>
  <c r="X136" s="1"/>
  <c r="X144" s="1"/>
  <c r="X152" s="1"/>
  <c r="X161" l="1"/>
  <c r="X169" s="1"/>
  <c r="X177" s="1"/>
  <c r="X185" s="1"/>
  <c r="X193" s="1"/>
  <c r="X200" s="1"/>
  <c r="X210" s="1"/>
  <c r="X267" s="1"/>
  <c r="X275" s="1"/>
  <c r="X280" s="1"/>
  <c r="X287" l="1"/>
  <c r="X294" s="1"/>
  <c r="X301" s="1"/>
  <c r="X308" s="1"/>
  <c r="U137" i="176" l="1"/>
  <c r="W135" l="1"/>
  <c r="T135"/>
  <c r="W137" l="1"/>
  <c r="V135"/>
  <c r="V137" s="1"/>
  <c r="T137"/>
  <c r="T221"/>
  <c r="S137"/>
  <c r="X135" l="1"/>
  <c r="Y135" l="1"/>
  <c r="X137"/>
  <c r="Y137" l="1"/>
  <c r="W12" l="1"/>
  <c r="V12" s="1"/>
  <c r="V14" l="1"/>
  <c r="W14"/>
  <c r="W221"/>
  <c r="X12" l="1"/>
  <c r="Y12"/>
  <c r="Z12" l="1"/>
  <c r="Z17" s="1"/>
  <c r="Z21" s="1"/>
  <c r="Z28" s="1"/>
  <c r="Z33" s="1"/>
  <c r="Z39" s="1"/>
  <c r="Z46" s="1"/>
  <c r="Z52" s="1"/>
  <c r="Z57" s="1"/>
  <c r="Z63" s="1"/>
  <c r="Z71" s="1"/>
  <c r="Z80" s="1"/>
  <c r="Z88" s="1"/>
  <c r="Z93" s="1"/>
  <c r="Z99" s="1"/>
  <c r="Z106" s="1"/>
  <c r="Z111" s="1"/>
  <c r="Z120" s="1"/>
  <c r="Z126" s="1"/>
  <c r="Z135" s="1"/>
  <c r="Z146" s="1"/>
  <c r="Z155" s="1"/>
  <c r="Z162" s="1"/>
  <c r="Z171" s="1"/>
  <c r="Z179" s="1"/>
  <c r="Z188" s="1"/>
  <c r="Z196" s="1"/>
  <c r="Z203" s="1"/>
  <c r="Z213" s="1"/>
  <c r="X14"/>
  <c r="X221"/>
  <c r="Y14" l="1"/>
  <c r="Y221"/>
</calcChain>
</file>

<file path=xl/comments1.xml><?xml version="1.0" encoding="utf-8"?>
<comments xmlns="http://schemas.openxmlformats.org/spreadsheetml/2006/main">
  <authors>
    <author>user</author>
  </authors>
  <commentList>
    <comment ref="N14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POT SAMPAH </t>
        </r>
      </text>
    </comment>
  </commentList>
</comments>
</file>

<file path=xl/sharedStrings.xml><?xml version="1.0" encoding="utf-8"?>
<sst xmlns="http://schemas.openxmlformats.org/spreadsheetml/2006/main" count="2249" uniqueCount="204">
  <si>
    <t>NO</t>
  </si>
  <si>
    <t>TOTAL</t>
  </si>
  <si>
    <t>NO DOK</t>
  </si>
  <si>
    <t>NOMOR</t>
  </si>
  <si>
    <t>NAMA SUPPLIER</t>
  </si>
  <si>
    <t>NO. POLISI/</t>
  </si>
  <si>
    <t>WLH</t>
  </si>
  <si>
    <t>POTONGAN</t>
  </si>
  <si>
    <t>BERAT</t>
  </si>
  <si>
    <t>SERI</t>
  </si>
  <si>
    <t>NAMA KAPAL</t>
  </si>
  <si>
    <t>BRUTO (Kg)</t>
  </si>
  <si>
    <t>TARRA (Kg)</t>
  </si>
  <si>
    <t>NETTO 1 (Kg)</t>
  </si>
  <si>
    <t>%</t>
  </si>
  <si>
    <t>Kg</t>
  </si>
  <si>
    <t>NETTO 2</t>
  </si>
  <si>
    <t>TGL KIRIM</t>
  </si>
  <si>
    <t>SUPIR / ABK</t>
  </si>
  <si>
    <t>HARGA</t>
  </si>
  <si>
    <t>TAMBANG</t>
  </si>
  <si>
    <t>KOMISI</t>
  </si>
  <si>
    <t>Per Kg</t>
  </si>
  <si>
    <t>HARGA (Rp)</t>
  </si>
  <si>
    <t>(Rp)</t>
  </si>
  <si>
    <t>BAYAR (Rp)</t>
  </si>
  <si>
    <t>12 = (10-11)</t>
  </si>
  <si>
    <t>15 = (12+13-14)</t>
  </si>
  <si>
    <t>17 =(15x16)</t>
  </si>
  <si>
    <t>20 = 17+18+19</t>
  </si>
  <si>
    <t>POT. KARUNG</t>
  </si>
  <si>
    <t>Kg % Air</t>
  </si>
  <si>
    <t>Lbr</t>
  </si>
  <si>
    <t>0.3 Kg/Lbr</t>
  </si>
  <si>
    <t>PEMBAYARAN (Rp)</t>
  </si>
  <si>
    <t>POTONGAN KADAR AIR</t>
  </si>
  <si>
    <t>NIHIL</t>
  </si>
  <si>
    <t>LAUT</t>
  </si>
  <si>
    <t>DARAT</t>
  </si>
  <si>
    <t>Pajak PPh Pasal 22 (0.25% / 0.50%)</t>
  </si>
  <si>
    <t>POT.  KADAR AIR</t>
  </si>
  <si>
    <t>PAJAK PPh PASAL 22</t>
  </si>
  <si>
    <t>NETTO 2a   (N2 Kopra Stock)</t>
  </si>
  <si>
    <t>NETTO 2b (N2 Nota)</t>
  </si>
  <si>
    <t>KETERANGAN</t>
  </si>
  <si>
    <t>SORTIRAN KB (BUTIR)</t>
  </si>
  <si>
    <t>JAMBUL</t>
  </si>
  <si>
    <t>GUNDUL</t>
  </si>
  <si>
    <t>TOTAL TGL …1</t>
  </si>
  <si>
    <t>TOTAL TGL …2</t>
  </si>
  <si>
    <t>TOTAL TGL …3</t>
  </si>
  <si>
    <t>TOTAL TGL …4</t>
  </si>
  <si>
    <t>TOTAL TGL …5</t>
  </si>
  <si>
    <t>TOTAL TGL …6</t>
  </si>
  <si>
    <t>TOTAL TGL …7</t>
  </si>
  <si>
    <t>TOTAL TGL …8</t>
  </si>
  <si>
    <t>TOTAL TGL …9</t>
  </si>
  <si>
    <t>TOTAL TGL …10</t>
  </si>
  <si>
    <t>TOTAL TGL …11</t>
  </si>
  <si>
    <t>TOTAL TGL …12</t>
  </si>
  <si>
    <t>TOTAL TGL …13</t>
  </si>
  <si>
    <t>TOTAL TGL …14</t>
  </si>
  <si>
    <t>TOTAL TGL …15</t>
  </si>
  <si>
    <t>TOTAL TGL …16</t>
  </si>
  <si>
    <t>TOTAL TGL …17</t>
  </si>
  <si>
    <t>TOTAL TGL …18</t>
  </si>
  <si>
    <t>TOTAL TGL …19</t>
  </si>
  <si>
    <t>TOTAL TGL …20</t>
  </si>
  <si>
    <t>TOTAL TGL …21</t>
  </si>
  <si>
    <t>TOTAL TGL …22</t>
  </si>
  <si>
    <t>TOTAL TGL …23</t>
  </si>
  <si>
    <t>TOTAL TGL …24</t>
  </si>
  <si>
    <t>TOTAL TGL …25</t>
  </si>
  <si>
    <t>TOTAL TGL …26</t>
  </si>
  <si>
    <t>TOTAL TGL …27</t>
  </si>
  <si>
    <t>TOTAL TGL …28</t>
  </si>
  <si>
    <t>TOTAL TGL …29</t>
  </si>
  <si>
    <t>TOTAL TGL …30</t>
  </si>
  <si>
    <t xml:space="preserve">Tanggal : </t>
  </si>
  <si>
    <t>BERAT BRUTO (Kg)</t>
  </si>
  <si>
    <t>BERAT TARRA (Kg)</t>
  </si>
  <si>
    <t>BERAT NETTO 1 (Kg)</t>
  </si>
  <si>
    <t>POTONGAN % KADAR AIR                                        Adjust of MC</t>
  </si>
  <si>
    <t>BERAT NETTO 2 (Kg)</t>
  </si>
  <si>
    <t>HARGA Per Kg (Rp)</t>
  </si>
  <si>
    <t>TOTAL HARGA KB (Rp)</t>
  </si>
  <si>
    <t>TOTAL BAYAR (Rp)</t>
  </si>
  <si>
    <t>TOTAL PEMBAYARAN (Rp)</t>
  </si>
  <si>
    <t xml:space="preserve">Nama Supplier ( Name Supplier ) </t>
  </si>
  <si>
    <t>WLH ( Areas )</t>
  </si>
  <si>
    <t>TOTAL NOTA</t>
  </si>
  <si>
    <t>Net Weight</t>
  </si>
  <si>
    <t>Adjusted Netto (Kg)</t>
  </si>
  <si>
    <t>Price Per Kg (Rp)</t>
  </si>
  <si>
    <t>(Total Price Nut)</t>
  </si>
  <si>
    <t>(Total Payment)</t>
  </si>
  <si>
    <t>7=(5-6)</t>
  </si>
  <si>
    <t>9=(7x8)%</t>
  </si>
  <si>
    <t>10=(7-9)</t>
  </si>
  <si>
    <t>12=(10x11))</t>
  </si>
  <si>
    <t>13=(10xa)</t>
  </si>
  <si>
    <t>14=(10Xb)</t>
  </si>
  <si>
    <t>15=(12+13+14)</t>
  </si>
  <si>
    <t>16=(15x0.25%/0.50%)</t>
  </si>
  <si>
    <t>17(15-16)</t>
  </si>
  <si>
    <t>AKUM</t>
  </si>
  <si>
    <t>NOTA</t>
  </si>
  <si>
    <t>KELAPA BULAT ( COCONUT ) - KULIT /BERSABUT</t>
  </si>
  <si>
    <t>NETTO 2 (Kg)</t>
  </si>
  <si>
    <t>HARGA KB(Rp)</t>
  </si>
  <si>
    <t>ARANG ( CHARCOAL )</t>
  </si>
  <si>
    <t>BERAT NETTO 2 (NOTA)</t>
  </si>
  <si>
    <t>KADAR AIR (MC)</t>
  </si>
  <si>
    <t>DUST IMPURITIES (DEBU &amp; KOTORAN_)</t>
  </si>
  <si>
    <t>% Dust</t>
  </si>
  <si>
    <t>Kg % Dust</t>
  </si>
  <si>
    <t>11=(7-13)x10</t>
  </si>
  <si>
    <t>13=(12*0.3)+a</t>
  </si>
  <si>
    <t>14=(7-11-13)</t>
  </si>
  <si>
    <t>16=(14x15)</t>
  </si>
  <si>
    <t>KOPRA ( Dried Coconut Meat )</t>
  </si>
  <si>
    <t>Nama Supplier (Name Supplier )</t>
  </si>
  <si>
    <t>17=(15-16)</t>
  </si>
  <si>
    <t>AKUMULATIF</t>
  </si>
  <si>
    <t xml:space="preserve"> </t>
  </si>
  <si>
    <t>18 = (16 X 0.5%)</t>
  </si>
  <si>
    <t>Kompensasi PPh Pasal 22 (Rp 0.5% dari harga)</t>
  </si>
  <si>
    <t>TOTAL HARGA+KOMPENSASI</t>
  </si>
  <si>
    <t>13= (11 X 0.5%)</t>
  </si>
  <si>
    <t>16=(15x0.50%)</t>
  </si>
  <si>
    <t>19=(16+18)</t>
  </si>
  <si>
    <t>Pajak PPh Pasal 22 (0.50%)</t>
  </si>
  <si>
    <t>14 = (11 + 13)</t>
  </si>
  <si>
    <t>15=(10X14)</t>
  </si>
  <si>
    <t>8 = (6-7)</t>
  </si>
  <si>
    <t>REKAPITULASI  PEMBELIAN  KOPRA</t>
  </si>
  <si>
    <t xml:space="preserve">NO </t>
  </si>
  <si>
    <t>NAMA</t>
  </si>
  <si>
    <t>SUPPLIER</t>
  </si>
  <si>
    <t>12=(8-10)x11%</t>
  </si>
  <si>
    <t>13=(8-10-12)</t>
  </si>
  <si>
    <t>14=(8-10)</t>
  </si>
  <si>
    <t>16=(14 x 15)</t>
  </si>
  <si>
    <t>KOPRA STOCK</t>
  </si>
  <si>
    <t>KOPRA MENTAH</t>
  </si>
  <si>
    <t>TOTAL TGL …31</t>
  </si>
  <si>
    <t>17 = (15 X 0.5%)</t>
  </si>
  <si>
    <t>18 = (15 + 17)</t>
  </si>
  <si>
    <t>19 = 14x18</t>
  </si>
  <si>
    <t>20=(19x0.5 %)</t>
  </si>
  <si>
    <t>21=(19-20)</t>
  </si>
  <si>
    <t>B.PMK</t>
  </si>
  <si>
    <t>KB B</t>
  </si>
  <si>
    <t>JAMBUL KB B</t>
  </si>
  <si>
    <t>REKAPITULASI PEMBELIAN KELAPA BULAT BERSABUT</t>
  </si>
  <si>
    <t>Bersabut/B.L</t>
  </si>
  <si>
    <t>LAP.HARIAN PENERIMAAN BAHAN BAKU PT.CMI</t>
  </si>
  <si>
    <t>B.MP2</t>
  </si>
  <si>
    <t>11 = (10-11)</t>
  </si>
  <si>
    <t>14 = (12+13-14)</t>
  </si>
  <si>
    <t>16 =(15x16)</t>
  </si>
  <si>
    <t>19 = (16 X 0.5%)</t>
  </si>
  <si>
    <t>18=(16+18)</t>
  </si>
  <si>
    <t>19 = 17+18+19</t>
  </si>
  <si>
    <t>B.MP</t>
  </si>
  <si>
    <t>KELAPA BULAT TYPE A ( COCONUT )</t>
  </si>
  <si>
    <t>KELAPA BULAT TYPE B ( COCONUT )</t>
  </si>
  <si>
    <t xml:space="preserve">  </t>
  </si>
  <si>
    <r>
      <t>1</t>
    </r>
    <r>
      <rPr>
        <b/>
        <vertAlign val="superscript"/>
        <sz val="11"/>
        <rFont val="Comic Sans MS"/>
        <family val="4"/>
      </rPr>
      <t>st</t>
    </r>
    <r>
      <rPr>
        <b/>
        <sz val="11"/>
        <rFont val="Comic Sans MS"/>
        <family val="4"/>
      </rPr>
      <t xml:space="preserve"> Weight</t>
    </r>
  </si>
  <si>
    <r>
      <t>2</t>
    </r>
    <r>
      <rPr>
        <b/>
        <vertAlign val="superscript"/>
        <sz val="11"/>
        <rFont val="Comic Sans MS"/>
        <family val="4"/>
      </rPr>
      <t>nd</t>
    </r>
    <r>
      <rPr>
        <b/>
        <sz val="11"/>
        <rFont val="Comic Sans MS"/>
        <family val="4"/>
      </rPr>
      <t xml:space="preserve"> Weight</t>
    </r>
  </si>
  <si>
    <t>AKUM TOTAL KB TYPE A + KB TYPE B</t>
  </si>
  <si>
    <t>TOTAL HARGA+ KOMPENSASI</t>
  </si>
  <si>
    <t>TOTAL KELAPA BULAT TYPE A DARI Darat ….. 1</t>
  </si>
  <si>
    <t>TOTAL KELAPA BULAT TYPE A DARI Sungai …….2</t>
  </si>
  <si>
    <t>TOTAL KELAPA BULAT TYPE B DARI Sungai.…….4</t>
  </si>
  <si>
    <t>TOTAL KELAPA BULAT TYPE B DARI Darat.…...3</t>
  </si>
  <si>
    <t>GRAND TOTAL (TGL... 1-31)</t>
  </si>
  <si>
    <t>AKUMULATIF KB Darat,Sungai+KB.B Darat,Sungai+Kelapa kulit (1+2+3+4+5)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</si>
  <si>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</si>
  <si>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 Total KB Darat,Sungai+KB.B Darat,Sungai+ Kelapa kulit (1+2+3+4+5)</t>
  </si>
  <si>
    <t>TOTAL KELAPA BULAT KULIT/BERSABUT………….5</t>
  </si>
  <si>
    <t>ARIF</t>
  </si>
  <si>
    <t>TEMBILAHAN</t>
  </si>
  <si>
    <t>036</t>
  </si>
  <si>
    <t>MARWAN</t>
  </si>
  <si>
    <t>BM 8026 GA</t>
  </si>
  <si>
    <t>GRAND TOTAL …. 1-31</t>
  </si>
  <si>
    <t>GRAND TOTAL (TGL … 1-31)</t>
  </si>
  <si>
    <t>A</t>
  </si>
  <si>
    <t>B</t>
  </si>
  <si>
    <t>C</t>
  </si>
  <si>
    <t>D</t>
  </si>
  <si>
    <t>E</t>
  </si>
  <si>
    <t>-</t>
  </si>
  <si>
    <t>HENDRI/KM.RESKI</t>
  </si>
  <si>
    <t>HENDRI/KM.INDRA JAYA</t>
  </si>
  <si>
    <t>BM 8892 GB</t>
  </si>
  <si>
    <t>REKAPITULASI PEMBELIAN KELAPA BULAT TYPE B BULAN APRIL 2020</t>
  </si>
  <si>
    <t>BULAN APRIL 2020</t>
  </si>
  <si>
    <t>REKAPITULASI PEMBELIAN KELAPA BULAT TYPE A BULAN APRIL 2020</t>
  </si>
  <si>
    <t>B.PTL.D2</t>
  </si>
  <si>
    <t>HENDRI/KM.WASI</t>
  </si>
  <si>
    <t>89186</t>
  </si>
  <si>
    <t>037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</si>
</sst>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_);_(* \(#,##0.0\);_(* &quot;-&quot;_);_(@_)"/>
    <numFmt numFmtId="166" formatCode="#.00"/>
    <numFmt numFmtId="167" formatCode="#,##0.0000"/>
    <numFmt numFmtId="168" formatCode="#,##0.000000"/>
    <numFmt numFmtId="169" formatCode="[$-421]dd\ mmmm\ yyyy;@"/>
  </numFmts>
  <fonts count="1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8"/>
      <name val="Verdana"/>
      <family val="2"/>
    </font>
    <font>
      <b/>
      <sz val="9"/>
      <name val="Verdana"/>
      <family val="2"/>
    </font>
    <font>
      <sz val="8"/>
      <name val="Trebuchet MS"/>
      <family val="2"/>
    </font>
    <font>
      <b/>
      <sz val="8"/>
      <name val="Verdana"/>
      <family val="2"/>
    </font>
    <font>
      <sz val="8"/>
      <name val="Arial"/>
      <family val="2"/>
    </font>
    <font>
      <sz val="10"/>
      <name val="Trebuchet MS"/>
      <family val="2"/>
    </font>
    <font>
      <sz val="8"/>
      <color indexed="8"/>
      <name val="Verdana"/>
      <family val="2"/>
    </font>
    <font>
      <sz val="8"/>
      <color indexed="8"/>
      <name val="Comic Sans MS"/>
      <family val="4"/>
    </font>
    <font>
      <i/>
      <sz val="12"/>
      <color indexed="8"/>
      <name val="Verdana"/>
      <family val="2"/>
    </font>
    <font>
      <sz val="10"/>
      <name val="Arial"/>
      <family val="2"/>
    </font>
    <font>
      <sz val="12"/>
      <color indexed="63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Courier"/>
      <family val="3"/>
    </font>
    <font>
      <sz val="18"/>
      <color indexed="8"/>
      <name val="Courier"/>
      <family val="3"/>
    </font>
    <font>
      <sz val="8"/>
      <color indexed="8"/>
      <name val="Courier"/>
      <family val="3"/>
    </font>
    <font>
      <i/>
      <sz val="12"/>
      <color indexed="8"/>
      <name val="Courier"/>
      <family val="3"/>
    </font>
    <font>
      <b/>
      <sz val="18"/>
      <color indexed="8"/>
      <name val="Courier"/>
      <family val="3"/>
    </font>
    <font>
      <b/>
      <sz val="12"/>
      <color indexed="8"/>
      <name val="Courier"/>
      <family val="3"/>
    </font>
    <font>
      <sz val="12"/>
      <color indexed="60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8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2"/>
      <color indexed="17"/>
      <name val="????"/>
      <family val="1"/>
      <charset val="136"/>
    </font>
    <font>
      <sz val="12"/>
      <name val="????"/>
      <family val="1"/>
      <charset val="136"/>
    </font>
    <font>
      <b/>
      <sz val="15"/>
      <color indexed="62"/>
      <name val="????"/>
      <family val="1"/>
      <charset val="136"/>
    </font>
    <font>
      <b/>
      <sz val="13"/>
      <color indexed="62"/>
      <name val="????"/>
      <family val="1"/>
      <charset val="136"/>
    </font>
    <font>
      <b/>
      <sz val="11"/>
      <color indexed="62"/>
      <name val="????"/>
      <family val="1"/>
      <charset val="136"/>
    </font>
    <font>
      <i/>
      <sz val="12"/>
      <color indexed="23"/>
      <name val="????"/>
      <family val="1"/>
      <charset val="136"/>
    </font>
    <font>
      <b/>
      <sz val="12"/>
      <color indexed="9"/>
      <name val="????"/>
      <family val="1"/>
      <charset val="136"/>
    </font>
    <font>
      <sz val="12"/>
      <color indexed="52"/>
      <name val="????"/>
      <family val="1"/>
      <charset val="136"/>
    </font>
    <font>
      <sz val="12"/>
      <color indexed="10"/>
      <name val="????"/>
      <family val="1"/>
      <charset val="136"/>
    </font>
    <font>
      <b/>
      <sz val="12"/>
      <color indexed="63"/>
      <name val="????"/>
      <family val="1"/>
      <charset val="136"/>
    </font>
    <font>
      <sz val="12"/>
      <color indexed="9"/>
      <name val="????"/>
      <family val="1"/>
      <charset val="136"/>
    </font>
    <font>
      <sz val="12"/>
      <color indexed="20"/>
      <name val="????"/>
      <family val="1"/>
      <charset val="136"/>
    </font>
    <font>
      <sz val="12"/>
      <color indexed="63"/>
      <name val="????"/>
      <family val="1"/>
      <charset val="136"/>
    </font>
    <font>
      <sz val="10"/>
      <name val="Arial"/>
      <family val="2"/>
    </font>
    <font>
      <sz val="9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7"/>
      <name val="Verdana"/>
      <family val="2"/>
    </font>
    <font>
      <sz val="11"/>
      <name val="Calibri"/>
      <family val="2"/>
    </font>
    <font>
      <sz val="10"/>
      <name val="Arial"/>
      <family val="2"/>
    </font>
    <font>
      <sz val="9"/>
      <name val="Trebuchet MS"/>
      <family val="2"/>
    </font>
    <font>
      <b/>
      <sz val="8"/>
      <name val="Trebuchet MS"/>
      <family val="2"/>
    </font>
    <font>
      <b/>
      <sz val="7"/>
      <name val="Arial"/>
      <family val="2"/>
    </font>
    <font>
      <b/>
      <sz val="9"/>
      <name val="Trebuchet MS"/>
      <family val="2"/>
    </font>
    <font>
      <sz val="6"/>
      <name val="Verdana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7"/>
      <color indexed="63"/>
      <name val="Verdana"/>
      <family val="2"/>
    </font>
    <font>
      <sz val="6"/>
      <color indexed="63"/>
      <name val="Verdana"/>
      <family val="2"/>
    </font>
    <font>
      <b/>
      <sz val="7"/>
      <color indexed="63"/>
      <name val="Verdana"/>
      <family val="2"/>
    </font>
    <font>
      <b/>
      <sz val="8"/>
      <color indexed="8"/>
      <name val="Comic Sans MS"/>
      <family val="4"/>
    </font>
    <font>
      <sz val="8"/>
      <name val="Segoe UI"/>
      <family val="2"/>
    </font>
    <font>
      <sz val="9"/>
      <name val="Comic Sans MS"/>
      <family val="4"/>
    </font>
    <font>
      <sz val="11"/>
      <name val="Comic Sans MS"/>
      <family val="4"/>
    </font>
    <font>
      <sz val="11"/>
      <color theme="1"/>
      <name val="Comic Sans MS"/>
      <family val="4"/>
    </font>
    <font>
      <sz val="11"/>
      <color indexed="8"/>
      <name val="Comic Sans MS"/>
      <family val="4"/>
    </font>
    <font>
      <b/>
      <sz val="11"/>
      <name val="Comic Sans MS"/>
      <family val="4"/>
    </font>
    <font>
      <b/>
      <vertAlign val="superscript"/>
      <sz val="11"/>
      <name val="Comic Sans MS"/>
      <family val="4"/>
    </font>
    <font>
      <sz val="11"/>
      <color indexed="63"/>
      <name val="Comic Sans MS"/>
      <family val="4"/>
    </font>
    <font>
      <b/>
      <sz val="11"/>
      <color indexed="63"/>
      <name val="Comic Sans MS"/>
      <family val="4"/>
    </font>
    <font>
      <b/>
      <sz val="10"/>
      <name val="Comic Sans MS"/>
      <family val="4"/>
    </font>
    <font>
      <b/>
      <sz val="8"/>
      <name val="Comic Sans MS"/>
      <family val="4"/>
    </font>
    <font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omic Sans MS"/>
      <family val="4"/>
    </font>
    <font>
      <b/>
      <sz val="12"/>
      <name val="Verdana"/>
      <family val="2"/>
    </font>
    <font>
      <b/>
      <sz val="8"/>
      <name val="Times New Roman"/>
      <family val="1"/>
    </font>
    <font>
      <sz val="9"/>
      <color indexed="8"/>
      <name val="Verdana"/>
      <family val="2"/>
    </font>
    <font>
      <sz val="11"/>
      <name val="Verdana"/>
      <family val="2"/>
    </font>
    <font>
      <sz val="8"/>
      <color rgb="FF00B0F0"/>
      <name val="Verdana"/>
      <family val="2"/>
    </font>
    <font>
      <sz val="8"/>
      <color theme="3"/>
      <name val="Verdana"/>
      <family val="2"/>
    </font>
    <font>
      <sz val="11"/>
      <color indexed="8"/>
      <name val="Verdana"/>
      <family val="2"/>
    </font>
    <font>
      <b/>
      <sz val="10"/>
      <name val="Verdana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12"/>
      </bottom>
      <diagonal/>
    </border>
    <border>
      <left/>
      <right/>
      <top style="thin">
        <color indexed="64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12"/>
      </bottom>
      <diagonal/>
    </border>
    <border>
      <left style="thin">
        <color indexed="8"/>
      </left>
      <right style="thin">
        <color indexed="8"/>
      </right>
      <top style="hair">
        <color indexed="12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12"/>
      </top>
      <bottom style="thin">
        <color indexed="64"/>
      </bottom>
      <diagonal/>
    </border>
    <border>
      <left style="thin">
        <color indexed="8"/>
      </left>
      <right/>
      <top style="hair">
        <color indexed="12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12"/>
      </top>
      <bottom style="thin">
        <color indexed="64"/>
      </bottom>
      <diagonal/>
    </border>
    <border>
      <left/>
      <right/>
      <top style="hair">
        <color indexed="1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12"/>
      </top>
      <bottom/>
      <diagonal/>
    </border>
    <border>
      <left style="thin">
        <color indexed="8"/>
      </left>
      <right/>
      <top style="hair">
        <color indexed="12"/>
      </top>
      <bottom/>
      <diagonal/>
    </border>
    <border>
      <left style="thin">
        <color indexed="64"/>
      </left>
      <right style="thin">
        <color indexed="8"/>
      </right>
      <top style="hair">
        <color indexed="12"/>
      </top>
      <bottom/>
      <diagonal/>
    </border>
    <border>
      <left style="thin">
        <color indexed="8"/>
      </left>
      <right style="thin">
        <color indexed="64"/>
      </right>
      <top style="hair">
        <color indexed="12"/>
      </top>
      <bottom/>
      <diagonal/>
    </border>
    <border>
      <left/>
      <right/>
      <top style="hair">
        <color indexed="12"/>
      </top>
      <bottom/>
      <diagonal/>
    </border>
    <border>
      <left style="thin">
        <color indexed="64"/>
      </left>
      <right style="thin">
        <color indexed="64"/>
      </right>
      <top style="hair">
        <color indexed="12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2"/>
      </bottom>
      <diagonal/>
    </border>
    <border>
      <left/>
      <right style="thin">
        <color indexed="8"/>
      </right>
      <top style="thin">
        <color indexed="64"/>
      </top>
      <bottom style="hair">
        <color indexed="1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12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12"/>
      </top>
      <bottom/>
      <diagonal/>
    </border>
    <border>
      <left style="thin">
        <color indexed="8"/>
      </left>
      <right/>
      <top style="hair">
        <color indexed="12"/>
      </top>
      <bottom/>
      <diagonal/>
    </border>
    <border>
      <left style="thin">
        <color indexed="64"/>
      </left>
      <right style="thin">
        <color indexed="8"/>
      </right>
      <top style="hair">
        <color indexed="12"/>
      </top>
      <bottom/>
      <diagonal/>
    </border>
    <border>
      <left style="thin">
        <color indexed="8"/>
      </left>
      <right style="thin">
        <color indexed="64"/>
      </right>
      <top style="hair">
        <color indexed="12"/>
      </top>
      <bottom/>
      <diagonal/>
    </border>
    <border>
      <left/>
      <right/>
      <top style="hair">
        <color indexed="12"/>
      </top>
      <bottom/>
      <diagonal/>
    </border>
    <border>
      <left style="thin">
        <color indexed="64"/>
      </left>
      <right style="thin">
        <color indexed="64"/>
      </right>
      <top style="hair">
        <color indexed="12"/>
      </top>
      <bottom/>
      <diagonal/>
    </border>
    <border>
      <left style="thin">
        <color indexed="64"/>
      </left>
      <right/>
      <top style="hair">
        <color indexed="12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2" borderId="0" applyNumberFormat="0" applyBorder="0" applyAlignment="0" applyProtection="0">
      <alignment vertical="center"/>
    </xf>
    <xf numFmtId="0" fontId="44" fillId="3" borderId="1" applyNumberFormat="0" applyFont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4" borderId="5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>
      <protection locked="0"/>
    </xf>
    <xf numFmtId="0" fontId="2" fillId="0" borderId="0" applyFont="0" applyFill="0" applyBorder="0" applyAlignment="0" applyProtection="0"/>
    <xf numFmtId="0" fontId="17" fillId="0" borderId="0">
      <protection locked="0"/>
    </xf>
    <xf numFmtId="0" fontId="18" fillId="0" borderId="0">
      <protection locked="0"/>
    </xf>
    <xf numFmtId="0" fontId="19" fillId="0" borderId="0">
      <protection locked="0"/>
    </xf>
    <xf numFmtId="0" fontId="16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9" fillId="0" borderId="0">
      <protection locked="0"/>
    </xf>
    <xf numFmtId="166" fontId="16" fillId="0" borderId="0">
      <protection locked="0"/>
    </xf>
    <xf numFmtId="0" fontId="20" fillId="0" borderId="0">
      <protection locked="0"/>
    </xf>
    <xf numFmtId="0" fontId="21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" fillId="0" borderId="0"/>
    <xf numFmtId="0" fontId="61" fillId="0" borderId="0"/>
    <xf numFmtId="0" fontId="62" fillId="0" borderId="0"/>
    <xf numFmtId="0" fontId="62" fillId="0" borderId="0"/>
    <xf numFmtId="0" fontId="2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69" fillId="0" borderId="0"/>
    <xf numFmtId="0" fontId="73" fillId="0" borderId="0"/>
    <xf numFmtId="0" fontId="7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5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 applyAlignment="0"/>
    <xf numFmtId="0" fontId="22" fillId="16" borderId="0" applyNumberFormat="0" applyBorder="0" applyAlignment="0" applyProtection="0">
      <alignment vertical="center"/>
    </xf>
    <xf numFmtId="0" fontId="23" fillId="3" borderId="1" applyNumberFormat="0" applyFon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5" applyNumberFormat="0" applyAlignment="0" applyProtection="0">
      <alignment vertical="center"/>
    </xf>
    <xf numFmtId="0" fontId="32" fillId="11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12" borderId="8" applyNumberFormat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43" fontId="83" fillId="0" borderId="0" applyFont="0" applyFill="0" applyBorder="0" applyAlignment="0" applyProtection="0"/>
    <xf numFmtId="0" fontId="83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283">
    <xf numFmtId="0" fontId="0" fillId="0" borderId="0" xfId="0"/>
    <xf numFmtId="15" fontId="10" fillId="0" borderId="11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3" fontId="0" fillId="0" borderId="0" xfId="0" applyNumberFormat="1"/>
    <xf numFmtId="4" fontId="10" fillId="19" borderId="15" xfId="0" applyNumberFormat="1" applyFont="1" applyFill="1" applyBorder="1"/>
    <xf numFmtId="0" fontId="1" fillId="0" borderId="0" xfId="345" applyFont="1"/>
    <xf numFmtId="43" fontId="7" fillId="19" borderId="15" xfId="270" applyFont="1" applyFill="1" applyBorder="1" applyAlignment="1"/>
    <xf numFmtId="43" fontId="7" fillId="19" borderId="17" xfId="270" applyFont="1" applyFill="1" applyBorder="1" applyAlignment="1"/>
    <xf numFmtId="0" fontId="0" fillId="0" borderId="0" xfId="0" applyBorder="1"/>
    <xf numFmtId="164" fontId="57" fillId="0" borderId="18" xfId="174" applyNumberFormat="1" applyFont="1" applyFill="1" applyBorder="1" applyAlignment="1">
      <alignment vertical="center"/>
    </xf>
    <xf numFmtId="0" fontId="4" fillId="0" borderId="19" xfId="0" applyFont="1" applyBorder="1"/>
    <xf numFmtId="0" fontId="11" fillId="19" borderId="21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horizontal="center" vertical="center" wrapText="1"/>
    </xf>
    <xf numFmtId="0" fontId="11" fillId="19" borderId="22" xfId="0" applyFont="1" applyFill="1" applyBorder="1" applyAlignment="1">
      <alignment horizontal="center" vertical="center" wrapText="1"/>
    </xf>
    <xf numFmtId="0" fontId="11" fillId="19" borderId="23" xfId="0" applyFont="1" applyFill="1" applyBorder="1" applyAlignment="1">
      <alignment horizontal="center" vertical="center" wrapText="1"/>
    </xf>
    <xf numFmtId="0" fontId="11" fillId="19" borderId="24" xfId="0" applyFont="1" applyFill="1" applyBorder="1" applyAlignment="1">
      <alignment horizontal="center" vertical="center" wrapText="1"/>
    </xf>
    <xf numFmtId="0" fontId="11" fillId="19" borderId="25" xfId="0" applyFont="1" applyFill="1" applyBorder="1" applyAlignment="1">
      <alignment horizontal="center" vertical="center" wrapText="1"/>
    </xf>
    <xf numFmtId="0" fontId="11" fillId="19" borderId="14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4" fontId="57" fillId="0" borderId="18" xfId="174" applyNumberFormat="1" applyFont="1" applyFill="1" applyBorder="1" applyAlignment="1">
      <alignment vertical="center"/>
    </xf>
    <xf numFmtId="164" fontId="57" fillId="0" borderId="18" xfId="246" applyNumberFormat="1" applyFont="1" applyFill="1" applyBorder="1" applyAlignment="1">
      <alignment vertical="center"/>
    </xf>
    <xf numFmtId="164" fontId="57" fillId="0" borderId="18" xfId="174" applyNumberFormat="1" applyFont="1" applyFill="1" applyBorder="1" applyAlignment="1">
      <alignment horizontal="center" vertical="center"/>
    </xf>
    <xf numFmtId="0" fontId="4" fillId="0" borderId="18" xfId="397" applyFont="1" applyFill="1" applyBorder="1" applyAlignment="1">
      <alignment horizontal="center" vertical="center"/>
    </xf>
    <xf numFmtId="20" fontId="4" fillId="0" borderId="18" xfId="397" applyNumberFormat="1" applyFont="1" applyFill="1" applyBorder="1" applyAlignment="1">
      <alignment horizontal="center" vertical="center"/>
    </xf>
    <xf numFmtId="4" fontId="4" fillId="0" borderId="27" xfId="397" applyNumberFormat="1" applyFont="1" applyFill="1" applyBorder="1" applyAlignment="1">
      <alignment horizontal="center" vertical="center"/>
    </xf>
    <xf numFmtId="3" fontId="4" fillId="0" borderId="27" xfId="336" quotePrefix="1" applyNumberFormat="1" applyFont="1" applyFill="1" applyBorder="1" applyAlignment="1">
      <alignment horizontal="center" vertical="center"/>
    </xf>
    <xf numFmtId="0" fontId="10" fillId="19" borderId="28" xfId="0" applyFont="1" applyFill="1" applyBorder="1" applyAlignment="1">
      <alignment horizontal="center" vertical="center"/>
    </xf>
    <xf numFmtId="43" fontId="7" fillId="20" borderId="15" xfId="270" applyFont="1" applyFill="1" applyBorder="1" applyAlignment="1"/>
    <xf numFmtId="4" fontId="10" fillId="21" borderId="29" xfId="345" applyNumberFormat="1" applyFont="1" applyFill="1" applyBorder="1"/>
    <xf numFmtId="4" fontId="10" fillId="21" borderId="30" xfId="345" applyNumberFormat="1" applyFont="1" applyFill="1" applyBorder="1"/>
    <xf numFmtId="4" fontId="10" fillId="21" borderId="31" xfId="345" applyNumberFormat="1" applyFont="1" applyFill="1" applyBorder="1"/>
    <xf numFmtId="4" fontId="10" fillId="21" borderId="32" xfId="345" applyNumberFormat="1" applyFont="1" applyFill="1" applyBorder="1"/>
    <xf numFmtId="43" fontId="7" fillId="21" borderId="20" xfId="265" applyFont="1" applyFill="1" applyBorder="1" applyAlignment="1"/>
    <xf numFmtId="43" fontId="7" fillId="21" borderId="33" xfId="265" applyFont="1" applyFill="1" applyBorder="1" applyAlignment="1"/>
    <xf numFmtId="4" fontId="10" fillId="21" borderId="34" xfId="345" applyNumberFormat="1" applyFont="1" applyFill="1" applyBorder="1"/>
    <xf numFmtId="4" fontId="10" fillId="21" borderId="35" xfId="345" applyNumberFormat="1" applyFont="1" applyFill="1" applyBorder="1"/>
    <xf numFmtId="4" fontId="10" fillId="21" borderId="36" xfId="345" applyNumberFormat="1" applyFont="1" applyFill="1" applyBorder="1"/>
    <xf numFmtId="4" fontId="10" fillId="21" borderId="24" xfId="345" applyNumberFormat="1" applyFont="1" applyFill="1" applyBorder="1"/>
    <xf numFmtId="43" fontId="7" fillId="21" borderId="37" xfId="265" applyFont="1" applyFill="1" applyBorder="1" applyAlignment="1"/>
    <xf numFmtId="43" fontId="7" fillId="21" borderId="38" xfId="265" applyFont="1" applyFill="1" applyBorder="1" applyAlignment="1"/>
    <xf numFmtId="43" fontId="1" fillId="0" borderId="0" xfId="345" applyNumberFormat="1" applyFont="1"/>
    <xf numFmtId="4" fontId="10" fillId="21" borderId="39" xfId="345" applyNumberFormat="1" applyFont="1" applyFill="1" applyBorder="1"/>
    <xf numFmtId="4" fontId="10" fillId="21" borderId="40" xfId="345" applyNumberFormat="1" applyFont="1" applyFill="1" applyBorder="1"/>
    <xf numFmtId="4" fontId="10" fillId="21" borderId="41" xfId="345" applyNumberFormat="1" applyFont="1" applyFill="1" applyBorder="1"/>
    <xf numFmtId="4" fontId="10" fillId="21" borderId="12" xfId="345" applyNumberFormat="1" applyFont="1" applyFill="1" applyBorder="1"/>
    <xf numFmtId="0" fontId="10" fillId="21" borderId="28" xfId="345" applyFont="1" applyFill="1" applyBorder="1" applyAlignment="1">
      <alignment horizontal="center" vertical="center"/>
    </xf>
    <xf numFmtId="4" fontId="10" fillId="21" borderId="15" xfId="345" applyNumberFormat="1" applyFont="1" applyFill="1" applyBorder="1"/>
    <xf numFmtId="43" fontId="7" fillId="21" borderId="15" xfId="265" applyFont="1" applyFill="1" applyBorder="1" applyAlignment="1"/>
    <xf numFmtId="43" fontId="7" fillId="21" borderId="42" xfId="265" applyFont="1" applyFill="1" applyBorder="1" applyAlignment="1"/>
    <xf numFmtId="43" fontId="67" fillId="19" borderId="17" xfId="270" applyFont="1" applyFill="1" applyBorder="1" applyAlignment="1"/>
    <xf numFmtId="43" fontId="7" fillId="21" borderId="43" xfId="265" applyFont="1" applyFill="1" applyBorder="1" applyAlignment="1"/>
    <xf numFmtId="4" fontId="0" fillId="0" borderId="0" xfId="0" applyNumberFormat="1"/>
    <xf numFmtId="0" fontId="72" fillId="0" borderId="0" xfId="0" applyFont="1"/>
    <xf numFmtId="15" fontId="4" fillId="0" borderId="11" xfId="0" applyNumberFormat="1" applyFont="1" applyBorder="1" applyAlignment="1">
      <alignment horizontal="center" vertical="center"/>
    </xf>
    <xf numFmtId="0" fontId="4" fillId="19" borderId="28" xfId="0" applyFont="1" applyFill="1" applyBorder="1" applyAlignment="1">
      <alignment horizontal="center" vertical="center"/>
    </xf>
    <xf numFmtId="4" fontId="4" fillId="19" borderId="15" xfId="0" quotePrefix="1" applyNumberFormat="1" applyFont="1" applyFill="1" applyBorder="1"/>
    <xf numFmtId="4" fontId="4" fillId="19" borderId="15" xfId="0" applyNumberFormat="1" applyFont="1" applyFill="1" applyBorder="1"/>
    <xf numFmtId="4" fontId="4" fillId="21" borderId="29" xfId="345" applyNumberFormat="1" applyFont="1" applyFill="1" applyBorder="1"/>
    <xf numFmtId="4" fontId="4" fillId="21" borderId="30" xfId="345" applyNumberFormat="1" applyFont="1" applyFill="1" applyBorder="1"/>
    <xf numFmtId="4" fontId="4" fillId="21" borderId="31" xfId="345" applyNumberFormat="1" applyFont="1" applyFill="1" applyBorder="1"/>
    <xf numFmtId="4" fontId="4" fillId="21" borderId="32" xfId="345" applyNumberFormat="1" applyFont="1" applyFill="1" applyBorder="1"/>
    <xf numFmtId="0" fontId="64" fillId="0" borderId="0" xfId="345" applyFont="1"/>
    <xf numFmtId="4" fontId="4" fillId="21" borderId="34" xfId="345" applyNumberFormat="1" applyFont="1" applyFill="1" applyBorder="1"/>
    <xf numFmtId="4" fontId="4" fillId="21" borderId="35" xfId="345" applyNumberFormat="1" applyFont="1" applyFill="1" applyBorder="1"/>
    <xf numFmtId="4" fontId="4" fillId="21" borderId="36" xfId="345" applyNumberFormat="1" applyFont="1" applyFill="1" applyBorder="1"/>
    <xf numFmtId="4" fontId="4" fillId="21" borderId="24" xfId="345" applyNumberFormat="1" applyFont="1" applyFill="1" applyBorder="1"/>
    <xf numFmtId="4" fontId="4" fillId="21" borderId="39" xfId="345" applyNumberFormat="1" applyFont="1" applyFill="1" applyBorder="1"/>
    <xf numFmtId="4" fontId="4" fillId="21" borderId="40" xfId="345" applyNumberFormat="1" applyFont="1" applyFill="1" applyBorder="1"/>
    <xf numFmtId="4" fontId="4" fillId="21" borderId="41" xfId="345" applyNumberFormat="1" applyFont="1" applyFill="1" applyBorder="1"/>
    <xf numFmtId="4" fontId="4" fillId="21" borderId="12" xfId="345" applyNumberFormat="1" applyFont="1" applyFill="1" applyBorder="1"/>
    <xf numFmtId="43" fontId="64" fillId="0" borderId="0" xfId="345" applyNumberFormat="1" applyFont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5" fontId="4" fillId="0" borderId="47" xfId="0" applyNumberFormat="1" applyFont="1" applyBorder="1" applyAlignment="1">
      <alignment horizontal="center" vertical="center"/>
    </xf>
    <xf numFmtId="43" fontId="72" fillId="0" borderId="0" xfId="0" applyNumberFormat="1" applyFont="1"/>
    <xf numFmtId="0" fontId="72" fillId="0" borderId="40" xfId="0" applyFont="1" applyBorder="1"/>
    <xf numFmtId="0" fontId="72" fillId="0" borderId="19" xfId="0" applyFont="1" applyBorder="1"/>
    <xf numFmtId="4" fontId="4" fillId="21" borderId="48" xfId="345" applyNumberFormat="1" applyFont="1" applyFill="1" applyBorder="1"/>
    <xf numFmtId="4" fontId="4" fillId="21" borderId="49" xfId="345" applyNumberFormat="1" applyFont="1" applyFill="1" applyBorder="1"/>
    <xf numFmtId="4" fontId="4" fillId="21" borderId="25" xfId="345" applyNumberFormat="1" applyFont="1" applyFill="1" applyBorder="1"/>
    <xf numFmtId="4" fontId="10" fillId="21" borderId="50" xfId="345" applyNumberFormat="1" applyFont="1" applyFill="1" applyBorder="1"/>
    <xf numFmtId="4" fontId="10" fillId="21" borderId="0" xfId="345" applyNumberFormat="1" applyFont="1" applyFill="1" applyBorder="1"/>
    <xf numFmtId="4" fontId="10" fillId="21" borderId="51" xfId="345" applyNumberFormat="1" applyFont="1" applyFill="1" applyBorder="1"/>
    <xf numFmtId="43" fontId="7" fillId="21" borderId="50" xfId="265" applyFont="1" applyFill="1" applyBorder="1" applyAlignment="1"/>
    <xf numFmtId="43" fontId="7" fillId="21" borderId="51" xfId="265" applyFont="1" applyFill="1" applyBorder="1" applyAlignment="1"/>
    <xf numFmtId="15" fontId="10" fillId="0" borderId="44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81" fillId="0" borderId="0" xfId="0" applyFont="1"/>
    <xf numFmtId="0" fontId="72" fillId="0" borderId="0" xfId="0" applyFont="1" applyFill="1"/>
    <xf numFmtId="0" fontId="4" fillId="0" borderId="20" xfId="0" applyFont="1" applyBorder="1" applyAlignment="1">
      <alignment horizontal="center" vertical="center"/>
    </xf>
    <xf numFmtId="4" fontId="10" fillId="21" borderId="48" xfId="345" applyNumberFormat="1" applyFont="1" applyFill="1" applyBorder="1"/>
    <xf numFmtId="4" fontId="10" fillId="21" borderId="49" xfId="345" applyNumberFormat="1" applyFont="1" applyFill="1" applyBorder="1"/>
    <xf numFmtId="4" fontId="10" fillId="21" borderId="25" xfId="345" applyNumberFormat="1" applyFont="1" applyFill="1" applyBorder="1"/>
    <xf numFmtId="43" fontId="7" fillId="21" borderId="55" xfId="265" applyFont="1" applyFill="1" applyBorder="1" applyAlignment="1"/>
    <xf numFmtId="164" fontId="57" fillId="0" borderId="18" xfId="211" applyNumberFormat="1" applyFont="1" applyFill="1" applyBorder="1" applyAlignment="1">
      <alignment vertical="center"/>
    </xf>
    <xf numFmtId="0" fontId="64" fillId="0" borderId="0" xfId="345" applyFont="1" applyFill="1"/>
    <xf numFmtId="43" fontId="64" fillId="0" borderId="0" xfId="345" applyNumberFormat="1" applyFont="1" applyFill="1"/>
    <xf numFmtId="15" fontId="4" fillId="0" borderId="44" xfId="0" applyNumberFormat="1" applyFont="1" applyBorder="1" applyAlignment="1">
      <alignment horizontal="center" vertical="center"/>
    </xf>
    <xf numFmtId="0" fontId="72" fillId="0" borderId="0" xfId="0" applyFont="1" applyBorder="1"/>
    <xf numFmtId="0" fontId="0" fillId="0" borderId="0" xfId="0" applyFill="1"/>
    <xf numFmtId="0" fontId="10" fillId="0" borderId="14" xfId="0" applyFont="1" applyFill="1" applyBorder="1" applyAlignment="1">
      <alignment horizontal="center" vertical="center"/>
    </xf>
    <xf numFmtId="15" fontId="10" fillId="0" borderId="11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5" fontId="4" fillId="0" borderId="58" xfId="0" applyNumberFormat="1" applyFont="1" applyBorder="1" applyAlignment="1">
      <alignment horizontal="center" vertical="center"/>
    </xf>
    <xf numFmtId="15" fontId="10" fillId="0" borderId="59" xfId="0" applyNumberFormat="1" applyFont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19" borderId="60" xfId="0" applyFont="1" applyFill="1" applyBorder="1" applyAlignment="1">
      <alignment horizontal="center" vertical="center"/>
    </xf>
    <xf numFmtId="4" fontId="10" fillId="19" borderId="61" xfId="0" applyNumberFormat="1" applyFont="1" applyFill="1" applyBorder="1"/>
    <xf numFmtId="43" fontId="7" fillId="19" borderId="62" xfId="270" applyFont="1" applyFill="1" applyBorder="1" applyAlignment="1"/>
    <xf numFmtId="43" fontId="7" fillId="20" borderId="61" xfId="270" applyFont="1" applyFill="1" applyBorder="1" applyAlignment="1"/>
    <xf numFmtId="167" fontId="72" fillId="0" borderId="0" xfId="0" applyNumberFormat="1" applyFont="1"/>
    <xf numFmtId="4" fontId="10" fillId="21" borderId="63" xfId="345" applyNumberFormat="1" applyFont="1" applyFill="1" applyBorder="1"/>
    <xf numFmtId="15" fontId="4" fillId="0" borderId="11" xfId="0" applyNumberFormat="1" applyFont="1" applyFill="1" applyBorder="1" applyAlignment="1">
      <alignment horizontal="center" vertical="center"/>
    </xf>
    <xf numFmtId="4" fontId="4" fillId="21" borderId="63" xfId="345" applyNumberFormat="1" applyFont="1" applyFill="1" applyBorder="1"/>
    <xf numFmtId="0" fontId="4" fillId="19" borderId="60" xfId="0" applyFont="1" applyFill="1" applyBorder="1" applyAlignment="1">
      <alignment horizontal="center" vertical="center"/>
    </xf>
    <xf numFmtId="4" fontId="4" fillId="19" borderId="61" xfId="0" quotePrefix="1" applyNumberFormat="1" applyFont="1" applyFill="1" applyBorder="1"/>
    <xf numFmtId="4" fontId="4" fillId="19" borderId="61" xfId="0" applyNumberFormat="1" applyFont="1" applyFill="1" applyBorder="1"/>
    <xf numFmtId="0" fontId="4" fillId="0" borderId="52" xfId="0" applyFont="1" applyBorder="1" applyAlignment="1">
      <alignment horizontal="center" vertical="center"/>
    </xf>
    <xf numFmtId="49" fontId="4" fillId="0" borderId="27" xfId="0" quotePrefix="1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4" fontId="3" fillId="0" borderId="50" xfId="174" applyNumberFormat="1" applyFont="1" applyFill="1" applyBorder="1" applyAlignment="1">
      <alignment vertical="center"/>
    </xf>
    <xf numFmtId="3" fontId="3" fillId="0" borderId="50" xfId="396" applyNumberFormat="1" applyFont="1" applyFill="1" applyBorder="1" applyAlignment="1">
      <alignment horizontal="left" vertical="center"/>
    </xf>
    <xf numFmtId="0" fontId="3" fillId="0" borderId="0" xfId="395" applyFont="1" applyFill="1" applyAlignment="1">
      <alignment vertical="center"/>
    </xf>
    <xf numFmtId="0" fontId="3" fillId="0" borderId="0" xfId="395" applyFont="1" applyAlignment="1">
      <alignment vertical="center"/>
    </xf>
    <xf numFmtId="49" fontId="6" fillId="0" borderId="18" xfId="391" quotePrefix="1" applyNumberFormat="1" applyFont="1" applyFill="1" applyBorder="1" applyAlignment="1">
      <alignment horizontal="center" vertical="center" wrapText="1"/>
    </xf>
    <xf numFmtId="49" fontId="6" fillId="0" borderId="18" xfId="391" applyNumberFormat="1" applyFont="1" applyFill="1" applyBorder="1" applyAlignment="1">
      <alignment horizontal="center" vertical="center" wrapText="1"/>
    </xf>
    <xf numFmtId="0" fontId="9" fillId="0" borderId="19" xfId="394" applyFont="1" applyFill="1" applyBorder="1"/>
    <xf numFmtId="0" fontId="10" fillId="0" borderId="13" xfId="0" applyFont="1" applyFill="1" applyBorder="1" applyAlignment="1">
      <alignment horizontal="center" vertical="center"/>
    </xf>
    <xf numFmtId="164" fontId="57" fillId="0" borderId="18" xfId="200" applyNumberFormat="1" applyFont="1" applyFill="1" applyBorder="1" applyAlignment="1">
      <alignment horizontal="center" vertical="center"/>
    </xf>
    <xf numFmtId="164" fontId="57" fillId="0" borderId="18" xfId="200" applyNumberFormat="1" applyFont="1" applyFill="1" applyBorder="1" applyAlignment="1">
      <alignment vertical="center"/>
    </xf>
    <xf numFmtId="41" fontId="4" fillId="0" borderId="18" xfId="392" applyNumberFormat="1" applyFont="1" applyFill="1" applyBorder="1" applyAlignment="1">
      <alignment horizontal="center" vertical="center"/>
    </xf>
    <xf numFmtId="0" fontId="9" fillId="0" borderId="0" xfId="336" applyFont="1" applyFill="1"/>
    <xf numFmtId="0" fontId="9" fillId="0" borderId="0" xfId="336" applyFont="1" applyFill="1" applyBorder="1"/>
    <xf numFmtId="43" fontId="80" fillId="21" borderId="20" xfId="265" applyFont="1" applyFill="1" applyBorder="1" applyAlignment="1"/>
    <xf numFmtId="43" fontId="7" fillId="19" borderId="61" xfId="270" applyFont="1" applyFill="1" applyBorder="1" applyAlignment="1"/>
    <xf numFmtId="43" fontId="4" fillId="0" borderId="19" xfId="0" applyNumberFormat="1" applyFont="1" applyBorder="1"/>
    <xf numFmtId="0" fontId="0" fillId="0" borderId="19" xfId="0" applyBorder="1"/>
    <xf numFmtId="4" fontId="3" fillId="0" borderId="0" xfId="395" applyNumberFormat="1" applyFont="1" applyFill="1" applyBorder="1" applyAlignment="1">
      <alignment horizontal="right" vertical="center"/>
    </xf>
    <xf numFmtId="0" fontId="2" fillId="0" borderId="0" xfId="395" applyFont="1" applyAlignment="1">
      <alignment vertical="center"/>
    </xf>
    <xf numFmtId="0" fontId="3" fillId="0" borderId="0" xfId="395" applyFont="1" applyFill="1" applyBorder="1" applyAlignment="1">
      <alignment vertical="center"/>
    </xf>
    <xf numFmtId="0" fontId="2" fillId="0" borderId="0" xfId="395" applyFont="1" applyFill="1" applyAlignment="1">
      <alignment vertical="center"/>
    </xf>
    <xf numFmtId="0" fontId="76" fillId="0" borderId="50" xfId="395" applyFont="1" applyFill="1" applyBorder="1" applyAlignment="1">
      <alignment horizontal="center" vertical="center"/>
    </xf>
    <xf numFmtId="0" fontId="76" fillId="0" borderId="0" xfId="395" applyFont="1" applyFill="1" applyBorder="1" applyAlignment="1">
      <alignment horizontal="center" vertical="center"/>
    </xf>
    <xf numFmtId="0" fontId="3" fillId="0" borderId="50" xfId="395" applyFont="1" applyFill="1" applyBorder="1" applyAlignment="1">
      <alignment vertical="center"/>
    </xf>
    <xf numFmtId="4" fontId="70" fillId="0" borderId="50" xfId="395" applyNumberFormat="1" applyFont="1" applyBorder="1" applyAlignment="1">
      <alignment horizontal="right" vertical="center"/>
    </xf>
    <xf numFmtId="164" fontId="70" fillId="0" borderId="50" xfId="393" applyNumberFormat="1" applyFont="1" applyBorder="1" applyAlignment="1">
      <alignment horizontal="right" vertical="center"/>
    </xf>
    <xf numFmtId="4" fontId="77" fillId="0" borderId="0" xfId="395" applyNumberFormat="1" applyFont="1" applyBorder="1" applyAlignment="1">
      <alignment horizontal="right" vertical="center"/>
    </xf>
    <xf numFmtId="0" fontId="70" fillId="0" borderId="0" xfId="395" applyFont="1" applyFill="1" applyBorder="1" applyAlignment="1">
      <alignment horizontal="center" vertical="center"/>
    </xf>
    <xf numFmtId="4" fontId="3" fillId="0" borderId="0" xfId="395" applyNumberFormat="1" applyFont="1" applyFill="1" applyBorder="1" applyAlignment="1">
      <alignment vertical="center"/>
    </xf>
    <xf numFmtId="4" fontId="75" fillId="0" borderId="0" xfId="395" applyNumberFormat="1" applyFont="1" applyBorder="1" applyAlignment="1">
      <alignment horizontal="right" vertical="center"/>
    </xf>
    <xf numFmtId="0" fontId="2" fillId="0" borderId="0" xfId="395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4" fillId="29" borderId="57" xfId="396" applyFont="1" applyFill="1" applyBorder="1" applyAlignment="1">
      <alignment horizontal="center" vertical="center"/>
    </xf>
    <xf numFmtId="0" fontId="4" fillId="29" borderId="59" xfId="396" applyFont="1" applyFill="1" applyBorder="1" applyAlignment="1">
      <alignment horizontal="center" vertical="center"/>
    </xf>
    <xf numFmtId="0" fontId="11" fillId="22" borderId="131" xfId="0" applyFont="1" applyFill="1" applyBorder="1" applyAlignment="1">
      <alignment horizontal="center" vertical="center"/>
    </xf>
    <xf numFmtId="0" fontId="84" fillId="29" borderId="131" xfId="396" applyFont="1" applyFill="1" applyBorder="1" applyAlignment="1">
      <alignment horizontal="center" vertical="center" wrapText="1"/>
    </xf>
    <xf numFmtId="0" fontId="11" fillId="22" borderId="98" xfId="0" applyFont="1" applyFill="1" applyBorder="1" applyAlignment="1">
      <alignment horizontal="center" vertical="center"/>
    </xf>
    <xf numFmtId="4" fontId="87" fillId="22" borderId="103" xfId="0" applyNumberFormat="1" applyFont="1" applyFill="1" applyBorder="1" applyAlignment="1">
      <alignment horizontal="center" vertical="center"/>
    </xf>
    <xf numFmtId="0" fontId="11" fillId="22" borderId="29" xfId="345" applyFont="1" applyFill="1" applyBorder="1" applyAlignment="1">
      <alignment horizontal="center" vertical="center"/>
    </xf>
    <xf numFmtId="0" fontId="11" fillId="22" borderId="115" xfId="0" applyFont="1" applyFill="1" applyBorder="1" applyAlignment="1">
      <alignment horizontal="center" vertical="center"/>
    </xf>
    <xf numFmtId="0" fontId="11" fillId="22" borderId="30" xfId="345" applyFont="1" applyFill="1" applyBorder="1" applyAlignment="1">
      <alignment horizontal="center" vertical="center"/>
    </xf>
    <xf numFmtId="4" fontId="87" fillId="22" borderId="30" xfId="345" applyNumberFormat="1" applyFont="1" applyFill="1" applyBorder="1" applyAlignment="1">
      <alignment horizontal="center" vertical="center"/>
    </xf>
    <xf numFmtId="4" fontId="87" fillId="22" borderId="108" xfId="0" applyNumberFormat="1" applyFont="1" applyFill="1" applyBorder="1" applyAlignment="1">
      <alignment horizontal="center" vertical="center"/>
    </xf>
    <xf numFmtId="0" fontId="11" fillId="22" borderId="132" xfId="345" applyFont="1" applyFill="1" applyBorder="1" applyAlignment="1">
      <alignment horizontal="center" vertical="center"/>
    </xf>
    <xf numFmtId="0" fontId="6" fillId="0" borderId="46" xfId="396" applyFont="1" applyFill="1" applyBorder="1" applyAlignment="1">
      <alignment horizontal="center" vertical="center"/>
    </xf>
    <xf numFmtId="0" fontId="4" fillId="30" borderId="72" xfId="396" applyFont="1" applyFill="1" applyBorder="1" applyAlignment="1">
      <alignment horizontal="center" vertical="center"/>
    </xf>
    <xf numFmtId="0" fontId="4" fillId="30" borderId="73" xfId="396" applyFont="1" applyFill="1" applyBorder="1" applyAlignment="1">
      <alignment horizontal="center" vertical="center"/>
    </xf>
    <xf numFmtId="0" fontId="4" fillId="30" borderId="74" xfId="396" applyFont="1" applyFill="1" applyBorder="1" applyAlignment="1">
      <alignment horizontal="center" vertical="center"/>
    </xf>
    <xf numFmtId="0" fontId="4" fillId="30" borderId="133" xfId="396" applyFont="1" applyFill="1" applyBorder="1" applyAlignment="1">
      <alignment horizontal="center" vertical="center"/>
    </xf>
    <xf numFmtId="0" fontId="4" fillId="30" borderId="134" xfId="396" applyFont="1" applyFill="1" applyBorder="1" applyAlignment="1">
      <alignment horizontal="center" vertical="center"/>
    </xf>
    <xf numFmtId="165" fontId="4" fillId="30" borderId="135" xfId="396" applyNumberFormat="1" applyFont="1" applyFill="1" applyBorder="1" applyAlignment="1">
      <alignment horizontal="center" vertical="center"/>
    </xf>
    <xf numFmtId="164" fontId="4" fillId="30" borderId="135" xfId="396" applyNumberFormat="1" applyFont="1" applyFill="1" applyBorder="1" applyAlignment="1">
      <alignment horizontal="center" vertical="center"/>
    </xf>
    <xf numFmtId="0" fontId="4" fillId="30" borderId="136" xfId="396" applyFont="1" applyFill="1" applyBorder="1" applyAlignment="1">
      <alignment horizontal="center" vertical="center"/>
    </xf>
    <xf numFmtId="0" fontId="4" fillId="30" borderId="137" xfId="396" applyFont="1" applyFill="1" applyBorder="1" applyAlignment="1">
      <alignment horizontal="center" vertical="center"/>
    </xf>
    <xf numFmtId="0" fontId="4" fillId="30" borderId="138" xfId="396" applyFont="1" applyFill="1" applyBorder="1" applyAlignment="1">
      <alignment horizontal="center" vertical="center"/>
    </xf>
    <xf numFmtId="0" fontId="4" fillId="30" borderId="139" xfId="396" applyFont="1" applyFill="1" applyBorder="1" applyAlignment="1">
      <alignment horizontal="center" vertical="center"/>
    </xf>
    <xf numFmtId="0" fontId="11" fillId="22" borderId="128" xfId="345" applyFont="1" applyFill="1" applyBorder="1" applyAlignment="1">
      <alignment horizontal="center" vertical="center"/>
    </xf>
    <xf numFmtId="0" fontId="11" fillId="22" borderId="129" xfId="345" applyFont="1" applyFill="1" applyBorder="1" applyAlignment="1">
      <alignment horizontal="center" vertical="center"/>
    </xf>
    <xf numFmtId="4" fontId="87" fillId="22" borderId="128" xfId="345" applyNumberFormat="1" applyFont="1" applyFill="1" applyBorder="1" applyAlignment="1">
      <alignment horizontal="center" vertical="center"/>
    </xf>
    <xf numFmtId="4" fontId="87" fillId="22" borderId="31" xfId="345" applyNumberFormat="1" applyFont="1" applyFill="1" applyBorder="1" applyAlignment="1">
      <alignment horizontal="center" vertical="center"/>
    </xf>
    <xf numFmtId="0" fontId="11" fillId="22" borderId="141" xfId="345" applyFont="1" applyFill="1" applyBorder="1" applyAlignment="1">
      <alignment horizontal="center" vertical="center"/>
    </xf>
    <xf numFmtId="4" fontId="87" fillId="22" borderId="100" xfId="0" applyNumberFormat="1" applyFont="1" applyFill="1" applyBorder="1" applyAlignment="1">
      <alignment horizontal="center" vertical="center"/>
    </xf>
    <xf numFmtId="4" fontId="87" fillId="22" borderId="140" xfId="0" applyNumberFormat="1" applyFont="1" applyFill="1" applyBorder="1" applyAlignment="1">
      <alignment horizontal="center" vertical="center"/>
    </xf>
    <xf numFmtId="0" fontId="11" fillId="22" borderId="142" xfId="345" applyFont="1" applyFill="1" applyBorder="1" applyAlignment="1">
      <alignment horizontal="center" vertical="center"/>
    </xf>
    <xf numFmtId="0" fontId="11" fillId="22" borderId="10" xfId="0" applyFont="1" applyFill="1" applyBorder="1" applyAlignment="1">
      <alignment horizontal="center" vertical="center" wrapText="1"/>
    </xf>
    <xf numFmtId="0" fontId="11" fillId="22" borderId="130" xfId="0" applyFont="1" applyFill="1" applyBorder="1" applyAlignment="1">
      <alignment horizontal="center" vertical="center" wrapText="1"/>
    </xf>
    <xf numFmtId="0" fontId="4" fillId="30" borderId="113" xfId="396" applyFont="1" applyFill="1" applyBorder="1" applyAlignment="1">
      <alignment horizontal="center" vertical="center"/>
    </xf>
    <xf numFmtId="0" fontId="11" fillId="22" borderId="108" xfId="0" applyFont="1" applyFill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0" borderId="74" xfId="423" applyFont="1" applyFill="1" applyBorder="1" applyAlignment="1">
      <alignment horizontal="center" vertical="center"/>
    </xf>
    <xf numFmtId="0" fontId="4" fillId="30" borderId="138" xfId="423" applyFont="1" applyFill="1" applyBorder="1" applyAlignment="1">
      <alignment horizontal="center" vertical="center"/>
    </xf>
    <xf numFmtId="0" fontId="84" fillId="29" borderId="131" xfId="396" applyFont="1" applyFill="1" applyBorder="1" applyAlignment="1">
      <alignment horizontal="center" vertical="center"/>
    </xf>
    <xf numFmtId="0" fontId="1" fillId="0" borderId="0" xfId="345" applyFont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" fontId="10" fillId="0" borderId="11" xfId="0" quotePrefix="1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77" fillId="0" borderId="64" xfId="393" applyNumberFormat="1" applyFont="1" applyFill="1" applyBorder="1" applyAlignment="1">
      <alignment vertical="center"/>
    </xf>
    <xf numFmtId="0" fontId="4" fillId="0" borderId="145" xfId="396" applyFont="1" applyFill="1" applyBorder="1" applyAlignment="1">
      <alignment horizontal="center" vertical="center"/>
    </xf>
    <xf numFmtId="20" fontId="4" fillId="0" borderId="145" xfId="396" applyNumberFormat="1" applyFont="1" applyFill="1" applyBorder="1" applyAlignment="1">
      <alignment horizontal="center" vertical="center"/>
    </xf>
    <xf numFmtId="4" fontId="4" fillId="0" borderId="145" xfId="396" applyNumberFormat="1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horizontal="center" vertical="center" wrapText="1"/>
    </xf>
    <xf numFmtId="0" fontId="11" fillId="22" borderId="10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84" fillId="30" borderId="146" xfId="396" applyFont="1" applyFill="1" applyBorder="1" applyAlignment="1">
      <alignment horizontal="center" vertical="center"/>
    </xf>
    <xf numFmtId="0" fontId="84" fillId="30" borderId="147" xfId="396" applyFont="1" applyFill="1" applyBorder="1" applyAlignment="1">
      <alignment horizontal="center" vertical="center"/>
    </xf>
    <xf numFmtId="0" fontId="84" fillId="30" borderId="148" xfId="396" applyFont="1" applyFill="1" applyBorder="1" applyAlignment="1">
      <alignment horizontal="center" vertical="center"/>
    </xf>
    <xf numFmtId="0" fontId="85" fillId="30" borderId="146" xfId="396" applyFont="1" applyFill="1" applyBorder="1" applyAlignment="1">
      <alignment horizontal="center" vertical="center"/>
    </xf>
    <xf numFmtId="0" fontId="85" fillId="30" borderId="147" xfId="396" applyFont="1" applyFill="1" applyBorder="1" applyAlignment="1">
      <alignment horizontal="center" vertical="center"/>
    </xf>
    <xf numFmtId="0" fontId="84" fillId="30" borderId="149" xfId="396" applyFont="1" applyFill="1" applyBorder="1" applyAlignment="1">
      <alignment horizontal="center" vertical="center"/>
    </xf>
    <xf numFmtId="0" fontId="85" fillId="30" borderId="21" xfId="423" applyFont="1" applyFill="1" applyBorder="1" applyAlignment="1">
      <alignment horizontal="center" vertical="center"/>
    </xf>
    <xf numFmtId="0" fontId="86" fillId="30" borderId="21" xfId="423" applyFont="1" applyFill="1" applyBorder="1" applyAlignment="1">
      <alignment horizontal="center" vertical="center"/>
    </xf>
    <xf numFmtId="0" fontId="84" fillId="30" borderId="92" xfId="390" applyFont="1" applyFill="1" applyBorder="1" applyAlignment="1">
      <alignment horizontal="center" vertical="center"/>
    </xf>
    <xf numFmtId="4" fontId="10" fillId="0" borderId="32" xfId="0" applyNumberFormat="1" applyFont="1" applyBorder="1" applyAlignment="1">
      <alignment horizontal="center" vertical="center"/>
    </xf>
    <xf numFmtId="0" fontId="11" fillId="22" borderId="145" xfId="0" applyFont="1" applyFill="1" applyBorder="1" applyAlignment="1">
      <alignment horizontal="center" vertical="center"/>
    </xf>
    <xf numFmtId="4" fontId="87" fillId="22" borderId="145" xfId="0" applyNumberFormat="1" applyFont="1" applyFill="1" applyBorder="1" applyAlignment="1">
      <alignment horizontal="center" vertical="center"/>
    </xf>
    <xf numFmtId="0" fontId="11" fillId="22" borderId="145" xfId="345" applyFont="1" applyFill="1" applyBorder="1" applyAlignment="1">
      <alignment horizontal="center" vertical="center"/>
    </xf>
    <xf numFmtId="4" fontId="87" fillId="22" borderId="145" xfId="345" applyNumberFormat="1" applyFont="1" applyFill="1" applyBorder="1" applyAlignment="1">
      <alignment horizontal="center" vertical="center"/>
    </xf>
    <xf numFmtId="0" fontId="10" fillId="0" borderId="145" xfId="0" applyFont="1" applyBorder="1" applyAlignment="1">
      <alignment horizontal="center" vertical="center"/>
    </xf>
    <xf numFmtId="15" fontId="10" fillId="0" borderId="145" xfId="0" applyNumberFormat="1" applyFont="1" applyBorder="1" applyAlignment="1">
      <alignment horizontal="center" vertical="center"/>
    </xf>
    <xf numFmtId="4" fontId="10" fillId="0" borderId="145" xfId="0" applyNumberFormat="1" applyFont="1" applyBorder="1" applyAlignment="1">
      <alignment horizontal="center" vertical="center"/>
    </xf>
    <xf numFmtId="4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1" fillId="19" borderId="21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horizontal="center" vertical="center" wrapText="1"/>
    </xf>
    <xf numFmtId="0" fontId="83" fillId="0" borderId="0" xfId="386"/>
    <xf numFmtId="0" fontId="11" fillId="19" borderId="21" xfId="386" applyFont="1" applyFill="1" applyBorder="1" applyAlignment="1">
      <alignment horizontal="center" vertical="center" wrapText="1"/>
    </xf>
    <xf numFmtId="0" fontId="11" fillId="19" borderId="12" xfId="386" applyFont="1" applyFill="1" applyBorder="1" applyAlignment="1">
      <alignment horizontal="center" vertical="center" wrapText="1"/>
    </xf>
    <xf numFmtId="0" fontId="11" fillId="19" borderId="25" xfId="386" applyFont="1" applyFill="1" applyBorder="1" applyAlignment="1">
      <alignment horizontal="center" vertical="center" wrapText="1"/>
    </xf>
    <xf numFmtId="0" fontId="10" fillId="0" borderId="52" xfId="386" applyFont="1" applyBorder="1" applyAlignment="1">
      <alignment horizontal="center" vertical="center"/>
    </xf>
    <xf numFmtId="15" fontId="10" fillId="0" borderId="59" xfId="386" applyNumberFormat="1" applyFont="1" applyBorder="1" applyAlignment="1">
      <alignment horizontal="center" vertical="center"/>
    </xf>
    <xf numFmtId="3" fontId="4" fillId="0" borderId="27" xfId="326" applyNumberFormat="1" applyFont="1" applyFill="1" applyBorder="1" applyAlignment="1">
      <alignment horizontal="center" vertical="center"/>
    </xf>
    <xf numFmtId="20" fontId="4" fillId="0" borderId="18" xfId="425" applyNumberFormat="1" applyFont="1" applyFill="1" applyBorder="1" applyAlignment="1">
      <alignment horizontal="center" vertical="center"/>
    </xf>
    <xf numFmtId="4" fontId="4" fillId="0" borderId="27" xfId="425" applyNumberFormat="1" applyFont="1" applyFill="1" applyBorder="1" applyAlignment="1">
      <alignment horizontal="center" vertical="center"/>
    </xf>
    <xf numFmtId="4" fontId="57" fillId="0" borderId="18" xfId="224" applyNumberFormat="1" applyFont="1" applyFill="1" applyBorder="1" applyAlignment="1">
      <alignment vertical="center"/>
    </xf>
    <xf numFmtId="164" fontId="57" fillId="0" borderId="18" xfId="224" applyNumberFormat="1" applyFont="1" applyFill="1" applyBorder="1" applyAlignment="1">
      <alignment vertical="center"/>
    </xf>
    <xf numFmtId="164" fontId="57" fillId="0" borderId="18" xfId="285" applyNumberFormat="1" applyFont="1" applyFill="1" applyBorder="1" applyAlignment="1">
      <alignment vertical="center"/>
    </xf>
    <xf numFmtId="0" fontId="83" fillId="0" borderId="19" xfId="386" applyBorder="1"/>
    <xf numFmtId="15" fontId="10" fillId="0" borderId="97" xfId="386" applyNumberFormat="1" applyFont="1" applyBorder="1" applyAlignment="1">
      <alignment horizontal="center" vertical="center"/>
    </xf>
    <xf numFmtId="3" fontId="4" fillId="0" borderId="27" xfId="0" quotePrefix="1" applyNumberFormat="1" applyFont="1" applyFill="1" applyBorder="1" applyAlignment="1">
      <alignment horizontal="center" vertical="center"/>
    </xf>
    <xf numFmtId="3" fontId="4" fillId="0" borderId="27" xfId="0" applyNumberFormat="1" applyFont="1" applyFill="1" applyBorder="1" applyAlignment="1">
      <alignment horizontal="center" vertical="center"/>
    </xf>
    <xf numFmtId="0" fontId="10" fillId="19" borderId="14" xfId="386" applyFont="1" applyFill="1" applyBorder="1" applyAlignment="1">
      <alignment horizontal="center" vertical="center"/>
    </xf>
    <xf numFmtId="4" fontId="10" fillId="19" borderId="11" xfId="386" applyNumberFormat="1" applyFont="1" applyFill="1" applyBorder="1"/>
    <xf numFmtId="43" fontId="5" fillId="19" borderId="44" xfId="270" applyFont="1" applyFill="1" applyBorder="1" applyAlignment="1"/>
    <xf numFmtId="43" fontId="83" fillId="0" borderId="0" xfId="386" applyNumberFormat="1"/>
    <xf numFmtId="43" fontId="7" fillId="19" borderId="44" xfId="270" applyFont="1" applyFill="1" applyBorder="1" applyAlignment="1"/>
    <xf numFmtId="0" fontId="10" fillId="0" borderId="28" xfId="386" applyFont="1" applyBorder="1" applyAlignment="1">
      <alignment horizontal="center" vertical="center"/>
    </xf>
    <xf numFmtId="3" fontId="4" fillId="0" borderId="100" xfId="0" quotePrefix="1" applyNumberFormat="1" applyFont="1" applyFill="1" applyBorder="1" applyAlignment="1">
      <alignment horizontal="center" vertical="center"/>
    </xf>
    <xf numFmtId="20" fontId="4" fillId="0" borderId="56" xfId="425" applyNumberFormat="1" applyFont="1" applyFill="1" applyBorder="1" applyAlignment="1">
      <alignment horizontal="center" vertical="center"/>
    </xf>
    <xf numFmtId="4" fontId="4" fillId="0" borderId="100" xfId="425" applyNumberFormat="1" applyFont="1" applyFill="1" applyBorder="1" applyAlignment="1">
      <alignment horizontal="center" vertical="center"/>
    </xf>
    <xf numFmtId="4" fontId="57" fillId="0" borderId="56" xfId="224" applyNumberFormat="1" applyFont="1" applyFill="1" applyBorder="1" applyAlignment="1">
      <alignment vertical="center"/>
    </xf>
    <xf numFmtId="164" fontId="57" fillId="0" borderId="56" xfId="224" applyNumberFormat="1" applyFont="1" applyFill="1" applyBorder="1" applyAlignment="1">
      <alignment vertical="center"/>
    </xf>
    <xf numFmtId="164" fontId="57" fillId="0" borderId="56" xfId="285" applyNumberFormat="1" applyFont="1" applyFill="1" applyBorder="1" applyAlignment="1">
      <alignment vertical="center"/>
    </xf>
    <xf numFmtId="0" fontId="83" fillId="0" borderId="0" xfId="386" applyBorder="1"/>
    <xf numFmtId="0" fontId="10" fillId="0" borderId="29" xfId="386" applyFont="1" applyFill="1" applyBorder="1" applyAlignment="1">
      <alignment horizontal="center" vertical="center"/>
    </xf>
    <xf numFmtId="3" fontId="4" fillId="0" borderId="31" xfId="0" quotePrefix="1" applyNumberFormat="1" applyFont="1" applyFill="1" applyBorder="1" applyAlignment="1">
      <alignment horizontal="center" vertical="center"/>
    </xf>
    <xf numFmtId="20" fontId="4" fillId="0" borderId="32" xfId="425" applyNumberFormat="1" applyFont="1" applyFill="1" applyBorder="1" applyAlignment="1">
      <alignment horizontal="center" vertical="center"/>
    </xf>
    <xf numFmtId="4" fontId="4" fillId="0" borderId="31" xfId="425" applyNumberFormat="1" applyFont="1" applyFill="1" applyBorder="1" applyAlignment="1">
      <alignment horizontal="center" vertical="center"/>
    </xf>
    <xf numFmtId="0" fontId="10" fillId="0" borderId="20" xfId="386" applyFont="1" applyBorder="1" applyAlignment="1">
      <alignment horizontal="center" vertical="center"/>
    </xf>
    <xf numFmtId="0" fontId="10" fillId="19" borderId="60" xfId="386" applyFont="1" applyFill="1" applyBorder="1" applyAlignment="1">
      <alignment horizontal="center" vertical="center"/>
    </xf>
    <xf numFmtId="0" fontId="10" fillId="19" borderId="28" xfId="386" applyFont="1" applyFill="1" applyBorder="1" applyAlignment="1">
      <alignment horizontal="center" vertical="center"/>
    </xf>
    <xf numFmtId="4" fontId="10" fillId="19" borderId="10" xfId="386" applyNumberFormat="1" applyFont="1" applyFill="1" applyBorder="1"/>
    <xf numFmtId="43" fontId="5" fillId="19" borderId="16" xfId="270" applyFont="1" applyFill="1" applyBorder="1" applyAlignment="1"/>
    <xf numFmtId="0" fontId="10" fillId="0" borderId="13" xfId="386" applyFont="1" applyBorder="1" applyAlignment="1">
      <alignment horizontal="center" vertical="center"/>
    </xf>
    <xf numFmtId="0" fontId="10" fillId="19" borderId="13" xfId="386" applyFont="1" applyFill="1" applyBorder="1" applyAlignment="1">
      <alignment horizontal="center" vertical="center"/>
    </xf>
    <xf numFmtId="0" fontId="4" fillId="0" borderId="18" xfId="424" applyFont="1" applyFill="1" applyBorder="1" applyAlignment="1">
      <alignment horizontal="center" vertical="center"/>
    </xf>
    <xf numFmtId="20" fontId="4" fillId="0" borderId="18" xfId="424" applyNumberFormat="1" applyFont="1" applyFill="1" applyBorder="1" applyAlignment="1">
      <alignment horizontal="center" vertical="center"/>
    </xf>
    <xf numFmtId="4" fontId="4" fillId="0" borderId="27" xfId="424" applyNumberFormat="1" applyFont="1" applyFill="1" applyBorder="1" applyAlignment="1">
      <alignment horizontal="center" vertical="center"/>
    </xf>
    <xf numFmtId="0" fontId="10" fillId="0" borderId="93" xfId="386" applyFont="1" applyBorder="1" applyAlignment="1">
      <alignment horizontal="center" vertical="center"/>
    </xf>
    <xf numFmtId="43" fontId="5" fillId="19" borderId="11" xfId="270" applyFont="1" applyFill="1" applyBorder="1" applyAlignment="1"/>
    <xf numFmtId="43" fontId="5" fillId="19" borderId="10" xfId="270" applyFont="1" applyFill="1" applyBorder="1" applyAlignment="1"/>
    <xf numFmtId="4" fontId="10" fillId="19" borderId="11" xfId="0" applyNumberFormat="1" applyFont="1" applyFill="1" applyBorder="1"/>
    <xf numFmtId="4" fontId="10" fillId="19" borderId="10" xfId="0" applyNumberFormat="1" applyFont="1" applyFill="1" applyBorder="1"/>
    <xf numFmtId="0" fontId="10" fillId="0" borderId="14" xfId="386" applyFont="1" applyBorder="1" applyAlignment="1">
      <alignment horizontal="center" vertical="center"/>
    </xf>
    <xf numFmtId="15" fontId="10" fillId="0" borderId="11" xfId="386" applyNumberFormat="1" applyFont="1" applyBorder="1" applyAlignment="1">
      <alignment horizontal="center" vertical="center"/>
    </xf>
    <xf numFmtId="4" fontId="10" fillId="19" borderId="15" xfId="386" applyNumberFormat="1" applyFont="1" applyFill="1" applyBorder="1"/>
    <xf numFmtId="43" fontId="5" fillId="19" borderId="17" xfId="270" applyFont="1" applyFill="1" applyBorder="1" applyAlignment="1"/>
    <xf numFmtId="43" fontId="5" fillId="19" borderId="15" xfId="270" applyFont="1" applyFill="1" applyBorder="1" applyAlignment="1"/>
    <xf numFmtId="4" fontId="10" fillId="0" borderId="11" xfId="386" applyNumberFormat="1" applyFont="1" applyBorder="1" applyAlignment="1">
      <alignment horizontal="center"/>
    </xf>
    <xf numFmtId="4" fontId="10" fillId="0" borderId="11" xfId="386" applyNumberFormat="1" applyFont="1" applyBorder="1"/>
    <xf numFmtId="43" fontId="4" fillId="0" borderId="11" xfId="270" applyFont="1" applyFill="1" applyBorder="1" applyAlignment="1"/>
    <xf numFmtId="164" fontId="57" fillId="0" borderId="52" xfId="224" applyNumberFormat="1" applyFont="1" applyFill="1" applyBorder="1" applyAlignment="1">
      <alignment vertical="center"/>
    </xf>
    <xf numFmtId="0" fontId="6" fillId="0" borderId="0" xfId="371" applyFont="1" applyFill="1" applyBorder="1" applyAlignment="1">
      <alignment horizontal="center" vertical="center" wrapText="1"/>
    </xf>
    <xf numFmtId="0" fontId="74" fillId="0" borderId="0" xfId="371" applyFont="1" applyFill="1" applyBorder="1" applyAlignment="1">
      <alignment horizontal="center" vertical="center" wrapText="1"/>
    </xf>
    <xf numFmtId="4" fontId="70" fillId="0" borderId="0" xfId="395" applyNumberFormat="1" applyFont="1" applyBorder="1" applyAlignment="1">
      <alignment horizontal="right" vertical="center"/>
    </xf>
    <xf numFmtId="164" fontId="70" fillId="0" borderId="0" xfId="393" applyNumberFormat="1" applyFont="1" applyBorder="1" applyAlignment="1">
      <alignment horizontal="right" vertical="center"/>
    </xf>
    <xf numFmtId="164" fontId="77" fillId="0" borderId="0" xfId="393" applyNumberFormat="1" applyFont="1" applyBorder="1" applyAlignment="1">
      <alignment horizontal="right" vertical="center"/>
    </xf>
    <xf numFmtId="3" fontId="4" fillId="0" borderId="151" xfId="336" quotePrefix="1" applyNumberFormat="1" applyFont="1" applyFill="1" applyBorder="1" applyAlignment="1">
      <alignment horizontal="center" vertical="center"/>
    </xf>
    <xf numFmtId="0" fontId="4" fillId="0" borderId="150" xfId="424" applyFont="1" applyFill="1" applyBorder="1" applyAlignment="1">
      <alignment horizontal="center" vertical="center"/>
    </xf>
    <xf numFmtId="20" fontId="4" fillId="0" borderId="150" xfId="424" applyNumberFormat="1" applyFont="1" applyFill="1" applyBorder="1" applyAlignment="1">
      <alignment horizontal="center" vertical="center"/>
    </xf>
    <xf numFmtId="4" fontId="4" fillId="0" borderId="151" xfId="424" applyNumberFormat="1" applyFont="1" applyFill="1" applyBorder="1" applyAlignment="1">
      <alignment horizontal="center" vertical="center"/>
    </xf>
    <xf numFmtId="0" fontId="10" fillId="0" borderId="154" xfId="386" applyFont="1" applyBorder="1" applyAlignment="1">
      <alignment horizontal="center" vertical="center"/>
    </xf>
    <xf numFmtId="15" fontId="10" fillId="0" borderId="152" xfId="386" applyNumberFormat="1" applyFont="1" applyBorder="1" applyAlignment="1">
      <alignment horizontal="center" vertical="center"/>
    </xf>
    <xf numFmtId="3" fontId="4" fillId="0" borderId="153" xfId="0" quotePrefix="1" applyNumberFormat="1" applyFont="1" applyFill="1" applyBorder="1" applyAlignment="1">
      <alignment horizontal="center" vertical="center"/>
    </xf>
    <xf numFmtId="20" fontId="4" fillId="0" borderId="152" xfId="425" applyNumberFormat="1" applyFont="1" applyFill="1" applyBorder="1" applyAlignment="1">
      <alignment horizontal="center" vertical="center"/>
    </xf>
    <xf numFmtId="4" fontId="4" fillId="0" borderId="153" xfId="425" applyNumberFormat="1" applyFont="1" applyFill="1" applyBorder="1" applyAlignment="1">
      <alignment horizontal="center" vertical="center"/>
    </xf>
    <xf numFmtId="3" fontId="4" fillId="0" borderId="153" xfId="0" applyNumberFormat="1" applyFont="1" applyFill="1" applyBorder="1" applyAlignment="1">
      <alignment horizontal="center" vertical="center"/>
    </xf>
    <xf numFmtId="0" fontId="83" fillId="0" borderId="0" xfId="386" applyFill="1"/>
    <xf numFmtId="164" fontId="57" fillId="0" borderId="152" xfId="429" applyNumberFormat="1" applyFont="1" applyFill="1" applyBorder="1" applyAlignment="1">
      <alignment vertical="center"/>
    </xf>
    <xf numFmtId="164" fontId="57" fillId="0" borderId="152" xfId="430" applyNumberFormat="1" applyFont="1" applyFill="1" applyBorder="1" applyAlignment="1">
      <alignment vertical="center"/>
    </xf>
    <xf numFmtId="41" fontId="4" fillId="0" borderId="152" xfId="432" applyNumberFormat="1" applyFont="1" applyFill="1" applyBorder="1" applyAlignment="1">
      <alignment horizontal="center" vertical="center"/>
    </xf>
    <xf numFmtId="4" fontId="57" fillId="0" borderId="152" xfId="428" applyNumberFormat="1" applyFont="1" applyFill="1" applyBorder="1" applyAlignment="1">
      <alignment vertical="center"/>
    </xf>
    <xf numFmtId="164" fontId="57" fillId="0" borderId="152" xfId="428" applyNumberFormat="1" applyFont="1" applyFill="1" applyBorder="1" applyAlignment="1">
      <alignment vertical="center"/>
    </xf>
    <xf numFmtId="164" fontId="57" fillId="0" borderId="152" xfId="431" applyNumberFormat="1" applyFont="1" applyFill="1" applyBorder="1" applyAlignment="1">
      <alignment horizontal="center" vertical="center"/>
    </xf>
    <xf numFmtId="164" fontId="57" fillId="0" borderId="152" xfId="431" applyNumberFormat="1" applyFont="1" applyFill="1" applyBorder="1" applyAlignment="1">
      <alignment vertical="center"/>
    </xf>
    <xf numFmtId="164" fontId="57" fillId="0" borderId="156" xfId="429" applyNumberFormat="1" applyFont="1" applyFill="1" applyBorder="1" applyAlignment="1">
      <alignment vertical="center"/>
    </xf>
    <xf numFmtId="164" fontId="57" fillId="0" borderId="156" xfId="430" applyNumberFormat="1" applyFont="1" applyFill="1" applyBorder="1" applyAlignment="1">
      <alignment vertical="center"/>
    </xf>
    <xf numFmtId="41" fontId="4" fillId="0" borderId="156" xfId="432" applyNumberFormat="1" applyFont="1" applyFill="1" applyBorder="1" applyAlignment="1">
      <alignment horizontal="center" vertical="center"/>
    </xf>
    <xf numFmtId="164" fontId="57" fillId="0" borderId="156" xfId="428" applyNumberFormat="1" applyFont="1" applyFill="1" applyBorder="1" applyAlignment="1">
      <alignment vertical="center"/>
    </xf>
    <xf numFmtId="164" fontId="57" fillId="0" borderId="156" xfId="428" applyNumberFormat="1" applyFont="1" applyFill="1" applyBorder="1" applyAlignment="1">
      <alignment horizontal="center" vertical="center"/>
    </xf>
    <xf numFmtId="164" fontId="57" fillId="0" borderId="156" xfId="431" applyNumberFormat="1" applyFont="1" applyFill="1" applyBorder="1" applyAlignment="1">
      <alignment horizontal="center" vertical="center"/>
    </xf>
    <xf numFmtId="164" fontId="57" fillId="0" borderId="156" xfId="431" applyNumberFormat="1" applyFont="1" applyFill="1" applyBorder="1" applyAlignment="1">
      <alignment vertical="center"/>
    </xf>
    <xf numFmtId="0" fontId="11" fillId="22" borderId="103" xfId="0" applyFont="1" applyFill="1" applyBorder="1" applyAlignment="1">
      <alignment horizontal="center" vertical="center"/>
    </xf>
    <xf numFmtId="4" fontId="10" fillId="19" borderId="103" xfId="0" applyNumberFormat="1" applyFont="1" applyFill="1" applyBorder="1"/>
    <xf numFmtId="4" fontId="10" fillId="19" borderId="64" xfId="0" applyNumberFormat="1" applyFont="1" applyFill="1" applyBorder="1"/>
    <xf numFmtId="43" fontId="7" fillId="19" borderId="103" xfId="270" applyFont="1" applyFill="1" applyBorder="1" applyAlignment="1"/>
    <xf numFmtId="43" fontId="7" fillId="19" borderId="0" xfId="270" applyFont="1" applyFill="1" applyBorder="1" applyAlignment="1"/>
    <xf numFmtId="4" fontId="87" fillId="22" borderId="40" xfId="0" applyNumberFormat="1" applyFont="1" applyFill="1" applyBorder="1" applyAlignment="1">
      <alignment horizontal="center" vertical="center"/>
    </xf>
    <xf numFmtId="20" fontId="4" fillId="0" borderId="157" xfId="396" applyNumberFormat="1" applyFont="1" applyFill="1" applyBorder="1" applyAlignment="1">
      <alignment horizontal="center" vertical="center"/>
    </xf>
    <xf numFmtId="0" fontId="4" fillId="0" borderId="157" xfId="396" applyFont="1" applyFill="1" applyBorder="1" applyAlignment="1">
      <alignment horizontal="center" vertical="center"/>
    </xf>
    <xf numFmtId="43" fontId="7" fillId="21" borderId="158" xfId="265" applyFont="1" applyFill="1" applyBorder="1" applyAlignment="1"/>
    <xf numFmtId="4" fontId="87" fillId="22" borderId="64" xfId="0" applyNumberFormat="1" applyFont="1" applyFill="1" applyBorder="1" applyAlignment="1">
      <alignment horizontal="center" vertical="center"/>
    </xf>
    <xf numFmtId="4" fontId="87" fillId="22" borderId="99" xfId="0" applyNumberFormat="1" applyFont="1" applyFill="1" applyBorder="1" applyAlignment="1">
      <alignment horizontal="center" vertical="center"/>
    </xf>
    <xf numFmtId="4" fontId="3" fillId="0" borderId="0" xfId="395" applyNumberFormat="1" applyFont="1" applyAlignment="1">
      <alignment vertical="center"/>
    </xf>
    <xf numFmtId="49" fontId="4" fillId="0" borderId="159" xfId="0" quotePrefix="1" applyNumberFormat="1" applyFont="1" applyFill="1" applyBorder="1" applyAlignment="1">
      <alignment horizontal="center" vertical="center"/>
    </xf>
    <xf numFmtId="4" fontId="4" fillId="0" borderId="159" xfId="397" applyNumberFormat="1" applyFont="1" applyFill="1" applyBorder="1" applyAlignment="1">
      <alignment horizontal="center" vertical="center"/>
    </xf>
    <xf numFmtId="0" fontId="11" fillId="22" borderId="160" xfId="345" applyFont="1" applyFill="1" applyBorder="1" applyAlignment="1">
      <alignment horizontal="center" vertical="center"/>
    </xf>
    <xf numFmtId="4" fontId="87" fillId="22" borderId="160" xfId="345" applyNumberFormat="1" applyFont="1" applyFill="1" applyBorder="1" applyAlignment="1">
      <alignment horizontal="center" vertical="center"/>
    </xf>
    <xf numFmtId="43" fontId="7" fillId="21" borderId="161" xfId="265" applyFont="1" applyFill="1" applyBorder="1" applyAlignment="1"/>
    <xf numFmtId="4" fontId="10" fillId="21" borderId="163" xfId="345" applyNumberFormat="1" applyFont="1" applyFill="1" applyBorder="1"/>
    <xf numFmtId="4" fontId="10" fillId="21" borderId="164" xfId="345" applyNumberFormat="1" applyFont="1" applyFill="1" applyBorder="1"/>
    <xf numFmtId="4" fontId="57" fillId="0" borderId="162" xfId="174" applyNumberFormat="1" applyFont="1" applyFill="1" applyBorder="1" applyAlignment="1">
      <alignment vertical="center"/>
    </xf>
    <xf numFmtId="164" fontId="57" fillId="0" borderId="162" xfId="174" applyNumberFormat="1" applyFont="1" applyFill="1" applyBorder="1" applyAlignment="1">
      <alignment horizontal="center" vertical="center"/>
    </xf>
    <xf numFmtId="4" fontId="57" fillId="0" borderId="162" xfId="428" applyNumberFormat="1" applyFont="1" applyFill="1" applyBorder="1" applyAlignment="1">
      <alignment vertical="center"/>
    </xf>
    <xf numFmtId="164" fontId="57" fillId="0" borderId="162" xfId="429" applyNumberFormat="1" applyFont="1" applyFill="1" applyBorder="1" applyAlignment="1">
      <alignment vertical="center"/>
    </xf>
    <xf numFmtId="164" fontId="57" fillId="0" borderId="162" xfId="430" applyNumberFormat="1" applyFont="1" applyFill="1" applyBorder="1" applyAlignment="1">
      <alignment vertical="center"/>
    </xf>
    <xf numFmtId="164" fontId="57" fillId="0" borderId="162" xfId="428" applyNumberFormat="1" applyFont="1" applyFill="1" applyBorder="1" applyAlignment="1">
      <alignment vertical="center"/>
    </xf>
    <xf numFmtId="164" fontId="57" fillId="0" borderId="162" xfId="428" applyNumberFormat="1" applyFont="1" applyFill="1" applyBorder="1" applyAlignment="1">
      <alignment horizontal="center" vertical="center"/>
    </xf>
    <xf numFmtId="164" fontId="57" fillId="0" borderId="162" xfId="431" applyNumberFormat="1" applyFont="1" applyFill="1" applyBorder="1" applyAlignment="1">
      <alignment horizontal="center" vertical="center"/>
    </xf>
    <xf numFmtId="164" fontId="57" fillId="0" borderId="162" xfId="431" applyNumberFormat="1" applyFont="1" applyFill="1" applyBorder="1" applyAlignment="1">
      <alignment vertical="center"/>
    </xf>
    <xf numFmtId="41" fontId="4" fillId="0" borderId="162" xfId="432" applyNumberFormat="1" applyFont="1" applyFill="1" applyBorder="1" applyAlignment="1">
      <alignment horizontal="center" vertical="center"/>
    </xf>
    <xf numFmtId="43" fontId="57" fillId="0" borderId="162" xfId="270" applyNumberFormat="1" applyFont="1" applyFill="1" applyBorder="1" applyAlignment="1">
      <alignment horizontal="right" vertical="center" wrapText="1"/>
    </xf>
    <xf numFmtId="4" fontId="10" fillId="21" borderId="160" xfId="345" applyNumberFormat="1" applyFont="1" applyFill="1" applyBorder="1"/>
    <xf numFmtId="0" fontId="4" fillId="0" borderId="162" xfId="397" applyFont="1" applyFill="1" applyBorder="1" applyAlignment="1">
      <alignment horizontal="center" vertical="center"/>
    </xf>
    <xf numFmtId="20" fontId="4" fillId="0" borderId="162" xfId="397" applyNumberFormat="1" applyFont="1" applyFill="1" applyBorder="1" applyAlignment="1">
      <alignment horizontal="center" vertical="center"/>
    </xf>
    <xf numFmtId="49" fontId="4" fillId="0" borderId="162" xfId="391" quotePrefix="1" applyNumberFormat="1" applyFont="1" applyFill="1" applyBorder="1" applyAlignment="1">
      <alignment horizontal="center" vertical="center" wrapText="1"/>
    </xf>
    <xf numFmtId="49" fontId="4" fillId="0" borderId="162" xfId="0" quotePrefix="1" applyNumberFormat="1" applyFont="1" applyFill="1" applyBorder="1" applyAlignment="1">
      <alignment horizontal="center" vertical="center"/>
    </xf>
    <xf numFmtId="0" fontId="4" fillId="0" borderId="162" xfId="396" applyFont="1" applyFill="1" applyBorder="1" applyAlignment="1">
      <alignment horizontal="center" vertical="center"/>
    </xf>
    <xf numFmtId="20" fontId="4" fillId="0" borderId="162" xfId="396" applyNumberFormat="1" applyFont="1" applyFill="1" applyBorder="1" applyAlignment="1">
      <alignment horizontal="center" vertical="center"/>
    </xf>
    <xf numFmtId="0" fontId="4" fillId="0" borderId="162" xfId="433" applyFont="1" applyFill="1" applyBorder="1" applyAlignment="1">
      <alignment horizontal="center" vertical="center"/>
    </xf>
    <xf numFmtId="20" fontId="4" fillId="0" borderId="162" xfId="433" applyNumberFormat="1" applyFont="1" applyFill="1" applyBorder="1" applyAlignment="1">
      <alignment horizontal="center" vertical="center"/>
    </xf>
    <xf numFmtId="4" fontId="4" fillId="0" borderId="162" xfId="433" applyNumberFormat="1" applyFont="1" applyFill="1" applyBorder="1" applyAlignment="1">
      <alignment horizontal="center" vertical="center"/>
    </xf>
    <xf numFmtId="4" fontId="4" fillId="0" borderId="162" xfId="396" applyNumberFormat="1" applyFont="1" applyFill="1" applyBorder="1" applyAlignment="1">
      <alignment horizontal="center" vertical="center"/>
    </xf>
    <xf numFmtId="49" fontId="57" fillId="0" borderId="162" xfId="0" quotePrefix="1" applyNumberFormat="1" applyFont="1" applyFill="1" applyBorder="1" applyAlignment="1">
      <alignment horizontal="center" vertical="center"/>
    </xf>
    <xf numFmtId="3" fontId="57" fillId="0" borderId="162" xfId="0" applyNumberFormat="1" applyFont="1" applyFill="1" applyBorder="1" applyAlignment="1">
      <alignment horizontal="center" vertical="center"/>
    </xf>
    <xf numFmtId="49" fontId="4" fillId="0" borderId="167" xfId="0" quotePrefix="1" applyNumberFormat="1" applyFont="1" applyFill="1" applyBorder="1" applyAlignment="1">
      <alignment horizontal="center" vertical="center"/>
    </xf>
    <xf numFmtId="0" fontId="11" fillId="19" borderId="166" xfId="0" applyFont="1" applyFill="1" applyBorder="1" applyAlignment="1">
      <alignment horizontal="center" vertical="center" wrapText="1"/>
    </xf>
    <xf numFmtId="49" fontId="6" fillId="0" borderId="168" xfId="391" quotePrefix="1" applyNumberFormat="1" applyFont="1" applyFill="1" applyBorder="1" applyAlignment="1">
      <alignment horizontal="center" vertical="center" wrapText="1"/>
    </xf>
    <xf numFmtId="20" fontId="4" fillId="0" borderId="168" xfId="396" applyNumberFormat="1" applyFont="1" applyFill="1" applyBorder="1" applyAlignment="1">
      <alignment horizontal="center" vertical="center"/>
    </xf>
    <xf numFmtId="41" fontId="66" fillId="0" borderId="168" xfId="432" applyNumberFormat="1" applyFont="1" applyFill="1" applyBorder="1" applyAlignment="1">
      <alignment horizontal="center" vertical="center"/>
    </xf>
    <xf numFmtId="164" fontId="57" fillId="0" borderId="168" xfId="429" applyNumberFormat="1" applyFont="1" applyFill="1" applyBorder="1" applyAlignment="1">
      <alignment vertical="center"/>
    </xf>
    <xf numFmtId="164" fontId="57" fillId="0" borderId="168" xfId="430" applyNumberFormat="1" applyFont="1" applyFill="1" applyBorder="1" applyAlignment="1">
      <alignment vertical="center"/>
    </xf>
    <xf numFmtId="164" fontId="57" fillId="0" borderId="168" xfId="428" applyNumberFormat="1" applyFont="1" applyFill="1" applyBorder="1" applyAlignment="1">
      <alignment vertical="center"/>
    </xf>
    <xf numFmtId="164" fontId="57" fillId="0" borderId="168" xfId="431" applyNumberFormat="1" applyFont="1" applyFill="1" applyBorder="1" applyAlignment="1">
      <alignment horizontal="center" vertical="center"/>
    </xf>
    <xf numFmtId="164" fontId="57" fillId="0" borderId="168" xfId="431" applyNumberFormat="1" applyFont="1" applyFill="1" applyBorder="1" applyAlignment="1">
      <alignment vertical="center"/>
    </xf>
    <xf numFmtId="4" fontId="57" fillId="0" borderId="168" xfId="428" applyNumberFormat="1" applyFont="1" applyFill="1" applyBorder="1" applyAlignment="1">
      <alignment vertical="center"/>
    </xf>
    <xf numFmtId="164" fontId="57" fillId="0" borderId="168" xfId="428" applyNumberFormat="1" applyFont="1" applyFill="1" applyBorder="1" applyAlignment="1">
      <alignment horizontal="center" vertical="center"/>
    </xf>
    <xf numFmtId="4" fontId="4" fillId="21" borderId="163" xfId="345" applyNumberFormat="1" applyFont="1" applyFill="1" applyBorder="1"/>
    <xf numFmtId="4" fontId="4" fillId="21" borderId="164" xfId="345" applyNumberFormat="1" applyFont="1" applyFill="1" applyBorder="1"/>
    <xf numFmtId="4" fontId="4" fillId="21" borderId="166" xfId="345" applyNumberFormat="1" applyFont="1" applyFill="1" applyBorder="1"/>
    <xf numFmtId="49" fontId="4" fillId="0" borderId="168" xfId="0" quotePrefix="1" applyNumberFormat="1" applyFont="1" applyFill="1" applyBorder="1" applyAlignment="1">
      <alignment horizontal="center" vertical="center"/>
    </xf>
    <xf numFmtId="0" fontId="88" fillId="0" borderId="168" xfId="433" applyFont="1" applyFill="1" applyBorder="1" applyAlignment="1">
      <alignment horizontal="center" vertical="center"/>
    </xf>
    <xf numFmtId="20" fontId="4" fillId="0" borderId="168" xfId="433" applyNumberFormat="1" applyFont="1" applyFill="1" applyBorder="1" applyAlignment="1">
      <alignment horizontal="center" vertical="center"/>
    </xf>
    <xf numFmtId="4" fontId="4" fillId="0" borderId="168" xfId="433" applyNumberFormat="1" applyFont="1" applyFill="1" applyBorder="1" applyAlignment="1">
      <alignment horizontal="center" vertical="center"/>
    </xf>
    <xf numFmtId="0" fontId="4" fillId="0" borderId="168" xfId="396" applyFont="1" applyFill="1" applyBorder="1" applyAlignment="1">
      <alignment horizontal="center" vertical="center"/>
    </xf>
    <xf numFmtId="4" fontId="4" fillId="0" borderId="168" xfId="396" applyNumberFormat="1" applyFont="1" applyFill="1" applyBorder="1" applyAlignment="1">
      <alignment horizontal="center" vertical="center"/>
    </xf>
    <xf numFmtId="49" fontId="4" fillId="0" borderId="168" xfId="0" applyNumberFormat="1" applyFont="1" applyFill="1" applyBorder="1" applyAlignment="1">
      <alignment horizontal="center" vertical="center"/>
    </xf>
    <xf numFmtId="0" fontId="11" fillId="19" borderId="165" xfId="0" applyFont="1" applyFill="1" applyBorder="1" applyAlignment="1">
      <alignment horizontal="center" vertical="center" wrapText="1"/>
    </xf>
    <xf numFmtId="0" fontId="81" fillId="0" borderId="0" xfId="0" applyFont="1" applyBorder="1"/>
    <xf numFmtId="0" fontId="1" fillId="0" borderId="0" xfId="345" applyFont="1" applyBorder="1"/>
    <xf numFmtId="4" fontId="57" fillId="0" borderId="169" xfId="174" applyNumberFormat="1" applyFont="1" applyFill="1" applyBorder="1" applyAlignment="1">
      <alignment vertical="center"/>
    </xf>
    <xf numFmtId="49" fontId="4" fillId="0" borderId="170" xfId="336" quotePrefix="1" applyNumberFormat="1" applyFont="1" applyFill="1" applyBorder="1" applyAlignment="1">
      <alignment horizontal="center" vertical="center"/>
    </xf>
    <xf numFmtId="43" fontId="83" fillId="0" borderId="19" xfId="386" applyNumberFormat="1" applyBorder="1"/>
    <xf numFmtId="49" fontId="4" fillId="0" borderId="27" xfId="336" quotePrefix="1" applyNumberFormat="1" applyFont="1" applyFill="1" applyBorder="1" applyAlignment="1">
      <alignment horizontal="center" vertical="center"/>
    </xf>
    <xf numFmtId="49" fontId="4" fillId="0" borderId="27" xfId="336" applyNumberFormat="1" applyFont="1" applyFill="1" applyBorder="1" applyAlignment="1">
      <alignment horizontal="center" vertical="center"/>
    </xf>
    <xf numFmtId="0" fontId="4" fillId="0" borderId="169" xfId="424" applyFont="1" applyFill="1" applyBorder="1" applyAlignment="1">
      <alignment horizontal="center" vertical="center"/>
    </xf>
    <xf numFmtId="20" fontId="4" fillId="0" borderId="169" xfId="424" applyNumberFormat="1" applyFont="1" applyFill="1" applyBorder="1" applyAlignment="1">
      <alignment horizontal="center" vertical="center"/>
    </xf>
    <xf numFmtId="4" fontId="4" fillId="0" borderId="170" xfId="424" applyNumberFormat="1" applyFont="1" applyFill="1" applyBorder="1" applyAlignment="1">
      <alignment horizontal="center" vertical="center"/>
    </xf>
    <xf numFmtId="4" fontId="10" fillId="0" borderId="18" xfId="0" applyNumberFormat="1" applyFont="1" applyBorder="1" applyAlignment="1">
      <alignment horizontal="center" vertical="center"/>
    </xf>
    <xf numFmtId="3" fontId="4" fillId="0" borderId="127" xfId="0" quotePrefix="1" applyNumberFormat="1" applyFont="1" applyFill="1" applyBorder="1" applyAlignment="1">
      <alignment horizontal="center" vertical="center"/>
    </xf>
    <xf numFmtId="41" fontId="4" fillId="0" borderId="18" xfId="435" applyNumberFormat="1" applyFont="1" applyFill="1" applyBorder="1" applyAlignment="1">
      <alignment horizontal="center" vertical="center"/>
    </xf>
    <xf numFmtId="0" fontId="4" fillId="0" borderId="172" xfId="424" applyFont="1" applyFill="1" applyBorder="1" applyAlignment="1">
      <alignment horizontal="center" vertical="center"/>
    </xf>
    <xf numFmtId="20" fontId="4" fillId="0" borderId="172" xfId="424" applyNumberFormat="1" applyFont="1" applyFill="1" applyBorder="1" applyAlignment="1">
      <alignment horizontal="center" vertical="center"/>
    </xf>
    <xf numFmtId="4" fontId="66" fillId="0" borderId="172" xfId="428" applyNumberFormat="1" applyFont="1" applyFill="1" applyBorder="1" applyAlignment="1">
      <alignment vertical="center"/>
    </xf>
    <xf numFmtId="164" fontId="66" fillId="0" borderId="172" xfId="429" applyNumberFormat="1" applyFont="1" applyFill="1" applyBorder="1" applyAlignment="1">
      <alignment vertical="center"/>
    </xf>
    <xf numFmtId="164" fontId="66" fillId="0" borderId="172" xfId="430" applyNumberFormat="1" applyFont="1" applyFill="1" applyBorder="1" applyAlignment="1">
      <alignment vertical="center"/>
    </xf>
    <xf numFmtId="164" fontId="66" fillId="0" borderId="172" xfId="428" applyNumberFormat="1" applyFont="1" applyFill="1" applyBorder="1" applyAlignment="1">
      <alignment vertical="center"/>
    </xf>
    <xf numFmtId="164" fontId="66" fillId="0" borderId="172" xfId="428" applyNumberFormat="1" applyFont="1" applyFill="1" applyBorder="1" applyAlignment="1">
      <alignment horizontal="center" vertical="center"/>
    </xf>
    <xf numFmtId="164" fontId="66" fillId="0" borderId="172" xfId="431" applyNumberFormat="1" applyFont="1" applyFill="1" applyBorder="1" applyAlignment="1">
      <alignment horizontal="center" vertical="center"/>
    </xf>
    <xf numFmtId="164" fontId="66" fillId="0" borderId="172" xfId="431" applyNumberFormat="1" applyFont="1" applyFill="1" applyBorder="1" applyAlignment="1">
      <alignment vertical="center"/>
    </xf>
    <xf numFmtId="41" fontId="66" fillId="0" borderId="172" xfId="432" applyNumberFormat="1" applyFont="1" applyFill="1" applyBorder="1" applyAlignment="1">
      <alignment horizontal="center" vertical="center"/>
    </xf>
    <xf numFmtId="49" fontId="4" fillId="0" borderId="171" xfId="336" quotePrefix="1" applyNumberFormat="1" applyFont="1" applyFill="1" applyBorder="1" applyAlignment="1">
      <alignment horizontal="center" vertical="center"/>
    </xf>
    <xf numFmtId="4" fontId="4" fillId="0" borderId="171" xfId="424" applyNumberFormat="1" applyFont="1" applyFill="1" applyBorder="1" applyAlignment="1">
      <alignment horizontal="center" vertical="center"/>
    </xf>
    <xf numFmtId="49" fontId="4" fillId="0" borderId="173" xfId="336" quotePrefix="1" applyNumberFormat="1" applyFont="1" applyFill="1" applyBorder="1" applyAlignment="1">
      <alignment horizontal="center" vertical="center"/>
    </xf>
    <xf numFmtId="49" fontId="83" fillId="0" borderId="0" xfId="386" applyNumberFormat="1"/>
    <xf numFmtId="49" fontId="11" fillId="19" borderId="25" xfId="386" applyNumberFormat="1" applyFont="1" applyFill="1" applyBorder="1" applyAlignment="1">
      <alignment horizontal="center" vertical="center" wrapText="1"/>
    </xf>
    <xf numFmtId="49" fontId="10" fillId="0" borderId="59" xfId="386" quotePrefix="1" applyNumberFormat="1" applyFont="1" applyBorder="1"/>
    <xf numFmtId="49" fontId="10" fillId="0" borderId="59" xfId="386" quotePrefix="1" applyNumberFormat="1" applyFont="1" applyFill="1" applyBorder="1"/>
    <xf numFmtId="49" fontId="10" fillId="0" borderId="28" xfId="386" quotePrefix="1" applyNumberFormat="1" applyFont="1" applyBorder="1"/>
    <xf numFmtId="49" fontId="10" fillId="0" borderId="57" xfId="386" quotePrefix="1" applyNumberFormat="1" applyFont="1" applyBorder="1"/>
    <xf numFmtId="49" fontId="10" fillId="0" borderId="18" xfId="386" quotePrefix="1" applyNumberFormat="1" applyFont="1" applyBorder="1"/>
    <xf numFmtId="49" fontId="10" fillId="0" borderId="15" xfId="386" quotePrefix="1" applyNumberFormat="1" applyFont="1" applyBorder="1"/>
    <xf numFmtId="49" fontId="10" fillId="0" borderId="155" xfId="386" quotePrefix="1" applyNumberFormat="1" applyFont="1" applyBorder="1"/>
    <xf numFmtId="49" fontId="10" fillId="0" borderId="10" xfId="386" quotePrefix="1" applyNumberFormat="1" applyFont="1" applyBorder="1"/>
    <xf numFmtId="49" fontId="10" fillId="0" borderId="11" xfId="386" quotePrefix="1" applyNumberFormat="1" applyFont="1" applyBorder="1"/>
    <xf numFmtId="0" fontId="74" fillId="0" borderId="0" xfId="371" applyFont="1" applyFill="1" applyBorder="1" applyAlignment="1">
      <alignment horizontal="center" vertical="center" wrapText="1"/>
    </xf>
    <xf numFmtId="164" fontId="57" fillId="0" borderId="174" xfId="211" applyNumberFormat="1" applyFont="1" applyFill="1" applyBorder="1" applyAlignment="1">
      <alignment vertical="center"/>
    </xf>
    <xf numFmtId="164" fontId="57" fillId="0" borderId="174" xfId="246" applyNumberFormat="1" applyFont="1" applyFill="1" applyBorder="1" applyAlignment="1">
      <alignment vertical="center"/>
    </xf>
    <xf numFmtId="164" fontId="57" fillId="0" borderId="174" xfId="174" applyNumberFormat="1" applyFont="1" applyFill="1" applyBorder="1" applyAlignment="1">
      <alignment vertical="center"/>
    </xf>
    <xf numFmtId="164" fontId="57" fillId="0" borderId="174" xfId="200" applyNumberFormat="1" applyFont="1" applyFill="1" applyBorder="1" applyAlignment="1">
      <alignment horizontal="center" vertical="center"/>
    </xf>
    <xf numFmtId="164" fontId="57" fillId="0" borderId="174" xfId="200" applyNumberFormat="1" applyFont="1" applyFill="1" applyBorder="1" applyAlignment="1">
      <alignment vertical="center"/>
    </xf>
    <xf numFmtId="164" fontId="57" fillId="0" borderId="18" xfId="224" applyNumberFormat="1" applyFont="1" applyFill="1" applyBorder="1" applyAlignment="1">
      <alignment horizontal="center" vertical="center"/>
    </xf>
    <xf numFmtId="49" fontId="10" fillId="0" borderId="59" xfId="386" quotePrefix="1" applyNumberFormat="1" applyFont="1" applyFill="1" applyBorder="1" applyAlignment="1">
      <alignment vertical="center"/>
    </xf>
    <xf numFmtId="3" fontId="4" fillId="0" borderId="168" xfId="0" applyNumberFormat="1" applyFont="1" applyFill="1" applyBorder="1" applyAlignment="1">
      <alignment horizontal="center" vertical="center"/>
    </xf>
    <xf numFmtId="39" fontId="57" fillId="0" borderId="168" xfId="270" applyNumberFormat="1" applyFont="1" applyFill="1" applyBorder="1" applyAlignment="1">
      <alignment horizontal="right" vertical="center" wrapText="1"/>
    </xf>
    <xf numFmtId="4" fontId="66" fillId="0" borderId="174" xfId="428" applyNumberFormat="1" applyFont="1" applyFill="1" applyBorder="1" applyAlignment="1">
      <alignment vertical="center"/>
    </xf>
    <xf numFmtId="164" fontId="66" fillId="0" borderId="174" xfId="429" applyNumberFormat="1" applyFont="1" applyFill="1" applyBorder="1" applyAlignment="1">
      <alignment vertical="center"/>
    </xf>
    <xf numFmtId="164" fontId="66" fillId="0" borderId="174" xfId="430" applyNumberFormat="1" applyFont="1" applyFill="1" applyBorder="1" applyAlignment="1">
      <alignment vertical="center"/>
    </xf>
    <xf numFmtId="164" fontId="66" fillId="0" borderId="174" xfId="428" applyNumberFormat="1" applyFont="1" applyFill="1" applyBorder="1" applyAlignment="1">
      <alignment vertical="center"/>
    </xf>
    <xf numFmtId="164" fontId="66" fillId="0" borderId="174" xfId="431" applyNumberFormat="1" applyFont="1" applyFill="1" applyBorder="1" applyAlignment="1">
      <alignment horizontal="center" vertical="center"/>
    </xf>
    <xf numFmtId="164" fontId="66" fillId="0" borderId="174" xfId="431" applyNumberFormat="1" applyFont="1" applyFill="1" applyBorder="1" applyAlignment="1">
      <alignment vertical="center"/>
    </xf>
    <xf numFmtId="41" fontId="66" fillId="0" borderId="174" xfId="432" applyNumberFormat="1" applyFont="1" applyFill="1" applyBorder="1" applyAlignment="1">
      <alignment horizontal="center" vertical="center"/>
    </xf>
    <xf numFmtId="0" fontId="1" fillId="0" borderId="0" xfId="345" applyFont="1" applyAlignment="1">
      <alignment vertical="center"/>
    </xf>
    <xf numFmtId="43" fontId="1" fillId="0" borderId="0" xfId="345" applyNumberFormat="1" applyFont="1" applyAlignment="1">
      <alignment vertical="center"/>
    </xf>
    <xf numFmtId="4" fontId="1" fillId="0" borderId="0" xfId="345" applyNumberFormat="1" applyFont="1" applyAlignment="1">
      <alignment vertical="center"/>
    </xf>
    <xf numFmtId="0" fontId="9" fillId="0" borderId="0" xfId="0" applyFont="1" applyBorder="1" applyAlignment="1">
      <alignment vertical="center"/>
    </xf>
    <xf numFmtId="43" fontId="7" fillId="19" borderId="62" xfId="270" applyFont="1" applyFill="1" applyBorder="1" applyAlignment="1">
      <alignment vertical="center"/>
    </xf>
    <xf numFmtId="15" fontId="4" fillId="0" borderId="97" xfId="0" applyNumberFormat="1" applyFont="1" applyFill="1" applyBorder="1" applyAlignment="1">
      <alignment horizontal="center" vertical="center"/>
    </xf>
    <xf numFmtId="4" fontId="66" fillId="0" borderId="18" xfId="428" applyNumberFormat="1" applyFont="1" applyFill="1" applyBorder="1" applyAlignment="1">
      <alignment vertical="center"/>
    </xf>
    <xf numFmtId="164" fontId="66" fillId="0" borderId="18" xfId="428" applyNumberFormat="1" applyFont="1" applyFill="1" applyBorder="1" applyAlignment="1">
      <alignment horizontal="center" vertical="center"/>
    </xf>
    <xf numFmtId="4" fontId="10" fillId="21" borderId="178" xfId="345" applyNumberFormat="1" applyFont="1" applyFill="1" applyBorder="1"/>
    <xf numFmtId="49" fontId="4" fillId="0" borderId="18" xfId="391" quotePrefix="1" applyNumberFormat="1" applyFont="1" applyFill="1" applyBorder="1" applyAlignment="1">
      <alignment horizontal="center" vertical="center" wrapText="1"/>
    </xf>
    <xf numFmtId="49" fontId="4" fillId="0" borderId="18" xfId="391" applyNumberFormat="1" applyFont="1" applyFill="1" applyBorder="1" applyAlignment="1">
      <alignment horizontal="center" vertical="center" wrapText="1"/>
    </xf>
    <xf numFmtId="49" fontId="4" fillId="0" borderId="175" xfId="336" applyNumberFormat="1" applyFont="1" applyFill="1" applyBorder="1" applyAlignment="1">
      <alignment horizontal="center" vertical="center"/>
    </xf>
    <xf numFmtId="49" fontId="6" fillId="0" borderId="168" xfId="391" applyNumberFormat="1" applyFont="1" applyFill="1" applyBorder="1" applyAlignment="1">
      <alignment horizontal="center" vertical="center" wrapText="1"/>
    </xf>
    <xf numFmtId="4" fontId="4" fillId="0" borderId="18" xfId="397" applyNumberFormat="1" applyFont="1" applyFill="1" applyBorder="1" applyAlignment="1">
      <alignment horizontal="center" vertical="center"/>
    </xf>
    <xf numFmtId="20" fontId="4" fillId="0" borderId="12" xfId="396" applyNumberFormat="1" applyFont="1" applyFill="1" applyBorder="1" applyAlignment="1">
      <alignment horizontal="center" vertical="center"/>
    </xf>
    <xf numFmtId="43" fontId="7" fillId="19" borderId="54" xfId="270" applyFont="1" applyFill="1" applyBorder="1" applyAlignment="1"/>
    <xf numFmtId="4" fontId="10" fillId="21" borderId="181" xfId="345" applyNumberFormat="1" applyFont="1" applyFill="1" applyBorder="1"/>
    <xf numFmtId="43" fontId="7" fillId="21" borderId="179" xfId="265" applyFont="1" applyFill="1" applyBorder="1" applyAlignment="1"/>
    <xf numFmtId="43" fontId="7" fillId="19" borderId="182" xfId="270" applyFont="1" applyFill="1" applyBorder="1" applyAlignment="1"/>
    <xf numFmtId="43" fontId="7" fillId="21" borderId="20" xfId="270" applyFont="1" applyFill="1" applyBorder="1" applyAlignment="1"/>
    <xf numFmtId="43" fontId="7" fillId="21" borderId="57" xfId="270" applyFont="1" applyFill="1" applyBorder="1" applyAlignment="1"/>
    <xf numFmtId="43" fontId="7" fillId="21" borderId="179" xfId="270" applyFont="1" applyFill="1" applyBorder="1" applyAlignment="1"/>
    <xf numFmtId="43" fontId="7" fillId="21" borderId="180" xfId="270" applyFont="1" applyFill="1" applyBorder="1" applyAlignment="1"/>
    <xf numFmtId="43" fontId="7" fillId="21" borderId="183" xfId="265" applyFont="1" applyFill="1" applyBorder="1" applyAlignment="1"/>
    <xf numFmtId="4" fontId="4" fillId="21" borderId="181" xfId="345" applyNumberFormat="1" applyFont="1" applyFill="1" applyBorder="1"/>
    <xf numFmtId="0" fontId="4" fillId="0" borderId="184" xfId="396" applyFont="1" applyFill="1" applyBorder="1" applyAlignment="1">
      <alignment horizontal="center" vertical="center"/>
    </xf>
    <xf numFmtId="20" fontId="4" fillId="0" borderId="184" xfId="396" applyNumberFormat="1" applyFont="1" applyFill="1" applyBorder="1" applyAlignment="1">
      <alignment horizontal="center" vertical="center"/>
    </xf>
    <xf numFmtId="4" fontId="4" fillId="0" borderId="184" xfId="396" applyNumberFormat="1" applyFont="1" applyFill="1" applyBorder="1" applyAlignment="1">
      <alignment horizontal="center" vertical="center"/>
    </xf>
    <xf numFmtId="49" fontId="4" fillId="0" borderId="184" xfId="396" applyNumberFormat="1" applyFont="1" applyFill="1" applyBorder="1" applyAlignment="1">
      <alignment horizontal="center" vertical="center"/>
    </xf>
    <xf numFmtId="41" fontId="57" fillId="0" borderId="50" xfId="392" applyNumberFormat="1" applyFont="1" applyFill="1" applyBorder="1" applyAlignment="1">
      <alignment horizontal="center" vertical="center"/>
    </xf>
    <xf numFmtId="0" fontId="11" fillId="22" borderId="177" xfId="345" applyFont="1" applyFill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  <xf numFmtId="164" fontId="2" fillId="0" borderId="12" xfId="200" applyNumberFormat="1" applyFont="1" applyFill="1" applyBorder="1" applyAlignment="1">
      <alignment horizontal="center" vertical="center"/>
    </xf>
    <xf numFmtId="0" fontId="11" fillId="22" borderId="185" xfId="345" applyFont="1" applyFill="1" applyBorder="1" applyAlignment="1">
      <alignment horizontal="center" vertical="center"/>
    </xf>
    <xf numFmtId="4" fontId="87" fillId="22" borderId="185" xfId="345" applyNumberFormat="1" applyFont="1" applyFill="1" applyBorder="1" applyAlignment="1">
      <alignment horizontal="center" vertical="center"/>
    </xf>
    <xf numFmtId="0" fontId="11" fillId="22" borderId="186" xfId="345" applyFont="1" applyFill="1" applyBorder="1" applyAlignment="1">
      <alignment horizontal="center" vertical="center"/>
    </xf>
    <xf numFmtId="4" fontId="87" fillId="22" borderId="186" xfId="345" applyNumberFormat="1" applyFont="1" applyFill="1" applyBorder="1" applyAlignment="1">
      <alignment horizontal="center" vertical="center"/>
    </xf>
    <xf numFmtId="0" fontId="4" fillId="0" borderId="187" xfId="396" applyFont="1" applyFill="1" applyBorder="1" applyAlignment="1">
      <alignment horizontal="center" vertical="center"/>
    </xf>
    <xf numFmtId="20" fontId="4" fillId="0" borderId="187" xfId="396" applyNumberFormat="1" applyFont="1" applyFill="1" applyBorder="1" applyAlignment="1">
      <alignment horizontal="center" vertical="center"/>
    </xf>
    <xf numFmtId="4" fontId="4" fillId="0" borderId="187" xfId="396" applyNumberFormat="1" applyFont="1" applyFill="1" applyBorder="1" applyAlignment="1">
      <alignment horizontal="center" vertical="center"/>
    </xf>
    <xf numFmtId="49" fontId="4" fillId="0" borderId="187" xfId="396" quotePrefix="1" applyNumberFormat="1" applyFont="1" applyFill="1" applyBorder="1" applyAlignment="1">
      <alignment horizontal="center" vertical="center"/>
    </xf>
    <xf numFmtId="0" fontId="11" fillId="22" borderId="188" xfId="345" applyFont="1" applyFill="1" applyBorder="1" applyAlignment="1">
      <alignment horizontal="center" vertical="center"/>
    </xf>
    <xf numFmtId="4" fontId="87" fillId="22" borderId="188" xfId="345" applyNumberFormat="1" applyFont="1" applyFill="1" applyBorder="1" applyAlignment="1">
      <alignment horizontal="center" vertical="center"/>
    </xf>
    <xf numFmtId="49" fontId="4" fillId="0" borderId="187" xfId="396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22" borderId="131" xfId="0" applyNumberFormat="1" applyFont="1" applyFill="1" applyBorder="1" applyAlignment="1">
      <alignment horizontal="center" vertical="center"/>
    </xf>
    <xf numFmtId="49" fontId="11" fillId="22" borderId="145" xfId="345" applyNumberFormat="1" applyFont="1" applyFill="1" applyBorder="1" applyAlignment="1">
      <alignment horizontal="center" vertical="center"/>
    </xf>
    <xf numFmtId="49" fontId="10" fillId="0" borderId="11" xfId="0" quotePrefix="1" applyNumberFormat="1" applyFont="1" applyBorder="1" applyAlignment="1">
      <alignment horizontal="center" vertical="center"/>
    </xf>
    <xf numFmtId="49" fontId="10" fillId="0" borderId="145" xfId="0" quotePrefix="1" applyNumberFormat="1" applyFont="1" applyFill="1" applyBorder="1" applyAlignment="1">
      <alignment horizontal="center" vertical="center"/>
    </xf>
    <xf numFmtId="49" fontId="11" fillId="22" borderId="188" xfId="345" applyNumberFormat="1" applyFont="1" applyFill="1" applyBorder="1" applyAlignment="1">
      <alignment horizontal="center" vertical="center"/>
    </xf>
    <xf numFmtId="49" fontId="10" fillId="0" borderId="187" xfId="0" quotePrefix="1" applyNumberFormat="1" applyFont="1" applyFill="1" applyBorder="1" applyAlignment="1">
      <alignment horizontal="center" vertical="center"/>
    </xf>
    <xf numFmtId="49" fontId="11" fillId="22" borderId="30" xfId="345" applyNumberFormat="1" applyFont="1" applyFill="1" applyBorder="1" applyAlignment="1">
      <alignment horizontal="center" vertical="center"/>
    </xf>
    <xf numFmtId="49" fontId="11" fillId="22" borderId="128" xfId="345" applyNumberFormat="1" applyFont="1" applyFill="1" applyBorder="1" applyAlignment="1">
      <alignment horizontal="center" vertical="center"/>
    </xf>
    <xf numFmtId="49" fontId="10" fillId="0" borderId="59" xfId="0" quotePrefix="1" applyNumberFormat="1" applyFont="1" applyBorder="1" applyAlignment="1">
      <alignment horizontal="center" vertical="center"/>
    </xf>
    <xf numFmtId="49" fontId="11" fillId="22" borderId="142" xfId="345" applyNumberFormat="1" applyFont="1" applyFill="1" applyBorder="1" applyAlignment="1">
      <alignment horizontal="center" vertical="center"/>
    </xf>
    <xf numFmtId="3" fontId="90" fillId="0" borderId="53" xfId="395" applyNumberFormat="1" applyFont="1" applyFill="1" applyBorder="1" applyAlignment="1">
      <alignment horizontal="center" vertical="center"/>
    </xf>
    <xf numFmtId="49" fontId="90" fillId="0" borderId="53" xfId="395" applyNumberFormat="1" applyFont="1" applyFill="1" applyBorder="1" applyAlignment="1">
      <alignment horizontal="center" vertical="center"/>
    </xf>
    <xf numFmtId="0" fontId="90" fillId="0" borderId="53" xfId="395" applyFont="1" applyFill="1" applyBorder="1" applyAlignment="1">
      <alignment horizontal="left" vertical="center"/>
    </xf>
    <xf numFmtId="49" fontId="90" fillId="0" borderId="12" xfId="395" applyNumberFormat="1" applyFont="1" applyFill="1" applyBorder="1" applyAlignment="1">
      <alignment horizontal="center" vertical="center"/>
    </xf>
    <xf numFmtId="3" fontId="90" fillId="0" borderId="12" xfId="395" applyNumberFormat="1" applyFont="1" applyFill="1" applyBorder="1" applyAlignment="1">
      <alignment horizontal="left" vertical="center"/>
    </xf>
    <xf numFmtId="0" fontId="90" fillId="0" borderId="12" xfId="395" applyFont="1" applyFill="1" applyBorder="1" applyAlignment="1">
      <alignment horizontal="left" vertical="center"/>
    </xf>
    <xf numFmtId="3" fontId="93" fillId="0" borderId="51" xfId="395" applyNumberFormat="1" applyFont="1" applyFill="1" applyBorder="1" applyAlignment="1">
      <alignment horizontal="center" vertical="center"/>
    </xf>
    <xf numFmtId="3" fontId="93" fillId="0" borderId="0" xfId="395" applyNumberFormat="1" applyFont="1" applyFill="1" applyBorder="1" applyAlignment="1">
      <alignment horizontal="center" vertical="center"/>
    </xf>
    <xf numFmtId="0" fontId="90" fillId="0" borderId="0" xfId="395" applyFont="1" applyAlignment="1">
      <alignment horizontal="left" vertical="center"/>
    </xf>
    <xf numFmtId="0" fontId="90" fillId="0" borderId="0" xfId="395" applyFont="1" applyAlignment="1">
      <alignment vertical="center"/>
    </xf>
    <xf numFmtId="15" fontId="93" fillId="0" borderId="0" xfId="398" applyNumberFormat="1" applyFont="1" applyFill="1" applyBorder="1" applyAlignment="1">
      <alignment horizontal="left" vertical="center"/>
    </xf>
    <xf numFmtId="0" fontId="93" fillId="0" borderId="0" xfId="395" applyFont="1" applyFill="1" applyAlignment="1">
      <alignment vertical="center"/>
    </xf>
    <xf numFmtId="0" fontId="90" fillId="0" borderId="0" xfId="395" applyFont="1" applyBorder="1" applyAlignment="1">
      <alignment vertical="center"/>
    </xf>
    <xf numFmtId="22" fontId="90" fillId="0" borderId="0" xfId="395" applyNumberFormat="1" applyFont="1" applyBorder="1" applyAlignment="1">
      <alignment vertical="center"/>
    </xf>
    <xf numFmtId="0" fontId="90" fillId="0" borderId="0" xfId="395" applyFont="1" applyFill="1" applyAlignment="1">
      <alignment vertical="center"/>
    </xf>
    <xf numFmtId="0" fontId="90" fillId="0" borderId="39" xfId="393" applyFont="1" applyFill="1" applyBorder="1" applyAlignment="1">
      <alignment horizontal="center" vertical="center" wrapText="1"/>
    </xf>
    <xf numFmtId="0" fontId="90" fillId="0" borderId="32" xfId="395" applyFont="1" applyBorder="1" applyAlignment="1">
      <alignment horizontal="center" vertical="center"/>
    </xf>
    <xf numFmtId="0" fontId="93" fillId="0" borderId="66" xfId="398" applyFont="1" applyFill="1" applyBorder="1" applyAlignment="1">
      <alignment horizontal="center" vertical="center"/>
    </xf>
    <xf numFmtId="0" fontId="93" fillId="0" borderId="67" xfId="398" applyFont="1" applyFill="1" applyBorder="1" applyAlignment="1">
      <alignment horizontal="center" vertical="center" wrapText="1"/>
    </xf>
    <xf numFmtId="0" fontId="93" fillId="0" borderId="67" xfId="398" applyFont="1" applyFill="1" applyBorder="1" applyAlignment="1">
      <alignment horizontal="center" vertical="center"/>
    </xf>
    <xf numFmtId="0" fontId="93" fillId="0" borderId="67" xfId="395" applyFont="1" applyFill="1" applyBorder="1" applyAlignment="1">
      <alignment horizontal="center" vertical="center"/>
    </xf>
    <xf numFmtId="0" fontId="93" fillId="0" borderId="68" xfId="398" applyFont="1" applyFill="1" applyBorder="1" applyAlignment="1">
      <alignment horizontal="center" vertical="center"/>
    </xf>
    <xf numFmtId="3" fontId="93" fillId="0" borderId="12" xfId="395" applyNumberFormat="1" applyFont="1" applyFill="1" applyBorder="1" applyAlignment="1">
      <alignment horizontal="center" vertical="center"/>
    </xf>
    <xf numFmtId="49" fontId="90" fillId="0" borderId="69" xfId="398" applyNumberFormat="1" applyFont="1" applyFill="1" applyBorder="1" applyAlignment="1">
      <alignment horizontal="center" vertical="center" wrapText="1"/>
    </xf>
    <xf numFmtId="20" fontId="90" fillId="0" borderId="69" xfId="398" applyNumberFormat="1" applyFont="1" applyFill="1" applyBorder="1" applyAlignment="1">
      <alignment horizontal="left" vertical="center"/>
    </xf>
    <xf numFmtId="4" fontId="90" fillId="0" borderId="69" xfId="398" applyNumberFormat="1" applyFont="1" applyFill="1" applyBorder="1" applyAlignment="1">
      <alignment horizontal="left" vertical="center"/>
    </xf>
    <xf numFmtId="1" fontId="90" fillId="0" borderId="69" xfId="393" applyNumberFormat="1" applyFont="1" applyFill="1" applyBorder="1" applyAlignment="1">
      <alignment horizontal="center" vertical="center"/>
    </xf>
    <xf numFmtId="1" fontId="93" fillId="0" borderId="101" xfId="395" applyNumberFormat="1" applyFont="1" applyBorder="1" applyAlignment="1">
      <alignment horizontal="center" vertical="center"/>
    </xf>
    <xf numFmtId="1" fontId="93" fillId="0" borderId="96" xfId="395" applyNumberFormat="1" applyFont="1" applyBorder="1" applyAlignment="1">
      <alignment horizontal="center" vertical="center"/>
    </xf>
    <xf numFmtId="4" fontId="90" fillId="0" borderId="0" xfId="395" applyNumberFormat="1" applyFont="1" applyAlignment="1">
      <alignment vertical="center"/>
    </xf>
    <xf numFmtId="0" fontId="93" fillId="0" borderId="0" xfId="395" applyFont="1" applyBorder="1" applyAlignment="1">
      <alignment horizontal="center" vertical="center"/>
    </xf>
    <xf numFmtId="164" fontId="93" fillId="0" borderId="0" xfId="393" applyNumberFormat="1" applyFont="1" applyBorder="1" applyAlignment="1">
      <alignment vertical="center"/>
    </xf>
    <xf numFmtId="164" fontId="93" fillId="0" borderId="0" xfId="393" applyNumberFormat="1" applyFont="1" applyFill="1" applyBorder="1" applyAlignment="1">
      <alignment vertical="center"/>
    </xf>
    <xf numFmtId="164" fontId="90" fillId="0" borderId="0" xfId="395" applyNumberFormat="1" applyFont="1" applyBorder="1" applyAlignment="1">
      <alignment vertical="center"/>
    </xf>
    <xf numFmtId="49" fontId="90" fillId="0" borderId="145" xfId="395" quotePrefix="1" applyNumberFormat="1" applyFont="1" applyFill="1" applyBorder="1" applyAlignment="1">
      <alignment horizontal="center" vertical="center"/>
    </xf>
    <xf numFmtId="0" fontId="90" fillId="0" borderId="145" xfId="395" applyFont="1" applyFill="1" applyBorder="1" applyAlignment="1">
      <alignment horizontal="left" vertical="center"/>
    </xf>
    <xf numFmtId="3" fontId="90" fillId="0" borderId="145" xfId="395" applyNumberFormat="1" applyFont="1" applyFill="1" applyBorder="1" applyAlignment="1">
      <alignment horizontal="center" vertical="center"/>
    </xf>
    <xf numFmtId="49" fontId="90" fillId="0" borderId="143" xfId="395" applyNumberFormat="1" applyFont="1" applyFill="1" applyBorder="1" applyAlignment="1">
      <alignment horizontal="center" vertical="center"/>
    </xf>
    <xf numFmtId="3" fontId="90" fillId="0" borderId="143" xfId="395" applyNumberFormat="1" applyFont="1" applyFill="1" applyBorder="1" applyAlignment="1">
      <alignment horizontal="left" vertical="center"/>
    </xf>
    <xf numFmtId="0" fontId="90" fillId="0" borderId="143" xfId="395" applyFont="1" applyFill="1" applyBorder="1" applyAlignment="1">
      <alignment horizontal="left" vertical="center"/>
    </xf>
    <xf numFmtId="3" fontId="90" fillId="0" borderId="143" xfId="395" applyNumberFormat="1" applyFont="1" applyFill="1" applyBorder="1" applyAlignment="1">
      <alignment horizontal="center" vertical="center"/>
    </xf>
    <xf numFmtId="1" fontId="93" fillId="0" borderId="0" xfId="395" applyNumberFormat="1" applyFont="1" applyBorder="1" applyAlignment="1">
      <alignment horizontal="center" vertical="center"/>
    </xf>
    <xf numFmtId="4" fontId="93" fillId="0" borderId="0" xfId="395" applyNumberFormat="1" applyFont="1" applyBorder="1" applyAlignment="1">
      <alignment horizontal="right" vertical="center"/>
    </xf>
    <xf numFmtId="4" fontId="93" fillId="0" borderId="0" xfId="395" applyNumberFormat="1" applyFont="1" applyFill="1" applyBorder="1" applyAlignment="1">
      <alignment horizontal="right" vertical="center"/>
    </xf>
    <xf numFmtId="1" fontId="93" fillId="0" borderId="102" xfId="395" applyNumberFormat="1" applyFont="1" applyBorder="1" applyAlignment="1">
      <alignment horizontal="center" vertical="center"/>
    </xf>
    <xf numFmtId="1" fontId="90" fillId="0" borderId="94" xfId="395" applyNumberFormat="1" applyFont="1" applyBorder="1" applyAlignment="1">
      <alignment horizontal="center" vertical="center"/>
    </xf>
    <xf numFmtId="0" fontId="90" fillId="0" borderId="72" xfId="398" applyFont="1" applyFill="1" applyBorder="1" applyAlignment="1">
      <alignment horizontal="center" vertical="center"/>
    </xf>
    <xf numFmtId="0" fontId="90" fillId="0" borderId="73" xfId="398" applyFont="1" applyFill="1" applyBorder="1" applyAlignment="1">
      <alignment horizontal="center" vertical="center"/>
    </xf>
    <xf numFmtId="0" fontId="90" fillId="0" borderId="74" xfId="398" applyFont="1" applyFill="1" applyBorder="1" applyAlignment="1">
      <alignment horizontal="center" vertical="center"/>
    </xf>
    <xf numFmtId="0" fontId="90" fillId="0" borderId="75" xfId="398" applyFont="1" applyFill="1" applyBorder="1" applyAlignment="1">
      <alignment horizontal="center" vertical="center"/>
    </xf>
    <xf numFmtId="165" fontId="90" fillId="0" borderId="76" xfId="398" applyNumberFormat="1" applyFont="1" applyFill="1" applyBorder="1" applyAlignment="1">
      <alignment horizontal="center" vertical="center"/>
    </xf>
    <xf numFmtId="0" fontId="90" fillId="0" borderId="77" xfId="398" applyFont="1" applyFill="1" applyBorder="1" applyAlignment="1">
      <alignment horizontal="center" vertical="center"/>
    </xf>
    <xf numFmtId="164" fontId="90" fillId="0" borderId="76" xfId="398" quotePrefix="1" applyNumberFormat="1" applyFont="1" applyFill="1" applyBorder="1" applyAlignment="1">
      <alignment horizontal="center" vertical="center"/>
    </xf>
    <xf numFmtId="0" fontId="90" fillId="0" borderId="78" xfId="398" applyFont="1" applyFill="1" applyBorder="1" applyAlignment="1">
      <alignment horizontal="center" vertical="center"/>
    </xf>
    <xf numFmtId="0" fontId="90" fillId="0" borderId="79" xfId="398" applyFont="1" applyFill="1" applyBorder="1" applyAlignment="1">
      <alignment horizontal="center" vertical="center"/>
    </xf>
    <xf numFmtId="0" fontId="90" fillId="0" borderId="80" xfId="398" applyFont="1" applyFill="1" applyBorder="1" applyAlignment="1">
      <alignment horizontal="center" vertical="center"/>
    </xf>
    <xf numFmtId="4" fontId="90" fillId="0" borderId="53" xfId="398" applyNumberFormat="1" applyFont="1" applyFill="1" applyBorder="1" applyAlignment="1">
      <alignment horizontal="center" vertical="center"/>
    </xf>
    <xf numFmtId="0" fontId="90" fillId="0" borderId="53" xfId="395" applyFont="1" applyBorder="1" applyAlignment="1">
      <alignment horizontal="center" vertical="center"/>
    </xf>
    <xf numFmtId="0" fontId="93" fillId="0" borderId="0" xfId="395" applyFont="1" applyBorder="1" applyAlignment="1">
      <alignment horizontal="left" vertical="center"/>
    </xf>
    <xf numFmtId="0" fontId="93" fillId="0" borderId="81" xfId="398" applyFont="1" applyFill="1" applyBorder="1" applyAlignment="1">
      <alignment horizontal="center" vertical="center" wrapText="1"/>
    </xf>
    <xf numFmtId="0" fontId="93" fillId="0" borderId="39" xfId="393" applyFont="1" applyFill="1" applyBorder="1" applyAlignment="1">
      <alignment horizontal="center" vertical="center" wrapText="1"/>
    </xf>
    <xf numFmtId="0" fontId="93" fillId="0" borderId="69" xfId="398" applyFont="1" applyFill="1" applyBorder="1" applyAlignment="1">
      <alignment horizontal="center" vertical="center" wrapText="1"/>
    </xf>
    <xf numFmtId="0" fontId="90" fillId="0" borderId="69" xfId="395" applyFont="1" applyFill="1" applyBorder="1" applyAlignment="1">
      <alignment vertical="center"/>
    </xf>
    <xf numFmtId="0" fontId="90" fillId="0" borderId="69" xfId="395" applyFont="1" applyFill="1" applyBorder="1" applyAlignment="1">
      <alignment horizontal="center" vertical="center"/>
    </xf>
    <xf numFmtId="0" fontId="90" fillId="0" borderId="69" xfId="398" applyFont="1" applyFill="1" applyBorder="1" applyAlignment="1">
      <alignment horizontal="center" vertical="center"/>
    </xf>
    <xf numFmtId="3" fontId="93" fillId="0" borderId="90" xfId="398" applyNumberFormat="1" applyFont="1" applyFill="1" applyBorder="1" applyAlignment="1">
      <alignment horizontal="center" vertical="center"/>
    </xf>
    <xf numFmtId="2" fontId="90" fillId="0" borderId="108" xfId="398" applyNumberFormat="1" applyFont="1" applyFill="1" applyBorder="1" applyAlignment="1">
      <alignment horizontal="center" vertical="center"/>
    </xf>
    <xf numFmtId="164" fontId="93" fillId="0" borderId="64" xfId="393" applyNumberFormat="1" applyFont="1" applyFill="1" applyBorder="1" applyAlignment="1">
      <alignment vertical="center"/>
    </xf>
    <xf numFmtId="164" fontId="93" fillId="0" borderId="108" xfId="393" applyNumberFormat="1" applyFont="1" applyFill="1" applyBorder="1" applyAlignment="1">
      <alignment vertical="center"/>
    </xf>
    <xf numFmtId="3" fontId="93" fillId="0" borderId="96" xfId="395" applyNumberFormat="1" applyFont="1" applyBorder="1" applyAlignment="1">
      <alignment horizontal="center" vertical="center"/>
    </xf>
    <xf numFmtId="0" fontId="90" fillId="0" borderId="50" xfId="395" applyFont="1" applyBorder="1" applyAlignment="1">
      <alignment vertical="center"/>
    </xf>
    <xf numFmtId="3" fontId="90" fillId="0" borderId="25" xfId="395" applyNumberFormat="1" applyFont="1" applyBorder="1" applyAlignment="1">
      <alignment horizontal="center" vertical="center"/>
    </xf>
    <xf numFmtId="164" fontId="93" fillId="0" borderId="0" xfId="393" applyNumberFormat="1" applyFont="1" applyBorder="1" applyAlignment="1">
      <alignment horizontal="right" vertical="center"/>
    </xf>
    <xf numFmtId="43" fontId="90" fillId="0" borderId="53" xfId="426" applyFont="1" applyFill="1" applyBorder="1" applyAlignment="1">
      <alignment horizontal="center" vertical="center"/>
    </xf>
    <xf numFmtId="0" fontId="11" fillId="22" borderId="189" xfId="345" applyFont="1" applyFill="1" applyBorder="1" applyAlignment="1">
      <alignment horizontal="center" vertical="center"/>
    </xf>
    <xf numFmtId="4" fontId="87" fillId="22" borderId="189" xfId="345" applyNumberFormat="1" applyFont="1" applyFill="1" applyBorder="1" applyAlignment="1">
      <alignment horizontal="center" vertical="center"/>
    </xf>
    <xf numFmtId="4" fontId="87" fillId="22" borderId="189" xfId="0" applyNumberFormat="1" applyFont="1" applyFill="1" applyBorder="1" applyAlignment="1">
      <alignment horizontal="center" vertical="center"/>
    </xf>
    <xf numFmtId="41" fontId="57" fillId="0" borderId="190" xfId="392" applyNumberFormat="1" applyFont="1" applyFill="1" applyBorder="1" applyAlignment="1">
      <alignment horizontal="center" vertical="center"/>
    </xf>
    <xf numFmtId="0" fontId="4" fillId="0" borderId="12" xfId="396" applyFont="1" applyFill="1" applyBorder="1" applyAlignment="1">
      <alignment horizontal="center" vertical="center"/>
    </xf>
    <xf numFmtId="4" fontId="4" fillId="0" borderId="12" xfId="396" applyNumberFormat="1" applyFont="1" applyFill="1" applyBorder="1" applyAlignment="1">
      <alignment horizontal="center" vertical="center"/>
    </xf>
    <xf numFmtId="164" fontId="98" fillId="0" borderId="0" xfId="393" applyNumberFormat="1" applyFont="1" applyBorder="1" applyAlignment="1">
      <alignment vertical="center"/>
    </xf>
    <xf numFmtId="49" fontId="4" fillId="0" borderId="159" xfId="0" applyNumberFormat="1" applyFont="1" applyFill="1" applyBorder="1" applyAlignment="1">
      <alignment horizontal="center" vertical="center"/>
    </xf>
    <xf numFmtId="3" fontId="4" fillId="0" borderId="27" xfId="336" applyNumberFormat="1" applyFont="1" applyFill="1" applyBorder="1" applyAlignment="1">
      <alignment horizontal="center" vertical="center"/>
    </xf>
    <xf numFmtId="0" fontId="11" fillId="22" borderId="103" xfId="0" applyFont="1" applyFill="1" applyBorder="1" applyAlignment="1">
      <alignment horizontal="center" vertical="center"/>
    </xf>
    <xf numFmtId="0" fontId="11" fillId="22" borderId="178" xfId="345" applyFont="1" applyFill="1" applyBorder="1" applyAlignment="1">
      <alignment horizontal="center" vertical="center"/>
    </xf>
    <xf numFmtId="0" fontId="11" fillId="22" borderId="176" xfId="345" applyFont="1" applyFill="1" applyBorder="1" applyAlignment="1">
      <alignment horizontal="center" vertical="center"/>
    </xf>
    <xf numFmtId="49" fontId="11" fillId="22" borderId="176" xfId="345" applyNumberFormat="1" applyFont="1" applyFill="1" applyBorder="1" applyAlignment="1">
      <alignment horizontal="center" vertical="center"/>
    </xf>
    <xf numFmtId="20" fontId="4" fillId="0" borderId="191" xfId="396" applyNumberFormat="1" applyFont="1" applyFill="1" applyBorder="1" applyAlignment="1">
      <alignment horizontal="center" vertical="center"/>
    </xf>
    <xf numFmtId="0" fontId="4" fillId="0" borderId="191" xfId="396" applyFont="1" applyFill="1" applyBorder="1" applyAlignment="1">
      <alignment horizontal="center" vertical="center"/>
    </xf>
    <xf numFmtId="4" fontId="4" fillId="0" borderId="191" xfId="396" applyNumberFormat="1" applyFont="1" applyFill="1" applyBorder="1" applyAlignment="1">
      <alignment horizontal="center" vertical="center"/>
    </xf>
    <xf numFmtId="4" fontId="57" fillId="0" borderId="191" xfId="173" applyNumberFormat="1" applyFont="1" applyFill="1" applyBorder="1" applyAlignment="1">
      <alignment vertical="center"/>
    </xf>
    <xf numFmtId="164" fontId="57" fillId="0" borderId="191" xfId="173" applyNumberFormat="1" applyFont="1" applyFill="1" applyBorder="1" applyAlignment="1">
      <alignment vertical="center"/>
    </xf>
    <xf numFmtId="164" fontId="57" fillId="0" borderId="191" xfId="173" applyNumberFormat="1" applyFont="1" applyFill="1" applyBorder="1" applyAlignment="1">
      <alignment horizontal="center" vertical="center"/>
    </xf>
    <xf numFmtId="164" fontId="57" fillId="0" borderId="191" xfId="245" applyNumberFormat="1" applyFont="1" applyFill="1" applyBorder="1" applyAlignment="1">
      <alignment vertical="center"/>
    </xf>
    <xf numFmtId="164" fontId="57" fillId="0" borderId="191" xfId="200" applyNumberFormat="1" applyFont="1" applyFill="1" applyBorder="1" applyAlignment="1">
      <alignment horizontal="center" vertical="center"/>
    </xf>
    <xf numFmtId="164" fontId="57" fillId="0" borderId="191" xfId="200" applyNumberFormat="1" applyFont="1" applyFill="1" applyBorder="1" applyAlignment="1">
      <alignment vertical="center"/>
    </xf>
    <xf numFmtId="43" fontId="90" fillId="0" borderId="25" xfId="426" applyFont="1" applyBorder="1" applyAlignment="1">
      <alignment horizontal="right" vertical="center"/>
    </xf>
    <xf numFmtId="0" fontId="11" fillId="22" borderId="193" xfId="345" applyFont="1" applyFill="1" applyBorder="1" applyAlignment="1">
      <alignment horizontal="center" vertical="center"/>
    </xf>
    <xf numFmtId="4" fontId="87" fillId="22" borderId="193" xfId="345" applyNumberFormat="1" applyFont="1" applyFill="1" applyBorder="1" applyAlignment="1">
      <alignment horizontal="center" vertical="center"/>
    </xf>
    <xf numFmtId="49" fontId="66" fillId="0" borderId="192" xfId="396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3" fillId="0" borderId="192" xfId="396" applyFont="1" applyFill="1" applyBorder="1" applyAlignment="1">
      <alignment horizontal="center" vertical="center"/>
    </xf>
    <xf numFmtId="20" fontId="3" fillId="0" borderId="192" xfId="396" applyNumberFormat="1" applyFont="1" applyFill="1" applyBorder="1" applyAlignment="1">
      <alignment horizontal="center" vertical="center"/>
    </xf>
    <xf numFmtId="4" fontId="3" fillId="0" borderId="192" xfId="396" applyNumberFormat="1" applyFont="1" applyFill="1" applyBorder="1" applyAlignment="1">
      <alignment horizontal="center" vertical="center"/>
    </xf>
    <xf numFmtId="49" fontId="3" fillId="0" borderId="192" xfId="396" applyNumberFormat="1" applyFont="1" applyFill="1" applyBorder="1" applyAlignment="1">
      <alignment horizontal="center" vertical="center"/>
    </xf>
    <xf numFmtId="4" fontId="3" fillId="0" borderId="192" xfId="173" applyNumberFormat="1" applyFont="1" applyFill="1" applyBorder="1" applyAlignment="1">
      <alignment vertical="center"/>
    </xf>
    <xf numFmtId="164" fontId="3" fillId="0" borderId="192" xfId="173" applyNumberFormat="1" applyFont="1" applyFill="1" applyBorder="1" applyAlignment="1">
      <alignment vertical="center"/>
    </xf>
    <xf numFmtId="164" fontId="3" fillId="0" borderId="192" xfId="173" applyNumberFormat="1" applyFont="1" applyFill="1" applyBorder="1" applyAlignment="1">
      <alignment horizontal="center" vertical="center"/>
    </xf>
    <xf numFmtId="164" fontId="3" fillId="0" borderId="192" xfId="245" applyNumberFormat="1" applyFont="1" applyFill="1" applyBorder="1" applyAlignment="1">
      <alignment vertical="center"/>
    </xf>
    <xf numFmtId="164" fontId="3" fillId="0" borderId="192" xfId="200" applyNumberFormat="1" applyFont="1" applyFill="1" applyBorder="1" applyAlignment="1">
      <alignment horizontal="center" vertical="center"/>
    </xf>
    <xf numFmtId="164" fontId="3" fillId="0" borderId="192" xfId="200" applyNumberFormat="1" applyFont="1" applyFill="1" applyBorder="1" applyAlignment="1">
      <alignment vertical="center"/>
    </xf>
    <xf numFmtId="164" fontId="3" fillId="0" borderId="194" xfId="173" applyNumberFormat="1" applyFont="1" applyFill="1" applyBorder="1" applyAlignment="1">
      <alignment vertical="center"/>
    </xf>
    <xf numFmtId="4" fontId="3" fillId="0" borderId="195" xfId="173" applyNumberFormat="1" applyFont="1" applyFill="1" applyBorder="1" applyAlignment="1">
      <alignment vertical="center"/>
    </xf>
    <xf numFmtId="164" fontId="3" fillId="0" borderId="195" xfId="173" applyNumberFormat="1" applyFont="1" applyFill="1" applyBorder="1" applyAlignment="1">
      <alignment vertical="center"/>
    </xf>
    <xf numFmtId="164" fontId="3" fillId="0" borderId="195" xfId="173" applyNumberFormat="1" applyFont="1" applyFill="1" applyBorder="1" applyAlignment="1">
      <alignment horizontal="center" vertical="center"/>
    </xf>
    <xf numFmtId="164" fontId="3" fillId="0" borderId="195" xfId="245" applyNumberFormat="1" applyFont="1" applyFill="1" applyBorder="1" applyAlignment="1">
      <alignment vertical="center"/>
    </xf>
    <xf numFmtId="164" fontId="3" fillId="0" borderId="195" xfId="200" applyNumberFormat="1" applyFont="1" applyFill="1" applyBorder="1" applyAlignment="1">
      <alignment horizontal="center" vertical="center"/>
    </xf>
    <xf numFmtId="164" fontId="3" fillId="0" borderId="195" xfId="200" applyNumberFormat="1" applyFont="1" applyFill="1" applyBorder="1" applyAlignment="1">
      <alignment vertical="center"/>
    </xf>
    <xf numFmtId="0" fontId="90" fillId="0" borderId="32" xfId="395" applyFont="1" applyBorder="1" applyAlignment="1">
      <alignment horizontal="center" vertical="center" wrapText="1"/>
    </xf>
    <xf numFmtId="4" fontId="2" fillId="0" borderId="196" xfId="173" applyNumberFormat="1" applyFont="1" applyFill="1" applyBorder="1" applyAlignment="1">
      <alignment vertical="center"/>
    </xf>
    <xf numFmtId="4" fontId="2" fillId="0" borderId="196" xfId="173" applyNumberFormat="1" applyFont="1" applyFill="1" applyBorder="1" applyAlignment="1">
      <alignment horizontal="center" vertical="center"/>
    </xf>
    <xf numFmtId="4" fontId="2" fillId="0" borderId="196" xfId="245" applyNumberFormat="1" applyFont="1" applyFill="1" applyBorder="1" applyAlignment="1">
      <alignment vertical="center"/>
    </xf>
    <xf numFmtId="4" fontId="2" fillId="0" borderId="196" xfId="200" applyNumberFormat="1" applyFont="1" applyFill="1" applyBorder="1" applyAlignment="1">
      <alignment horizontal="center" vertical="center"/>
    </xf>
    <xf numFmtId="4" fontId="2" fillId="0" borderId="196" xfId="200" applyNumberFormat="1" applyFont="1" applyFill="1" applyBorder="1" applyAlignment="1">
      <alignment vertical="center"/>
    </xf>
    <xf numFmtId="4" fontId="2" fillId="0" borderId="194" xfId="173" applyNumberFormat="1" applyFont="1" applyFill="1" applyBorder="1" applyAlignment="1">
      <alignment vertical="center"/>
    </xf>
    <xf numFmtId="164" fontId="2" fillId="0" borderId="196" xfId="200" applyNumberFormat="1" applyFont="1" applyFill="1" applyBorder="1" applyAlignment="1">
      <alignment horizontal="center" vertical="center"/>
    </xf>
    <xf numFmtId="164" fontId="2" fillId="0" borderId="196" xfId="200" applyNumberFormat="1" applyFont="1" applyFill="1" applyBorder="1" applyAlignment="1">
      <alignment vertical="center"/>
    </xf>
    <xf numFmtId="0" fontId="4" fillId="0" borderId="196" xfId="396" applyFont="1" applyFill="1" applyBorder="1" applyAlignment="1">
      <alignment horizontal="center" vertical="center"/>
    </xf>
    <xf numFmtId="20" fontId="4" fillId="0" borderId="196" xfId="396" applyNumberFormat="1" applyFont="1" applyFill="1" applyBorder="1" applyAlignment="1">
      <alignment horizontal="center" vertical="center"/>
    </xf>
    <xf numFmtId="4" fontId="4" fillId="0" borderId="196" xfId="396" applyNumberFormat="1" applyFont="1" applyFill="1" applyBorder="1" applyAlignment="1">
      <alignment horizontal="center" vertical="center"/>
    </xf>
    <xf numFmtId="164" fontId="2" fillId="0" borderId="193" xfId="173" applyNumberFormat="1" applyFont="1" applyFill="1" applyBorder="1" applyAlignment="1">
      <alignment horizontal="center" vertical="center"/>
    </xf>
    <xf numFmtId="164" fontId="2" fillId="0" borderId="193" xfId="173" applyNumberFormat="1" applyFont="1" applyFill="1" applyBorder="1" applyAlignment="1">
      <alignment vertical="center"/>
    </xf>
    <xf numFmtId="164" fontId="2" fillId="0" borderId="193" xfId="200" applyNumberFormat="1" applyFont="1" applyFill="1" applyBorder="1" applyAlignment="1">
      <alignment horizontal="center" vertical="center"/>
    </xf>
    <xf numFmtId="164" fontId="2" fillId="0" borderId="193" xfId="200" applyNumberFormat="1" applyFont="1" applyFill="1" applyBorder="1" applyAlignment="1">
      <alignment vertical="center"/>
    </xf>
    <xf numFmtId="164" fontId="2" fillId="0" borderId="196" xfId="173" applyNumberFormat="1" applyFont="1" applyFill="1" applyBorder="1" applyAlignment="1">
      <alignment vertical="center"/>
    </xf>
    <xf numFmtId="164" fontId="2" fillId="0" borderId="196" xfId="173" applyNumberFormat="1" applyFont="1" applyFill="1" applyBorder="1" applyAlignment="1">
      <alignment horizontal="center" vertical="center"/>
    </xf>
    <xf numFmtId="164" fontId="2" fillId="0" borderId="196" xfId="245" applyNumberFormat="1" applyFont="1" applyFill="1" applyBorder="1" applyAlignment="1">
      <alignment vertical="center"/>
    </xf>
    <xf numFmtId="164" fontId="2" fillId="0" borderId="194" xfId="173" applyNumberFormat="1" applyFont="1" applyFill="1" applyBorder="1" applyAlignment="1">
      <alignment vertical="center"/>
    </xf>
    <xf numFmtId="4" fontId="10" fillId="0" borderId="21" xfId="0" applyNumberFormat="1" applyFont="1" applyBorder="1" applyAlignment="1">
      <alignment horizontal="center" vertical="center"/>
    </xf>
    <xf numFmtId="0" fontId="4" fillId="0" borderId="193" xfId="396" applyFont="1" applyFill="1" applyBorder="1" applyAlignment="1">
      <alignment horizontal="center" vertical="center"/>
    </xf>
    <xf numFmtId="20" fontId="4" fillId="0" borderId="193" xfId="396" applyNumberFormat="1" applyFont="1" applyFill="1" applyBorder="1" applyAlignment="1">
      <alignment horizontal="center" vertical="center"/>
    </xf>
    <xf numFmtId="4" fontId="4" fillId="0" borderId="193" xfId="396" applyNumberFormat="1" applyFont="1" applyFill="1" applyBorder="1" applyAlignment="1">
      <alignment horizontal="center" vertical="center"/>
    </xf>
    <xf numFmtId="4" fontId="2" fillId="0" borderId="193" xfId="173" applyNumberFormat="1" applyFont="1" applyFill="1" applyBorder="1" applyAlignment="1">
      <alignment vertical="center"/>
    </xf>
    <xf numFmtId="164" fontId="2" fillId="0" borderId="193" xfId="245" applyNumberFormat="1" applyFont="1" applyFill="1" applyBorder="1" applyAlignment="1">
      <alignment vertical="center"/>
    </xf>
    <xf numFmtId="4" fontId="10" fillId="0" borderId="196" xfId="0" applyNumberFormat="1" applyFont="1" applyBorder="1" applyAlignment="1">
      <alignment horizontal="center" vertical="center"/>
    </xf>
    <xf numFmtId="164" fontId="2" fillId="0" borderId="197" xfId="200" applyNumberFormat="1" applyFont="1" applyFill="1" applyBorder="1" applyAlignment="1">
      <alignment horizontal="center" vertical="center"/>
    </xf>
    <xf numFmtId="164" fontId="2" fillId="0" borderId="197" xfId="200" applyNumberFormat="1" applyFont="1" applyFill="1" applyBorder="1" applyAlignment="1">
      <alignment vertical="center"/>
    </xf>
    <xf numFmtId="4" fontId="2" fillId="0" borderId="197" xfId="173" applyNumberFormat="1" applyFont="1" applyFill="1" applyBorder="1" applyAlignment="1">
      <alignment vertical="center"/>
    </xf>
    <xf numFmtId="164" fontId="2" fillId="0" borderId="197" xfId="173" applyNumberFormat="1" applyFont="1" applyFill="1" applyBorder="1" applyAlignment="1">
      <alignment vertical="center"/>
    </xf>
    <xf numFmtId="164" fontId="2" fillId="0" borderId="197" xfId="173" applyNumberFormat="1" applyFont="1" applyFill="1" applyBorder="1" applyAlignment="1">
      <alignment horizontal="center" vertical="center"/>
    </xf>
    <xf numFmtId="164" fontId="2" fillId="0" borderId="197" xfId="245" applyNumberFormat="1" applyFont="1" applyFill="1" applyBorder="1" applyAlignment="1">
      <alignment vertical="center"/>
    </xf>
    <xf numFmtId="164" fontId="2" fillId="0" borderId="199" xfId="173" applyNumberFormat="1" applyFont="1" applyFill="1" applyBorder="1" applyAlignment="1">
      <alignment vertical="center"/>
    </xf>
    <xf numFmtId="4" fontId="87" fillId="22" borderId="198" xfId="345" applyNumberFormat="1" applyFont="1" applyFill="1" applyBorder="1" applyAlignment="1">
      <alignment horizontal="center" vertical="center"/>
    </xf>
    <xf numFmtId="164" fontId="2" fillId="0" borderId="200" xfId="200" applyNumberFormat="1" applyFont="1" applyFill="1" applyBorder="1" applyAlignment="1">
      <alignment horizontal="center" vertical="center"/>
    </xf>
    <xf numFmtId="164" fontId="2" fillId="0" borderId="200" xfId="200" applyNumberFormat="1" applyFont="1" applyFill="1" applyBorder="1" applyAlignment="1">
      <alignment vertical="center"/>
    </xf>
    <xf numFmtId="4" fontId="2" fillId="0" borderId="200" xfId="173" applyNumberFormat="1" applyFont="1" applyFill="1" applyBorder="1" applyAlignment="1">
      <alignment vertical="center"/>
    </xf>
    <xf numFmtId="164" fontId="2" fillId="0" borderId="200" xfId="173" applyNumberFormat="1" applyFont="1" applyFill="1" applyBorder="1" applyAlignment="1">
      <alignment vertical="center"/>
    </xf>
    <xf numFmtId="164" fontId="2" fillId="0" borderId="200" xfId="173" applyNumberFormat="1" applyFont="1" applyFill="1" applyBorder="1" applyAlignment="1">
      <alignment horizontal="center" vertical="center"/>
    </xf>
    <xf numFmtId="164" fontId="2" fillId="0" borderId="200" xfId="245" applyNumberFormat="1" applyFont="1" applyFill="1" applyBorder="1" applyAlignment="1">
      <alignment vertical="center"/>
    </xf>
    <xf numFmtId="4" fontId="87" fillId="22" borderId="201" xfId="345" applyNumberFormat="1" applyFont="1" applyFill="1" applyBorder="1" applyAlignment="1">
      <alignment horizontal="center" vertical="center"/>
    </xf>
    <xf numFmtId="4" fontId="87" fillId="22" borderId="201" xfId="0" applyNumberFormat="1" applyFont="1" applyFill="1" applyBorder="1" applyAlignment="1">
      <alignment horizontal="center" vertical="center"/>
    </xf>
    <xf numFmtId="164" fontId="2" fillId="0" borderId="202" xfId="200" applyNumberFormat="1" applyFont="1" applyFill="1" applyBorder="1" applyAlignment="1">
      <alignment horizontal="center" vertical="center"/>
    </xf>
    <xf numFmtId="164" fontId="2" fillId="0" borderId="202" xfId="200" applyNumberFormat="1" applyFont="1" applyFill="1" applyBorder="1" applyAlignment="1">
      <alignment vertical="center"/>
    </xf>
    <xf numFmtId="4" fontId="2" fillId="0" borderId="202" xfId="173" applyNumberFormat="1" applyFont="1" applyFill="1" applyBorder="1" applyAlignment="1">
      <alignment vertical="center"/>
    </xf>
    <xf numFmtId="164" fontId="2" fillId="0" borderId="202" xfId="173" applyNumberFormat="1" applyFont="1" applyFill="1" applyBorder="1" applyAlignment="1">
      <alignment vertical="center"/>
    </xf>
    <xf numFmtId="164" fontId="2" fillId="0" borderId="202" xfId="173" applyNumberFormat="1" applyFont="1" applyFill="1" applyBorder="1" applyAlignment="1">
      <alignment horizontal="center" vertical="center"/>
    </xf>
    <xf numFmtId="164" fontId="2" fillId="0" borderId="202" xfId="245" applyNumberFormat="1" applyFont="1" applyFill="1" applyBorder="1" applyAlignment="1">
      <alignment vertical="center"/>
    </xf>
    <xf numFmtId="164" fontId="2" fillId="0" borderId="203" xfId="173" applyNumberFormat="1" applyFont="1" applyFill="1" applyBorder="1" applyAlignment="1">
      <alignment vertical="center"/>
    </xf>
    <xf numFmtId="0" fontId="10" fillId="0" borderId="202" xfId="0" applyFont="1" applyBorder="1" applyAlignment="1">
      <alignment horizontal="center" vertical="center"/>
    </xf>
    <xf numFmtId="15" fontId="10" fillId="0" borderId="202" xfId="0" applyNumberFormat="1" applyFont="1" applyBorder="1" applyAlignment="1">
      <alignment horizontal="center" vertical="center"/>
    </xf>
    <xf numFmtId="49" fontId="10" fillId="0" borderId="202" xfId="0" quotePrefix="1" applyNumberFormat="1" applyFont="1" applyFill="1" applyBorder="1" applyAlignment="1">
      <alignment horizontal="center" vertical="center"/>
    </xf>
    <xf numFmtId="0" fontId="4" fillId="0" borderId="202" xfId="396" applyFont="1" applyFill="1" applyBorder="1" applyAlignment="1">
      <alignment horizontal="center" vertical="center"/>
    </xf>
    <xf numFmtId="20" fontId="4" fillId="0" borderId="202" xfId="396" applyNumberFormat="1" applyFont="1" applyFill="1" applyBorder="1" applyAlignment="1">
      <alignment horizontal="center" vertical="center"/>
    </xf>
    <xf numFmtId="4" fontId="57" fillId="0" borderId="202" xfId="396" applyNumberFormat="1" applyFont="1" applyFill="1" applyBorder="1" applyAlignment="1">
      <alignment horizontal="center" vertical="center"/>
    </xf>
    <xf numFmtId="4" fontId="10" fillId="0" borderId="202" xfId="0" applyNumberFormat="1" applyFont="1" applyBorder="1" applyAlignment="1">
      <alignment horizontal="center" vertical="center"/>
    </xf>
    <xf numFmtId="0" fontId="11" fillId="22" borderId="204" xfId="345" applyFont="1" applyFill="1" applyBorder="1" applyAlignment="1">
      <alignment horizontal="center" vertical="center"/>
    </xf>
    <xf numFmtId="49" fontId="11" fillId="22" borderId="204" xfId="345" applyNumberFormat="1" applyFont="1" applyFill="1" applyBorder="1" applyAlignment="1">
      <alignment horizontal="center" vertical="center"/>
    </xf>
    <xf numFmtId="4" fontId="87" fillId="22" borderId="204" xfId="345" applyNumberFormat="1" applyFont="1" applyFill="1" applyBorder="1" applyAlignment="1">
      <alignment horizontal="center" vertical="center"/>
    </xf>
    <xf numFmtId="49" fontId="4" fillId="29" borderId="10" xfId="396" applyNumberFormat="1" applyFont="1" applyFill="1" applyBorder="1" applyAlignment="1">
      <alignment horizontal="center" vertical="center"/>
    </xf>
    <xf numFmtId="49" fontId="4" fillId="29" borderId="130" xfId="396" applyNumberFormat="1" applyFont="1" applyFill="1" applyBorder="1" applyAlignment="1">
      <alignment horizontal="center" vertical="center"/>
    </xf>
    <xf numFmtId="49" fontId="84" fillId="29" borderId="131" xfId="396" applyNumberFormat="1" applyFont="1" applyFill="1" applyBorder="1" applyAlignment="1">
      <alignment horizontal="center" vertical="center"/>
    </xf>
    <xf numFmtId="49" fontId="11" fillId="22" borderId="193" xfId="345" applyNumberFormat="1" applyFont="1" applyFill="1" applyBorder="1" applyAlignment="1">
      <alignment horizontal="center" vertical="center"/>
    </xf>
    <xf numFmtId="49" fontId="4" fillId="0" borderId="145" xfId="396" quotePrefix="1" applyNumberFormat="1" applyFont="1" applyFill="1" applyBorder="1" applyAlignment="1">
      <alignment horizontal="center" vertical="center"/>
    </xf>
    <xf numFmtId="49" fontId="4" fillId="0" borderId="193" xfId="396" quotePrefix="1" applyNumberFormat="1" applyFont="1" applyFill="1" applyBorder="1" applyAlignment="1">
      <alignment horizontal="center" vertical="center"/>
    </xf>
    <xf numFmtId="49" fontId="4" fillId="0" borderId="196" xfId="396" quotePrefix="1" applyNumberFormat="1" applyFont="1" applyFill="1" applyBorder="1" applyAlignment="1">
      <alignment horizontal="center" vertical="center"/>
    </xf>
    <xf numFmtId="49" fontId="11" fillId="22" borderId="177" xfId="345" applyNumberFormat="1" applyFont="1" applyFill="1" applyBorder="1" applyAlignment="1">
      <alignment horizontal="center" vertical="center"/>
    </xf>
    <xf numFmtId="49" fontId="4" fillId="0" borderId="202" xfId="396" quotePrefix="1" applyNumberFormat="1" applyFont="1" applyFill="1" applyBorder="1" applyAlignment="1">
      <alignment horizontal="center" vertical="center"/>
    </xf>
    <xf numFmtId="49" fontId="11" fillId="22" borderId="185" xfId="345" applyNumberFormat="1" applyFont="1" applyFill="1" applyBorder="1" applyAlignment="1">
      <alignment horizontal="center" vertical="center"/>
    </xf>
    <xf numFmtId="49" fontId="11" fillId="22" borderId="186" xfId="345" applyNumberFormat="1" applyFont="1" applyFill="1" applyBorder="1" applyAlignment="1">
      <alignment horizontal="center" vertical="center"/>
    </xf>
    <xf numFmtId="49" fontId="11" fillId="22" borderId="160" xfId="345" applyNumberFormat="1" applyFont="1" applyFill="1" applyBorder="1" applyAlignment="1">
      <alignment horizontal="center" vertical="center"/>
    </xf>
    <xf numFmtId="49" fontId="4" fillId="0" borderId="157" xfId="396" quotePrefix="1" applyNumberFormat="1" applyFont="1" applyFill="1" applyBorder="1" applyAlignment="1">
      <alignment horizontal="center" vertical="center"/>
    </xf>
    <xf numFmtId="49" fontId="4" fillId="0" borderId="191" xfId="396" quotePrefix="1" applyNumberFormat="1" applyFont="1" applyFill="1" applyBorder="1" applyAlignment="1">
      <alignment horizontal="center" vertical="center"/>
    </xf>
    <xf numFmtId="164" fontId="2" fillId="0" borderId="205" xfId="200" applyNumberFormat="1" applyFont="1" applyFill="1" applyBorder="1" applyAlignment="1">
      <alignment horizontal="center" vertical="center"/>
    </xf>
    <xf numFmtId="164" fontId="2" fillId="0" borderId="205" xfId="200" applyNumberFormat="1" applyFont="1" applyFill="1" applyBorder="1" applyAlignment="1">
      <alignment vertical="center"/>
    </xf>
    <xf numFmtId="4" fontId="2" fillId="0" borderId="205" xfId="173" applyNumberFormat="1" applyFont="1" applyFill="1" applyBorder="1" applyAlignment="1">
      <alignment vertical="center"/>
    </xf>
    <xf numFmtId="164" fontId="2" fillId="0" borderId="205" xfId="173" applyNumberFormat="1" applyFont="1" applyFill="1" applyBorder="1" applyAlignment="1">
      <alignment vertical="center"/>
    </xf>
    <xf numFmtId="164" fontId="2" fillId="0" borderId="205" xfId="173" applyNumberFormat="1" applyFont="1" applyFill="1" applyBorder="1" applyAlignment="1">
      <alignment horizontal="center" vertical="center"/>
    </xf>
    <xf numFmtId="164" fontId="2" fillId="0" borderId="205" xfId="245" applyNumberFormat="1" applyFont="1" applyFill="1" applyBorder="1" applyAlignment="1">
      <alignment vertical="center"/>
    </xf>
    <xf numFmtId="164" fontId="2" fillId="0" borderId="206" xfId="173" applyNumberFormat="1" applyFont="1" applyFill="1" applyBorder="1" applyAlignment="1">
      <alignment vertical="center"/>
    </xf>
    <xf numFmtId="49" fontId="10" fillId="27" borderId="202" xfId="0" quotePrefix="1" applyNumberFormat="1" applyFont="1" applyFill="1" applyBorder="1" applyAlignment="1">
      <alignment horizontal="center" vertical="center"/>
    </xf>
    <xf numFmtId="0" fontId="99" fillId="0" borderId="0" xfId="395" applyFont="1" applyFill="1" applyBorder="1" applyAlignment="1">
      <alignment vertical="center"/>
    </xf>
    <xf numFmtId="0" fontId="10" fillId="0" borderId="210" xfId="0" applyFont="1" applyBorder="1" applyAlignment="1">
      <alignment horizontal="center" vertical="center"/>
    </xf>
    <xf numFmtId="15" fontId="10" fillId="0" borderId="210" xfId="0" applyNumberFormat="1" applyFont="1" applyBorder="1" applyAlignment="1">
      <alignment horizontal="center" vertical="center"/>
    </xf>
    <xf numFmtId="49" fontId="4" fillId="0" borderId="210" xfId="396" quotePrefix="1" applyNumberFormat="1" applyFont="1" applyFill="1" applyBorder="1" applyAlignment="1">
      <alignment horizontal="center" vertical="center"/>
    </xf>
    <xf numFmtId="0" fontId="4" fillId="0" borderId="210" xfId="396" applyFont="1" applyFill="1" applyBorder="1" applyAlignment="1">
      <alignment horizontal="center" vertical="center"/>
    </xf>
    <xf numFmtId="20" fontId="4" fillId="0" borderId="210" xfId="396" applyNumberFormat="1" applyFont="1" applyFill="1" applyBorder="1" applyAlignment="1">
      <alignment horizontal="center" vertical="center"/>
    </xf>
    <xf numFmtId="4" fontId="4" fillId="0" borderId="210" xfId="396" applyNumberFormat="1" applyFont="1" applyFill="1" applyBorder="1" applyAlignment="1">
      <alignment horizontal="center" vertical="center"/>
    </xf>
    <xf numFmtId="164" fontId="57" fillId="0" borderId="210" xfId="200" applyNumberFormat="1" applyFont="1" applyFill="1" applyBorder="1" applyAlignment="1">
      <alignment horizontal="center" vertical="center"/>
    </xf>
    <xf numFmtId="164" fontId="57" fillId="0" borderId="210" xfId="200" applyNumberFormat="1" applyFont="1" applyFill="1" applyBorder="1" applyAlignment="1">
      <alignment vertical="center"/>
    </xf>
    <xf numFmtId="49" fontId="10" fillId="0" borderId="210" xfId="0" quotePrefix="1" applyNumberFormat="1" applyFont="1" applyFill="1" applyBorder="1" applyAlignment="1">
      <alignment horizontal="center" vertical="center"/>
    </xf>
    <xf numFmtId="4" fontId="2" fillId="0" borderId="210" xfId="173" applyNumberFormat="1" applyFont="1" applyFill="1" applyBorder="1" applyAlignment="1">
      <alignment vertical="center"/>
    </xf>
    <xf numFmtId="164" fontId="2" fillId="0" borderId="210" xfId="173" applyNumberFormat="1" applyFont="1" applyFill="1" applyBorder="1" applyAlignment="1">
      <alignment vertical="center"/>
    </xf>
    <xf numFmtId="164" fontId="2" fillId="0" borderId="210" xfId="173" applyNumberFormat="1" applyFont="1" applyFill="1" applyBorder="1" applyAlignment="1">
      <alignment horizontal="center" vertical="center"/>
    </xf>
    <xf numFmtId="164" fontId="2" fillId="0" borderId="210" xfId="245" applyNumberFormat="1" applyFont="1" applyFill="1" applyBorder="1" applyAlignment="1">
      <alignment vertical="center"/>
    </xf>
    <xf numFmtId="164" fontId="2" fillId="0" borderId="210" xfId="200" applyNumberFormat="1" applyFont="1" applyFill="1" applyBorder="1" applyAlignment="1">
      <alignment horizontal="center" vertical="center"/>
    </xf>
    <xf numFmtId="164" fontId="2" fillId="0" borderId="210" xfId="200" applyNumberFormat="1" applyFont="1" applyFill="1" applyBorder="1" applyAlignment="1">
      <alignment vertical="center"/>
    </xf>
    <xf numFmtId="164" fontId="2" fillId="0" borderId="211" xfId="173" applyNumberFormat="1" applyFont="1" applyFill="1" applyBorder="1" applyAlignment="1">
      <alignment vertical="center"/>
    </xf>
    <xf numFmtId="49" fontId="6" fillId="0" borderId="210" xfId="391" quotePrefix="1" applyNumberFormat="1" applyFont="1" applyFill="1" applyBorder="1" applyAlignment="1">
      <alignment horizontal="center" vertical="center" wrapText="1"/>
    </xf>
    <xf numFmtId="49" fontId="4" fillId="0" borderId="212" xfId="0" quotePrefix="1" applyNumberFormat="1" applyFont="1" applyFill="1" applyBorder="1" applyAlignment="1">
      <alignment horizontal="center" vertical="center"/>
    </xf>
    <xf numFmtId="0" fontId="4" fillId="0" borderId="210" xfId="397" applyFont="1" applyFill="1" applyBorder="1" applyAlignment="1">
      <alignment horizontal="center" vertical="center"/>
    </xf>
    <xf numFmtId="20" fontId="4" fillId="0" borderId="210" xfId="397" applyNumberFormat="1" applyFont="1" applyFill="1" applyBorder="1" applyAlignment="1">
      <alignment horizontal="center" vertical="center"/>
    </xf>
    <xf numFmtId="4" fontId="4" fillId="0" borderId="212" xfId="397" applyNumberFormat="1" applyFont="1" applyFill="1" applyBorder="1" applyAlignment="1">
      <alignment horizontal="center" vertical="center"/>
    </xf>
    <xf numFmtId="4" fontId="57" fillId="0" borderId="210" xfId="174" applyNumberFormat="1" applyFont="1" applyFill="1" applyBorder="1" applyAlignment="1">
      <alignment vertical="center"/>
    </xf>
    <xf numFmtId="164" fontId="57" fillId="0" borderId="210" xfId="211" applyNumberFormat="1" applyFont="1" applyFill="1" applyBorder="1" applyAlignment="1">
      <alignment vertical="center"/>
    </xf>
    <xf numFmtId="164" fontId="57" fillId="0" borderId="210" xfId="246" applyNumberFormat="1" applyFont="1" applyFill="1" applyBorder="1" applyAlignment="1">
      <alignment vertical="center"/>
    </xf>
    <xf numFmtId="164" fontId="57" fillId="0" borderId="210" xfId="174" applyNumberFormat="1" applyFont="1" applyFill="1" applyBorder="1" applyAlignment="1">
      <alignment vertical="center"/>
    </xf>
    <xf numFmtId="164" fontId="57" fillId="0" borderId="210" xfId="174" applyNumberFormat="1" applyFont="1" applyFill="1" applyBorder="1" applyAlignment="1">
      <alignment horizontal="center" vertical="center"/>
    </xf>
    <xf numFmtId="41" fontId="4" fillId="0" borderId="210" xfId="392" applyNumberFormat="1" applyFont="1" applyFill="1" applyBorder="1" applyAlignment="1">
      <alignment horizontal="center" vertical="center"/>
    </xf>
    <xf numFmtId="49" fontId="6" fillId="0" borderId="210" xfId="391" applyNumberFormat="1" applyFont="1" applyFill="1" applyBorder="1" applyAlignment="1">
      <alignment horizontal="center" vertical="center" wrapText="1"/>
    </xf>
    <xf numFmtId="164" fontId="2" fillId="0" borderId="210" xfId="211" applyNumberFormat="1" applyFont="1" applyFill="1" applyBorder="1" applyAlignment="1">
      <alignment vertical="center"/>
    </xf>
    <xf numFmtId="164" fontId="2" fillId="0" borderId="210" xfId="246" applyNumberFormat="1" applyFont="1" applyFill="1" applyBorder="1" applyAlignment="1">
      <alignment vertical="center"/>
    </xf>
    <xf numFmtId="164" fontId="2" fillId="0" borderId="210" xfId="174" applyNumberFormat="1" applyFont="1" applyFill="1" applyBorder="1" applyAlignment="1">
      <alignment horizontal="center" vertical="center"/>
    </xf>
    <xf numFmtId="4" fontId="2" fillId="0" borderId="210" xfId="174" applyNumberFormat="1" applyFont="1" applyFill="1" applyBorder="1" applyAlignment="1">
      <alignment vertical="center"/>
    </xf>
    <xf numFmtId="164" fontId="2" fillId="0" borderId="210" xfId="174" applyNumberFormat="1" applyFont="1" applyFill="1" applyBorder="1" applyAlignment="1">
      <alignment vertical="center"/>
    </xf>
    <xf numFmtId="4" fontId="87" fillId="22" borderId="213" xfId="345" applyNumberFormat="1" applyFont="1" applyFill="1" applyBorder="1" applyAlignment="1">
      <alignment horizontal="center" vertical="center"/>
    </xf>
    <xf numFmtId="3" fontId="90" fillId="0" borderId="46" xfId="395" applyNumberFormat="1" applyFont="1" applyFill="1" applyBorder="1" applyAlignment="1">
      <alignment horizontal="left" vertical="center"/>
    </xf>
    <xf numFmtId="164" fontId="66" fillId="0" borderId="210" xfId="200" applyNumberFormat="1" applyFont="1" applyFill="1" applyBorder="1" applyAlignment="1">
      <alignment horizontal="center" vertical="center"/>
    </xf>
    <xf numFmtId="164" fontId="66" fillId="0" borderId="210" xfId="200" applyNumberFormat="1" applyFont="1" applyFill="1" applyBorder="1" applyAlignment="1">
      <alignment vertical="center"/>
    </xf>
    <xf numFmtId="164" fontId="66" fillId="0" borderId="210" xfId="211" applyNumberFormat="1" applyFont="1" applyFill="1" applyBorder="1" applyAlignment="1">
      <alignment vertical="center"/>
    </xf>
    <xf numFmtId="164" fontId="66" fillId="0" borderId="210" xfId="246" applyNumberFormat="1" applyFont="1" applyFill="1" applyBorder="1" applyAlignment="1">
      <alignment vertical="center"/>
    </xf>
    <xf numFmtId="164" fontId="66" fillId="0" borderId="210" xfId="174" applyNumberFormat="1" applyFont="1" applyFill="1" applyBorder="1" applyAlignment="1">
      <alignment vertical="center"/>
    </xf>
    <xf numFmtId="164" fontId="66" fillId="0" borderId="210" xfId="174" applyNumberFormat="1" applyFont="1" applyFill="1" applyBorder="1" applyAlignment="1">
      <alignment horizontal="center" vertical="center"/>
    </xf>
    <xf numFmtId="4" fontId="66" fillId="0" borderId="210" xfId="174" applyNumberFormat="1" applyFont="1" applyFill="1" applyBorder="1" applyAlignment="1">
      <alignment vertical="center"/>
    </xf>
    <xf numFmtId="49" fontId="11" fillId="22" borderId="213" xfId="345" applyNumberFormat="1" applyFont="1" applyFill="1" applyBorder="1" applyAlignment="1">
      <alignment horizontal="center" vertical="center"/>
    </xf>
    <xf numFmtId="0" fontId="11" fillId="22" borderId="213" xfId="345" applyFont="1" applyFill="1" applyBorder="1" applyAlignment="1">
      <alignment horizontal="center" vertical="center"/>
    </xf>
    <xf numFmtId="4" fontId="10" fillId="0" borderId="210" xfId="0" applyNumberFormat="1" applyFont="1" applyBorder="1" applyAlignment="1">
      <alignment horizontal="center" vertical="center"/>
    </xf>
    <xf numFmtId="0" fontId="10" fillId="0" borderId="29" xfId="386" applyFont="1" applyBorder="1" applyAlignment="1">
      <alignment horizontal="center" vertical="center"/>
    </xf>
    <xf numFmtId="49" fontId="10" fillId="0" borderId="132" xfId="386" quotePrefix="1" applyNumberFormat="1" applyFont="1" applyBorder="1"/>
    <xf numFmtId="20" fontId="4" fillId="0" borderId="216" xfId="425" applyNumberFormat="1" applyFont="1" applyFill="1" applyBorder="1" applyAlignment="1">
      <alignment horizontal="center" vertical="center"/>
    </xf>
    <xf numFmtId="4" fontId="2" fillId="0" borderId="216" xfId="174" applyNumberFormat="1" applyFont="1" applyFill="1" applyBorder="1" applyAlignment="1">
      <alignment vertical="center"/>
    </xf>
    <xf numFmtId="164" fontId="2" fillId="0" borderId="216" xfId="211" applyNumberFormat="1" applyFont="1" applyFill="1" applyBorder="1" applyAlignment="1">
      <alignment vertical="center"/>
    </xf>
    <xf numFmtId="164" fontId="2" fillId="0" borderId="216" xfId="246" applyNumberFormat="1" applyFont="1" applyFill="1" applyBorder="1" applyAlignment="1">
      <alignment vertical="center"/>
    </xf>
    <xf numFmtId="164" fontId="2" fillId="0" borderId="216" xfId="174" applyNumberFormat="1" applyFont="1" applyFill="1" applyBorder="1" applyAlignment="1">
      <alignment vertical="center"/>
    </xf>
    <xf numFmtId="164" fontId="2" fillId="0" borderId="216" xfId="174" applyNumberFormat="1" applyFont="1" applyFill="1" applyBorder="1" applyAlignment="1">
      <alignment horizontal="center" vertical="center"/>
    </xf>
    <xf numFmtId="164" fontId="2" fillId="0" borderId="216" xfId="200" applyNumberFormat="1" applyFont="1" applyFill="1" applyBorder="1" applyAlignment="1">
      <alignment horizontal="center" vertical="center"/>
    </xf>
    <xf numFmtId="164" fontId="2" fillId="0" borderId="216" xfId="200" applyNumberFormat="1" applyFont="1" applyFill="1" applyBorder="1" applyAlignment="1">
      <alignment vertical="center"/>
    </xf>
    <xf numFmtId="164" fontId="57" fillId="0" borderId="216" xfId="224" applyNumberFormat="1" applyFont="1" applyFill="1" applyBorder="1" applyAlignment="1">
      <alignment vertical="center"/>
    </xf>
    <xf numFmtId="0" fontId="10" fillId="0" borderId="217" xfId="386" applyFont="1" applyBorder="1" applyAlignment="1">
      <alignment horizontal="center" vertical="center"/>
    </xf>
    <xf numFmtId="15" fontId="10" fillId="0" borderId="218" xfId="386" applyNumberFormat="1" applyFont="1" applyBorder="1" applyAlignment="1">
      <alignment horizontal="center" vertical="center"/>
    </xf>
    <xf numFmtId="49" fontId="10" fillId="0" borderId="219" xfId="386" quotePrefix="1" applyNumberFormat="1" applyFont="1" applyBorder="1"/>
    <xf numFmtId="3" fontId="4" fillId="0" borderId="220" xfId="0" quotePrefix="1" applyNumberFormat="1" applyFont="1" applyFill="1" applyBorder="1" applyAlignment="1">
      <alignment horizontal="center" vertical="center"/>
    </xf>
    <xf numFmtId="4" fontId="10" fillId="0" borderId="218" xfId="0" applyNumberFormat="1" applyFont="1" applyBorder="1" applyAlignment="1">
      <alignment horizontal="center" vertical="center"/>
    </xf>
    <xf numFmtId="20" fontId="4" fillId="0" borderId="218" xfId="425" applyNumberFormat="1" applyFont="1" applyFill="1" applyBorder="1" applyAlignment="1">
      <alignment horizontal="center" vertical="center"/>
    </xf>
    <xf numFmtId="4" fontId="4" fillId="0" borderId="220" xfId="425" applyNumberFormat="1" applyFont="1" applyFill="1" applyBorder="1" applyAlignment="1">
      <alignment horizontal="center" vertical="center"/>
    </xf>
    <xf numFmtId="4" fontId="2" fillId="0" borderId="218" xfId="174" applyNumberFormat="1" applyFont="1" applyFill="1" applyBorder="1" applyAlignment="1">
      <alignment vertical="center"/>
    </xf>
    <xf numFmtId="164" fontId="2" fillId="0" borderId="218" xfId="211" applyNumberFormat="1" applyFont="1" applyFill="1" applyBorder="1" applyAlignment="1">
      <alignment vertical="center"/>
    </xf>
    <xf numFmtId="164" fontId="2" fillId="0" borderId="218" xfId="246" applyNumberFormat="1" applyFont="1" applyFill="1" applyBorder="1" applyAlignment="1">
      <alignment vertical="center"/>
    </xf>
    <xf numFmtId="164" fontId="2" fillId="0" borderId="218" xfId="174" applyNumberFormat="1" applyFont="1" applyFill="1" applyBorder="1" applyAlignment="1">
      <alignment vertical="center"/>
    </xf>
    <xf numFmtId="164" fontId="2" fillId="0" borderId="218" xfId="174" applyNumberFormat="1" applyFont="1" applyFill="1" applyBorder="1" applyAlignment="1">
      <alignment horizontal="center" vertical="center"/>
    </xf>
    <xf numFmtId="164" fontId="2" fillId="0" borderId="218" xfId="200" applyNumberFormat="1" applyFont="1" applyFill="1" applyBorder="1" applyAlignment="1">
      <alignment horizontal="center" vertical="center"/>
    </xf>
    <xf numFmtId="164" fontId="2" fillId="0" borderId="218" xfId="200" applyNumberFormat="1" applyFont="1" applyFill="1" applyBorder="1" applyAlignment="1">
      <alignment vertical="center"/>
    </xf>
    <xf numFmtId="164" fontId="57" fillId="0" borderId="218" xfId="224" applyNumberFormat="1" applyFont="1" applyFill="1" applyBorder="1" applyAlignment="1">
      <alignment vertical="center"/>
    </xf>
    <xf numFmtId="164" fontId="2" fillId="0" borderId="207" xfId="211" applyNumberFormat="1" applyFont="1" applyFill="1" applyBorder="1" applyAlignment="1">
      <alignment vertical="center"/>
    </xf>
    <xf numFmtId="164" fontId="2" fillId="0" borderId="207" xfId="246" applyNumberFormat="1" applyFont="1" applyFill="1" applyBorder="1" applyAlignment="1">
      <alignment vertical="center"/>
    </xf>
    <xf numFmtId="164" fontId="2" fillId="0" borderId="207" xfId="174" applyNumberFormat="1" applyFont="1" applyFill="1" applyBorder="1" applyAlignment="1">
      <alignment vertical="center"/>
    </xf>
    <xf numFmtId="164" fontId="2" fillId="0" borderId="207" xfId="174" applyNumberFormat="1" applyFont="1" applyFill="1" applyBorder="1" applyAlignment="1">
      <alignment horizontal="center" vertical="center"/>
    </xf>
    <xf numFmtId="164" fontId="2" fillId="0" borderId="207" xfId="200" applyNumberFormat="1" applyFont="1" applyFill="1" applyBorder="1" applyAlignment="1">
      <alignment horizontal="center" vertical="center"/>
    </xf>
    <xf numFmtId="164" fontId="2" fillId="0" borderId="207" xfId="200" applyNumberFormat="1" applyFont="1" applyFill="1" applyBorder="1" applyAlignment="1">
      <alignment vertical="center"/>
    </xf>
    <xf numFmtId="41" fontId="2" fillId="0" borderId="207" xfId="435" applyNumberFormat="1" applyFont="1" applyFill="1" applyBorder="1" applyAlignment="1">
      <alignment horizontal="center" vertical="center"/>
    </xf>
    <xf numFmtId="49" fontId="10" fillId="0" borderId="59" xfId="386" applyNumberFormat="1" applyFont="1" applyBorder="1"/>
    <xf numFmtId="164" fontId="2" fillId="27" borderId="210" xfId="173" applyNumberFormat="1" applyFont="1" applyFill="1" applyBorder="1" applyAlignment="1">
      <alignment vertical="center"/>
    </xf>
    <xf numFmtId="4" fontId="83" fillId="0" borderId="0" xfId="386" applyNumberFormat="1"/>
    <xf numFmtId="4" fontId="87" fillId="27" borderId="145" xfId="0" applyNumberFormat="1" applyFont="1" applyFill="1" applyBorder="1" applyAlignment="1">
      <alignment horizontal="center" vertical="center"/>
    </xf>
    <xf numFmtId="0" fontId="3" fillId="0" borderId="0" xfId="395" applyFont="1" applyBorder="1" applyAlignment="1">
      <alignment vertical="center"/>
    </xf>
    <xf numFmtId="4" fontId="1" fillId="0" borderId="0" xfId="345" applyNumberFormat="1" applyFont="1" applyAlignment="1">
      <alignment horizontal="center" vertical="center"/>
    </xf>
    <xf numFmtId="164" fontId="2" fillId="0" borderId="222" xfId="173" applyNumberFormat="1" applyFont="1" applyFill="1" applyBorder="1" applyAlignment="1">
      <alignment vertical="center"/>
    </xf>
    <xf numFmtId="41" fontId="4" fillId="0" borderId="0" xfId="392" applyNumberFormat="1" applyFont="1" applyFill="1" applyBorder="1" applyAlignment="1">
      <alignment horizontal="center" vertical="center"/>
    </xf>
    <xf numFmtId="164" fontId="2" fillId="27" borderId="210" xfId="173" applyNumberFormat="1" applyFont="1" applyFill="1" applyBorder="1" applyAlignment="1">
      <alignment horizontal="center" vertical="center"/>
    </xf>
    <xf numFmtId="0" fontId="90" fillId="0" borderId="221" xfId="395" applyFont="1" applyFill="1" applyBorder="1" applyAlignment="1">
      <alignment horizontal="left" vertical="center"/>
    </xf>
    <xf numFmtId="4" fontId="2" fillId="0" borderId="172" xfId="174" applyNumberFormat="1" applyFont="1" applyFill="1" applyBorder="1" applyAlignment="1">
      <alignment vertical="center"/>
    </xf>
    <xf numFmtId="4" fontId="87" fillId="22" borderId="213" xfId="0" applyNumberFormat="1" applyFont="1" applyFill="1" applyBorder="1" applyAlignment="1">
      <alignment horizontal="center" vertical="center"/>
    </xf>
    <xf numFmtId="41" fontId="4" fillId="0" borderId="210" xfId="435" applyNumberFormat="1" applyFont="1" applyFill="1" applyBorder="1" applyAlignment="1">
      <alignment horizontal="center" vertical="center"/>
    </xf>
    <xf numFmtId="3" fontId="90" fillId="0" borderId="221" xfId="395" applyNumberFormat="1" applyFont="1" applyFill="1" applyBorder="1" applyAlignment="1">
      <alignment horizontal="left" vertical="center"/>
    </xf>
    <xf numFmtId="3" fontId="90" fillId="0" borderId="221" xfId="395" applyNumberFormat="1" applyFont="1" applyFill="1" applyBorder="1" applyAlignment="1">
      <alignment horizontal="center" vertical="center"/>
    </xf>
    <xf numFmtId="43" fontId="93" fillId="0" borderId="90" xfId="426" applyFont="1" applyFill="1" applyBorder="1" applyAlignment="1">
      <alignment horizontal="right" vertical="center"/>
    </xf>
    <xf numFmtId="4" fontId="4" fillId="0" borderId="157" xfId="396" applyNumberFormat="1" applyFont="1" applyFill="1" applyBorder="1" applyAlignment="1">
      <alignment horizontal="center" vertical="center"/>
    </xf>
    <xf numFmtId="0" fontId="4" fillId="0" borderId="210" xfId="424" applyFont="1" applyFill="1" applyBorder="1" applyAlignment="1">
      <alignment horizontal="center" vertical="center"/>
    </xf>
    <xf numFmtId="20" fontId="4" fillId="0" borderId="210" xfId="424" applyNumberFormat="1" applyFont="1" applyFill="1" applyBorder="1" applyAlignment="1">
      <alignment horizontal="center" vertical="center"/>
    </xf>
    <xf numFmtId="4" fontId="4" fillId="0" borderId="212" xfId="424" applyNumberFormat="1" applyFont="1" applyFill="1" applyBorder="1" applyAlignment="1">
      <alignment horizontal="center" vertical="center"/>
    </xf>
    <xf numFmtId="41" fontId="3" fillId="0" borderId="210" xfId="435" applyNumberFormat="1" applyFont="1" applyFill="1" applyBorder="1" applyAlignment="1">
      <alignment horizontal="center" vertical="center"/>
    </xf>
    <xf numFmtId="4" fontId="10" fillId="19" borderId="61" xfId="386" applyNumberFormat="1" applyFont="1" applyFill="1" applyBorder="1"/>
    <xf numFmtId="43" fontId="5" fillId="19" borderId="62" xfId="270" applyFont="1" applyFill="1" applyBorder="1" applyAlignment="1"/>
    <xf numFmtId="43" fontId="5" fillId="19" borderId="61" xfId="270" applyFont="1" applyFill="1" applyBorder="1" applyAlignment="1"/>
    <xf numFmtId="3" fontId="4" fillId="0" borderId="212" xfId="0" quotePrefix="1" applyNumberFormat="1" applyFont="1" applyFill="1" applyBorder="1" applyAlignment="1">
      <alignment horizontal="center" vertical="center"/>
    </xf>
    <xf numFmtId="4" fontId="87" fillId="22" borderId="214" xfId="0" applyNumberFormat="1" applyFont="1" applyFill="1" applyBorder="1" applyAlignment="1">
      <alignment horizontal="center" vertical="center"/>
    </xf>
    <xf numFmtId="4" fontId="87" fillId="22" borderId="215" xfId="0" applyNumberFormat="1" applyFont="1" applyFill="1" applyBorder="1" applyAlignment="1">
      <alignment horizontal="center" vertical="center"/>
    </xf>
    <xf numFmtId="41" fontId="2" fillId="0" borderId="210" xfId="435" applyNumberFormat="1" applyFont="1" applyFill="1" applyBorder="1" applyAlignment="1">
      <alignment horizontal="center" vertical="center"/>
    </xf>
    <xf numFmtId="0" fontId="90" fillId="0" borderId="108" xfId="398" applyFont="1" applyFill="1" applyBorder="1" applyAlignment="1">
      <alignment horizontal="center" vertical="center"/>
    </xf>
    <xf numFmtId="49" fontId="66" fillId="0" borderId="210" xfId="396" quotePrefix="1" applyNumberFormat="1" applyFont="1" applyFill="1" applyBorder="1" applyAlignment="1">
      <alignment horizontal="center" vertical="center"/>
    </xf>
    <xf numFmtId="49" fontId="4" fillId="0" borderId="18" xfId="392" applyNumberFormat="1" applyFont="1" applyFill="1" applyBorder="1" applyAlignment="1">
      <alignment horizontal="center" vertical="center"/>
    </xf>
    <xf numFmtId="49" fontId="10" fillId="0" borderId="59" xfId="386" applyNumberFormat="1" applyFont="1" applyFill="1" applyBorder="1" applyAlignment="1">
      <alignment vertical="center"/>
    </xf>
    <xf numFmtId="49" fontId="4" fillId="0" borderId="27" xfId="434" quotePrefix="1" applyNumberFormat="1" applyFont="1" applyFill="1" applyBorder="1" applyAlignment="1">
      <alignment horizontal="center" vertical="center"/>
    </xf>
    <xf numFmtId="0" fontId="4" fillId="0" borderId="18" xfId="433" applyFont="1" applyFill="1" applyBorder="1" applyAlignment="1">
      <alignment horizontal="center" vertical="center"/>
    </xf>
    <xf numFmtId="20" fontId="4" fillId="0" borderId="18" xfId="433" applyNumberFormat="1" applyFont="1" applyFill="1" applyBorder="1" applyAlignment="1">
      <alignment horizontal="center" vertical="center"/>
    </xf>
    <xf numFmtId="4" fontId="4" fillId="0" borderId="18" xfId="433" applyNumberFormat="1" applyFont="1" applyFill="1" applyBorder="1" applyAlignment="1">
      <alignment horizontal="center" vertical="center"/>
    </xf>
    <xf numFmtId="49" fontId="4" fillId="0" borderId="18" xfId="433" applyNumberFormat="1" applyFont="1" applyFill="1" applyBorder="1" applyAlignment="1">
      <alignment horizontal="center" vertical="center"/>
    </xf>
    <xf numFmtId="41" fontId="8" fillId="0" borderId="210" xfId="435" applyNumberFormat="1" applyFont="1" applyFill="1" applyBorder="1" applyAlignment="1">
      <alignment horizontal="center" vertical="center"/>
    </xf>
    <xf numFmtId="0" fontId="103" fillId="0" borderId="0" xfId="398" applyFont="1" applyFill="1" applyBorder="1" applyAlignment="1">
      <alignment horizontal="left" vertical="center"/>
    </xf>
    <xf numFmtId="15" fontId="103" fillId="0" borderId="0" xfId="398" applyNumberFormat="1" applyFont="1" applyFill="1" applyBorder="1" applyAlignment="1">
      <alignment horizontal="left" vertical="center"/>
    </xf>
    <xf numFmtId="49" fontId="4" fillId="0" borderId="175" xfId="434" applyNumberFormat="1" applyFont="1" applyFill="1" applyBorder="1" applyAlignment="1">
      <alignment horizontal="center" vertical="center"/>
    </xf>
    <xf numFmtId="0" fontId="4" fillId="0" borderId="174" xfId="433" applyFont="1" applyFill="1" applyBorder="1" applyAlignment="1">
      <alignment horizontal="center" vertical="center"/>
    </xf>
    <xf numFmtId="20" fontId="4" fillId="0" borderId="174" xfId="433" applyNumberFormat="1" applyFont="1" applyFill="1" applyBorder="1" applyAlignment="1">
      <alignment horizontal="center" vertical="center"/>
    </xf>
    <xf numFmtId="49" fontId="10" fillId="0" borderId="32" xfId="386" quotePrefix="1" applyNumberFormat="1" applyFont="1" applyFill="1" applyBorder="1" applyAlignment="1">
      <alignment horizontal="center" vertical="center"/>
    </xf>
    <xf numFmtId="49" fontId="10" fillId="0" borderId="10" xfId="386" quotePrefix="1" applyNumberFormat="1" applyFont="1" applyFill="1" applyBorder="1"/>
    <xf numFmtId="3" fontId="4" fillId="0" borderId="99" xfId="0" quotePrefix="1" applyNumberFormat="1" applyFont="1" applyFill="1" applyBorder="1" applyAlignment="1">
      <alignment horizontal="center" vertical="center"/>
    </xf>
    <xf numFmtId="20" fontId="4" fillId="0" borderId="21" xfId="425" applyNumberFormat="1" applyFont="1" applyFill="1" applyBorder="1" applyAlignment="1">
      <alignment horizontal="center" vertical="center"/>
    </xf>
    <xf numFmtId="4" fontId="4" fillId="0" borderId="99" xfId="425" applyNumberFormat="1" applyFont="1" applyFill="1" applyBorder="1" applyAlignment="1">
      <alignment horizontal="center" vertical="center"/>
    </xf>
    <xf numFmtId="0" fontId="10" fillId="0" borderId="222" xfId="386" applyFont="1" applyBorder="1" applyAlignment="1">
      <alignment horizontal="center" vertical="center"/>
    </xf>
    <xf numFmtId="20" fontId="4" fillId="0" borderId="210" xfId="425" applyNumberFormat="1" applyFont="1" applyFill="1" applyBorder="1" applyAlignment="1">
      <alignment horizontal="center" vertical="center"/>
    </xf>
    <xf numFmtId="4" fontId="4" fillId="0" borderId="212" xfId="425" applyNumberFormat="1" applyFont="1" applyFill="1" applyBorder="1" applyAlignment="1">
      <alignment horizontal="center" vertical="center"/>
    </xf>
    <xf numFmtId="41" fontId="57" fillId="0" borderId="210" xfId="435" applyNumberFormat="1" applyFont="1" applyFill="1" applyBorder="1" applyAlignment="1">
      <alignment horizontal="center" vertical="center"/>
    </xf>
    <xf numFmtId="0" fontId="93" fillId="0" borderId="12" xfId="395" applyFont="1" applyFill="1" applyBorder="1" applyAlignment="1">
      <alignment horizontal="center" vertical="center" wrapText="1"/>
    </xf>
    <xf numFmtId="3" fontId="4" fillId="0" borderId="215" xfId="0" applyNumberFormat="1" applyFont="1" applyFill="1" applyBorder="1" applyAlignment="1">
      <alignment horizontal="center" vertical="center"/>
    </xf>
    <xf numFmtId="20" fontId="4" fillId="0" borderId="213" xfId="425" applyNumberFormat="1" applyFont="1" applyFill="1" applyBorder="1" applyAlignment="1">
      <alignment horizontal="center" vertical="center"/>
    </xf>
    <xf numFmtId="4" fontId="4" fillId="0" borderId="215" xfId="425" applyNumberFormat="1" applyFont="1" applyFill="1" applyBorder="1" applyAlignment="1">
      <alignment horizontal="center" vertical="center"/>
    </xf>
    <xf numFmtId="3" fontId="4" fillId="0" borderId="212" xfId="0" applyNumberFormat="1" applyFont="1" applyFill="1" applyBorder="1" applyAlignment="1">
      <alignment horizontal="center" vertical="center"/>
    </xf>
    <xf numFmtId="49" fontId="10" fillId="0" borderId="223" xfId="386" applyNumberFormat="1" applyFont="1" applyBorder="1"/>
    <xf numFmtId="3" fontId="4" fillId="0" borderId="209" xfId="0" quotePrefix="1" applyNumberFormat="1" applyFont="1" applyFill="1" applyBorder="1" applyAlignment="1">
      <alignment horizontal="center" vertical="center"/>
    </xf>
    <xf numFmtId="4" fontId="10" fillId="0" borderId="207" xfId="0" applyNumberFormat="1" applyFont="1" applyBorder="1" applyAlignment="1">
      <alignment horizontal="center" vertical="center"/>
    </xf>
    <xf numFmtId="20" fontId="4" fillId="0" borderId="207" xfId="425" applyNumberFormat="1" applyFont="1" applyFill="1" applyBorder="1" applyAlignment="1">
      <alignment horizontal="center" vertical="center"/>
    </xf>
    <xf numFmtId="4" fontId="4" fillId="0" borderId="209" xfId="425" applyNumberFormat="1" applyFont="1" applyFill="1" applyBorder="1" applyAlignment="1">
      <alignment horizontal="center" vertical="center"/>
    </xf>
    <xf numFmtId="4" fontId="66" fillId="0" borderId="207" xfId="174" applyNumberFormat="1" applyFont="1" applyFill="1" applyBorder="1" applyAlignment="1">
      <alignment vertical="center"/>
    </xf>
    <xf numFmtId="164" fontId="66" fillId="0" borderId="207" xfId="211" applyNumberFormat="1" applyFont="1" applyFill="1" applyBorder="1" applyAlignment="1">
      <alignment vertical="center"/>
    </xf>
    <xf numFmtId="164" fontId="66" fillId="0" borderId="207" xfId="246" applyNumberFormat="1" applyFont="1" applyFill="1" applyBorder="1" applyAlignment="1">
      <alignment vertical="center"/>
    </xf>
    <xf numFmtId="164" fontId="66" fillId="0" borderId="207" xfId="174" applyNumberFormat="1" applyFont="1" applyFill="1" applyBorder="1" applyAlignment="1">
      <alignment vertical="center"/>
    </xf>
    <xf numFmtId="164" fontId="66" fillId="0" borderId="207" xfId="174" applyNumberFormat="1" applyFont="1" applyFill="1" applyBorder="1" applyAlignment="1">
      <alignment horizontal="center" vertical="center"/>
    </xf>
    <xf numFmtId="164" fontId="66" fillId="0" borderId="207" xfId="200" applyNumberFormat="1" applyFont="1" applyFill="1" applyBorder="1" applyAlignment="1">
      <alignment horizontal="center" vertical="center"/>
    </xf>
    <xf numFmtId="164" fontId="66" fillId="0" borderId="207" xfId="200" applyNumberFormat="1" applyFont="1" applyFill="1" applyBorder="1" applyAlignment="1">
      <alignment vertical="center"/>
    </xf>
    <xf numFmtId="41" fontId="57" fillId="0" borderId="207" xfId="435" applyNumberFormat="1" applyFont="1" applyFill="1" applyBorder="1" applyAlignment="1">
      <alignment horizontal="center" vertical="center"/>
    </xf>
    <xf numFmtId="41" fontId="4" fillId="0" borderId="207" xfId="435" applyNumberFormat="1" applyFont="1" applyFill="1" applyBorder="1" applyAlignment="1">
      <alignment horizontal="center" vertical="center"/>
    </xf>
    <xf numFmtId="39" fontId="66" fillId="0" borderId="207" xfId="270" applyNumberFormat="1" applyFont="1" applyFill="1" applyBorder="1" applyAlignment="1">
      <alignment horizontal="right" vertical="center" wrapText="1"/>
    </xf>
    <xf numFmtId="4" fontId="66" fillId="0" borderId="213" xfId="174" applyNumberFormat="1" applyFont="1" applyFill="1" applyBorder="1" applyAlignment="1">
      <alignment vertical="center"/>
    </xf>
    <xf numFmtId="164" fontId="66" fillId="0" borderId="213" xfId="211" applyNumberFormat="1" applyFont="1" applyFill="1" applyBorder="1" applyAlignment="1">
      <alignment vertical="center"/>
    </xf>
    <xf numFmtId="164" fontId="66" fillId="0" borderId="213" xfId="246" applyNumberFormat="1" applyFont="1" applyFill="1" applyBorder="1" applyAlignment="1">
      <alignment vertical="center"/>
    </xf>
    <xf numFmtId="164" fontId="66" fillId="0" borderId="213" xfId="174" applyNumberFormat="1" applyFont="1" applyFill="1" applyBorder="1" applyAlignment="1">
      <alignment vertical="center"/>
    </xf>
    <xf numFmtId="164" fontId="66" fillId="0" borderId="213" xfId="174" applyNumberFormat="1" applyFont="1" applyFill="1" applyBorder="1" applyAlignment="1">
      <alignment horizontal="center" vertical="center"/>
    </xf>
    <xf numFmtId="164" fontId="66" fillId="0" borderId="213" xfId="200" applyNumberFormat="1" applyFont="1" applyFill="1" applyBorder="1" applyAlignment="1">
      <alignment horizontal="center" vertical="center"/>
    </xf>
    <xf numFmtId="164" fontId="66" fillId="0" borderId="213" xfId="200" applyNumberFormat="1" applyFont="1" applyFill="1" applyBorder="1" applyAlignment="1">
      <alignment vertical="center"/>
    </xf>
    <xf numFmtId="41" fontId="57" fillId="0" borderId="213" xfId="435" applyNumberFormat="1" applyFont="1" applyFill="1" applyBorder="1" applyAlignment="1">
      <alignment horizontal="center" vertical="center"/>
    </xf>
    <xf numFmtId="49" fontId="10" fillId="0" borderId="145" xfId="386" quotePrefix="1" applyNumberFormat="1" applyFont="1" applyBorder="1"/>
    <xf numFmtId="3" fontId="4" fillId="0" borderId="144" xfId="0" quotePrefix="1" applyNumberFormat="1" applyFont="1" applyFill="1" applyBorder="1" applyAlignment="1">
      <alignment horizontal="center" vertical="center"/>
    </xf>
    <xf numFmtId="20" fontId="4" fillId="0" borderId="145" xfId="425" applyNumberFormat="1" applyFont="1" applyFill="1" applyBorder="1" applyAlignment="1">
      <alignment horizontal="center" vertical="center"/>
    </xf>
    <xf numFmtId="4" fontId="4" fillId="0" borderId="144" xfId="425" applyNumberFormat="1" applyFont="1" applyFill="1" applyBorder="1" applyAlignment="1">
      <alignment horizontal="center" vertical="center"/>
    </xf>
    <xf numFmtId="4" fontId="66" fillId="0" borderId="145" xfId="174" applyNumberFormat="1" applyFont="1" applyFill="1" applyBorder="1" applyAlignment="1">
      <alignment vertical="center"/>
    </xf>
    <xf numFmtId="164" fontId="66" fillId="0" borderId="145" xfId="211" applyNumberFormat="1" applyFont="1" applyFill="1" applyBorder="1" applyAlignment="1">
      <alignment vertical="center"/>
    </xf>
    <xf numFmtId="164" fontId="66" fillId="0" borderId="145" xfId="246" applyNumberFormat="1" applyFont="1" applyFill="1" applyBorder="1" applyAlignment="1">
      <alignment vertical="center"/>
    </xf>
    <xf numFmtId="164" fontId="66" fillId="0" borderId="145" xfId="174" applyNumberFormat="1" applyFont="1" applyFill="1" applyBorder="1" applyAlignment="1">
      <alignment vertical="center"/>
    </xf>
    <xf numFmtId="164" fontId="66" fillId="0" borderId="145" xfId="174" applyNumberFormat="1" applyFont="1" applyFill="1" applyBorder="1" applyAlignment="1">
      <alignment horizontal="center" vertical="center"/>
    </xf>
    <xf numFmtId="164" fontId="66" fillId="0" borderId="145" xfId="200" applyNumberFormat="1" applyFont="1" applyFill="1" applyBorder="1" applyAlignment="1">
      <alignment horizontal="center" vertical="center"/>
    </xf>
    <xf numFmtId="164" fontId="66" fillId="0" borderId="145" xfId="200" applyNumberFormat="1" applyFont="1" applyFill="1" applyBorder="1" applyAlignment="1">
      <alignment vertical="center"/>
    </xf>
    <xf numFmtId="41" fontId="57" fillId="0" borderId="145" xfId="435" applyNumberFormat="1" applyFont="1" applyFill="1" applyBorder="1" applyAlignment="1">
      <alignment horizontal="center" vertical="center"/>
    </xf>
    <xf numFmtId="3" fontId="4" fillId="0" borderId="144" xfId="0" applyNumberFormat="1" applyFont="1" applyFill="1" applyBorder="1" applyAlignment="1">
      <alignment horizontal="center" vertical="center"/>
    </xf>
    <xf numFmtId="41" fontId="4" fillId="0" borderId="145" xfId="435" applyNumberFormat="1" applyFont="1" applyFill="1" applyBorder="1" applyAlignment="1">
      <alignment horizontal="center" vertical="center"/>
    </xf>
    <xf numFmtId="49" fontId="4" fillId="0" borderId="162" xfId="391" applyNumberFormat="1" applyFont="1" applyFill="1" applyBorder="1" applyAlignment="1">
      <alignment horizontal="center" vertical="center" wrapText="1"/>
    </xf>
    <xf numFmtId="4" fontId="66" fillId="0" borderId="218" xfId="174" applyNumberFormat="1" applyFont="1" applyFill="1" applyBorder="1" applyAlignment="1">
      <alignment vertical="center"/>
    </xf>
    <xf numFmtId="164" fontId="66" fillId="0" borderId="218" xfId="211" applyNumberFormat="1" applyFont="1" applyFill="1" applyBorder="1" applyAlignment="1">
      <alignment vertical="center"/>
    </xf>
    <xf numFmtId="164" fontId="66" fillId="0" borderId="218" xfId="246" applyNumberFormat="1" applyFont="1" applyFill="1" applyBorder="1" applyAlignment="1">
      <alignment vertical="center"/>
    </xf>
    <xf numFmtId="164" fontId="66" fillId="0" borderId="218" xfId="174" applyNumberFormat="1" applyFont="1" applyFill="1" applyBorder="1" applyAlignment="1">
      <alignment vertical="center"/>
    </xf>
    <xf numFmtId="164" fontId="66" fillId="0" borderId="218" xfId="174" applyNumberFormat="1" applyFont="1" applyFill="1" applyBorder="1" applyAlignment="1">
      <alignment horizontal="center" vertical="center"/>
    </xf>
    <xf numFmtId="164" fontId="66" fillId="0" borderId="218" xfId="200" applyNumberFormat="1" applyFont="1" applyFill="1" applyBorder="1" applyAlignment="1">
      <alignment horizontal="center" vertical="center"/>
    </xf>
    <xf numFmtId="164" fontId="66" fillId="0" borderId="218" xfId="200" applyNumberFormat="1" applyFont="1" applyFill="1" applyBorder="1" applyAlignment="1">
      <alignment vertical="center"/>
    </xf>
    <xf numFmtId="41" fontId="57" fillId="0" borderId="218" xfId="435" applyNumberFormat="1" applyFont="1" applyFill="1" applyBorder="1" applyAlignment="1">
      <alignment horizontal="center" vertical="center"/>
    </xf>
    <xf numFmtId="0" fontId="10" fillId="0" borderId="213" xfId="0" applyFont="1" applyBorder="1" applyAlignment="1">
      <alignment horizontal="center" vertical="center"/>
    </xf>
    <xf numFmtId="49" fontId="10" fillId="0" borderId="213" xfId="0" quotePrefix="1" applyNumberFormat="1" applyFont="1" applyFill="1" applyBorder="1" applyAlignment="1">
      <alignment horizontal="center" vertical="center"/>
    </xf>
    <xf numFmtId="49" fontId="4" fillId="0" borderId="213" xfId="396" quotePrefix="1" applyNumberFormat="1" applyFont="1" applyFill="1" applyBorder="1" applyAlignment="1">
      <alignment horizontal="center" vertical="center"/>
    </xf>
    <xf numFmtId="49" fontId="66" fillId="0" borderId="213" xfId="396" applyNumberFormat="1" applyFont="1" applyFill="1" applyBorder="1" applyAlignment="1">
      <alignment horizontal="center" vertical="center"/>
    </xf>
    <xf numFmtId="0" fontId="4" fillId="0" borderId="213" xfId="396" applyFont="1" applyFill="1" applyBorder="1" applyAlignment="1">
      <alignment horizontal="center" vertical="center"/>
    </xf>
    <xf numFmtId="20" fontId="4" fillId="0" borderId="213" xfId="396" applyNumberFormat="1" applyFont="1" applyFill="1" applyBorder="1" applyAlignment="1">
      <alignment horizontal="center" vertical="center"/>
    </xf>
    <xf numFmtId="4" fontId="4" fillId="0" borderId="213" xfId="396" applyNumberFormat="1" applyFont="1" applyFill="1" applyBorder="1" applyAlignment="1">
      <alignment horizontal="center" vertical="center"/>
    </xf>
    <xf numFmtId="4" fontId="2" fillId="0" borderId="213" xfId="173" applyNumberFormat="1" applyFont="1" applyFill="1" applyBorder="1" applyAlignment="1">
      <alignment vertical="center"/>
    </xf>
    <xf numFmtId="164" fontId="2" fillId="0" borderId="213" xfId="173" applyNumberFormat="1" applyFont="1" applyFill="1" applyBorder="1" applyAlignment="1">
      <alignment vertical="center"/>
    </xf>
    <xf numFmtId="164" fontId="2" fillId="0" borderId="213" xfId="173" applyNumberFormat="1" applyFont="1" applyFill="1" applyBorder="1" applyAlignment="1">
      <alignment horizontal="center" vertical="center"/>
    </xf>
    <xf numFmtId="164" fontId="2" fillId="0" borderId="213" xfId="245" applyNumberFormat="1" applyFont="1" applyFill="1" applyBorder="1" applyAlignment="1">
      <alignment vertical="center"/>
    </xf>
    <xf numFmtId="164" fontId="2" fillId="0" borderId="213" xfId="20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5" fontId="10" fillId="0" borderId="12" xfId="0" applyNumberFormat="1" applyFont="1" applyBorder="1" applyAlignment="1">
      <alignment horizontal="center" vertical="center"/>
    </xf>
    <xf numFmtId="49" fontId="10" fillId="0" borderId="12" xfId="0" quotePrefix="1" applyNumberFormat="1" applyFont="1" applyFill="1" applyBorder="1" applyAlignment="1">
      <alignment horizontal="center" vertical="center"/>
    </xf>
    <xf numFmtId="49" fontId="4" fillId="0" borderId="12" xfId="396" quotePrefix="1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4" fontId="2" fillId="0" borderId="12" xfId="173" applyNumberFormat="1" applyFont="1" applyFill="1" applyBorder="1" applyAlignment="1">
      <alignment vertical="center"/>
    </xf>
    <xf numFmtId="164" fontId="2" fillId="0" borderId="12" xfId="173" applyNumberFormat="1" applyFont="1" applyFill="1" applyBorder="1" applyAlignment="1">
      <alignment vertical="center"/>
    </xf>
    <xf numFmtId="164" fontId="2" fillId="0" borderId="12" xfId="173" applyNumberFormat="1" applyFont="1" applyFill="1" applyBorder="1" applyAlignment="1">
      <alignment horizontal="center" vertical="center"/>
    </xf>
    <xf numFmtId="164" fontId="2" fillId="0" borderId="12" xfId="245" applyNumberFormat="1" applyFont="1" applyFill="1" applyBorder="1" applyAlignment="1">
      <alignment vertical="center"/>
    </xf>
    <xf numFmtId="164" fontId="57" fillId="0" borderId="222" xfId="224" applyNumberFormat="1" applyFont="1" applyFill="1" applyBorder="1" applyAlignment="1">
      <alignment vertical="center"/>
    </xf>
    <xf numFmtId="168" fontId="4" fillId="0" borderId="27" xfId="397" applyNumberFormat="1" applyFont="1" applyFill="1" applyBorder="1" applyAlignment="1">
      <alignment horizontal="center" vertical="center"/>
    </xf>
    <xf numFmtId="49" fontId="10" fillId="0" borderId="59" xfId="386" quotePrefix="1" applyNumberFormat="1" applyFont="1" applyBorder="1" applyAlignment="1">
      <alignment vertical="center"/>
    </xf>
    <xf numFmtId="3" fontId="91" fillId="0" borderId="32" xfId="395" applyNumberFormat="1" applyFont="1" applyBorder="1" applyAlignment="1">
      <alignment horizontal="center" vertical="center"/>
    </xf>
    <xf numFmtId="43" fontId="7" fillId="33" borderId="62" xfId="270" applyFont="1" applyFill="1" applyBorder="1" applyAlignment="1"/>
    <xf numFmtId="3" fontId="4" fillId="0" borderId="162" xfId="0" applyNumberFormat="1" applyFont="1" applyFill="1" applyBorder="1" applyAlignment="1">
      <alignment horizontal="center" vertical="center"/>
    </xf>
    <xf numFmtId="164" fontId="93" fillId="0" borderId="225" xfId="393" applyNumberFormat="1" applyFont="1" applyBorder="1" applyAlignment="1">
      <alignment horizontal="right" vertical="center"/>
    </xf>
    <xf numFmtId="49" fontId="105" fillId="0" borderId="145" xfId="0" quotePrefix="1" applyNumberFormat="1" applyFont="1" applyFill="1" applyBorder="1" applyAlignment="1">
      <alignment horizontal="center" vertical="center"/>
    </xf>
    <xf numFmtId="49" fontId="57" fillId="0" borderId="192" xfId="396" quotePrefix="1" applyNumberFormat="1" applyFont="1" applyFill="1" applyBorder="1" applyAlignment="1">
      <alignment horizontal="center" vertical="center"/>
    </xf>
    <xf numFmtId="49" fontId="57" fillId="0" borderId="192" xfId="396" applyNumberFormat="1" applyFont="1" applyFill="1" applyBorder="1" applyAlignment="1">
      <alignment horizontal="center" vertical="center"/>
    </xf>
    <xf numFmtId="0" fontId="57" fillId="0" borderId="192" xfId="396" applyFont="1" applyFill="1" applyBorder="1" applyAlignment="1">
      <alignment horizontal="center" vertical="center"/>
    </xf>
    <xf numFmtId="20" fontId="57" fillId="0" borderId="192" xfId="396" applyNumberFormat="1" applyFont="1" applyFill="1" applyBorder="1" applyAlignment="1">
      <alignment horizontal="center" vertical="center"/>
    </xf>
    <xf numFmtId="4" fontId="57" fillId="0" borderId="192" xfId="396" applyNumberFormat="1" applyFont="1" applyFill="1" applyBorder="1" applyAlignment="1">
      <alignment horizontal="center" vertical="center"/>
    </xf>
    <xf numFmtId="4" fontId="66" fillId="0" borderId="210" xfId="173" applyNumberFormat="1" applyFont="1" applyFill="1" applyBorder="1" applyAlignment="1">
      <alignment vertical="center"/>
    </xf>
    <xf numFmtId="164" fontId="66" fillId="0" borderId="210" xfId="173" applyNumberFormat="1" applyFont="1" applyFill="1" applyBorder="1" applyAlignment="1">
      <alignment vertical="center"/>
    </xf>
    <xf numFmtId="164" fontId="66" fillId="0" borderId="210" xfId="173" applyNumberFormat="1" applyFont="1" applyFill="1" applyBorder="1" applyAlignment="1">
      <alignment horizontal="center" vertical="center"/>
    </xf>
    <xf numFmtId="164" fontId="66" fillId="0" borderId="210" xfId="245" applyNumberFormat="1" applyFont="1" applyFill="1" applyBorder="1" applyAlignment="1">
      <alignment vertical="center"/>
    </xf>
    <xf numFmtId="1" fontId="90" fillId="0" borderId="91" xfId="398" applyNumberFormat="1" applyFont="1" applyFill="1" applyBorder="1" applyAlignment="1">
      <alignment horizontal="center" vertical="center"/>
    </xf>
    <xf numFmtId="3" fontId="93" fillId="32" borderId="56" xfId="395" applyNumberFormat="1" applyFont="1" applyFill="1" applyBorder="1" applyAlignment="1">
      <alignment horizontal="center" vertical="center"/>
    </xf>
    <xf numFmtId="4" fontId="4" fillId="0" borderId="211" xfId="397" applyNumberFormat="1" applyFont="1" applyFill="1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49" fontId="10" fillId="0" borderId="223" xfId="0" applyNumberFormat="1" applyFont="1" applyBorder="1" applyAlignment="1">
      <alignment horizontal="center" vertical="center"/>
    </xf>
    <xf numFmtId="49" fontId="2" fillId="0" borderId="213" xfId="396" applyNumberFormat="1" applyFont="1" applyFill="1" applyBorder="1" applyAlignment="1">
      <alignment horizontal="center" vertical="center"/>
    </xf>
    <xf numFmtId="0" fontId="2" fillId="0" borderId="213" xfId="396" applyFont="1" applyFill="1" applyBorder="1" applyAlignment="1">
      <alignment horizontal="center" vertical="center"/>
    </xf>
    <xf numFmtId="20" fontId="2" fillId="0" borderId="213" xfId="396" applyNumberFormat="1" applyFont="1" applyFill="1" applyBorder="1" applyAlignment="1">
      <alignment horizontal="center" vertical="center"/>
    </xf>
    <xf numFmtId="4" fontId="2" fillId="0" borderId="213" xfId="396" applyNumberFormat="1" applyFont="1" applyFill="1" applyBorder="1" applyAlignment="1">
      <alignment horizontal="center" vertical="center"/>
    </xf>
    <xf numFmtId="164" fontId="2" fillId="0" borderId="213" xfId="200" applyNumberFormat="1" applyFont="1" applyFill="1" applyBorder="1" applyAlignment="1">
      <alignment vertical="center"/>
    </xf>
    <xf numFmtId="41" fontId="2" fillId="0" borderId="213" xfId="392" applyNumberFormat="1" applyFont="1" applyFill="1" applyBorder="1" applyAlignment="1">
      <alignment horizontal="center" vertical="center"/>
    </xf>
    <xf numFmtId="0" fontId="0" fillId="0" borderId="223" xfId="0" applyBorder="1" applyAlignment="1">
      <alignment horizontal="center" vertical="center"/>
    </xf>
    <xf numFmtId="169" fontId="103" fillId="0" borderId="0" xfId="398" applyNumberFormat="1" applyFont="1" applyFill="1" applyBorder="1" applyAlignment="1">
      <alignment horizontal="left" vertical="center"/>
    </xf>
    <xf numFmtId="169" fontId="4" fillId="0" borderId="97" xfId="0" applyNumberFormat="1" applyFont="1" applyFill="1" applyBorder="1" applyAlignment="1">
      <alignment horizontal="center" vertical="center"/>
    </xf>
    <xf numFmtId="169" fontId="10" fillId="0" borderId="11" xfId="0" applyNumberFormat="1" applyFont="1" applyFill="1" applyBorder="1" applyAlignment="1">
      <alignment horizontal="center" vertical="center"/>
    </xf>
    <xf numFmtId="169" fontId="4" fillId="0" borderId="10" xfId="0" applyNumberFormat="1" applyFont="1" applyBorder="1" applyAlignment="1">
      <alignment horizontal="center" vertical="center"/>
    </xf>
    <xf numFmtId="169" fontId="4" fillId="0" borderId="11" xfId="0" applyNumberFormat="1" applyFont="1" applyBorder="1" applyAlignment="1">
      <alignment horizontal="center" vertical="center"/>
    </xf>
    <xf numFmtId="169" fontId="10" fillId="0" borderId="11" xfId="0" applyNumberFormat="1" applyFont="1" applyBorder="1" applyAlignment="1">
      <alignment horizontal="center" vertical="center"/>
    </xf>
    <xf numFmtId="169" fontId="10" fillId="0" borderId="10" xfId="0" applyNumberFormat="1" applyFont="1" applyBorder="1" applyAlignment="1">
      <alignment horizontal="center" vertical="center"/>
    </xf>
    <xf numFmtId="169" fontId="10" fillId="0" borderId="59" xfId="0" applyNumberFormat="1" applyFont="1" applyBorder="1" applyAlignment="1">
      <alignment horizontal="center" vertical="center"/>
    </xf>
    <xf numFmtId="169" fontId="4" fillId="0" borderId="45" xfId="0" applyNumberFormat="1" applyFont="1" applyBorder="1" applyAlignment="1">
      <alignment horizontal="center" vertical="center"/>
    </xf>
    <xf numFmtId="169" fontId="4" fillId="0" borderId="11" xfId="0" applyNumberFormat="1" applyFont="1" applyFill="1" applyBorder="1" applyAlignment="1">
      <alignment horizontal="center" vertical="center"/>
    </xf>
    <xf numFmtId="169" fontId="82" fillId="0" borderId="0" xfId="0" applyNumberFormat="1" applyFont="1" applyAlignment="1">
      <alignment horizontal="center"/>
    </xf>
    <xf numFmtId="169" fontId="10" fillId="0" borderId="10" xfId="0" applyNumberFormat="1" applyFont="1" applyFill="1" applyBorder="1" applyAlignment="1">
      <alignment horizontal="center" vertical="center"/>
    </xf>
    <xf numFmtId="169" fontId="4" fillId="0" borderId="54" xfId="0" applyNumberFormat="1" applyFont="1" applyBorder="1" applyAlignment="1">
      <alignment horizontal="center" vertical="center"/>
    </xf>
    <xf numFmtId="169" fontId="10" fillId="0" borderId="44" xfId="0" applyNumberFormat="1" applyFont="1" applyBorder="1" applyAlignment="1">
      <alignment horizontal="center" vertical="center"/>
    </xf>
    <xf numFmtId="169" fontId="10" fillId="0" borderId="145" xfId="0" applyNumberFormat="1" applyFont="1" applyBorder="1" applyAlignment="1">
      <alignment horizontal="center" vertical="center"/>
    </xf>
    <xf numFmtId="169" fontId="10" fillId="0" borderId="202" xfId="0" applyNumberFormat="1" applyFont="1" applyBorder="1" applyAlignment="1">
      <alignment horizontal="center" vertical="center"/>
    </xf>
    <xf numFmtId="169" fontId="10" fillId="0" borderId="213" xfId="0" applyNumberFormat="1" applyFont="1" applyBorder="1" applyAlignment="1">
      <alignment horizontal="center" vertical="center"/>
    </xf>
    <xf numFmtId="169" fontId="10" fillId="0" borderId="97" xfId="386" applyNumberFormat="1" applyFont="1" applyBorder="1" applyAlignment="1">
      <alignment horizontal="center" vertical="center"/>
    </xf>
    <xf numFmtId="169" fontId="10" fillId="0" borderId="224" xfId="386" applyNumberFormat="1" applyFont="1" applyBorder="1" applyAlignment="1">
      <alignment horizontal="center" vertical="center"/>
    </xf>
    <xf numFmtId="169" fontId="10" fillId="0" borderId="59" xfId="386" applyNumberFormat="1" applyFont="1" applyBorder="1" applyAlignment="1">
      <alignment horizontal="center" vertical="center"/>
    </xf>
    <xf numFmtId="169" fontId="10" fillId="0" borderId="18" xfId="386" applyNumberFormat="1" applyFont="1" applyBorder="1" applyAlignment="1">
      <alignment horizontal="center" vertical="center"/>
    </xf>
    <xf numFmtId="169" fontId="10" fillId="0" borderId="57" xfId="386" applyNumberFormat="1" applyFont="1" applyBorder="1" applyAlignment="1">
      <alignment horizontal="center" vertical="center"/>
    </xf>
    <xf numFmtId="169" fontId="10" fillId="0" borderId="15" xfId="386" applyNumberFormat="1" applyFont="1" applyBorder="1" applyAlignment="1">
      <alignment horizontal="center" vertical="center"/>
    </xf>
    <xf numFmtId="169" fontId="10" fillId="0" borderId="10" xfId="386" applyNumberFormat="1" applyFont="1" applyBorder="1" applyAlignment="1">
      <alignment horizontal="center" vertical="center"/>
    </xf>
    <xf numFmtId="169" fontId="10" fillId="0" borderId="152" xfId="386" applyNumberFormat="1" applyFont="1" applyBorder="1" applyAlignment="1">
      <alignment horizontal="center" vertical="center"/>
    </xf>
    <xf numFmtId="169" fontId="10" fillId="0" borderId="216" xfId="386" applyNumberFormat="1" applyFont="1" applyBorder="1" applyAlignment="1">
      <alignment horizontal="center" vertical="center"/>
    </xf>
    <xf numFmtId="41" fontId="57" fillId="0" borderId="207" xfId="392" applyNumberFormat="1" applyFont="1" applyFill="1" applyBorder="1" applyAlignment="1">
      <alignment horizontal="center" vertical="center"/>
    </xf>
    <xf numFmtId="49" fontId="4" fillId="0" borderId="167" xfId="0" applyNumberFormat="1" applyFont="1" applyFill="1" applyBorder="1" applyAlignment="1">
      <alignment horizontal="center" vertical="center"/>
    </xf>
    <xf numFmtId="0" fontId="10" fillId="0" borderId="222" xfId="0" applyFont="1" applyBorder="1" applyAlignment="1">
      <alignment horizontal="center" vertical="center"/>
    </xf>
    <xf numFmtId="0" fontId="93" fillId="0" borderId="21" xfId="393" applyFont="1" applyFill="1" applyBorder="1" applyAlignment="1">
      <alignment horizontal="center" vertical="center" wrapText="1"/>
    </xf>
    <xf numFmtId="0" fontId="93" fillId="0" borderId="95" xfId="393" applyFont="1" applyFill="1" applyBorder="1" applyAlignment="1">
      <alignment horizontal="center" vertical="center" wrapText="1"/>
    </xf>
    <xf numFmtId="0" fontId="93" fillId="0" borderId="12" xfId="393" applyFont="1" applyFill="1" applyBorder="1" applyAlignment="1">
      <alignment horizontal="center" vertical="center" wrapText="1"/>
    </xf>
    <xf numFmtId="0" fontId="90" fillId="0" borderId="108" xfId="398" applyFont="1" applyFill="1" applyBorder="1" applyAlignment="1">
      <alignment horizontal="center" vertical="center"/>
    </xf>
    <xf numFmtId="0" fontId="6" fillId="0" borderId="0" xfId="371" applyFont="1" applyFill="1" applyBorder="1" applyAlignment="1">
      <alignment horizontal="center" vertical="center" wrapText="1"/>
    </xf>
    <xf numFmtId="0" fontId="93" fillId="0" borderId="0" xfId="395" applyFont="1" applyBorder="1" applyAlignment="1">
      <alignment horizontal="center" vertical="center"/>
    </xf>
    <xf numFmtId="1" fontId="93" fillId="0" borderId="0" xfId="395" applyNumberFormat="1" applyFont="1" applyBorder="1" applyAlignment="1">
      <alignment horizontal="center" vertical="center"/>
    </xf>
    <xf numFmtId="43" fontId="7" fillId="33" borderId="33" xfId="270" applyFont="1" applyFill="1" applyBorder="1" applyAlignment="1"/>
    <xf numFmtId="43" fontId="7" fillId="33" borderId="229" xfId="270" applyFont="1" applyFill="1" applyBorder="1" applyAlignment="1"/>
    <xf numFmtId="4" fontId="10" fillId="21" borderId="230" xfId="345" applyNumberFormat="1" applyFont="1" applyFill="1" applyBorder="1"/>
    <xf numFmtId="4" fontId="10" fillId="21" borderId="216" xfId="345" applyNumberFormat="1" applyFont="1" applyFill="1" applyBorder="1"/>
    <xf numFmtId="43" fontId="7" fillId="21" borderId="216" xfId="265" applyFont="1" applyFill="1" applyBorder="1" applyAlignment="1"/>
    <xf numFmtId="4" fontId="10" fillId="21" borderId="217" xfId="345" applyNumberFormat="1" applyFont="1" applyFill="1" applyBorder="1"/>
    <xf numFmtId="4" fontId="10" fillId="21" borderId="231" xfId="345" applyNumberFormat="1" applyFont="1" applyFill="1" applyBorder="1"/>
    <xf numFmtId="4" fontId="10" fillId="21" borderId="218" xfId="345" applyNumberFormat="1" applyFont="1" applyFill="1" applyBorder="1"/>
    <xf numFmtId="43" fontId="7" fillId="21" borderId="232" xfId="265" applyFont="1" applyFill="1" applyBorder="1" applyAlignment="1"/>
    <xf numFmtId="43" fontId="7" fillId="21" borderId="218" xfId="265" applyFont="1" applyFill="1" applyBorder="1" applyAlignment="1"/>
    <xf numFmtId="43" fontId="7" fillId="19" borderId="233" xfId="270" applyFont="1" applyFill="1" applyBorder="1" applyAlignment="1"/>
    <xf numFmtId="43" fontId="81" fillId="0" borderId="0" xfId="426" applyFont="1" applyBorder="1"/>
    <xf numFmtId="43" fontId="1" fillId="0" borderId="0" xfId="426" applyFont="1" applyBorder="1"/>
    <xf numFmtId="43" fontId="0" fillId="0" borderId="0" xfId="426" applyFont="1" applyBorder="1"/>
    <xf numFmtId="4" fontId="107" fillId="21" borderId="31" xfId="345" applyNumberFormat="1" applyFont="1" applyFill="1" applyBorder="1" applyAlignment="1">
      <alignment horizontal="center"/>
    </xf>
    <xf numFmtId="4" fontId="108" fillId="19" borderId="61" xfId="0" applyNumberFormat="1" applyFont="1" applyFill="1" applyBorder="1" applyAlignment="1">
      <alignment horizontal="center"/>
    </xf>
    <xf numFmtId="4" fontId="107" fillId="21" borderId="212" xfId="345" applyNumberFormat="1" applyFont="1" applyFill="1" applyBorder="1" applyAlignment="1">
      <alignment horizontal="center"/>
    </xf>
    <xf numFmtId="4" fontId="107" fillId="21" borderId="220" xfId="345" applyNumberFormat="1" applyFont="1" applyFill="1" applyBorder="1" applyAlignment="1">
      <alignment horizontal="center"/>
    </xf>
    <xf numFmtId="49" fontId="102" fillId="0" borderId="0" xfId="395" applyNumberFormat="1" applyFont="1" applyAlignment="1">
      <alignment horizontal="left" vertical="center"/>
    </xf>
    <xf numFmtId="49" fontId="90" fillId="0" borderId="0" xfId="395" applyNumberFormat="1" applyFont="1" applyAlignment="1">
      <alignment horizontal="left" vertical="center"/>
    </xf>
    <xf numFmtId="49" fontId="90" fillId="0" borderId="65" xfId="398" applyNumberFormat="1" applyFont="1" applyFill="1" applyBorder="1" applyAlignment="1">
      <alignment horizontal="center" vertical="center" wrapText="1"/>
    </xf>
    <xf numFmtId="49" fontId="93" fillId="0" borderId="66" xfId="398" applyNumberFormat="1" applyFont="1" applyFill="1" applyBorder="1" applyAlignment="1">
      <alignment horizontal="center" vertical="center"/>
    </xf>
    <xf numFmtId="49" fontId="90" fillId="0" borderId="69" xfId="398" quotePrefix="1" applyNumberFormat="1" applyFont="1" applyFill="1" applyBorder="1" applyAlignment="1">
      <alignment horizontal="center" vertical="center"/>
    </xf>
    <xf numFmtId="49" fontId="90" fillId="0" borderId="108" xfId="398" applyNumberFormat="1" applyFont="1" applyFill="1" applyBorder="1" applyAlignment="1">
      <alignment horizontal="center" vertical="center"/>
    </xf>
    <xf numFmtId="49" fontId="90" fillId="0" borderId="70" xfId="398" applyNumberFormat="1" applyFont="1" applyFill="1" applyBorder="1" applyAlignment="1">
      <alignment horizontal="center" vertical="center" wrapText="1"/>
    </xf>
    <xf numFmtId="49" fontId="90" fillId="0" borderId="0" xfId="398" applyNumberFormat="1" applyFont="1" applyFill="1" applyBorder="1" applyAlignment="1">
      <alignment horizontal="center" vertical="center" wrapText="1"/>
    </xf>
    <xf numFmtId="49" fontId="90" fillId="0" borderId="53" xfId="398" quotePrefix="1" applyNumberFormat="1" applyFont="1" applyFill="1" applyBorder="1" applyAlignment="1">
      <alignment horizontal="center" vertical="center" wrapText="1"/>
    </xf>
    <xf numFmtId="49" fontId="90" fillId="0" borderId="0" xfId="395" applyNumberFormat="1" applyFont="1" applyAlignment="1">
      <alignment horizontal="center" vertical="center"/>
    </xf>
    <xf numFmtId="0" fontId="90" fillId="0" borderId="72" xfId="396" applyFont="1" applyFill="1" applyBorder="1" applyAlignment="1">
      <alignment horizontal="center" vertical="center" wrapText="1"/>
    </xf>
    <xf numFmtId="0" fontId="90" fillId="0" borderId="73" xfId="396" applyFont="1" applyFill="1" applyBorder="1" applyAlignment="1">
      <alignment horizontal="center" vertical="center" wrapText="1"/>
    </xf>
    <xf numFmtId="0" fontId="90" fillId="0" borderId="74" xfId="396" applyFont="1" applyFill="1" applyBorder="1" applyAlignment="1">
      <alignment horizontal="center" vertical="center" wrapText="1"/>
    </xf>
    <xf numFmtId="0" fontId="4" fillId="0" borderId="74" xfId="423" applyFont="1" applyFill="1" applyBorder="1" applyAlignment="1">
      <alignment horizontal="center" wrapText="1"/>
    </xf>
    <xf numFmtId="0" fontId="4" fillId="0" borderId="74" xfId="396" applyFont="1" applyFill="1" applyBorder="1" applyAlignment="1">
      <alignment horizontal="center" vertical="center" wrapText="1"/>
    </xf>
    <xf numFmtId="0" fontId="93" fillId="0" borderId="82" xfId="398" applyFont="1" applyFill="1" applyBorder="1" applyAlignment="1">
      <alignment horizontal="center" vertical="center" wrapText="1"/>
    </xf>
    <xf numFmtId="0" fontId="90" fillId="0" borderId="83" xfId="396" applyFont="1" applyFill="1" applyBorder="1" applyAlignment="1">
      <alignment horizontal="center" vertical="center" wrapText="1"/>
    </xf>
    <xf numFmtId="0" fontId="90" fillId="0" borderId="84" xfId="396" applyFont="1" applyFill="1" applyBorder="1" applyAlignment="1">
      <alignment horizontal="center" vertical="center" wrapText="1"/>
    </xf>
    <xf numFmtId="165" fontId="90" fillId="0" borderId="85" xfId="396" applyNumberFormat="1" applyFont="1" applyFill="1" applyBorder="1" applyAlignment="1">
      <alignment horizontal="center" vertical="center" wrapText="1"/>
    </xf>
    <xf numFmtId="164" fontId="90" fillId="0" borderId="85" xfId="396" applyNumberFormat="1" applyFont="1" applyFill="1" applyBorder="1" applyAlignment="1">
      <alignment horizontal="center" vertical="center" wrapText="1"/>
    </xf>
    <xf numFmtId="0" fontId="90" fillId="0" borderId="86" xfId="396" applyFont="1" applyFill="1" applyBorder="1" applyAlignment="1">
      <alignment horizontal="center" vertical="center" wrapText="1"/>
    </xf>
    <xf numFmtId="0" fontId="90" fillId="0" borderId="87" xfId="396" applyFont="1" applyFill="1" applyBorder="1" applyAlignment="1">
      <alignment horizontal="center" vertical="center" wrapText="1"/>
    </xf>
    <xf numFmtId="0" fontId="90" fillId="0" borderId="88" xfId="396" applyFont="1" applyFill="1" applyBorder="1" applyAlignment="1">
      <alignment horizontal="center" vertical="center" wrapText="1"/>
    </xf>
    <xf numFmtId="0" fontId="4" fillId="0" borderId="88" xfId="423" applyFont="1" applyFill="1" applyBorder="1" applyAlignment="1">
      <alignment horizontal="center" wrapText="1"/>
    </xf>
    <xf numFmtId="0" fontId="4" fillId="0" borderId="88" xfId="396" applyFont="1" applyFill="1" applyBorder="1" applyAlignment="1">
      <alignment horizontal="center" vertical="center" wrapText="1"/>
    </xf>
    <xf numFmtId="49" fontId="93" fillId="0" borderId="66" xfId="398" applyNumberFormat="1" applyFont="1" applyFill="1" applyBorder="1" applyAlignment="1">
      <alignment horizontal="center" vertical="center" wrapText="1"/>
    </xf>
    <xf numFmtId="0" fontId="93" fillId="0" borderId="89" xfId="398" applyFont="1" applyFill="1" applyBorder="1" applyAlignment="1">
      <alignment horizontal="center" vertical="center" wrapText="1"/>
    </xf>
    <xf numFmtId="0" fontId="95" fillId="0" borderId="104" xfId="396" applyFont="1" applyFill="1" applyBorder="1" applyAlignment="1">
      <alignment horizontal="center" wrapText="1"/>
    </xf>
    <xf numFmtId="0" fontId="95" fillId="0" borderId="105" xfId="396" applyFont="1" applyFill="1" applyBorder="1" applyAlignment="1">
      <alignment horizontal="center" wrapText="1"/>
    </xf>
    <xf numFmtId="0" fontId="95" fillId="0" borderId="106" xfId="396" applyFont="1" applyFill="1" applyBorder="1" applyAlignment="1">
      <alignment horizontal="center" wrapText="1"/>
    </xf>
    <xf numFmtId="0" fontId="95" fillId="0" borderId="107" xfId="396" applyFont="1" applyFill="1" applyBorder="1" applyAlignment="1">
      <alignment horizontal="center" wrapText="1"/>
    </xf>
    <xf numFmtId="0" fontId="95" fillId="0" borderId="71" xfId="423" applyFont="1" applyFill="1" applyBorder="1" applyAlignment="1">
      <alignment horizontal="center" vertical="center" wrapText="1"/>
    </xf>
    <xf numFmtId="0" fontId="96" fillId="0" borderId="71" xfId="423" applyFont="1" applyFill="1" applyBorder="1" applyAlignment="1">
      <alignment horizontal="center" vertical="center" wrapText="1"/>
    </xf>
    <xf numFmtId="0" fontId="67" fillId="0" borderId="71" xfId="423" applyFont="1" applyFill="1" applyBorder="1" applyAlignment="1">
      <alignment horizontal="center" vertical="center" wrapText="1"/>
    </xf>
    <xf numFmtId="0" fontId="71" fillId="0" borderId="71" xfId="390" applyFont="1" applyFill="1" applyBorder="1" applyAlignment="1">
      <alignment horizontal="center" vertical="center" wrapText="1"/>
    </xf>
    <xf numFmtId="164" fontId="93" fillId="0" borderId="12" xfId="393" applyNumberFormat="1" applyFont="1" applyFill="1" applyBorder="1" applyAlignment="1">
      <alignment horizontal="center" vertical="center" wrapText="1"/>
    </xf>
    <xf numFmtId="0" fontId="93" fillId="0" borderId="66" xfId="398" applyFont="1" applyFill="1" applyBorder="1" applyAlignment="1">
      <alignment horizontal="center" vertical="center" wrapText="1"/>
    </xf>
    <xf numFmtId="0" fontId="93" fillId="0" borderId="67" xfId="395" applyFont="1" applyFill="1" applyBorder="1" applyAlignment="1">
      <alignment horizontal="center" vertical="center" wrapText="1"/>
    </xf>
    <xf numFmtId="0" fontId="93" fillId="0" borderId="68" xfId="398" applyFont="1" applyFill="1" applyBorder="1" applyAlignment="1">
      <alignment horizontal="center" vertical="center" wrapText="1"/>
    </xf>
    <xf numFmtId="0" fontId="93" fillId="0" borderId="208" xfId="395" applyFont="1" applyFill="1" applyBorder="1" applyAlignment="1">
      <alignment horizontal="center" vertical="center" wrapText="1"/>
    </xf>
    <xf numFmtId="0" fontId="90" fillId="0" borderId="72" xfId="393" applyFont="1" applyFill="1" applyBorder="1" applyAlignment="1">
      <alignment horizontal="center" vertical="center" wrapText="1"/>
    </xf>
    <xf numFmtId="0" fontId="90" fillId="0" borderId="73" xfId="393" applyFont="1" applyFill="1" applyBorder="1" applyAlignment="1">
      <alignment horizontal="center" vertical="center" wrapText="1"/>
    </xf>
    <xf numFmtId="0" fontId="90" fillId="0" borderId="74" xfId="393" applyFont="1" applyFill="1" applyBorder="1" applyAlignment="1">
      <alignment horizontal="center" vertical="center" wrapText="1"/>
    </xf>
    <xf numFmtId="0" fontId="90" fillId="0" borderId="83" xfId="393" applyFont="1" applyFill="1" applyBorder="1" applyAlignment="1">
      <alignment horizontal="center" vertical="center" wrapText="1"/>
    </xf>
    <xf numFmtId="0" fontId="90" fillId="0" borderId="84" xfId="393" applyFont="1" applyFill="1" applyBorder="1" applyAlignment="1">
      <alignment horizontal="center" vertical="center" wrapText="1"/>
    </xf>
    <xf numFmtId="164" fontId="90" fillId="0" borderId="85" xfId="393" applyNumberFormat="1" applyFont="1" applyFill="1" applyBorder="1" applyAlignment="1">
      <alignment horizontal="center" vertical="center" wrapText="1"/>
    </xf>
    <xf numFmtId="0" fontId="90" fillId="0" borderId="86" xfId="393" applyFont="1" applyFill="1" applyBorder="1" applyAlignment="1">
      <alignment horizontal="center" vertical="center" wrapText="1"/>
    </xf>
    <xf numFmtId="0" fontId="90" fillId="0" borderId="87" xfId="393" applyFont="1" applyFill="1" applyBorder="1" applyAlignment="1">
      <alignment horizontal="center" vertical="center" wrapText="1"/>
    </xf>
    <xf numFmtId="0" fontId="90" fillId="0" borderId="88" xfId="393" applyFont="1" applyFill="1" applyBorder="1" applyAlignment="1">
      <alignment horizontal="center" vertical="center" wrapText="1"/>
    </xf>
    <xf numFmtId="0" fontId="93" fillId="0" borderId="21" xfId="395" applyFont="1" applyBorder="1" applyAlignment="1">
      <alignment horizontal="center" vertical="center" wrapText="1"/>
    </xf>
    <xf numFmtId="0" fontId="93" fillId="0" borderId="95" xfId="395" applyFont="1" applyBorder="1" applyAlignment="1">
      <alignment horizontal="center" vertical="center" wrapText="1"/>
    </xf>
    <xf numFmtId="0" fontId="93" fillId="0" borderId="95" xfId="395" applyFont="1" applyFill="1" applyBorder="1" applyAlignment="1">
      <alignment horizontal="center" vertical="center" wrapText="1"/>
    </xf>
    <xf numFmtId="164" fontId="93" fillId="0" borderId="95" xfId="393" applyNumberFormat="1" applyFont="1" applyFill="1" applyBorder="1" applyAlignment="1">
      <alignment horizontal="center" vertical="center" wrapText="1"/>
    </xf>
    <xf numFmtId="43" fontId="92" fillId="0" borderId="12" xfId="426" applyFont="1" applyFill="1" applyBorder="1" applyAlignment="1">
      <alignment horizontal="right" vertical="center"/>
    </xf>
    <xf numFmtId="43" fontId="90" fillId="0" borderId="69" xfId="426" applyFont="1" applyBorder="1" applyAlignment="1">
      <alignment vertical="center"/>
    </xf>
    <xf numFmtId="43" fontId="90" fillId="0" borderId="69" xfId="426" applyFont="1" applyFill="1" applyBorder="1" applyAlignment="1">
      <alignment vertical="center"/>
    </xf>
    <xf numFmtId="43" fontId="90" fillId="0" borderId="67" xfId="426" applyFont="1" applyFill="1" applyBorder="1" applyAlignment="1">
      <alignment vertical="center"/>
    </xf>
    <xf numFmtId="43" fontId="3" fillId="0" borderId="51" xfId="426" applyFont="1" applyFill="1" applyBorder="1" applyAlignment="1">
      <alignment vertical="center"/>
    </xf>
    <xf numFmtId="43" fontId="77" fillId="0" borderId="90" xfId="426" applyFont="1" applyFill="1" applyBorder="1" applyAlignment="1">
      <alignment horizontal="right" vertical="center"/>
    </xf>
    <xf numFmtId="43" fontId="93" fillId="0" borderId="95" xfId="426" applyFont="1" applyFill="1" applyBorder="1" applyAlignment="1">
      <alignment vertical="center"/>
    </xf>
    <xf numFmtId="43" fontId="77" fillId="0" borderId="95" xfId="426" applyFont="1" applyFill="1" applyBorder="1" applyAlignment="1">
      <alignment vertical="center"/>
    </xf>
    <xf numFmtId="43" fontId="92" fillId="0" borderId="53" xfId="426" applyFont="1" applyFill="1" applyBorder="1" applyAlignment="1">
      <alignment horizontal="right" vertical="center"/>
    </xf>
    <xf numFmtId="43" fontId="90" fillId="0" borderId="207" xfId="426" applyFont="1" applyFill="1" applyBorder="1" applyAlignment="1">
      <alignment horizontal="center" vertical="center"/>
    </xf>
    <xf numFmtId="43" fontId="90" fillId="0" borderId="69" xfId="426" applyFont="1" applyFill="1" applyBorder="1" applyAlignment="1">
      <alignment horizontal="right" vertical="center"/>
    </xf>
    <xf numFmtId="43" fontId="93" fillId="0" borderId="96" xfId="426" applyFont="1" applyBorder="1" applyAlignment="1">
      <alignment horizontal="right" vertical="center"/>
    </xf>
    <xf numFmtId="43" fontId="93" fillId="0" borderId="96" xfId="426" applyFont="1" applyFill="1" applyBorder="1" applyAlignment="1">
      <alignment horizontal="right" vertical="center"/>
    </xf>
    <xf numFmtId="43" fontId="93" fillId="0" borderId="95" xfId="426" applyFont="1" applyBorder="1" applyAlignment="1">
      <alignment horizontal="right" vertical="center"/>
    </xf>
    <xf numFmtId="43" fontId="93" fillId="0" borderId="95" xfId="426" applyFont="1" applyFill="1" applyBorder="1" applyAlignment="1">
      <alignment horizontal="right" vertical="center"/>
    </xf>
    <xf numFmtId="43" fontId="90" fillId="0" borderId="210" xfId="426" applyFont="1" applyFill="1" applyBorder="1" applyAlignment="1">
      <alignment horizontal="center" vertical="center"/>
    </xf>
    <xf numFmtId="43" fontId="92" fillId="0" borderId="145" xfId="426" applyFont="1" applyFill="1" applyBorder="1" applyAlignment="1">
      <alignment horizontal="right" vertical="center"/>
    </xf>
    <xf numFmtId="43" fontId="92" fillId="0" borderId="143" xfId="426" applyFont="1" applyFill="1" applyBorder="1" applyAlignment="1">
      <alignment horizontal="right" vertical="center"/>
    </xf>
    <xf numFmtId="43" fontId="90" fillId="0" borderId="12" xfId="426" applyFont="1" applyFill="1" applyBorder="1" applyAlignment="1">
      <alignment horizontal="right" vertical="center"/>
    </xf>
    <xf numFmtId="43" fontId="93" fillId="0" borderId="56" xfId="426" applyFont="1" applyBorder="1" applyAlignment="1">
      <alignment horizontal="right" vertical="center"/>
    </xf>
    <xf numFmtId="43" fontId="93" fillId="0" borderId="56" xfId="426" applyFont="1" applyFill="1" applyBorder="1" applyAlignment="1">
      <alignment horizontal="right" vertical="center"/>
    </xf>
    <xf numFmtId="43" fontId="91" fillId="0" borderId="32" xfId="426" applyFont="1" applyBorder="1" applyAlignment="1">
      <alignment vertical="center"/>
    </xf>
    <xf numFmtId="43" fontId="90" fillId="0" borderId="25" xfId="426" applyFont="1" applyBorder="1" applyAlignment="1">
      <alignment vertical="center"/>
    </xf>
    <xf numFmtId="43" fontId="90" fillId="0" borderId="25" xfId="426" applyFont="1" applyBorder="1" applyAlignment="1">
      <alignment horizontal="center" vertical="center"/>
    </xf>
    <xf numFmtId="43" fontId="93" fillId="32" borderId="56" xfId="426" applyFont="1" applyFill="1" applyBorder="1" applyAlignment="1">
      <alignment horizontal="right" vertical="center"/>
    </xf>
    <xf numFmtId="0" fontId="90" fillId="0" borderId="114" xfId="393" applyFont="1" applyFill="1" applyBorder="1" applyAlignment="1">
      <alignment horizontal="center" vertical="center" wrapText="1"/>
    </xf>
    <xf numFmtId="49" fontId="90" fillId="0" borderId="46" xfId="398" quotePrefix="1" applyNumberFormat="1" applyFont="1" applyFill="1" applyBorder="1" applyAlignment="1">
      <alignment horizontal="center" vertical="center" wrapText="1"/>
    </xf>
    <xf numFmtId="4" fontId="90" fillId="0" borderId="46" xfId="398" applyNumberFormat="1" applyFont="1" applyFill="1" applyBorder="1" applyAlignment="1">
      <alignment horizontal="center" vertical="center"/>
    </xf>
    <xf numFmtId="0" fontId="90" fillId="0" borderId="46" xfId="395" applyFont="1" applyBorder="1" applyAlignment="1">
      <alignment horizontal="center" vertical="center"/>
    </xf>
    <xf numFmtId="164" fontId="98" fillId="0" borderId="0" xfId="393" applyNumberFormat="1" applyFont="1" applyBorder="1" applyAlignment="1">
      <alignment horizontal="right" vertical="center"/>
    </xf>
    <xf numFmtId="164" fontId="93" fillId="0" borderId="103" xfId="393" applyNumberFormat="1" applyFont="1" applyBorder="1" applyAlignment="1">
      <alignment horizontal="right" vertical="center"/>
    </xf>
    <xf numFmtId="164" fontId="97" fillId="0" borderId="228" xfId="393" applyNumberFormat="1" applyFont="1" applyBorder="1" applyAlignment="1">
      <alignment horizontal="right" vertical="center"/>
    </xf>
    <xf numFmtId="43" fontId="90" fillId="0" borderId="46" xfId="426" applyFont="1" applyFill="1" applyBorder="1" applyAlignment="1">
      <alignment horizontal="center" vertical="center"/>
    </xf>
    <xf numFmtId="43" fontId="93" fillId="0" borderId="96" xfId="426" applyFont="1" applyBorder="1" applyAlignment="1">
      <alignment vertical="center"/>
    </xf>
    <xf numFmtId="43" fontId="93" fillId="0" borderId="96" xfId="426" applyFont="1" applyFill="1" applyBorder="1" applyAlignment="1">
      <alignment vertical="center"/>
    </xf>
    <xf numFmtId="43" fontId="93" fillId="0" borderId="95" xfId="426" applyFont="1" applyBorder="1" applyAlignment="1">
      <alignment vertical="center"/>
    </xf>
    <xf numFmtId="43" fontId="93" fillId="0" borderId="0" xfId="426" applyFont="1" applyBorder="1" applyAlignment="1">
      <alignment vertical="center"/>
    </xf>
    <xf numFmtId="43" fontId="93" fillId="0" borderId="0" xfId="426" applyFont="1" applyFill="1" applyBorder="1" applyAlignment="1">
      <alignment vertical="center"/>
    </xf>
    <xf numFmtId="43" fontId="97" fillId="0" borderId="228" xfId="426" applyFont="1" applyBorder="1" applyAlignment="1">
      <alignment horizontal="right" vertical="center"/>
    </xf>
    <xf numFmtId="43" fontId="93" fillId="0" borderId="225" xfId="426" applyFont="1" applyBorder="1" applyAlignment="1">
      <alignment horizontal="right" vertical="center"/>
    </xf>
    <xf numFmtId="49" fontId="90" fillId="0" borderId="210" xfId="398" applyNumberFormat="1" applyFont="1" applyFill="1" applyBorder="1" applyAlignment="1">
      <alignment horizontal="center" vertical="center" wrapText="1"/>
    </xf>
    <xf numFmtId="4" fontId="90" fillId="0" borderId="210" xfId="395" applyNumberFormat="1" applyFont="1" applyFill="1" applyBorder="1" applyAlignment="1">
      <alignment horizontal="left" vertical="center"/>
    </xf>
    <xf numFmtId="4" fontId="90" fillId="0" borderId="210" xfId="395" applyNumberFormat="1" applyFont="1" applyFill="1" applyBorder="1" applyAlignment="1">
      <alignment vertical="center"/>
    </xf>
    <xf numFmtId="4" fontId="90" fillId="0" borderId="210" xfId="395" applyNumberFormat="1" applyFont="1" applyFill="1" applyBorder="1" applyAlignment="1">
      <alignment horizontal="center" vertical="center"/>
    </xf>
    <xf numFmtId="43" fontId="90" fillId="0" borderId="210" xfId="426" applyFont="1" applyBorder="1" applyAlignment="1">
      <alignment vertical="center"/>
    </xf>
    <xf numFmtId="43" fontId="90" fillId="0" borderId="210" xfId="426" applyFont="1" applyFill="1" applyBorder="1" applyAlignment="1">
      <alignment vertical="center"/>
    </xf>
    <xf numFmtId="49" fontId="90" fillId="0" borderId="221" xfId="395" applyNumberFormat="1" applyFont="1" applyFill="1" applyBorder="1" applyAlignment="1">
      <alignment horizontal="center" vertical="center"/>
    </xf>
    <xf numFmtId="43" fontId="92" fillId="0" borderId="221" xfId="426" applyFont="1" applyFill="1" applyBorder="1" applyAlignment="1">
      <alignment horizontal="right" vertical="center"/>
    </xf>
    <xf numFmtId="43" fontId="90" fillId="0" borderId="221" xfId="426" applyFont="1" applyFill="1" applyBorder="1" applyAlignment="1">
      <alignment horizontal="right" vertical="center"/>
    </xf>
    <xf numFmtId="3" fontId="3" fillId="0" borderId="0" xfId="396" applyNumberFormat="1" applyFont="1" applyFill="1" applyBorder="1" applyAlignment="1">
      <alignment horizontal="left" vertical="center"/>
    </xf>
    <xf numFmtId="4" fontId="109" fillId="19" borderId="61" xfId="0" applyNumberFormat="1" applyFont="1" applyFill="1" applyBorder="1" applyAlignment="1">
      <alignment vertical="center"/>
    </xf>
    <xf numFmtId="4" fontId="106" fillId="19" borderId="61" xfId="0" applyNumberFormat="1" applyFont="1" applyFill="1" applyBorder="1" applyAlignment="1">
      <alignment horizontal="center" vertical="center"/>
    </xf>
    <xf numFmtId="43" fontId="0" fillId="0" borderId="0" xfId="426" applyFont="1" applyBorder="1" applyAlignment="1">
      <alignment vertical="center"/>
    </xf>
    <xf numFmtId="0" fontId="0" fillId="0" borderId="0" xfId="0" applyFont="1"/>
    <xf numFmtId="0" fontId="109" fillId="19" borderId="2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3" fontId="64" fillId="0" borderId="0" xfId="426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Alignment="1">
      <alignment vertical="center"/>
    </xf>
    <xf numFmtId="4" fontId="109" fillId="34" borderId="230" xfId="345" applyNumberFormat="1" applyFont="1" applyFill="1" applyBorder="1" applyAlignment="1">
      <alignment vertical="center"/>
    </xf>
    <xf numFmtId="4" fontId="109" fillId="34" borderId="30" xfId="345" applyNumberFormat="1" applyFont="1" applyFill="1" applyBorder="1" applyAlignment="1">
      <alignment vertical="center"/>
    </xf>
    <xf numFmtId="4" fontId="106" fillId="34" borderId="31" xfId="345" applyNumberFormat="1" applyFont="1" applyFill="1" applyBorder="1" applyAlignment="1">
      <alignment horizontal="center" vertical="center"/>
    </xf>
    <xf numFmtId="4" fontId="109" fillId="34" borderId="216" xfId="345" applyNumberFormat="1" applyFont="1" applyFill="1" applyBorder="1" applyAlignment="1">
      <alignment vertical="center"/>
    </xf>
    <xf numFmtId="4" fontId="109" fillId="34" borderId="217" xfId="345" applyNumberFormat="1" applyFont="1" applyFill="1" applyBorder="1" applyAlignment="1">
      <alignment vertical="center"/>
    </xf>
    <xf numFmtId="4" fontId="109" fillId="34" borderId="231" xfId="345" applyNumberFormat="1" applyFont="1" applyFill="1" applyBorder="1" applyAlignment="1">
      <alignment vertical="center"/>
    </xf>
    <xf numFmtId="4" fontId="106" fillId="34" borderId="220" xfId="345" applyNumberFormat="1" applyFont="1" applyFill="1" applyBorder="1" applyAlignment="1">
      <alignment horizontal="center" vertical="center"/>
    </xf>
    <xf numFmtId="4" fontId="109" fillId="34" borderId="218" xfId="345" applyNumberFormat="1" applyFont="1" applyFill="1" applyBorder="1" applyAlignment="1">
      <alignment vertical="center"/>
    </xf>
    <xf numFmtId="4" fontId="106" fillId="34" borderId="212" xfId="345" applyNumberFormat="1" applyFont="1" applyFill="1" applyBorder="1" applyAlignment="1">
      <alignment horizontal="center" vertical="center"/>
    </xf>
    <xf numFmtId="43" fontId="110" fillId="19" borderId="62" xfId="270" applyFont="1" applyFill="1" applyBorder="1" applyAlignment="1">
      <alignment vertical="center"/>
    </xf>
    <xf numFmtId="43" fontId="110" fillId="33" borderId="62" xfId="270" applyFont="1" applyFill="1" applyBorder="1" applyAlignment="1">
      <alignment vertical="center"/>
    </xf>
    <xf numFmtId="0" fontId="111" fillId="0" borderId="0" xfId="0" applyFont="1" applyAlignment="1">
      <alignment vertical="center"/>
    </xf>
    <xf numFmtId="43" fontId="110" fillId="34" borderId="20" xfId="265" applyFont="1" applyFill="1" applyBorder="1" applyAlignment="1">
      <alignment vertical="center"/>
    </xf>
    <xf numFmtId="43" fontId="110" fillId="34" borderId="33" xfId="270" applyFont="1" applyFill="1" applyBorder="1" applyAlignment="1">
      <alignment vertical="center"/>
    </xf>
    <xf numFmtId="43" fontId="110" fillId="34" borderId="54" xfId="270" applyFont="1" applyFill="1" applyBorder="1" applyAlignment="1">
      <alignment vertical="center"/>
    </xf>
    <xf numFmtId="43" fontId="110" fillId="34" borderId="216" xfId="265" applyFont="1" applyFill="1" applyBorder="1" applyAlignment="1">
      <alignment vertical="center"/>
    </xf>
    <xf numFmtId="43" fontId="110" fillId="34" borderId="232" xfId="265" applyFont="1" applyFill="1" applyBorder="1" applyAlignment="1">
      <alignment vertical="center"/>
    </xf>
    <xf numFmtId="43" fontId="110" fillId="34" borderId="229" xfId="270" applyFont="1" applyFill="1" applyBorder="1" applyAlignment="1">
      <alignment vertical="center"/>
    </xf>
    <xf numFmtId="43" fontId="110" fillId="34" borderId="233" xfId="270" applyFont="1" applyFill="1" applyBorder="1" applyAlignment="1">
      <alignment vertical="center"/>
    </xf>
    <xf numFmtId="43" fontId="110" fillId="34" borderId="218" xfId="265" applyFont="1" applyFill="1" applyBorder="1" applyAlignment="1">
      <alignment vertical="center"/>
    </xf>
    <xf numFmtId="0" fontId="93" fillId="0" borderId="21" xfId="393" applyFont="1" applyFill="1" applyBorder="1" applyAlignment="1">
      <alignment horizontal="center" vertical="center" wrapText="1"/>
    </xf>
    <xf numFmtId="0" fontId="93" fillId="0" borderId="95" xfId="393" applyFont="1" applyFill="1" applyBorder="1" applyAlignment="1">
      <alignment horizontal="center" vertical="center" wrapText="1"/>
    </xf>
    <xf numFmtId="0" fontId="90" fillId="0" borderId="114" xfId="393" applyFont="1" applyFill="1" applyBorder="1" applyAlignment="1">
      <alignment horizontal="center" vertical="center" wrapText="1"/>
    </xf>
    <xf numFmtId="0" fontId="90" fillId="0" borderId="114" xfId="393" applyFont="1" applyFill="1" applyBorder="1" applyAlignment="1">
      <alignment horizontal="center" vertical="center" wrapText="1"/>
    </xf>
    <xf numFmtId="0" fontId="93" fillId="0" borderId="21" xfId="393" applyFont="1" applyFill="1" applyBorder="1" applyAlignment="1">
      <alignment horizontal="center" vertical="center" wrapText="1"/>
    </xf>
    <xf numFmtId="0" fontId="93" fillId="0" borderId="95" xfId="393" applyFont="1" applyFill="1" applyBorder="1" applyAlignment="1">
      <alignment horizontal="center" vertical="center" wrapText="1"/>
    </xf>
    <xf numFmtId="15" fontId="10" fillId="19" borderId="16" xfId="386" applyNumberFormat="1" applyFont="1" applyFill="1" applyBorder="1" applyAlignment="1">
      <alignment horizontal="center" vertical="center"/>
    </xf>
    <xf numFmtId="15" fontId="10" fillId="19" borderId="64" xfId="386" applyNumberFormat="1" applyFont="1" applyFill="1" applyBorder="1" applyAlignment="1">
      <alignment horizontal="center" vertical="center"/>
    </xf>
    <xf numFmtId="15" fontId="10" fillId="19" borderId="45" xfId="386" applyNumberFormat="1" applyFont="1" applyFill="1" applyBorder="1" applyAlignment="1">
      <alignment horizontal="center" vertical="center"/>
    </xf>
    <xf numFmtId="15" fontId="10" fillId="19" borderId="17" xfId="386" applyNumberFormat="1" applyFont="1" applyFill="1" applyBorder="1" applyAlignment="1">
      <alignment horizontal="center" vertical="center"/>
    </xf>
    <xf numFmtId="15" fontId="10" fillId="19" borderId="108" xfId="386" applyNumberFormat="1" applyFont="1" applyFill="1" applyBorder="1" applyAlignment="1">
      <alignment horizontal="center" vertical="center"/>
    </xf>
    <xf numFmtId="15" fontId="10" fillId="19" borderId="109" xfId="386" applyNumberFormat="1" applyFont="1" applyFill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 wrapText="1"/>
    </xf>
    <xf numFmtId="0" fontId="11" fillId="19" borderId="12" xfId="0" applyFont="1" applyFill="1" applyBorder="1" applyAlignment="1">
      <alignment horizontal="center" vertical="center" wrapText="1"/>
    </xf>
    <xf numFmtId="15" fontId="10" fillId="19" borderId="44" xfId="386" applyNumberFormat="1" applyFont="1" applyFill="1" applyBorder="1" applyAlignment="1">
      <alignment horizontal="center" vertical="center"/>
    </xf>
    <xf numFmtId="15" fontId="10" fillId="19" borderId="0" xfId="386" applyNumberFormat="1" applyFont="1" applyFill="1" applyBorder="1" applyAlignment="1">
      <alignment horizontal="center" vertical="center"/>
    </xf>
    <xf numFmtId="15" fontId="10" fillId="19" borderId="47" xfId="386" applyNumberFormat="1" applyFont="1" applyFill="1" applyBorder="1" applyAlignment="1">
      <alignment horizontal="center" vertical="center"/>
    </xf>
    <xf numFmtId="0" fontId="12" fillId="0" borderId="0" xfId="386" applyFont="1" applyBorder="1" applyAlignment="1">
      <alignment horizontal="center"/>
    </xf>
    <xf numFmtId="0" fontId="12" fillId="0" borderId="0" xfId="386" quotePrefix="1" applyFont="1" applyBorder="1" applyAlignment="1">
      <alignment horizontal="center"/>
    </xf>
    <xf numFmtId="0" fontId="11" fillId="19" borderId="29" xfId="0" applyFont="1" applyFill="1" applyBorder="1" applyAlignment="1">
      <alignment horizontal="center" vertical="center" wrapText="1"/>
    </xf>
    <xf numFmtId="0" fontId="11" fillId="19" borderId="31" xfId="0" applyFont="1" applyFill="1" applyBorder="1" applyAlignment="1">
      <alignment horizontal="center" vertical="center" wrapText="1"/>
    </xf>
    <xf numFmtId="0" fontId="11" fillId="19" borderId="32" xfId="386" applyFont="1" applyFill="1" applyBorder="1" applyAlignment="1">
      <alignment horizontal="center" vertical="center" wrapText="1"/>
    </xf>
    <xf numFmtId="0" fontId="11" fillId="19" borderId="145" xfId="386" applyFont="1" applyFill="1" applyBorder="1" applyAlignment="1">
      <alignment horizontal="center" vertical="center" wrapText="1"/>
    </xf>
    <xf numFmtId="49" fontId="11" fillId="19" borderId="32" xfId="386" applyNumberFormat="1" applyFont="1" applyFill="1" applyBorder="1" applyAlignment="1">
      <alignment horizontal="center" vertical="center" wrapText="1"/>
    </xf>
    <xf numFmtId="49" fontId="11" fillId="19" borderId="145" xfId="386" applyNumberFormat="1" applyFont="1" applyFill="1" applyBorder="1" applyAlignment="1">
      <alignment horizontal="center" vertical="center" wrapText="1"/>
    </xf>
    <xf numFmtId="0" fontId="11" fillId="19" borderId="21" xfId="386" applyFont="1" applyFill="1" applyBorder="1" applyAlignment="1">
      <alignment horizontal="center" vertical="center" wrapText="1"/>
    </xf>
    <xf numFmtId="0" fontId="11" fillId="19" borderId="12" xfId="386" applyFont="1" applyFill="1" applyBorder="1" applyAlignment="1">
      <alignment horizontal="center" vertical="center" wrapText="1"/>
    </xf>
    <xf numFmtId="0" fontId="11" fillId="22" borderId="103" xfId="0" applyFont="1" applyFill="1" applyBorder="1" applyAlignment="1">
      <alignment horizontal="center" vertical="center"/>
    </xf>
    <xf numFmtId="0" fontId="11" fillId="22" borderId="110" xfId="0" applyFont="1" applyFill="1" applyBorder="1" applyAlignment="1">
      <alignment horizontal="center" vertical="center"/>
    </xf>
    <xf numFmtId="0" fontId="11" fillId="22" borderId="108" xfId="0" applyFont="1" applyFill="1" applyBorder="1" applyAlignment="1">
      <alignment horizontal="center" vertical="center"/>
    </xf>
    <xf numFmtId="0" fontId="11" fillId="22" borderId="145" xfId="0" applyFont="1" applyFill="1" applyBorder="1" applyAlignment="1">
      <alignment horizontal="center" vertical="center"/>
    </xf>
    <xf numFmtId="0" fontId="4" fillId="30" borderId="122" xfId="396" applyFont="1" applyFill="1" applyBorder="1" applyAlignment="1">
      <alignment horizontal="center" vertical="center" wrapText="1"/>
    </xf>
    <xf numFmtId="0" fontId="4" fillId="30" borderId="123" xfId="396" applyFont="1" applyFill="1" applyBorder="1" applyAlignment="1">
      <alignment horizontal="center" vertical="center" wrapText="1"/>
    </xf>
    <xf numFmtId="0" fontId="4" fillId="30" borderId="21" xfId="423" applyFont="1" applyFill="1" applyBorder="1" applyAlignment="1">
      <alignment horizontal="center" vertical="center" wrapText="1"/>
    </xf>
    <xf numFmtId="0" fontId="4" fillId="30" borderId="95" xfId="423" applyFont="1" applyFill="1" applyBorder="1" applyAlignment="1">
      <alignment horizontal="center" vertical="center" wrapText="1"/>
    </xf>
    <xf numFmtId="0" fontId="4" fillId="30" borderId="21" xfId="368" applyFont="1" applyFill="1" applyBorder="1" applyAlignment="1">
      <alignment horizontal="center" vertical="center" wrapText="1"/>
    </xf>
    <xf numFmtId="0" fontId="4" fillId="30" borderId="95" xfId="368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 wrapText="1"/>
    </xf>
    <xf numFmtId="0" fontId="11" fillId="22" borderId="22" xfId="0" applyFont="1" applyFill="1" applyBorder="1" applyAlignment="1">
      <alignment horizontal="center" vertical="center" wrapText="1"/>
    </xf>
    <xf numFmtId="0" fontId="11" fillId="22" borderId="10" xfId="0" applyFont="1" applyFill="1" applyBorder="1" applyAlignment="1">
      <alignment horizontal="center" vertical="center" wrapText="1"/>
    </xf>
    <xf numFmtId="0" fontId="11" fillId="22" borderId="130" xfId="0" applyFont="1" applyFill="1" applyBorder="1" applyAlignment="1">
      <alignment horizontal="center" vertical="center" wrapText="1"/>
    </xf>
    <xf numFmtId="49" fontId="11" fillId="22" borderId="57" xfId="0" applyNumberFormat="1" applyFont="1" applyFill="1" applyBorder="1" applyAlignment="1">
      <alignment horizontal="center" vertical="center" wrapText="1"/>
    </xf>
    <xf numFmtId="49" fontId="11" fillId="22" borderId="59" xfId="0" applyNumberFormat="1" applyFont="1" applyFill="1" applyBorder="1" applyAlignment="1">
      <alignment horizontal="center" vertical="center" wrapText="1"/>
    </xf>
    <xf numFmtId="0" fontId="4" fillId="29" borderId="57" xfId="396" applyFont="1" applyFill="1" applyBorder="1" applyAlignment="1">
      <alignment horizontal="center" vertical="center" wrapText="1"/>
    </xf>
    <xf numFmtId="0" fontId="4" fillId="29" borderId="59" xfId="396" applyFont="1" applyFill="1" applyBorder="1" applyAlignment="1">
      <alignment horizontal="center" vertical="center" wrapText="1"/>
    </xf>
    <xf numFmtId="165" fontId="4" fillId="30" borderId="113" xfId="396" applyNumberFormat="1" applyFont="1" applyFill="1" applyBorder="1" applyAlignment="1">
      <alignment horizontal="center" vertical="center"/>
    </xf>
    <xf numFmtId="165" fontId="4" fillId="30" borderId="114" xfId="396" applyNumberFormat="1" applyFont="1" applyFill="1" applyBorder="1" applyAlignment="1">
      <alignment horizontal="center" vertical="center"/>
    </xf>
    <xf numFmtId="0" fontId="4" fillId="30" borderId="113" xfId="396" applyFont="1" applyFill="1" applyBorder="1" applyAlignment="1">
      <alignment horizontal="center" vertical="center"/>
    </xf>
    <xf numFmtId="0" fontId="4" fillId="30" borderId="118" xfId="396" applyFont="1" applyFill="1" applyBorder="1" applyAlignment="1">
      <alignment horizontal="center" vertical="center"/>
    </xf>
    <xf numFmtId="0" fontId="78" fillId="30" borderId="21" xfId="423" applyFont="1" applyFill="1" applyBorder="1" applyAlignment="1">
      <alignment horizontal="center" vertical="center" wrapText="1"/>
    </xf>
    <xf numFmtId="0" fontId="78" fillId="30" borderId="95" xfId="423" applyFont="1" applyFill="1" applyBorder="1" applyAlignment="1">
      <alignment horizontal="center" vertical="center" wrapText="1"/>
    </xf>
    <xf numFmtId="15" fontId="10" fillId="19" borderId="92" xfId="0" applyNumberFormat="1" applyFont="1" applyFill="1" applyBorder="1" applyAlignment="1">
      <alignment horizontal="center" vertical="center"/>
    </xf>
    <xf numFmtId="15" fontId="10" fillId="19" borderId="64" xfId="0" applyNumberFormat="1" applyFont="1" applyFill="1" applyBorder="1" applyAlignment="1">
      <alignment horizontal="center" vertical="center"/>
    </xf>
    <xf numFmtId="15" fontId="10" fillId="19" borderId="45" xfId="0" applyNumberFormat="1" applyFont="1" applyFill="1" applyBorder="1" applyAlignment="1">
      <alignment horizontal="center" vertical="center"/>
    </xf>
    <xf numFmtId="15" fontId="10" fillId="19" borderId="17" xfId="0" applyNumberFormat="1" applyFont="1" applyFill="1" applyBorder="1" applyAlignment="1">
      <alignment horizontal="center" vertical="center"/>
    </xf>
    <xf numFmtId="15" fontId="10" fillId="19" borderId="108" xfId="0" applyNumberFormat="1" applyFont="1" applyFill="1" applyBorder="1" applyAlignment="1">
      <alignment horizontal="center" vertical="center"/>
    </xf>
    <xf numFmtId="15" fontId="10" fillId="19" borderId="109" xfId="0" applyNumberFormat="1" applyFont="1" applyFill="1" applyBorder="1" applyAlignment="1">
      <alignment horizontal="center" vertical="center"/>
    </xf>
    <xf numFmtId="15" fontId="10" fillId="19" borderId="103" xfId="0" applyNumberFormat="1" applyFont="1" applyFill="1" applyBorder="1" applyAlignment="1">
      <alignment horizontal="center" vertical="center"/>
    </xf>
    <xf numFmtId="15" fontId="10" fillId="19" borderId="110" xfId="0" applyNumberFormat="1" applyFont="1" applyFill="1" applyBorder="1" applyAlignment="1">
      <alignment horizontal="center" vertical="center"/>
    </xf>
    <xf numFmtId="15" fontId="10" fillId="21" borderId="30" xfId="345" applyNumberFormat="1" applyFont="1" applyFill="1" applyBorder="1" applyAlignment="1">
      <alignment horizontal="center" vertical="center"/>
    </xf>
    <xf numFmtId="15" fontId="10" fillId="21" borderId="35" xfId="345" applyNumberFormat="1" applyFont="1" applyFill="1" applyBorder="1" applyAlignment="1">
      <alignment horizontal="center" vertical="center"/>
    </xf>
    <xf numFmtId="15" fontId="10" fillId="21" borderId="40" xfId="345" applyNumberFormat="1" applyFont="1" applyFill="1" applyBorder="1" applyAlignment="1">
      <alignment horizontal="center" vertical="center"/>
    </xf>
    <xf numFmtId="15" fontId="10" fillId="21" borderId="48" xfId="345" applyNumberFormat="1" applyFont="1" applyFill="1" applyBorder="1" applyAlignment="1">
      <alignment horizontal="center" vertical="center"/>
    </xf>
    <xf numFmtId="15" fontId="10" fillId="21" borderId="0" xfId="345" applyNumberFormat="1" applyFont="1" applyFill="1" applyBorder="1" applyAlignment="1">
      <alignment horizontal="center" vertical="center"/>
    </xf>
    <xf numFmtId="15" fontId="10" fillId="21" borderId="92" xfId="345" applyNumberFormat="1" applyFont="1" applyFill="1" applyBorder="1" applyAlignment="1">
      <alignment horizontal="center" vertical="center"/>
    </xf>
    <xf numFmtId="15" fontId="10" fillId="21" borderId="64" xfId="345" applyNumberFormat="1" applyFont="1" applyFill="1" applyBorder="1" applyAlignment="1">
      <alignment horizontal="center" vertical="center"/>
    </xf>
    <xf numFmtId="15" fontId="10" fillId="21" borderId="99" xfId="345" applyNumberFormat="1" applyFont="1" applyFill="1" applyBorder="1" applyAlignment="1">
      <alignment horizontal="center" vertical="center"/>
    </xf>
    <xf numFmtId="15" fontId="10" fillId="21" borderId="50" xfId="345" applyNumberFormat="1" applyFont="1" applyFill="1" applyBorder="1" applyAlignment="1">
      <alignment horizontal="center" vertical="center"/>
    </xf>
    <xf numFmtId="15" fontId="10" fillId="21" borderId="51" xfId="345" applyNumberFormat="1" applyFont="1" applyFill="1" applyBorder="1" applyAlignment="1">
      <alignment horizontal="center" vertical="center"/>
    </xf>
    <xf numFmtId="15" fontId="10" fillId="21" borderId="115" xfId="345" applyNumberFormat="1" applyFont="1" applyFill="1" applyBorder="1" applyAlignment="1">
      <alignment horizontal="center" vertical="center"/>
    </xf>
    <xf numFmtId="15" fontId="10" fillId="21" borderId="103" xfId="345" applyNumberFormat="1" applyFont="1" applyFill="1" applyBorder="1" applyAlignment="1">
      <alignment horizontal="center" vertical="center"/>
    </xf>
    <xf numFmtId="15" fontId="10" fillId="21" borderId="112" xfId="345" applyNumberFormat="1" applyFont="1" applyFill="1" applyBorder="1" applyAlignment="1">
      <alignment horizontal="center" vertical="center"/>
    </xf>
    <xf numFmtId="15" fontId="10" fillId="21" borderId="163" xfId="345" applyNumberFormat="1" applyFont="1" applyFill="1" applyBorder="1" applyAlignment="1">
      <alignment horizontal="center" vertical="center"/>
    </xf>
    <xf numFmtId="15" fontId="10" fillId="19" borderId="62" xfId="0" applyNumberFormat="1" applyFont="1" applyFill="1" applyBorder="1" applyAlignment="1">
      <alignment horizontal="center" vertical="center"/>
    </xf>
    <xf numFmtId="15" fontId="4" fillId="21" borderId="30" xfId="345" applyNumberFormat="1" applyFont="1" applyFill="1" applyBorder="1" applyAlignment="1">
      <alignment horizontal="center" vertical="center"/>
    </xf>
    <xf numFmtId="15" fontId="4" fillId="21" borderId="35" xfId="345" applyNumberFormat="1" applyFont="1" applyFill="1" applyBorder="1" applyAlignment="1">
      <alignment horizontal="center" vertical="center"/>
    </xf>
    <xf numFmtId="15" fontId="4" fillId="21" borderId="40" xfId="345" applyNumberFormat="1" applyFont="1" applyFill="1" applyBorder="1" applyAlignment="1">
      <alignment horizontal="center" vertical="center"/>
    </xf>
    <xf numFmtId="15" fontId="4" fillId="21" borderId="163" xfId="345" applyNumberFormat="1" applyFont="1" applyFill="1" applyBorder="1" applyAlignment="1">
      <alignment horizontal="center" vertical="center"/>
    </xf>
    <xf numFmtId="15" fontId="4" fillId="21" borderId="64" xfId="345" applyNumberFormat="1" applyFont="1" applyFill="1" applyBorder="1" applyAlignment="1">
      <alignment horizontal="center" vertical="center"/>
    </xf>
    <xf numFmtId="15" fontId="4" fillId="21" borderId="103" xfId="345" applyNumberFormat="1" applyFont="1" applyFill="1" applyBorder="1" applyAlignment="1">
      <alignment horizontal="center" vertical="center"/>
    </xf>
    <xf numFmtId="15" fontId="4" fillId="21" borderId="48" xfId="345" applyNumberFormat="1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5" fontId="10" fillId="21" borderId="231" xfId="345" applyNumberFormat="1" applyFont="1" applyFill="1" applyBorder="1" applyAlignment="1">
      <alignment horizontal="center" vertical="center"/>
    </xf>
    <xf numFmtId="15" fontId="109" fillId="19" borderId="17" xfId="0" applyNumberFormat="1" applyFont="1" applyFill="1" applyBorder="1" applyAlignment="1">
      <alignment horizontal="center" vertical="center"/>
    </xf>
    <xf numFmtId="15" fontId="109" fillId="19" borderId="103" xfId="0" applyNumberFormat="1" applyFont="1" applyFill="1" applyBorder="1" applyAlignment="1">
      <alignment horizontal="center" vertical="center"/>
    </xf>
    <xf numFmtId="15" fontId="109" fillId="19" borderId="110" xfId="0" applyNumberFormat="1" applyFont="1" applyFill="1" applyBorder="1" applyAlignment="1">
      <alignment horizontal="center" vertical="center"/>
    </xf>
    <xf numFmtId="15" fontId="109" fillId="34" borderId="30" xfId="345" applyNumberFormat="1" applyFont="1" applyFill="1" applyBorder="1" applyAlignment="1">
      <alignment horizontal="center" vertical="center"/>
    </xf>
    <xf numFmtId="15" fontId="109" fillId="34" borderId="231" xfId="345" applyNumberFormat="1" applyFont="1" applyFill="1" applyBorder="1" applyAlignment="1">
      <alignment horizontal="center" vertical="center"/>
    </xf>
    <xf numFmtId="0" fontId="11" fillId="19" borderId="92" xfId="0" applyFont="1" applyFill="1" applyBorder="1" applyAlignment="1">
      <alignment horizontal="center" vertical="center" wrapText="1"/>
    </xf>
    <xf numFmtId="0" fontId="11" fillId="19" borderId="39" xfId="0" applyFont="1" applyFill="1" applyBorder="1" applyAlignment="1">
      <alignment horizontal="center" vertical="center" wrapText="1"/>
    </xf>
    <xf numFmtId="0" fontId="11" fillId="19" borderId="92" xfId="0" applyFont="1" applyFill="1" applyBorder="1" applyAlignment="1">
      <alignment vertical="center" wrapText="1"/>
    </xf>
    <xf numFmtId="0" fontId="11" fillId="19" borderId="39" xfId="0" applyFont="1" applyFill="1" applyBorder="1" applyAlignment="1">
      <alignment vertical="center" wrapText="1"/>
    </xf>
    <xf numFmtId="0" fontId="90" fillId="0" borderId="113" xfId="398" applyFont="1" applyFill="1" applyBorder="1" applyAlignment="1">
      <alignment horizontal="center" vertical="center" wrapText="1"/>
    </xf>
    <xf numFmtId="0" fontId="90" fillId="0" borderId="114" xfId="398" applyFont="1" applyFill="1" applyBorder="1" applyAlignment="1">
      <alignment horizontal="center" vertical="center" wrapText="1"/>
    </xf>
    <xf numFmtId="0" fontId="90" fillId="0" borderId="116" xfId="398" applyFont="1" applyFill="1" applyBorder="1" applyAlignment="1">
      <alignment horizontal="center" vertical="center" wrapText="1"/>
    </xf>
    <xf numFmtId="0" fontId="90" fillId="0" borderId="117" xfId="398" applyFont="1" applyFill="1" applyBorder="1" applyAlignment="1">
      <alignment horizontal="center" vertical="center" wrapText="1"/>
    </xf>
    <xf numFmtId="0" fontId="90" fillId="0" borderId="101" xfId="395" applyFont="1" applyBorder="1" applyAlignment="1">
      <alignment horizontal="center" vertical="center"/>
    </xf>
    <xf numFmtId="0" fontId="90" fillId="0" borderId="111" xfId="395" applyFont="1" applyBorder="1" applyAlignment="1">
      <alignment horizontal="center" vertical="center"/>
    </xf>
    <xf numFmtId="0" fontId="93" fillId="0" borderId="226" xfId="395" applyFont="1" applyBorder="1" applyAlignment="1">
      <alignment horizontal="center" vertical="center"/>
    </xf>
    <xf numFmtId="0" fontId="93" fillId="0" borderId="228" xfId="395" applyFont="1" applyBorder="1" applyAlignment="1">
      <alignment horizontal="center" vertical="center"/>
    </xf>
    <xf numFmtId="3" fontId="93" fillId="25" borderId="226" xfId="395" applyNumberFormat="1" applyFont="1" applyFill="1" applyBorder="1" applyAlignment="1">
      <alignment horizontal="left" vertical="center"/>
    </xf>
    <xf numFmtId="3" fontId="93" fillId="25" borderId="227" xfId="395" applyNumberFormat="1" applyFont="1" applyFill="1" applyBorder="1" applyAlignment="1">
      <alignment horizontal="left" vertical="center"/>
    </xf>
    <xf numFmtId="3" fontId="93" fillId="25" borderId="228" xfId="395" applyNumberFormat="1" applyFont="1" applyFill="1" applyBorder="1" applyAlignment="1">
      <alignment horizontal="left" vertical="center"/>
    </xf>
    <xf numFmtId="3" fontId="104" fillId="25" borderId="226" xfId="395" applyNumberFormat="1" applyFont="1" applyFill="1" applyBorder="1" applyAlignment="1">
      <alignment horizontal="center" vertical="center"/>
    </xf>
    <xf numFmtId="3" fontId="104" fillId="25" borderId="227" xfId="395" applyNumberFormat="1" applyFont="1" applyFill="1" applyBorder="1" applyAlignment="1">
      <alignment horizontal="center" vertical="center"/>
    </xf>
    <xf numFmtId="3" fontId="104" fillId="25" borderId="228" xfId="395" applyNumberFormat="1" applyFont="1" applyFill="1" applyBorder="1" applyAlignment="1">
      <alignment horizontal="center" vertical="center"/>
    </xf>
    <xf numFmtId="3" fontId="104" fillId="32" borderId="226" xfId="395" applyNumberFormat="1" applyFont="1" applyFill="1" applyBorder="1" applyAlignment="1">
      <alignment horizontal="center" vertical="center"/>
    </xf>
    <xf numFmtId="3" fontId="104" fillId="32" borderId="227" xfId="395" applyNumberFormat="1" applyFont="1" applyFill="1" applyBorder="1" applyAlignment="1">
      <alignment horizontal="center" vertical="center"/>
    </xf>
    <xf numFmtId="3" fontId="104" fillId="32" borderId="228" xfId="395" applyNumberFormat="1" applyFont="1" applyFill="1" applyBorder="1" applyAlignment="1">
      <alignment horizontal="center" vertical="center"/>
    </xf>
    <xf numFmtId="0" fontId="93" fillId="26" borderId="98" xfId="393" applyFont="1" applyFill="1" applyBorder="1" applyAlignment="1">
      <alignment horizontal="center" vertical="center"/>
    </xf>
    <xf numFmtId="0" fontId="93" fillId="26" borderId="108" xfId="393" applyFont="1" applyFill="1" applyBorder="1" applyAlignment="1">
      <alignment horizontal="center" vertical="center"/>
    </xf>
    <xf numFmtId="0" fontId="93" fillId="26" borderId="100" xfId="393" applyFont="1" applyFill="1" applyBorder="1" applyAlignment="1">
      <alignment horizontal="center" vertical="center"/>
    </xf>
    <xf numFmtId="165" fontId="90" fillId="0" borderId="113" xfId="398" applyNumberFormat="1" applyFont="1" applyFill="1" applyBorder="1" applyAlignment="1">
      <alignment horizontal="center" vertical="center"/>
    </xf>
    <xf numFmtId="165" fontId="90" fillId="0" borderId="73" xfId="398" applyNumberFormat="1" applyFont="1" applyFill="1" applyBorder="1" applyAlignment="1">
      <alignment horizontal="center" vertical="center"/>
    </xf>
    <xf numFmtId="0" fontId="90" fillId="0" borderId="21" xfId="398" applyFont="1" applyFill="1" applyBorder="1" applyAlignment="1">
      <alignment horizontal="center" vertical="center" wrapText="1"/>
    </xf>
    <xf numFmtId="0" fontId="90" fillId="0" borderId="95" xfId="398" applyFont="1" applyFill="1" applyBorder="1" applyAlignment="1">
      <alignment horizontal="center" vertical="center" wrapText="1"/>
    </xf>
    <xf numFmtId="0" fontId="90" fillId="0" borderId="99" xfId="398" applyFont="1" applyFill="1" applyBorder="1" applyAlignment="1">
      <alignment horizontal="center" vertical="center" wrapText="1"/>
    </xf>
    <xf numFmtId="0" fontId="90" fillId="0" borderId="112" xfId="398" applyFont="1" applyFill="1" applyBorder="1" applyAlignment="1">
      <alignment horizontal="center" vertical="center" wrapText="1"/>
    </xf>
    <xf numFmtId="1" fontId="93" fillId="0" borderId="98" xfId="395" applyNumberFormat="1" applyFont="1" applyBorder="1" applyAlignment="1">
      <alignment horizontal="center" vertical="center"/>
    </xf>
    <xf numFmtId="1" fontId="93" fillId="0" borderId="100" xfId="395" applyNumberFormat="1" applyFont="1" applyBorder="1" applyAlignment="1">
      <alignment horizontal="center" vertical="center"/>
    </xf>
    <xf numFmtId="0" fontId="93" fillId="0" borderId="21" xfId="393" applyFont="1" applyFill="1" applyBorder="1" applyAlignment="1">
      <alignment horizontal="center" vertical="center" wrapText="1"/>
    </xf>
    <xf numFmtId="0" fontId="93" fillId="0" borderId="95" xfId="393" applyFont="1" applyFill="1" applyBorder="1" applyAlignment="1">
      <alignment horizontal="center" vertical="center" wrapText="1"/>
    </xf>
    <xf numFmtId="0" fontId="89" fillId="0" borderId="21" xfId="393" applyFont="1" applyFill="1" applyBorder="1" applyAlignment="1">
      <alignment horizontal="center" vertical="center" wrapText="1"/>
    </xf>
    <xf numFmtId="0" fontId="89" fillId="0" borderId="95" xfId="393" applyFont="1" applyFill="1" applyBorder="1" applyAlignment="1">
      <alignment horizontal="center" vertical="center" wrapText="1"/>
    </xf>
    <xf numFmtId="0" fontId="90" fillId="23" borderId="21" xfId="371" applyFont="1" applyFill="1" applyBorder="1" applyAlignment="1">
      <alignment horizontal="center" vertical="center" wrapText="1"/>
    </xf>
    <xf numFmtId="0" fontId="90" fillId="23" borderId="95" xfId="371" applyFont="1" applyFill="1" applyBorder="1" applyAlignment="1">
      <alignment horizontal="center" vertical="center" wrapText="1"/>
    </xf>
    <xf numFmtId="0" fontId="93" fillId="28" borderId="98" xfId="393" applyFont="1" applyFill="1" applyBorder="1" applyAlignment="1">
      <alignment horizontal="center" vertical="center" wrapText="1"/>
    </xf>
    <xf numFmtId="0" fontId="93" fillId="28" borderId="108" xfId="393" applyFont="1" applyFill="1" applyBorder="1" applyAlignment="1">
      <alignment horizontal="center" vertical="center" wrapText="1"/>
    </xf>
    <xf numFmtId="0" fontId="93" fillId="28" borderId="100" xfId="393" applyFont="1" applyFill="1" applyBorder="1" applyAlignment="1">
      <alignment horizontal="center" vertical="center" wrapText="1"/>
    </xf>
    <xf numFmtId="0" fontId="93" fillId="0" borderId="92" xfId="393" applyFont="1" applyFill="1" applyBorder="1" applyAlignment="1">
      <alignment horizontal="center" vertical="center" wrapText="1"/>
    </xf>
    <xf numFmtId="0" fontId="93" fillId="0" borderId="99" xfId="393" applyFont="1" applyFill="1" applyBorder="1" applyAlignment="1">
      <alignment horizontal="center" vertical="center" wrapText="1"/>
    </xf>
    <xf numFmtId="0" fontId="90" fillId="23" borderId="56" xfId="371" applyFont="1" applyFill="1" applyBorder="1" applyAlignment="1">
      <alignment horizontal="center" vertical="center" wrapText="1"/>
    </xf>
    <xf numFmtId="0" fontId="90" fillId="23" borderId="32" xfId="371" applyFont="1" applyFill="1" applyBorder="1" applyAlignment="1">
      <alignment horizontal="center" vertical="center" wrapText="1"/>
    </xf>
    <xf numFmtId="0" fontId="93" fillId="0" borderId="98" xfId="395" applyFont="1" applyBorder="1" applyAlignment="1">
      <alignment horizontal="center" vertical="center"/>
    </xf>
    <xf numFmtId="0" fontId="93" fillId="0" borderId="100" xfId="395" applyFont="1" applyBorder="1" applyAlignment="1">
      <alignment horizontal="center" vertical="center"/>
    </xf>
    <xf numFmtId="0" fontId="93" fillId="31" borderId="226" xfId="395" applyFont="1" applyFill="1" applyBorder="1" applyAlignment="1">
      <alignment horizontal="center" vertical="center"/>
    </xf>
    <xf numFmtId="0" fontId="93" fillId="31" borderId="227" xfId="395" applyFont="1" applyFill="1" applyBorder="1" applyAlignment="1">
      <alignment horizontal="center" vertical="center"/>
    </xf>
    <xf numFmtId="0" fontId="93" fillId="31" borderId="228" xfId="395" applyFont="1" applyFill="1" applyBorder="1" applyAlignment="1">
      <alignment horizontal="center" vertical="center"/>
    </xf>
    <xf numFmtId="0" fontId="93" fillId="21" borderId="226" xfId="393" applyFont="1" applyFill="1" applyBorder="1" applyAlignment="1">
      <alignment horizontal="center" vertical="center" wrapText="1"/>
    </xf>
    <xf numFmtId="0" fontId="93" fillId="21" borderId="227" xfId="393" applyFont="1" applyFill="1" applyBorder="1" applyAlignment="1">
      <alignment horizontal="center" vertical="center" wrapText="1"/>
    </xf>
    <xf numFmtId="0" fontId="93" fillId="21" borderId="228" xfId="393" applyFont="1" applyFill="1" applyBorder="1" applyAlignment="1">
      <alignment horizontal="center" vertical="center" wrapText="1"/>
    </xf>
    <xf numFmtId="0" fontId="90" fillId="0" borderId="113" xfId="393" applyFont="1" applyFill="1" applyBorder="1" applyAlignment="1">
      <alignment horizontal="center" vertical="center" wrapText="1"/>
    </xf>
    <xf numFmtId="0" fontId="90" fillId="0" borderId="114" xfId="393" applyFont="1" applyFill="1" applyBorder="1" applyAlignment="1">
      <alignment horizontal="center" vertical="center" wrapText="1"/>
    </xf>
    <xf numFmtId="0" fontId="90" fillId="0" borderId="101" xfId="398" applyFont="1" applyFill="1" applyBorder="1" applyAlignment="1">
      <alignment horizontal="center" vertical="center"/>
    </xf>
    <xf numFmtId="0" fontId="90" fillId="0" borderId="119" xfId="398" applyFont="1" applyFill="1" applyBorder="1" applyAlignment="1">
      <alignment horizontal="center" vertical="center"/>
    </xf>
    <xf numFmtId="0" fontId="90" fillId="0" borderId="120" xfId="398" applyFont="1" applyFill="1" applyBorder="1" applyAlignment="1">
      <alignment horizontal="center" vertical="center"/>
    </xf>
    <xf numFmtId="0" fontId="93" fillId="24" borderId="98" xfId="393" applyFont="1" applyFill="1" applyBorder="1" applyAlignment="1">
      <alignment horizontal="center" vertical="center" wrapText="1"/>
    </xf>
    <xf numFmtId="0" fontId="93" fillId="24" borderId="108" xfId="393" applyFont="1" applyFill="1" applyBorder="1" applyAlignment="1">
      <alignment horizontal="center" vertical="center" wrapText="1"/>
    </xf>
    <xf numFmtId="0" fontId="93" fillId="24" borderId="100" xfId="393" applyFont="1" applyFill="1" applyBorder="1" applyAlignment="1">
      <alignment horizontal="center" vertical="center" wrapText="1"/>
    </xf>
    <xf numFmtId="0" fontId="6" fillId="0" borderId="50" xfId="371" applyFont="1" applyFill="1" applyBorder="1" applyAlignment="1">
      <alignment horizontal="center" vertical="center" wrapText="1"/>
    </xf>
    <xf numFmtId="0" fontId="93" fillId="18" borderId="98" xfId="398" applyFont="1" applyFill="1" applyBorder="1" applyAlignment="1">
      <alignment horizontal="center" vertical="center" wrapText="1"/>
    </xf>
    <xf numFmtId="0" fontId="93" fillId="18" borderId="108" xfId="398" applyFont="1" applyFill="1" applyBorder="1" applyAlignment="1">
      <alignment horizontal="center" vertical="center" wrapText="1"/>
    </xf>
    <xf numFmtId="0" fontId="93" fillId="18" borderId="121" xfId="398" applyFont="1" applyFill="1" applyBorder="1" applyAlignment="1">
      <alignment horizontal="center" vertical="center" wrapText="1"/>
    </xf>
    <xf numFmtId="165" fontId="90" fillId="0" borderId="113" xfId="396" applyNumberFormat="1" applyFont="1" applyFill="1" applyBorder="1" applyAlignment="1">
      <alignment horizontal="center" vertical="center" wrapText="1"/>
    </xf>
    <xf numFmtId="165" fontId="90" fillId="0" borderId="114" xfId="396" applyNumberFormat="1" applyFont="1" applyFill="1" applyBorder="1" applyAlignment="1">
      <alignment horizontal="center" vertical="center" wrapText="1"/>
    </xf>
    <xf numFmtId="0" fontId="90" fillId="0" borderId="113" xfId="396" applyFont="1" applyFill="1" applyBorder="1" applyAlignment="1">
      <alignment horizontal="center" vertical="center" wrapText="1"/>
    </xf>
    <xf numFmtId="0" fontId="90" fillId="0" borderId="118" xfId="396" applyFont="1" applyFill="1" applyBorder="1" applyAlignment="1">
      <alignment horizontal="center" vertical="center" wrapText="1"/>
    </xf>
    <xf numFmtId="0" fontId="90" fillId="0" borderId="122" xfId="396" applyFont="1" applyFill="1" applyBorder="1" applyAlignment="1">
      <alignment horizontal="center" vertical="center" wrapText="1"/>
    </xf>
    <xf numFmtId="0" fontId="90" fillId="0" borderId="123" xfId="396" applyFont="1" applyFill="1" applyBorder="1" applyAlignment="1">
      <alignment horizontal="center" vertical="center" wrapText="1"/>
    </xf>
    <xf numFmtId="0" fontId="90" fillId="0" borderId="21" xfId="423" applyFont="1" applyFill="1" applyBorder="1" applyAlignment="1">
      <alignment horizontal="center" vertical="center" wrapText="1"/>
    </xf>
    <xf numFmtId="0" fontId="90" fillId="0" borderId="95" xfId="423" applyFont="1" applyFill="1" applyBorder="1" applyAlignment="1">
      <alignment horizontal="center" vertical="center" wrapText="1"/>
    </xf>
    <xf numFmtId="0" fontId="4" fillId="0" borderId="21" xfId="368" applyFont="1" applyFill="1" applyBorder="1" applyAlignment="1">
      <alignment horizontal="center" vertical="center" wrapText="1"/>
    </xf>
    <xf numFmtId="0" fontId="4" fillId="0" borderId="95" xfId="368" applyFont="1" applyFill="1" applyBorder="1" applyAlignment="1">
      <alignment horizontal="center" vertical="center" wrapText="1"/>
    </xf>
    <xf numFmtId="0" fontId="90" fillId="0" borderId="124" xfId="398" applyFont="1" applyFill="1" applyBorder="1" applyAlignment="1">
      <alignment horizontal="center" vertical="center"/>
    </xf>
    <xf numFmtId="0" fontId="90" fillId="0" borderId="125" xfId="398" applyFont="1" applyFill="1" applyBorder="1" applyAlignment="1">
      <alignment horizontal="center" vertical="center"/>
    </xf>
    <xf numFmtId="0" fontId="90" fillId="0" borderId="126" xfId="398" applyFont="1" applyFill="1" applyBorder="1" applyAlignment="1">
      <alignment horizontal="center" vertical="center"/>
    </xf>
  </cellXfs>
  <cellStyles count="437">
    <cellStyle name="," xfId="1"/>
    <cellStyle name=", 2" xfId="2"/>
    <cellStyle name=", 3" xfId="3"/>
    <cellStyle name=", 4" xfId="4"/>
    <cellStyle name=", 5" xfId="5"/>
    <cellStyle name=", 6" xfId="6"/>
    <cellStyle name=", 7" xfId="7"/>
    <cellStyle name=", 8" xfId="8"/>
    <cellStyle name=", 9" xfId="9"/>
    <cellStyle name=",_ BYR " xfId="10"/>
    <cellStyle name=",_05 AGUSTUS  2011" xfId="11"/>
    <cellStyle name=",_1" xfId="12"/>
    <cellStyle name=",_ABRI TAUPAN" xfId="13"/>
    <cellStyle name=",_BAHAN BAKU (09 JULI 2012)" xfId="14"/>
    <cellStyle name=",_Copy of TIMBANGAN2" xfId="15"/>
    <cellStyle name=",_ISK (13 JUNI 2012)" xfId="16"/>
    <cellStyle name=",_ISK (14 JULI 2012)" xfId="17"/>
    <cellStyle name=",_KOPRA  JULI  2012" xfId="18"/>
    <cellStyle name=",_KOPRA  JULI  2012_1" xfId="19"/>
    <cellStyle name=",_KOPRA  JULI  2012_1_KOPRA  OKTOBER  2012" xfId="20"/>
    <cellStyle name=",_KOPRA  JULI  2012_1_KOPRA FEBRUARI  2013" xfId="21"/>
    <cellStyle name=",_KOPRA  JUNI  2012" xfId="22"/>
    <cellStyle name=",_KOPRA  JUNI  2012_1" xfId="23"/>
    <cellStyle name=",_KOPRA  JUNI  2012_1 2" xfId="24"/>
    <cellStyle name=",_KOPRA  JUNI  2012_1 3" xfId="25"/>
    <cellStyle name=",_KOPRA  JUNI  2012_1 4" xfId="26"/>
    <cellStyle name=",_KOPRA  JUNI  2012_1 5" xfId="27"/>
    <cellStyle name=",_KOPRA  JUNI  2012_1 6" xfId="28"/>
    <cellStyle name=",_KOPRA  JUNI  2012_1 7" xfId="29"/>
    <cellStyle name=",_KOPRA  JUNI  2012_1 8" xfId="30"/>
    <cellStyle name=",_KOPRA  JUNI  2012_1 9" xfId="31"/>
    <cellStyle name=",_KOPRA  JUNI  2012_1_ BYR " xfId="32"/>
    <cellStyle name=",_KOPRA  JUNI  2012_1_1" xfId="33"/>
    <cellStyle name=",_KOPRA  JUNI  2012_1_ABRI TAUPAN" xfId="34"/>
    <cellStyle name=",_KOPRA  JUNI  2012_1_Copy of TIMBANGAN2" xfId="35"/>
    <cellStyle name=",_KOPRA  JUNI  2012_1_KOPRA  JULI  2012" xfId="36"/>
    <cellStyle name=",_KOPRA  JUNI  2012_1_KOPRA  JULI  2012_1" xfId="37"/>
    <cellStyle name=",_KOPRA  JUNI  2012_1_KOPRA  JULI  2012_1_KOPRA  OKTOBER  2012" xfId="38"/>
    <cellStyle name=",_KOPRA  JUNI  2012_1_KOPRA  JULI  2012_1_KOPRA FEBRUARI  2013" xfId="39"/>
    <cellStyle name=",_KOPRA  JUNI  2012_1_KOPRA  OKTOBER  2012" xfId="40"/>
    <cellStyle name=",_KOPRA  JUNI  2012_1_KOPRA  OKTOBER  2012_KOPRA FEBRUARI  2013" xfId="41"/>
    <cellStyle name=",_KOPRA  JUNI  2012_1_KOPRA FEBRUARI  2013" xfId="42"/>
    <cellStyle name=",_KOPRA  JUNI  2012_1_PT ISK TGL 28  JUNI 2012" xfId="43"/>
    <cellStyle name=",_KOPRA  JUNI  2012_1_TIMBANGAN2" xfId="44"/>
    <cellStyle name=",_KOPRA  JUNI  2012_BAHAN BAKU (09 JULI 2012)" xfId="45"/>
    <cellStyle name=",_KOPRA  JUNI  2012_KOPRA  JUNI  2012" xfId="46"/>
    <cellStyle name=",_KOPRA  OKTOBER  2012" xfId="47"/>
    <cellStyle name=",_KOPRA  OKTOBER  2012_KOPRA FEBRUARI  2013" xfId="48"/>
    <cellStyle name=",_KOPRA FEBRUARI  2013" xfId="49"/>
    <cellStyle name=",_PT ISK TGL 28  JUNI 2012" xfId="50"/>
    <cellStyle name=",_PT.ISK TGL 27  JUNI 2012" xfId="51"/>
    <cellStyle name=",_PT.ISK TGL 28  JUNI 2012" xfId="52"/>
    <cellStyle name=",_TIMBANGAN2" xfId="53"/>
    <cellStyle name=",_Upah Bongkar  TBS ~ MARET 2011" xfId="54"/>
    <cellStyle name=",_Upah Bongkar  TBS ~ MARET 2011 2" xfId="55"/>
    <cellStyle name=",_Upah Bongkar  TBS ~ MARET 2011 3" xfId="56"/>
    <cellStyle name=",_Upah Bongkar  TBS ~ MARET 2011 4" xfId="57"/>
    <cellStyle name=",_Upah Bongkar  TBS ~ MARET 2011 5" xfId="58"/>
    <cellStyle name=",_Upah Bongkar  TBS ~ MARET 2011 6" xfId="59"/>
    <cellStyle name=",_Upah Bongkar  TBS ~ MARET 2011 7" xfId="60"/>
    <cellStyle name=",_Upah Bongkar  TBS ~ MARET 2011 8" xfId="61"/>
    <cellStyle name=",_Upah Bongkar  TBS ~ MARET 2011 9" xfId="62"/>
    <cellStyle name=",_Upah Bongkar  TBS ~ MARET 2011_ BYR " xfId="63"/>
    <cellStyle name=",_Upah Bongkar  TBS ~ MARET 2011_1" xfId="64"/>
    <cellStyle name=",_Upah Bongkar  TBS ~ MARET 2011_ABRI TAUPAN" xfId="65"/>
    <cellStyle name=",_Upah Bongkar  TBS ~ MARET 2011_Copy of TIMBANGAN2" xfId="66"/>
    <cellStyle name=",_Upah Bongkar  TBS ~ MARET 2011_KOPRA  JULI  2012" xfId="67"/>
    <cellStyle name=",_Upah Bongkar  TBS ~ MARET 2011_KOPRA  JULI  2012_1" xfId="68"/>
    <cellStyle name=",_Upah Bongkar  TBS ~ MARET 2011_KOPRA  JULI  2012_1_KOPRA  OKTOBER  2012" xfId="69"/>
    <cellStyle name=",_Upah Bongkar  TBS ~ MARET 2011_KOPRA  JULI  2012_1_KOPRA FEBRUARI  2013" xfId="70"/>
    <cellStyle name=",_Upah Bongkar  TBS ~ MARET 2011_KOPRA  JUNI  2012" xfId="71"/>
    <cellStyle name=",_Upah Bongkar  TBS ~ MARET 2011_KOPRA  JUNI  2012_1" xfId="72"/>
    <cellStyle name=",_Upah Bongkar  TBS ~ MARET 2011_KOPRA  JUNI  2012_1 2" xfId="73"/>
    <cellStyle name=",_Upah Bongkar  TBS ~ MARET 2011_KOPRA  JUNI  2012_1 3" xfId="74"/>
    <cellStyle name=",_Upah Bongkar  TBS ~ MARET 2011_KOPRA  JUNI  2012_1 4" xfId="75"/>
    <cellStyle name=",_Upah Bongkar  TBS ~ MARET 2011_KOPRA  JUNI  2012_1 5" xfId="76"/>
    <cellStyle name=",_Upah Bongkar  TBS ~ MARET 2011_KOPRA  JUNI  2012_1 6" xfId="77"/>
    <cellStyle name=",_Upah Bongkar  TBS ~ MARET 2011_KOPRA  JUNI  2012_1 7" xfId="78"/>
    <cellStyle name=",_Upah Bongkar  TBS ~ MARET 2011_KOPRA  JUNI  2012_1 8" xfId="79"/>
    <cellStyle name=",_Upah Bongkar  TBS ~ MARET 2011_KOPRA  JUNI  2012_1 9" xfId="80"/>
    <cellStyle name=",_Upah Bongkar  TBS ~ MARET 2011_KOPRA  JUNI  2012_1_ BYR " xfId="81"/>
    <cellStyle name=",_Upah Bongkar  TBS ~ MARET 2011_KOPRA  JUNI  2012_1_1" xfId="82"/>
    <cellStyle name=",_Upah Bongkar  TBS ~ MARET 2011_KOPRA  JUNI  2012_1_ABRI TAUPAN" xfId="83"/>
    <cellStyle name=",_Upah Bongkar  TBS ~ MARET 2011_KOPRA  JUNI  2012_1_Copy of TIMBANGAN2" xfId="84"/>
    <cellStyle name=",_Upah Bongkar  TBS ~ MARET 2011_KOPRA  JUNI  2012_1_KOPRA  JULI  2012" xfId="85"/>
    <cellStyle name=",_Upah Bongkar  TBS ~ MARET 2011_KOPRA  JUNI  2012_1_KOPRA  JULI  2012_1" xfId="86"/>
    <cellStyle name=",_Upah Bongkar  TBS ~ MARET 2011_KOPRA  JUNI  2012_1_KOPRA  JULI  2012_1_KOPRA  OKTOBER  2012" xfId="87"/>
    <cellStyle name=",_Upah Bongkar  TBS ~ MARET 2011_KOPRA  JUNI  2012_1_KOPRA  JULI  2012_1_KOPRA FEBRUARI  2013" xfId="88"/>
    <cellStyle name=",_Upah Bongkar  TBS ~ MARET 2011_KOPRA  JUNI  2012_1_KOPRA  OKTOBER  2012" xfId="89"/>
    <cellStyle name=",_Upah Bongkar  TBS ~ MARET 2011_KOPRA  JUNI  2012_1_KOPRA  OKTOBER  2012_KOPRA FEBRUARI  2013" xfId="90"/>
    <cellStyle name=",_Upah Bongkar  TBS ~ MARET 2011_KOPRA  JUNI  2012_1_KOPRA FEBRUARI  2013" xfId="91"/>
    <cellStyle name=",_Upah Bongkar  TBS ~ MARET 2011_KOPRA  JUNI  2012_1_PT ISK TGL 28  JUNI 2012" xfId="92"/>
    <cellStyle name=",_Upah Bongkar  TBS ~ MARET 2011_KOPRA  JUNI  2012_1_TIMBANGAN2" xfId="93"/>
    <cellStyle name=",_Upah Bongkar  TBS ~ MARET 2011_KOPRA  JUNI  2012_BAHAN BAKU (09 JULI 2012)" xfId="94"/>
    <cellStyle name=",_Upah Bongkar  TBS ~ MARET 2011_KOPRA  JUNI  2012_KOPRA  JUNI  2012" xfId="95"/>
    <cellStyle name=",_Upah Bongkar  TBS ~ MARET 2011_KOPRA  OKTOBER  2012" xfId="96"/>
    <cellStyle name=",_Upah Bongkar  TBS ~ MARET 2011_KOPRA  OKTOBER  2012_KOPRA FEBRUARI  2013" xfId="97"/>
    <cellStyle name=",_Upah Bongkar  TBS ~ MARET 2011_KOPRA FEBRUARI  2013" xfId="98"/>
    <cellStyle name=",_Upah Bongkar  TBS ~ MARET 2011_PT ISK TGL 28  JUNI 2012" xfId="99"/>
    <cellStyle name=",_Upah Bongkar  TBS ~ MARET 2011_PT.ISK TGL 27  JUNI 2012" xfId="100"/>
    <cellStyle name=",_Upah Bongkar  TBS ~ MARET 2011_PT.ISK TGL 28  JUNI 2012" xfId="101"/>
    <cellStyle name=",_Upah Bongkar  TBS ~ MARET 2011_TIMBANGAN2" xfId="102"/>
    <cellStyle name=",_Upah Bongkar  TBS ~ MARET 2011_Upah Bongkar ~  Agustus 2012" xfId="103"/>
    <cellStyle name=",_Upah Bongkar ~  AGUSTUS 2011" xfId="104"/>
    <cellStyle name=",_Upah Bongkar ~  Agustus 2012" xfId="105"/>
    <cellStyle name=",_Uph Bongkar  ~DES  2010" xfId="106"/>
    <cellStyle name=",_Uph Bongkar  ~DES  2010_ BYR " xfId="107"/>
    <cellStyle name=",_Uph Bongkar  ~DES  2010_1" xfId="108"/>
    <cellStyle name=",_Uph Bongkar  ~DES  2010_ISK (14 JULI 2012)" xfId="109"/>
    <cellStyle name=",_Uph Bongkar  ~DES  2010_KOPRA  JULI  2012" xfId="110"/>
    <cellStyle name=",_Uph Bongkar  ~DES  2010_KOPRA  JUNI  2012" xfId="111"/>
    <cellStyle name=",_Uph Bongkar  ~DES  2010_KOPRA  OKTOBER  2012" xfId="112"/>
    <cellStyle name=",_Uph Bongkar  ~DES  2010_KOPRA FEBRUARI  2013" xfId="113"/>
    <cellStyle name=",_Uph Bongkar  ~DES  2010_Upah Bongkar ~  AGUSTUS 2011" xfId="114"/>
    <cellStyle name=",_Uph Bongkar  ~DES  2010_Upah Bongkar ~  Agustus 2012" xfId="115"/>
    <cellStyle name=",_Uph Bongkar  ~DES  2010_Usulan Pembayaran TBS ~ Agustus 2012" xfId="116"/>
    <cellStyle name=",_Usulan Pembayaran TBS ~ Agustus 2012" xfId="117"/>
    <cellStyle name="?" xfId="118"/>
    <cellStyle name="??" xfId="119"/>
    <cellStyle name="?? 1" xfId="120"/>
    <cellStyle name="?? 2" xfId="121"/>
    <cellStyle name="?? 3" xfId="122"/>
    <cellStyle name="?? 4" xfId="123"/>
    <cellStyle name="????" xfId="124"/>
    <cellStyle name="?????" xfId="125"/>
    <cellStyle name="??????" xfId="126"/>
    <cellStyle name="????_ BYR" xfId="127"/>
    <cellStyle name="??_ BYR" xfId="128"/>
    <cellStyle name="??1" xfId="129"/>
    <cellStyle name="??2" xfId="130"/>
    <cellStyle name="??3" xfId="131"/>
    <cellStyle name="??4" xfId="132"/>
    <cellStyle name="??5" xfId="133"/>
    <cellStyle name="??6" xfId="134"/>
    <cellStyle name="?_ BYR" xfId="135"/>
    <cellStyle name="20% - ??1" xfId="136"/>
    <cellStyle name="20% - ??2" xfId="137"/>
    <cellStyle name="20% - ??3" xfId="138"/>
    <cellStyle name="20% - ??4" xfId="139"/>
    <cellStyle name="20% - ??5" xfId="140"/>
    <cellStyle name="20% - ??6" xfId="141"/>
    <cellStyle name="20% - 輔色1" xfId="142"/>
    <cellStyle name="20% - 輔色2" xfId="143"/>
    <cellStyle name="20% - 輔色3" xfId="144"/>
    <cellStyle name="20% - 輔色4" xfId="145"/>
    <cellStyle name="20% - 輔色5" xfId="146"/>
    <cellStyle name="20% - 輔色6" xfId="147"/>
    <cellStyle name="40% - ??1" xfId="148"/>
    <cellStyle name="40% - ??2" xfId="149"/>
    <cellStyle name="40% - ??3" xfId="150"/>
    <cellStyle name="40% - ??4" xfId="151"/>
    <cellStyle name="40% - ??5" xfId="152"/>
    <cellStyle name="40% - ??6" xfId="153"/>
    <cellStyle name="40% - 輔色1" xfId="154"/>
    <cellStyle name="40% - 輔色2" xfId="155"/>
    <cellStyle name="40% - 輔色3" xfId="156"/>
    <cellStyle name="40% - 輔色4" xfId="157"/>
    <cellStyle name="40% - 輔色5" xfId="158"/>
    <cellStyle name="40% - 輔色6" xfId="159"/>
    <cellStyle name="60% - ??1" xfId="160"/>
    <cellStyle name="60% - ??2" xfId="161"/>
    <cellStyle name="60% - ??3" xfId="162"/>
    <cellStyle name="60% - ??4" xfId="163"/>
    <cellStyle name="60% - ??5" xfId="164"/>
    <cellStyle name="60% - ??6" xfId="165"/>
    <cellStyle name="60% - 輔色1" xfId="166"/>
    <cellStyle name="60% - 輔色2" xfId="167"/>
    <cellStyle name="60% - 輔色3" xfId="168"/>
    <cellStyle name="60% - 輔色4" xfId="169"/>
    <cellStyle name="60% - 輔色5" xfId="170"/>
    <cellStyle name="60% - 輔色6" xfId="171"/>
    <cellStyle name="Comma" xfId="426" builtinId="3"/>
    <cellStyle name="Comma [0] 10" xfId="172"/>
    <cellStyle name="Comma [0] 10 10" xfId="173"/>
    <cellStyle name="Comma [0] 10 2" xfId="174"/>
    <cellStyle name="Comma [0] 10 2 2" xfId="428"/>
    <cellStyle name="Comma [0] 10 3" xfId="175"/>
    <cellStyle name="Comma [0] 10 4" xfId="176"/>
    <cellStyle name="Comma [0] 10 5" xfId="177"/>
    <cellStyle name="Comma [0] 10 6" xfId="178"/>
    <cellStyle name="Comma [0] 10 7" xfId="179"/>
    <cellStyle name="Comma [0] 10 8" xfId="180"/>
    <cellStyle name="Comma [0] 10 9" xfId="181"/>
    <cellStyle name="Comma [0] 11" xfId="182"/>
    <cellStyle name="Comma [0] 12" xfId="183"/>
    <cellStyle name="Comma [0] 13" xfId="184"/>
    <cellStyle name="Comma [0] 14" xfId="185"/>
    <cellStyle name="Comma [0] 14 2" xfId="186"/>
    <cellStyle name="Comma [0] 15" xfId="187"/>
    <cellStyle name="Comma [0] 16" xfId="188"/>
    <cellStyle name="Comma [0] 16 2" xfId="189"/>
    <cellStyle name="Comma [0] 17" xfId="190"/>
    <cellStyle name="Comma [0] 17 2" xfId="191"/>
    <cellStyle name="Comma [0] 18" xfId="192"/>
    <cellStyle name="Comma [0] 19" xfId="193"/>
    <cellStyle name="Comma [0] 2" xfId="194"/>
    <cellStyle name="Comma [0] 2 10" xfId="195"/>
    <cellStyle name="Comma [0] 2 11" xfId="196"/>
    <cellStyle name="Comma [0] 2 12" xfId="197"/>
    <cellStyle name="Comma [0] 2 2" xfId="198"/>
    <cellStyle name="Comma [0] 2 2 2" xfId="199"/>
    <cellStyle name="Comma [0] 2 2 3" xfId="200"/>
    <cellStyle name="Comma [0] 2 2 3 2" xfId="431"/>
    <cellStyle name="Comma [0] 2 3" xfId="201"/>
    <cellStyle name="Comma [0] 2 4" xfId="202"/>
    <cellStyle name="Comma [0] 2 5" xfId="203"/>
    <cellStyle name="Comma [0] 2 6" xfId="204"/>
    <cellStyle name="Comma [0] 2 7" xfId="205"/>
    <cellStyle name="Comma [0] 2 8" xfId="206"/>
    <cellStyle name="Comma [0] 2 9" xfId="207"/>
    <cellStyle name="Comma [0] 20" xfId="208"/>
    <cellStyle name="Comma [0] 21" xfId="209"/>
    <cellStyle name="Comma [0] 21 10" xfId="210"/>
    <cellStyle name="Comma [0] 21 2" xfId="211"/>
    <cellStyle name="Comma [0] 21 2 2" xfId="429"/>
    <cellStyle name="Comma [0] 21 3" xfId="212"/>
    <cellStyle name="Comma [0] 21 4" xfId="213"/>
    <cellStyle name="Comma [0] 21 5" xfId="214"/>
    <cellStyle name="Comma [0] 21 6" xfId="215"/>
    <cellStyle name="Comma [0] 21 7" xfId="216"/>
    <cellStyle name="Comma [0] 21 8" xfId="217"/>
    <cellStyle name="Comma [0] 21 9" xfId="218"/>
    <cellStyle name="Comma [0] 22" xfId="219"/>
    <cellStyle name="Comma [0] 23" xfId="220"/>
    <cellStyle name="Comma [0] 23 2" xfId="221"/>
    <cellStyle name="Comma [0] 24" xfId="222"/>
    <cellStyle name="Comma [0] 3" xfId="223"/>
    <cellStyle name="Comma [0] 3 2" xfId="224"/>
    <cellStyle name="Comma [0] 3 3" xfId="225"/>
    <cellStyle name="Comma [0] 4" xfId="226"/>
    <cellStyle name="Comma [0] 4 2" xfId="227"/>
    <cellStyle name="Comma [0] 5" xfId="228"/>
    <cellStyle name="Comma [0] 6" xfId="229"/>
    <cellStyle name="Comma [0] 7" xfId="230"/>
    <cellStyle name="Comma [0] 7 2" xfId="231"/>
    <cellStyle name="Comma [0] 8" xfId="232"/>
    <cellStyle name="Comma [0] 8 2" xfId="233"/>
    <cellStyle name="Comma [0] 9" xfId="234"/>
    <cellStyle name="Comma [0] 9 10" xfId="235"/>
    <cellStyle name="Comma [0] 9 2" xfId="236"/>
    <cellStyle name="Comma [0] 9 3" xfId="237"/>
    <cellStyle name="Comma [0] 9 4" xfId="238"/>
    <cellStyle name="Comma [0] 9 5" xfId="239"/>
    <cellStyle name="Comma [0] 9 6" xfId="240"/>
    <cellStyle name="Comma [0] 9 7" xfId="241"/>
    <cellStyle name="Comma [0] 9 8" xfId="242"/>
    <cellStyle name="Comma [0] 9 9" xfId="243"/>
    <cellStyle name="Comma 10" xfId="244"/>
    <cellStyle name="Comma 10 10" xfId="245"/>
    <cellStyle name="Comma 10 10 2" xfId="436"/>
    <cellStyle name="Comma 10 2" xfId="246"/>
    <cellStyle name="Comma 10 2 2" xfId="430"/>
    <cellStyle name="Comma 10 3" xfId="247"/>
    <cellStyle name="Comma 10 4" xfId="248"/>
    <cellStyle name="Comma 10 5" xfId="249"/>
    <cellStyle name="Comma 10 6" xfId="250"/>
    <cellStyle name="Comma 10 7" xfId="251"/>
    <cellStyle name="Comma 10 8" xfId="252"/>
    <cellStyle name="Comma 10 9" xfId="253"/>
    <cellStyle name="Comma 11" xfId="254"/>
    <cellStyle name="Comma 12" xfId="255"/>
    <cellStyle name="Comma 13" xfId="256"/>
    <cellStyle name="Comma 13 2" xfId="257"/>
    <cellStyle name="Comma 14" xfId="258"/>
    <cellStyle name="Comma 15" xfId="259"/>
    <cellStyle name="Comma 16" xfId="260"/>
    <cellStyle name="Comma 17" xfId="261"/>
    <cellStyle name="Comma 18" xfId="262"/>
    <cellStyle name="Comma 19" xfId="263"/>
    <cellStyle name="Comma 19 2" xfId="264"/>
    <cellStyle name="Comma 2" xfId="265"/>
    <cellStyle name="Comma 2 10" xfId="266"/>
    <cellStyle name="Comma 2 11" xfId="267"/>
    <cellStyle name="Comma 2 12" xfId="268"/>
    <cellStyle name="Comma 2 13" xfId="269"/>
    <cellStyle name="Comma 2 2" xfId="270"/>
    <cellStyle name="Comma 2 3" xfId="271"/>
    <cellStyle name="Comma 2 4" xfId="272"/>
    <cellStyle name="Comma 2 5" xfId="273"/>
    <cellStyle name="Comma 2 6" xfId="274"/>
    <cellStyle name="Comma 2 7" xfId="275"/>
    <cellStyle name="Comma 2 8" xfId="276"/>
    <cellStyle name="Comma 2 9" xfId="277"/>
    <cellStyle name="Comma 20" xfId="278"/>
    <cellStyle name="Comma 20 2" xfId="279"/>
    <cellStyle name="Comma 20 3" xfId="280"/>
    <cellStyle name="Comma 21" xfId="281"/>
    <cellStyle name="Comma 24" xfId="282"/>
    <cellStyle name="Comma 24 2" xfId="283"/>
    <cellStyle name="Comma 3" xfId="284"/>
    <cellStyle name="Comma 3 2" xfId="285"/>
    <cellStyle name="Comma 3 3" xfId="286"/>
    <cellStyle name="Comma 4" xfId="287"/>
    <cellStyle name="Comma 4 2" xfId="288"/>
    <cellStyle name="Comma 4 3" xfId="289"/>
    <cellStyle name="Comma 4 4" xfId="290"/>
    <cellStyle name="Comma 4 5" xfId="291"/>
    <cellStyle name="Comma 4 6" xfId="292"/>
    <cellStyle name="Comma 4 7" xfId="293"/>
    <cellStyle name="Comma 4 8" xfId="294"/>
    <cellStyle name="Comma 4 9" xfId="295"/>
    <cellStyle name="Comma 5" xfId="296"/>
    <cellStyle name="Comma 6" xfId="297"/>
    <cellStyle name="Comma 7" xfId="298"/>
    <cellStyle name="Comma 7 2" xfId="299"/>
    <cellStyle name="Comma 8" xfId="300"/>
    <cellStyle name="Comma 8 2" xfId="301"/>
    <cellStyle name="Comma 8 3" xfId="302"/>
    <cellStyle name="Comma 9" xfId="303"/>
    <cellStyle name="Comma 9 2" xfId="304"/>
    <cellStyle name="Comma 9 3" xfId="305"/>
    <cellStyle name="Comma 9 4" xfId="306"/>
    <cellStyle name="Comma 9 5" xfId="307"/>
    <cellStyle name="Comma 9 6" xfId="308"/>
    <cellStyle name="Comma 9 7" xfId="309"/>
    <cellStyle name="Comma 9 8" xfId="310"/>
    <cellStyle name="Comma 9 9" xfId="311"/>
    <cellStyle name="Date" xfId="312"/>
    <cellStyle name="Euro" xfId="313"/>
    <cellStyle name="F2" xfId="314"/>
    <cellStyle name="F3" xfId="315"/>
    <cellStyle name="F4" xfId="316"/>
    <cellStyle name="F5" xfId="317"/>
    <cellStyle name="F6" xfId="318"/>
    <cellStyle name="F7" xfId="319"/>
    <cellStyle name="F8" xfId="320"/>
    <cellStyle name="Fixed" xfId="321"/>
    <cellStyle name="Heading1" xfId="322"/>
    <cellStyle name="Heading2" xfId="323"/>
    <cellStyle name="Hyperlink 2" xfId="324"/>
    <cellStyle name="Normal" xfId="0" builtinId="0"/>
    <cellStyle name="Normal 10" xfId="325"/>
    <cellStyle name="Normal 10 2" xfId="326"/>
    <cellStyle name="Normal 10 3" xfId="327"/>
    <cellStyle name="Normal 10 4" xfId="328"/>
    <cellStyle name="Normal 10 5" xfId="329"/>
    <cellStyle name="Normal 10 6" xfId="330"/>
    <cellStyle name="Normal 10 7" xfId="331"/>
    <cellStyle name="Normal 10 8" xfId="332"/>
    <cellStyle name="Normal 10 9" xfId="333"/>
    <cellStyle name="Normal 10_ABRI TAUPAN" xfId="334"/>
    <cellStyle name="Normal 11" xfId="335"/>
    <cellStyle name="Normal 11 2" xfId="336"/>
    <cellStyle name="Normal 11 2 2" xfId="434"/>
    <cellStyle name="Normal 12" xfId="337"/>
    <cellStyle name="Normal 13" xfId="338"/>
    <cellStyle name="Normal 14" xfId="339"/>
    <cellStyle name="Normal 15" xfId="340"/>
    <cellStyle name="Normal 16" xfId="341"/>
    <cellStyle name="Normal 17" xfId="342"/>
    <cellStyle name="Normal 18" xfId="343"/>
    <cellStyle name="Normal 19" xfId="344"/>
    <cellStyle name="Normal 2" xfId="345"/>
    <cellStyle name="Normal 2 10" xfId="346"/>
    <cellStyle name="Normal 2 11" xfId="347"/>
    <cellStyle name="Normal 2 12" xfId="348"/>
    <cellStyle name="Normal 2 2" xfId="349"/>
    <cellStyle name="Normal 2 3" xfId="350"/>
    <cellStyle name="Normal 2 4" xfId="351"/>
    <cellStyle name="Normal 2 5" xfId="352"/>
    <cellStyle name="Normal 2 6" xfId="353"/>
    <cellStyle name="Normal 2 7" xfId="354"/>
    <cellStyle name="Normal 2 8" xfId="355"/>
    <cellStyle name="Normal 2 9" xfId="356"/>
    <cellStyle name="Normal 2_ BYR " xfId="357"/>
    <cellStyle name="Normal 20" xfId="358"/>
    <cellStyle name="Normal 21" xfId="359"/>
    <cellStyle name="Normal 22" xfId="360"/>
    <cellStyle name="Normal 23" xfId="361"/>
    <cellStyle name="Normal 23 2" xfId="362"/>
    <cellStyle name="Normal 24" xfId="363"/>
    <cellStyle name="Normal 25" xfId="364"/>
    <cellStyle name="Normal 26" xfId="365"/>
    <cellStyle name="Normal 27" xfId="366"/>
    <cellStyle name="Normal 28" xfId="427"/>
    <cellStyle name="Normal 3" xfId="367"/>
    <cellStyle name="Normal 3 17" xfId="368"/>
    <cellStyle name="Normal 3 2" xfId="369"/>
    <cellStyle name="Normal 3_ BYR " xfId="370"/>
    <cellStyle name="Normal 3_KOPRA  JUNI  2012" xfId="371"/>
    <cellStyle name="Normal 4" xfId="372"/>
    <cellStyle name="Normal 5" xfId="373"/>
    <cellStyle name="Normal 5 2" xfId="374"/>
    <cellStyle name="Normal 5 3" xfId="375"/>
    <cellStyle name="Normal 5 4" xfId="376"/>
    <cellStyle name="Normal 5 5" xfId="377"/>
    <cellStyle name="Normal 5 6" xfId="378"/>
    <cellStyle name="Normal 5 7" xfId="379"/>
    <cellStyle name="Normal 5 8" xfId="380"/>
    <cellStyle name="Normal 5 9" xfId="381"/>
    <cellStyle name="Normal 5_ABRI TAUPAN" xfId="382"/>
    <cellStyle name="Normal 6" xfId="383"/>
    <cellStyle name="Normal 7" xfId="384"/>
    <cellStyle name="Normal 8" xfId="385"/>
    <cellStyle name="Normal 8 2" xfId="386"/>
    <cellStyle name="Normal 9" xfId="387"/>
    <cellStyle name="Normal 9 2" xfId="388"/>
    <cellStyle name="Normal 9_ BYR " xfId="389"/>
    <cellStyle name="Normal_KB-FEB 2" xfId="390"/>
    <cellStyle name="Normal_KB-FEB 2 2" xfId="391"/>
    <cellStyle name="Normal_KB-FEB 2 2 2" xfId="392"/>
    <cellStyle name="Normal_KB-FEB 2 2 2 2" xfId="432"/>
    <cellStyle name="Normal_KB-FEB 3 2" xfId="435"/>
    <cellStyle name="Normal_KB-FEB 8" xfId="423"/>
    <cellStyle name="Normal_KB-FEB_KOPRA  JUNI  2012 2" xfId="393"/>
    <cellStyle name="Normal_KB-JULI 2007" xfId="394"/>
    <cellStyle name="Normal_KOPRA  JUNI  2012 2" xfId="395"/>
    <cellStyle name="Normal_KPR-FEB 2" xfId="396"/>
    <cellStyle name="Normal_KPR-FEB 2 2" xfId="397"/>
    <cellStyle name="Normal_KPR-FEB 2 2 2" xfId="424"/>
    <cellStyle name="Normal_KPR-FEB 2 2 2 2" xfId="433"/>
    <cellStyle name="Normal_KPR-FEB 3 2" xfId="425"/>
    <cellStyle name="Normal_KPR-FEB_KOPRA  JUNI  2012 2" xfId="398"/>
    <cellStyle name="times new roman" xfId="399"/>
    <cellStyle name="中等" xfId="400"/>
    <cellStyle name="備註" xfId="401"/>
    <cellStyle name="合計" xfId="402"/>
    <cellStyle name="壞" xfId="403"/>
    <cellStyle name="好" xfId="404"/>
    <cellStyle name="標題" xfId="405"/>
    <cellStyle name="標題 1" xfId="406"/>
    <cellStyle name="標題 2" xfId="407"/>
    <cellStyle name="標題 3" xfId="408"/>
    <cellStyle name="標題 4" xfId="409"/>
    <cellStyle name="檢查儲存格" xfId="410"/>
    <cellStyle name="計算方式" xfId="411"/>
    <cellStyle name="說明文字" xfId="412"/>
    <cellStyle name="警告文字" xfId="413"/>
    <cellStyle name="輔色1" xfId="414"/>
    <cellStyle name="輔色2" xfId="415"/>
    <cellStyle name="輔色3" xfId="416"/>
    <cellStyle name="輔色4" xfId="417"/>
    <cellStyle name="輔色5" xfId="418"/>
    <cellStyle name="輔色6" xfId="419"/>
    <cellStyle name="輸入" xfId="420"/>
    <cellStyle name="輸出" xfId="421"/>
    <cellStyle name="連結的儲存格" xfId="422"/>
  </cellStyles>
  <dxfs count="4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ma\vol2\WIN98\HACCP\FRM-HC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E-PSN3\ISO\QMS\PRO%20&amp;%20WIN\WIN-psn-001(penilaian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mroh\Local%20Settings\Temporary%20Internet%20Files\OLK13\DOK-ISK\ALL%20REPORT\DES06\Excel\FORM\FRM1-1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phin\d\CARBONIZING\DATA\LAP\JULY07\CRBN-JUL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%20HARIAN\LAP.KOPRA\PBL-ISK\Excel\FORM\FRM1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E-PSN3\LAPORAN\REKAP\Master\NEW%20FORIK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PBL-ISK\LAPORAN%20%20HARIAN\LAP.KB\Documents%20and%20Settings\e-pbl2\Local%20Settings\Temporary%20Internet%20Files\Content.IE5\614RU1KB\Sosialisasi%20ojt%20terbar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di\SHARING\Documents%20and%20Settings\ALONG\Local%20Settings\Temporary%20Internet%20Files\OLK8E\DATA%20QU\PBL-ISK\Excel\FORM\FRM1-1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Startup" Target="E-MP1/E-ADMP1/DLL/FIRMANS/PINDA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AYPS\DKR\DKR-BLN\JU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1-4\mp4\datamp1-3\My%20Documents\My%20Documents\TRANSITE\TRANSITE\HARDIS\S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ma\vol2\DATA\HACCP\FORM\FRM-HC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PBL-ISK\LAPORAN%20%20HARIAN\LAP.KB\PBL-ISK\LAPORAN%20%20HARIAN\Excel\USER\C-MPD1\LAPPROD\LAPHRN\HRNOF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PBL-ISK\LAPORAN%20%20HARIAN\LAP.KB\PBL-ISK\LAPORAN%20%20HARIAN\Excel\prowin-mpd\FORM\FRM1-1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PBL-ISK\LAPORAN%20%20HARIAN\LAP.KB\PBL-ISK\LAPORAN%20%20HARIAN\Excel\prowin-mpd\FRM1-1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mroh\Local%20Settings\Temporary%20Internet%20Files\OLK13\LAPORAN-ISK\PRODUKSI\THN%202008\FEB08\GAB-%20NOV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d4\c\DATA\HACCP\FORM\FRM-HC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E-PSN3\UMUM\FORM-PSN\SP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t3\C\Data%20Wtp\Laporan\FRM\FORM\Lazuardi\WET_PROC\CONTOH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DOK-ISK\HRD\UMUM\OTHER\LAIN\RESUME\MPD1\ISO\MASTER%20C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n2\data\Data%20BackUp\Pmk\ISO\9002\PROSEDUR\pmk20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mroh\JULI%202012\LAB%20DATA\PRO-QC\My%20Documents\Kalibrasi%20PSG\Lap%20kal\Gu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AYPS\DKR\DKR-BLN\0920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d4\c\My%20Documents\Kalibrasi%20PSG\Lap%20kal\Guru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AYPS\DKR\DKR-BLN\04200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mroh\Local%20Settings\Temporary%20Internet%20Files\OLK13\DOK-ISK\ALL%20REPORT\DES06\Excel\prowin-mpd\FRM1-1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-PSN3\ISO\QMS\PRO%20&amp;%20WIN\WIN-psn-001%2006-0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A-KJA\TRANSIT\2004\Kry-P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DATA%20QU\PBL-ISK\Excel\FORM\FRM1-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FORM\FRM1-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PBL-ISK\LAP%20BULANAN\ABSENSI\LAPORAN%20%20HARIAN\Excel\FORM\FRM1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\C-MPD1\LAPPROD\LAPHRN\HRNO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LAPORAN%20%20HARIAN\LAP.KOPRA\A-KJA\TRANSIT\2003\Kry-KB-WKB-AD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ONG\Local%20Settings\Temporary%20Internet%20Files\OLK8E\PBL-ISK\LAPORAN%20%20HARIAN\LAP.KB\PBL-ISK\LAPORAN%20%20HARIAN\Excel\FORM\FRM1-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M-HCC"/>
    </sheetNames>
    <definedNames>
      <definedName name="_xlbgnm.HCC6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2004"/>
      <sheetName val="Cover "/>
      <sheetName val="FORMULIR (2)"/>
      <sheetName val="WIN"/>
      <sheetName val="KODE A"/>
      <sheetName val="KODE B"/>
      <sheetName val="FORM"/>
      <sheetName val="Rekap "/>
      <sheetName val="Sheet1"/>
      <sheetName val="ddc"/>
      <sheetName val="pp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9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ap"/>
      <sheetName val="Sheet1"/>
      <sheetName val="TO PAK PENNY"/>
      <sheetName val="Sheet2"/>
    </sheetNames>
    <sheetDataSet>
      <sheetData sheetId="0"/>
      <sheetData sheetId="1">
        <row r="1">
          <cell r="E1" t="str">
            <v>TANGGAL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  <cell r="AD1">
            <v>25</v>
          </cell>
          <cell r="AE1">
            <v>26</v>
          </cell>
          <cell r="AF1">
            <v>27</v>
          </cell>
          <cell r="AG1">
            <v>28</v>
          </cell>
          <cell r="AH1">
            <v>29</v>
          </cell>
          <cell r="AI1">
            <v>30</v>
          </cell>
          <cell r="AJ1">
            <v>31</v>
          </cell>
        </row>
        <row r="2">
          <cell r="B2" t="str">
            <v>TEMPURUNG</v>
          </cell>
        </row>
        <row r="3">
          <cell r="C3" t="str">
            <v>Stock Awal</v>
          </cell>
          <cell r="F3">
            <v>201376.80000000002</v>
          </cell>
          <cell r="G3">
            <v>201376.80000000002</v>
          </cell>
          <cell r="H3">
            <v>202877.80000000002</v>
          </cell>
          <cell r="I3">
            <v>202877.80000000002</v>
          </cell>
          <cell r="J3">
            <v>205594.80000000002</v>
          </cell>
          <cell r="K3">
            <v>206440.30000000002</v>
          </cell>
          <cell r="L3">
            <v>209594.30000000002</v>
          </cell>
          <cell r="M3">
            <v>215123.30000000002</v>
          </cell>
          <cell r="N3">
            <v>222894.30000000002</v>
          </cell>
          <cell r="O3">
            <v>219715.80000000002</v>
          </cell>
          <cell r="P3">
            <v>213086.30000000002</v>
          </cell>
          <cell r="Q3">
            <v>200235.80000000002</v>
          </cell>
          <cell r="R3">
            <v>189739.80000000002</v>
          </cell>
          <cell r="S3">
            <v>181085.30000000002</v>
          </cell>
          <cell r="T3">
            <v>161641.80000000002</v>
          </cell>
          <cell r="U3">
            <v>147921.80000000002</v>
          </cell>
          <cell r="V3">
            <v>145023.30000000002</v>
          </cell>
          <cell r="W3">
            <v>149269.80000000002</v>
          </cell>
          <cell r="X3">
            <v>144636.30000000002</v>
          </cell>
          <cell r="Y3">
            <v>151200.80000000002</v>
          </cell>
          <cell r="Z3">
            <v>146780.30000000002</v>
          </cell>
          <cell r="AA3">
            <v>152014.80000000002</v>
          </cell>
          <cell r="AB3">
            <v>157144.80000000002</v>
          </cell>
          <cell r="AC3">
            <v>163623.80000000002</v>
          </cell>
          <cell r="AD3">
            <v>168468.80000000002</v>
          </cell>
          <cell r="AE3">
            <v>176211.30000000002</v>
          </cell>
          <cell r="AF3">
            <v>174520.30000000002</v>
          </cell>
          <cell r="AG3">
            <v>174520.30000000002</v>
          </cell>
          <cell r="AH3">
            <v>174520.30000000002</v>
          </cell>
          <cell r="AI3">
            <v>174520.30000000002</v>
          </cell>
          <cell r="AJ3">
            <v>174520.30000000002</v>
          </cell>
        </row>
        <row r="4">
          <cell r="C4" t="str">
            <v>Terima Tempurung</v>
          </cell>
          <cell r="F4">
            <v>0</v>
          </cell>
          <cell r="G4">
            <v>1501</v>
          </cell>
          <cell r="H4">
            <v>0</v>
          </cell>
          <cell r="I4">
            <v>2717</v>
          </cell>
          <cell r="J4">
            <v>845.5</v>
          </cell>
          <cell r="K4">
            <v>3154</v>
          </cell>
          <cell r="L4">
            <v>5529</v>
          </cell>
          <cell r="M4">
            <v>7771</v>
          </cell>
          <cell r="N4">
            <v>6621.5</v>
          </cell>
          <cell r="O4">
            <v>7020.5</v>
          </cell>
          <cell r="P4">
            <v>1149.5</v>
          </cell>
          <cell r="Q4">
            <v>3154</v>
          </cell>
          <cell r="R4">
            <v>4645.5</v>
          </cell>
          <cell r="S4">
            <v>6906.5</v>
          </cell>
          <cell r="T4">
            <v>1330</v>
          </cell>
          <cell r="U4">
            <v>1301.5</v>
          </cell>
          <cell r="V4">
            <v>4246.5</v>
          </cell>
          <cell r="W4">
            <v>2916.5</v>
          </cell>
          <cell r="X4">
            <v>6564.5</v>
          </cell>
          <cell r="Y4">
            <v>3429.5</v>
          </cell>
          <cell r="Z4">
            <v>5234.5</v>
          </cell>
          <cell r="AA4">
            <v>5130</v>
          </cell>
          <cell r="AB4">
            <v>6479</v>
          </cell>
          <cell r="AC4">
            <v>4845</v>
          </cell>
          <cell r="AD4">
            <v>7742.5</v>
          </cell>
          <cell r="AE4">
            <v>-1691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</row>
        <row r="5">
          <cell r="D5" t="str">
            <v>Dari Pembelian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</row>
        <row r="6">
          <cell r="D6" t="str">
            <v>Dari MPD</v>
          </cell>
          <cell r="F6">
            <v>0</v>
          </cell>
          <cell r="G6">
            <v>1501</v>
          </cell>
          <cell r="H6">
            <v>0</v>
          </cell>
          <cell r="I6">
            <v>2717</v>
          </cell>
          <cell r="J6">
            <v>845.5</v>
          </cell>
          <cell r="K6">
            <v>3154</v>
          </cell>
          <cell r="L6">
            <v>5529</v>
          </cell>
          <cell r="M6">
            <v>7771</v>
          </cell>
          <cell r="N6">
            <v>6621.5</v>
          </cell>
          <cell r="O6">
            <v>7020.5</v>
          </cell>
          <cell r="P6">
            <v>1149.5</v>
          </cell>
          <cell r="Q6">
            <v>3154</v>
          </cell>
          <cell r="R6">
            <v>4645.5</v>
          </cell>
          <cell r="S6">
            <v>6906.5</v>
          </cell>
          <cell r="T6">
            <v>1330</v>
          </cell>
          <cell r="U6">
            <v>1301.5</v>
          </cell>
          <cell r="V6">
            <v>4246.5</v>
          </cell>
          <cell r="W6">
            <v>2916.5</v>
          </cell>
          <cell r="X6">
            <v>6564.5</v>
          </cell>
          <cell r="Y6">
            <v>3429.5</v>
          </cell>
          <cell r="Z6">
            <v>5234.5</v>
          </cell>
          <cell r="AA6">
            <v>5130</v>
          </cell>
          <cell r="AB6">
            <v>6479</v>
          </cell>
          <cell r="AC6">
            <v>4845</v>
          </cell>
          <cell r="AD6">
            <v>7742.5</v>
          </cell>
          <cell r="AE6">
            <v>-1691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C7" t="str">
            <v>Pemakaian TPR u/ Arang</v>
          </cell>
          <cell r="N7">
            <v>9800</v>
          </cell>
          <cell r="O7">
            <v>13650</v>
          </cell>
          <cell r="P7">
            <v>14000</v>
          </cell>
          <cell r="Q7">
            <v>13650</v>
          </cell>
          <cell r="R7">
            <v>13300</v>
          </cell>
          <cell r="S7">
            <v>26350</v>
          </cell>
          <cell r="T7">
            <v>15050</v>
          </cell>
          <cell r="U7">
            <v>4200</v>
          </cell>
          <cell r="W7">
            <v>7550</v>
          </cell>
          <cell r="Y7">
            <v>7850</v>
          </cell>
        </row>
        <row r="8">
          <cell r="C8" t="str">
            <v>Pengiriman Tempurung</v>
          </cell>
        </row>
        <row r="9">
          <cell r="C9" t="str">
            <v xml:space="preserve">Stock Akhir </v>
          </cell>
          <cell r="F9">
            <v>201376.80000000002</v>
          </cell>
          <cell r="G9">
            <v>202877.80000000002</v>
          </cell>
          <cell r="H9">
            <v>202877.80000000002</v>
          </cell>
          <cell r="I9">
            <v>205594.80000000002</v>
          </cell>
          <cell r="J9">
            <v>206440.30000000002</v>
          </cell>
          <cell r="K9">
            <v>209594.30000000002</v>
          </cell>
          <cell r="L9">
            <v>215123.30000000002</v>
          </cell>
          <cell r="M9">
            <v>222894.30000000002</v>
          </cell>
          <cell r="N9">
            <v>219715.80000000002</v>
          </cell>
          <cell r="O9">
            <v>213086.30000000002</v>
          </cell>
          <cell r="P9">
            <v>200235.80000000002</v>
          </cell>
          <cell r="Q9">
            <v>189739.80000000002</v>
          </cell>
          <cell r="R9">
            <v>181085.30000000002</v>
          </cell>
          <cell r="S9">
            <v>161641.80000000002</v>
          </cell>
          <cell r="T9">
            <v>147921.80000000002</v>
          </cell>
          <cell r="U9">
            <v>145023.30000000002</v>
          </cell>
          <cell r="V9">
            <v>149269.80000000002</v>
          </cell>
          <cell r="W9">
            <v>144636.30000000002</v>
          </cell>
          <cell r="X9">
            <v>151200.80000000002</v>
          </cell>
          <cell r="Y9">
            <v>146780.30000000002</v>
          </cell>
          <cell r="Z9">
            <v>152014.80000000002</v>
          </cell>
          <cell r="AA9">
            <v>157144.80000000002</v>
          </cell>
          <cell r="AB9">
            <v>163623.80000000002</v>
          </cell>
          <cell r="AC9">
            <v>168468.80000000002</v>
          </cell>
          <cell r="AD9">
            <v>176211.30000000002</v>
          </cell>
          <cell r="AE9">
            <v>174520.30000000002</v>
          </cell>
          <cell r="AF9">
            <v>174520.30000000002</v>
          </cell>
          <cell r="AG9">
            <v>174520.30000000002</v>
          </cell>
          <cell r="AH9">
            <v>174520.30000000002</v>
          </cell>
          <cell r="AI9">
            <v>174520.30000000002</v>
          </cell>
          <cell r="AJ9">
            <v>174520.30000000002</v>
          </cell>
        </row>
        <row r="11">
          <cell r="B11" t="str">
            <v>ARANG</v>
          </cell>
        </row>
        <row r="12">
          <cell r="C12" t="str">
            <v>Stock Awal</v>
          </cell>
          <cell r="F12">
            <v>164400.6</v>
          </cell>
          <cell r="G12">
            <v>156440.6</v>
          </cell>
          <cell r="H12">
            <v>151147.6</v>
          </cell>
          <cell r="I12">
            <v>151147.6</v>
          </cell>
          <cell r="J12">
            <v>153425.30000000002</v>
          </cell>
          <cell r="K12">
            <v>156932.80000000002</v>
          </cell>
          <cell r="L12">
            <v>164734.50000000003</v>
          </cell>
          <cell r="M12">
            <v>165537.00000000003</v>
          </cell>
          <cell r="N12">
            <v>177052.00000000003</v>
          </cell>
          <cell r="O12">
            <v>176022.80000000002</v>
          </cell>
          <cell r="P12">
            <v>170839.00000000003</v>
          </cell>
          <cell r="Q12">
            <v>165805.00000000003</v>
          </cell>
          <cell r="R12">
            <v>160126.00000000003</v>
          </cell>
          <cell r="S12">
            <v>154774.00000000003</v>
          </cell>
          <cell r="T12">
            <v>150094.00000000003</v>
          </cell>
          <cell r="U12">
            <v>152890.10000000003</v>
          </cell>
          <cell r="V12">
            <v>153498.70000000004</v>
          </cell>
          <cell r="W12">
            <v>149570.70000000004</v>
          </cell>
          <cell r="X12">
            <v>155267.20000000004</v>
          </cell>
          <cell r="Y12">
            <v>181935.50000000006</v>
          </cell>
          <cell r="Z12">
            <v>189352.00000000006</v>
          </cell>
          <cell r="AA12">
            <v>186340.00000000006</v>
          </cell>
          <cell r="AB12">
            <v>186340.00000000006</v>
          </cell>
          <cell r="AC12">
            <v>186340.00000000006</v>
          </cell>
          <cell r="AD12">
            <v>188061.00000000006</v>
          </cell>
          <cell r="AE12">
            <v>211034.30000000005</v>
          </cell>
          <cell r="AF12">
            <v>197623.60000000003</v>
          </cell>
          <cell r="AG12">
            <v>197623.60000000003</v>
          </cell>
          <cell r="AH12">
            <v>197623.60000000003</v>
          </cell>
          <cell r="AI12">
            <v>197623.60000000003</v>
          </cell>
          <cell r="AJ12">
            <v>197623.60000000003</v>
          </cell>
        </row>
        <row r="13">
          <cell r="C13" t="str">
            <v>Terima  Arang</v>
          </cell>
          <cell r="F13">
            <v>0</v>
          </cell>
          <cell r="G13">
            <v>0</v>
          </cell>
          <cell r="H13">
            <v>0</v>
          </cell>
          <cell r="I13">
            <v>2277.6999999999998</v>
          </cell>
          <cell r="J13">
            <v>3507.5</v>
          </cell>
          <cell r="K13">
            <v>7801.7</v>
          </cell>
          <cell r="L13">
            <v>802.5</v>
          </cell>
          <cell r="M13">
            <v>11515</v>
          </cell>
          <cell r="N13">
            <v>5348.8</v>
          </cell>
          <cell r="O13">
            <v>1262.2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8701.0999999999985</v>
          </cell>
          <cell r="U13">
            <v>2568.6</v>
          </cell>
          <cell r="V13">
            <v>0</v>
          </cell>
          <cell r="W13">
            <v>5866.5</v>
          </cell>
          <cell r="X13">
            <v>32831.300000000003</v>
          </cell>
          <cell r="Y13">
            <v>12257.5</v>
          </cell>
          <cell r="Z13">
            <v>0</v>
          </cell>
          <cell r="AA13">
            <v>0</v>
          </cell>
          <cell r="AB13">
            <v>0</v>
          </cell>
          <cell r="AC13">
            <v>1721</v>
          </cell>
          <cell r="AD13">
            <v>29660.3</v>
          </cell>
          <cell r="AE13">
            <v>-7332.6999999999971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D14" t="str">
            <v>Dari Pembelian</v>
          </cell>
          <cell r="F14">
            <v>0</v>
          </cell>
          <cell r="G14">
            <v>0</v>
          </cell>
          <cell r="H14">
            <v>0</v>
          </cell>
          <cell r="I14">
            <v>2277.6999999999998</v>
          </cell>
          <cell r="J14">
            <v>3507.5</v>
          </cell>
          <cell r="K14">
            <v>7801.7</v>
          </cell>
          <cell r="L14">
            <v>802.5</v>
          </cell>
          <cell r="M14">
            <v>11515</v>
          </cell>
          <cell r="N14">
            <v>5348.8</v>
          </cell>
          <cell r="O14">
            <v>1262.2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8701.0999999999985</v>
          </cell>
          <cell r="U14">
            <v>2568.6</v>
          </cell>
          <cell r="V14">
            <v>0</v>
          </cell>
          <cell r="W14">
            <v>5866.5</v>
          </cell>
          <cell r="X14">
            <v>32831.300000000003</v>
          </cell>
          <cell r="Y14">
            <v>12257.5</v>
          </cell>
          <cell r="Z14">
            <v>0</v>
          </cell>
          <cell r="AA14">
            <v>0</v>
          </cell>
          <cell r="AB14">
            <v>0</v>
          </cell>
          <cell r="AC14">
            <v>1721</v>
          </cell>
          <cell r="AD14">
            <v>29660.3</v>
          </cell>
          <cell r="AE14">
            <v>-7332.6999999999971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15">
          <cell r="D15" t="str">
            <v>Dari Boiler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C16" t="str">
            <v>Hasil Produksi Arang</v>
          </cell>
          <cell r="F16">
            <v>0</v>
          </cell>
          <cell r="G16">
            <v>0</v>
          </cell>
          <cell r="H16">
            <v>0</v>
          </cell>
          <cell r="N16">
            <v>900</v>
          </cell>
          <cell r="O16">
            <v>1260</v>
          </cell>
          <cell r="P16">
            <v>2110</v>
          </cell>
          <cell r="Q16">
            <v>2286</v>
          </cell>
          <cell r="R16">
            <v>2784</v>
          </cell>
          <cell r="S16">
            <v>4013</v>
          </cell>
          <cell r="T16">
            <v>2845</v>
          </cell>
          <cell r="U16">
            <v>455</v>
          </cell>
          <cell r="V16">
            <v>275</v>
          </cell>
          <cell r="W16">
            <v>2029</v>
          </cell>
          <cell r="Y16">
            <v>1413</v>
          </cell>
        </row>
        <row r="17">
          <cell r="C17" t="str">
            <v>Pemakaian u/proses Carbon</v>
          </cell>
          <cell r="F17">
            <v>7960</v>
          </cell>
          <cell r="G17">
            <v>5293</v>
          </cell>
          <cell r="N17">
            <v>7278</v>
          </cell>
          <cell r="O17">
            <v>7706</v>
          </cell>
          <cell r="P17">
            <v>7144</v>
          </cell>
          <cell r="Q17">
            <v>7965</v>
          </cell>
          <cell r="R17">
            <v>8136</v>
          </cell>
          <cell r="S17">
            <v>8693</v>
          </cell>
          <cell r="T17">
            <v>8750</v>
          </cell>
          <cell r="U17">
            <v>2415</v>
          </cell>
          <cell r="V17">
            <v>4203</v>
          </cell>
          <cell r="W17">
            <v>2199</v>
          </cell>
          <cell r="X17">
            <v>6163</v>
          </cell>
          <cell r="Y17">
            <v>6254</v>
          </cell>
          <cell r="Z17">
            <v>3012</v>
          </cell>
          <cell r="AD17">
            <v>6687</v>
          </cell>
          <cell r="AE17">
            <v>6078</v>
          </cell>
        </row>
        <row r="18">
          <cell r="C18" t="str">
            <v xml:space="preserve">Stock Akhir </v>
          </cell>
          <cell r="F18">
            <v>156440.6</v>
          </cell>
          <cell r="G18">
            <v>151147.6</v>
          </cell>
          <cell r="H18">
            <v>151147.6</v>
          </cell>
          <cell r="I18">
            <v>153425.30000000002</v>
          </cell>
          <cell r="J18">
            <v>156932.80000000002</v>
          </cell>
          <cell r="K18">
            <v>164734.50000000003</v>
          </cell>
          <cell r="L18">
            <v>165537.00000000003</v>
          </cell>
          <cell r="M18">
            <v>177052.00000000003</v>
          </cell>
          <cell r="N18">
            <v>176022.80000000002</v>
          </cell>
          <cell r="O18">
            <v>170839.00000000003</v>
          </cell>
          <cell r="P18">
            <v>165805.00000000003</v>
          </cell>
          <cell r="Q18">
            <v>160126.00000000003</v>
          </cell>
          <cell r="R18">
            <v>154774.00000000003</v>
          </cell>
          <cell r="S18">
            <v>150094.00000000003</v>
          </cell>
          <cell r="T18">
            <v>152890.10000000003</v>
          </cell>
          <cell r="U18">
            <v>153498.70000000004</v>
          </cell>
          <cell r="V18">
            <v>149570.70000000004</v>
          </cell>
          <cell r="W18">
            <v>155267.20000000004</v>
          </cell>
          <cell r="X18">
            <v>181935.50000000006</v>
          </cell>
          <cell r="Y18">
            <v>189352.00000000006</v>
          </cell>
          <cell r="Z18">
            <v>186340.00000000006</v>
          </cell>
          <cell r="AA18">
            <v>186340.00000000006</v>
          </cell>
          <cell r="AB18">
            <v>186340.00000000006</v>
          </cell>
          <cell r="AC18">
            <v>188061.00000000006</v>
          </cell>
          <cell r="AD18">
            <v>211034.30000000005</v>
          </cell>
          <cell r="AE18">
            <v>197623.60000000003</v>
          </cell>
          <cell r="AF18">
            <v>197623.60000000003</v>
          </cell>
          <cell r="AG18">
            <v>197623.60000000003</v>
          </cell>
          <cell r="AH18">
            <v>197623.60000000003</v>
          </cell>
          <cell r="AI18">
            <v>197623.60000000003</v>
          </cell>
          <cell r="AJ18">
            <v>197623.60000000003</v>
          </cell>
        </row>
        <row r="20">
          <cell r="B20" t="str">
            <v>PROSES CARBON</v>
          </cell>
        </row>
        <row r="21">
          <cell r="C21" t="str">
            <v>Stock Awal</v>
          </cell>
          <cell r="F21">
            <v>4325</v>
          </cell>
          <cell r="G21">
            <v>4741</v>
          </cell>
          <cell r="H21">
            <v>3621</v>
          </cell>
          <cell r="I21">
            <v>8728</v>
          </cell>
          <cell r="J21">
            <v>7228</v>
          </cell>
          <cell r="K21">
            <v>6117</v>
          </cell>
          <cell r="L21">
            <v>6117</v>
          </cell>
          <cell r="M21">
            <v>6117</v>
          </cell>
          <cell r="N21">
            <v>6117</v>
          </cell>
          <cell r="O21">
            <v>7579</v>
          </cell>
          <cell r="P21">
            <v>10029</v>
          </cell>
          <cell r="Q21">
            <v>9589</v>
          </cell>
          <cell r="R21">
            <v>12159</v>
          </cell>
          <cell r="S21">
            <v>4474</v>
          </cell>
          <cell r="T21">
            <v>5457</v>
          </cell>
          <cell r="U21">
            <v>6547</v>
          </cell>
          <cell r="V21">
            <v>7547</v>
          </cell>
          <cell r="W21">
            <v>4852</v>
          </cell>
          <cell r="X21">
            <v>4047</v>
          </cell>
          <cell r="Y21">
            <v>2767</v>
          </cell>
          <cell r="Z21">
            <v>3312</v>
          </cell>
          <cell r="AA21">
            <v>2295</v>
          </cell>
          <cell r="AB21">
            <v>2295</v>
          </cell>
          <cell r="AC21">
            <v>1662</v>
          </cell>
          <cell r="AD21">
            <v>1662</v>
          </cell>
          <cell r="AE21">
            <v>2417</v>
          </cell>
          <cell r="AF21">
            <v>2458</v>
          </cell>
          <cell r="AG21">
            <v>2458</v>
          </cell>
          <cell r="AH21">
            <v>2458</v>
          </cell>
          <cell r="AI21">
            <v>2458</v>
          </cell>
          <cell r="AJ21">
            <v>2458</v>
          </cell>
        </row>
        <row r="22">
          <cell r="C22" t="str">
            <v>Hasil Produksi Carbon Aktif</v>
          </cell>
          <cell r="F22">
            <v>916</v>
          </cell>
          <cell r="G22">
            <v>850</v>
          </cell>
          <cell r="H22">
            <v>5937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1462</v>
          </cell>
          <cell r="O22">
            <v>2450</v>
          </cell>
          <cell r="P22">
            <v>2510</v>
          </cell>
          <cell r="Q22">
            <v>2570</v>
          </cell>
          <cell r="R22">
            <v>5370</v>
          </cell>
          <cell r="S22">
            <v>3707</v>
          </cell>
          <cell r="T22">
            <v>3090</v>
          </cell>
          <cell r="U22">
            <v>1810</v>
          </cell>
          <cell r="V22">
            <v>435</v>
          </cell>
          <cell r="W22">
            <v>1269</v>
          </cell>
          <cell r="X22">
            <v>455</v>
          </cell>
          <cell r="Y22">
            <v>1957</v>
          </cell>
          <cell r="Z22">
            <v>2120</v>
          </cell>
          <cell r="AA22">
            <v>0</v>
          </cell>
          <cell r="AB22">
            <v>0</v>
          </cell>
          <cell r="AC22">
            <v>0</v>
          </cell>
          <cell r="AD22">
            <v>755</v>
          </cell>
          <cell r="AE22">
            <v>2050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</row>
        <row r="23">
          <cell r="D23" t="str">
            <v>Rotary A</v>
          </cell>
          <cell r="H23">
            <v>5937</v>
          </cell>
          <cell r="N23">
            <v>1462</v>
          </cell>
          <cell r="O23">
            <v>2450</v>
          </cell>
          <cell r="P23">
            <v>2510</v>
          </cell>
          <cell r="Q23">
            <v>2570</v>
          </cell>
          <cell r="R23">
            <v>5370</v>
          </cell>
          <cell r="S23">
            <v>3707</v>
          </cell>
          <cell r="T23">
            <v>3090</v>
          </cell>
          <cell r="U23">
            <v>1810</v>
          </cell>
          <cell r="X23">
            <v>455</v>
          </cell>
          <cell r="Y23">
            <v>1957</v>
          </cell>
          <cell r="Z23">
            <v>2120</v>
          </cell>
        </row>
        <row r="24">
          <cell r="D24" t="str">
            <v>Rotary B</v>
          </cell>
          <cell r="F24">
            <v>916</v>
          </cell>
          <cell r="G24">
            <v>850</v>
          </cell>
          <cell r="V24">
            <v>435</v>
          </cell>
          <cell r="W24">
            <v>1269</v>
          </cell>
          <cell r="AD24">
            <v>755</v>
          </cell>
          <cell r="AE24">
            <v>2050</v>
          </cell>
        </row>
        <row r="25">
          <cell r="D25" t="str">
            <v>Rotary C</v>
          </cell>
        </row>
        <row r="26">
          <cell r="D26" t="str">
            <v>Rotary D</v>
          </cell>
        </row>
        <row r="27">
          <cell r="C27" t="str">
            <v>Hasil Penyaringan Carbon</v>
          </cell>
          <cell r="F27">
            <v>1260</v>
          </cell>
          <cell r="G27">
            <v>1210</v>
          </cell>
          <cell r="H27">
            <v>1084</v>
          </cell>
          <cell r="I27">
            <v>1281</v>
          </cell>
          <cell r="J27">
            <v>420</v>
          </cell>
          <cell r="P27">
            <v>2410</v>
          </cell>
          <cell r="Q27">
            <v>3070</v>
          </cell>
          <cell r="R27">
            <v>3476</v>
          </cell>
          <cell r="S27">
            <v>-61</v>
          </cell>
          <cell r="T27">
            <v>1945</v>
          </cell>
          <cell r="U27">
            <v>810</v>
          </cell>
          <cell r="V27">
            <v>3130</v>
          </cell>
          <cell r="W27">
            <v>2074</v>
          </cell>
          <cell r="X27">
            <v>1735</v>
          </cell>
          <cell r="Y27">
            <v>1412</v>
          </cell>
          <cell r="Z27">
            <v>3137</v>
          </cell>
          <cell r="AB27">
            <v>633</v>
          </cell>
          <cell r="AE27">
            <v>2009</v>
          </cell>
        </row>
        <row r="28">
          <cell r="C28" t="str">
            <v>Reproses Carbon</v>
          </cell>
        </row>
        <row r="29">
          <cell r="D29" t="str">
            <v>Hasil Reproses</v>
          </cell>
        </row>
        <row r="30">
          <cell r="D30" t="str">
            <v>Total Reproses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5050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C31" t="str">
            <v>Loss / Batu</v>
          </cell>
          <cell r="R31">
            <v>2490</v>
          </cell>
          <cell r="S31">
            <v>224</v>
          </cell>
          <cell r="U31">
            <v>-190</v>
          </cell>
          <cell r="V31">
            <v>130</v>
          </cell>
          <cell r="W31">
            <v>74</v>
          </cell>
          <cell r="X31">
            <v>235</v>
          </cell>
          <cell r="Y31">
            <v>412</v>
          </cell>
          <cell r="Z31">
            <v>137</v>
          </cell>
          <cell r="AA31">
            <v>-39.200000000000003</v>
          </cell>
          <cell r="AB31">
            <v>133</v>
          </cell>
          <cell r="AC31">
            <v>0</v>
          </cell>
          <cell r="AD31">
            <v>0</v>
          </cell>
          <cell r="AE31">
            <v>509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2">
          <cell r="C32" t="str">
            <v xml:space="preserve">Stock Akhir </v>
          </cell>
          <cell r="F32">
            <v>4741</v>
          </cell>
          <cell r="G32">
            <v>3621</v>
          </cell>
          <cell r="H32">
            <v>8728</v>
          </cell>
          <cell r="I32">
            <v>7228</v>
          </cell>
          <cell r="J32">
            <v>6117</v>
          </cell>
          <cell r="K32">
            <v>6117</v>
          </cell>
          <cell r="L32">
            <v>6117</v>
          </cell>
          <cell r="M32">
            <v>6117</v>
          </cell>
          <cell r="N32">
            <v>7579</v>
          </cell>
          <cell r="O32">
            <v>10029</v>
          </cell>
          <cell r="P32">
            <v>9589</v>
          </cell>
          <cell r="Q32">
            <v>12159</v>
          </cell>
          <cell r="R32">
            <v>4474</v>
          </cell>
          <cell r="S32">
            <v>5457</v>
          </cell>
          <cell r="T32">
            <v>6547</v>
          </cell>
          <cell r="U32">
            <v>7547</v>
          </cell>
          <cell r="V32">
            <v>4852</v>
          </cell>
          <cell r="W32">
            <v>4047</v>
          </cell>
          <cell r="X32">
            <v>2767</v>
          </cell>
          <cell r="Y32">
            <v>3312</v>
          </cell>
          <cell r="Z32">
            <v>2295</v>
          </cell>
          <cell r="AA32">
            <v>2295</v>
          </cell>
          <cell r="AB32">
            <v>1662</v>
          </cell>
          <cell r="AC32">
            <v>1662</v>
          </cell>
          <cell r="AD32">
            <v>2417</v>
          </cell>
          <cell r="AE32">
            <v>2458</v>
          </cell>
          <cell r="AF32">
            <v>2458</v>
          </cell>
          <cell r="AG32">
            <v>2458</v>
          </cell>
          <cell r="AH32">
            <v>2458</v>
          </cell>
          <cell r="AI32">
            <v>2458</v>
          </cell>
          <cell r="AJ32">
            <v>2458</v>
          </cell>
        </row>
        <row r="34">
          <cell r="B34" t="str">
            <v>HASIL PENYARINGAN CARBON</v>
          </cell>
        </row>
        <row r="35">
          <cell r="C35" t="str">
            <v>Stock Awal</v>
          </cell>
          <cell r="F35">
            <v>37763</v>
          </cell>
          <cell r="G35">
            <v>38263</v>
          </cell>
          <cell r="H35">
            <v>40233</v>
          </cell>
          <cell r="I35">
            <v>41063</v>
          </cell>
          <cell r="J35">
            <v>42563</v>
          </cell>
          <cell r="K35">
            <v>43674</v>
          </cell>
          <cell r="L35">
            <v>43674</v>
          </cell>
          <cell r="M35">
            <v>43674</v>
          </cell>
          <cell r="N35">
            <v>43674</v>
          </cell>
          <cell r="O35">
            <v>43674</v>
          </cell>
          <cell r="P35">
            <v>43674</v>
          </cell>
          <cell r="Q35">
            <v>46624</v>
          </cell>
          <cell r="R35">
            <v>46624</v>
          </cell>
          <cell r="S35">
            <v>52139</v>
          </cell>
          <cell r="T35">
            <v>54639</v>
          </cell>
          <cell r="U35">
            <v>56639</v>
          </cell>
          <cell r="V35">
            <v>57639</v>
          </cell>
          <cell r="W35">
            <v>60639</v>
          </cell>
          <cell r="X35">
            <v>62639</v>
          </cell>
          <cell r="Y35">
            <v>64139</v>
          </cell>
          <cell r="Z35">
            <v>65139</v>
          </cell>
          <cell r="AA35">
            <v>68139</v>
          </cell>
          <cell r="AB35">
            <v>68178.2</v>
          </cell>
          <cell r="AC35">
            <v>68678.2</v>
          </cell>
          <cell r="AD35">
            <v>68678.2</v>
          </cell>
          <cell r="AE35">
            <v>68678.2</v>
          </cell>
          <cell r="AF35">
            <v>70178.2</v>
          </cell>
          <cell r="AG35">
            <v>70178.2</v>
          </cell>
          <cell r="AH35">
            <v>70178.2</v>
          </cell>
          <cell r="AI35">
            <v>70178.2</v>
          </cell>
          <cell r="AJ35">
            <v>70178.2</v>
          </cell>
        </row>
        <row r="36">
          <cell r="C36">
            <v>1</v>
          </cell>
          <cell r="E36" t="str">
            <v>Mesh  6 x 12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</row>
        <row r="37">
          <cell r="C37">
            <v>2</v>
          </cell>
          <cell r="E37" t="str">
            <v>Mesh  6 x 14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C38">
            <v>3</v>
          </cell>
          <cell r="E38" t="str">
            <v>Mesh  4 x 8</v>
          </cell>
          <cell r="F38">
            <v>0</v>
          </cell>
          <cell r="G38">
            <v>0</v>
          </cell>
          <cell r="H38">
            <v>0</v>
          </cell>
          <cell r="I38">
            <v>500</v>
          </cell>
          <cell r="J38">
            <v>1500</v>
          </cell>
          <cell r="K38">
            <v>2000</v>
          </cell>
          <cell r="L38">
            <v>2000</v>
          </cell>
          <cell r="M38">
            <v>2000</v>
          </cell>
          <cell r="N38">
            <v>2000</v>
          </cell>
          <cell r="O38">
            <v>2000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  <cell r="T38">
            <v>2000</v>
          </cell>
          <cell r="U38">
            <v>2000</v>
          </cell>
          <cell r="V38">
            <v>2000</v>
          </cell>
          <cell r="W38">
            <v>2000</v>
          </cell>
          <cell r="X38">
            <v>2000</v>
          </cell>
          <cell r="Y38">
            <v>2000</v>
          </cell>
          <cell r="Z38">
            <v>2000</v>
          </cell>
          <cell r="AA38">
            <v>2000</v>
          </cell>
          <cell r="AB38">
            <v>2000</v>
          </cell>
          <cell r="AC38">
            <v>2000</v>
          </cell>
          <cell r="AD38">
            <v>2000</v>
          </cell>
          <cell r="AE38">
            <v>2000</v>
          </cell>
          <cell r="AF38">
            <v>2000</v>
          </cell>
          <cell r="AG38">
            <v>2000</v>
          </cell>
          <cell r="AH38">
            <v>2000</v>
          </cell>
          <cell r="AI38">
            <v>2000</v>
          </cell>
          <cell r="AJ38">
            <v>2000</v>
          </cell>
        </row>
        <row r="39">
          <cell r="C39">
            <v>4</v>
          </cell>
          <cell r="E39" t="str">
            <v>Mesh  8 x 12</v>
          </cell>
          <cell r="F39">
            <v>12000</v>
          </cell>
          <cell r="G39">
            <v>12000</v>
          </cell>
          <cell r="H39">
            <v>13000</v>
          </cell>
          <cell r="I39">
            <v>13210</v>
          </cell>
          <cell r="J39">
            <v>13210</v>
          </cell>
          <cell r="K39">
            <v>13210</v>
          </cell>
          <cell r="L39">
            <v>13210</v>
          </cell>
          <cell r="M39">
            <v>13210</v>
          </cell>
          <cell r="N39">
            <v>13210</v>
          </cell>
          <cell r="O39">
            <v>13210</v>
          </cell>
          <cell r="P39">
            <v>13210</v>
          </cell>
          <cell r="Q39">
            <v>13210</v>
          </cell>
          <cell r="R39">
            <v>13210</v>
          </cell>
          <cell r="S39">
            <v>13210</v>
          </cell>
          <cell r="T39">
            <v>13210</v>
          </cell>
          <cell r="U39">
            <v>13210</v>
          </cell>
          <cell r="V39">
            <v>13210</v>
          </cell>
          <cell r="W39">
            <v>13210</v>
          </cell>
          <cell r="X39">
            <v>13210</v>
          </cell>
          <cell r="Y39">
            <v>13210</v>
          </cell>
          <cell r="Z39">
            <v>13210</v>
          </cell>
          <cell r="AA39">
            <v>13210</v>
          </cell>
          <cell r="AB39">
            <v>13210</v>
          </cell>
          <cell r="AC39">
            <v>13210</v>
          </cell>
          <cell r="AD39">
            <v>13210</v>
          </cell>
          <cell r="AE39">
            <v>13210</v>
          </cell>
          <cell r="AF39">
            <v>13210</v>
          </cell>
          <cell r="AG39">
            <v>13210</v>
          </cell>
          <cell r="AH39">
            <v>13210</v>
          </cell>
          <cell r="AI39">
            <v>13210</v>
          </cell>
          <cell r="AJ39">
            <v>13210</v>
          </cell>
        </row>
        <row r="40">
          <cell r="C40">
            <v>5</v>
          </cell>
          <cell r="E40" t="str">
            <v>Mesh  8 x 16</v>
          </cell>
          <cell r="G40">
            <v>0</v>
          </cell>
          <cell r="H40">
            <v>0</v>
          </cell>
          <cell r="I40">
            <v>0</v>
          </cell>
          <cell r="J40">
            <v>500</v>
          </cell>
          <cell r="K40">
            <v>806</v>
          </cell>
          <cell r="L40">
            <v>806</v>
          </cell>
          <cell r="M40">
            <v>806</v>
          </cell>
          <cell r="N40">
            <v>806</v>
          </cell>
          <cell r="O40">
            <v>806</v>
          </cell>
          <cell r="P40">
            <v>806</v>
          </cell>
          <cell r="Q40">
            <v>806</v>
          </cell>
          <cell r="R40">
            <v>806</v>
          </cell>
          <cell r="S40">
            <v>806</v>
          </cell>
          <cell r="T40">
            <v>806</v>
          </cell>
          <cell r="U40">
            <v>806</v>
          </cell>
          <cell r="V40">
            <v>806</v>
          </cell>
          <cell r="W40">
            <v>806</v>
          </cell>
          <cell r="X40">
            <v>806</v>
          </cell>
          <cell r="Y40">
            <v>806</v>
          </cell>
          <cell r="Z40">
            <v>806</v>
          </cell>
          <cell r="AA40">
            <v>806</v>
          </cell>
          <cell r="AB40">
            <v>806</v>
          </cell>
          <cell r="AC40">
            <v>806</v>
          </cell>
          <cell r="AD40">
            <v>806</v>
          </cell>
          <cell r="AE40">
            <v>806</v>
          </cell>
          <cell r="AF40">
            <v>806</v>
          </cell>
          <cell r="AG40">
            <v>806</v>
          </cell>
          <cell r="AH40">
            <v>806</v>
          </cell>
          <cell r="AI40">
            <v>806</v>
          </cell>
          <cell r="AJ40">
            <v>806</v>
          </cell>
        </row>
        <row r="41">
          <cell r="C41">
            <v>6</v>
          </cell>
          <cell r="E41" t="str">
            <v>Mesh  8 x 20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2500</v>
          </cell>
          <cell r="R41">
            <v>2500</v>
          </cell>
          <cell r="S41">
            <v>7500</v>
          </cell>
          <cell r="T41">
            <v>10000</v>
          </cell>
          <cell r="U41">
            <v>11500</v>
          </cell>
          <cell r="V41">
            <v>12500</v>
          </cell>
          <cell r="W41">
            <v>12500</v>
          </cell>
          <cell r="X41">
            <v>14500</v>
          </cell>
          <cell r="Y41">
            <v>16000</v>
          </cell>
          <cell r="Z41">
            <v>17000</v>
          </cell>
          <cell r="AA41">
            <v>20000</v>
          </cell>
          <cell r="AB41">
            <v>20039.2</v>
          </cell>
          <cell r="AC41">
            <v>20539.2</v>
          </cell>
          <cell r="AD41">
            <v>20539.2</v>
          </cell>
          <cell r="AE41">
            <v>20539.2</v>
          </cell>
          <cell r="AF41">
            <v>22039.200000000001</v>
          </cell>
          <cell r="AG41">
            <v>22039.200000000001</v>
          </cell>
          <cell r="AH41">
            <v>22039.200000000001</v>
          </cell>
          <cell r="AI41">
            <v>22039.200000000001</v>
          </cell>
          <cell r="AJ41">
            <v>22039.200000000001</v>
          </cell>
        </row>
        <row r="42">
          <cell r="C42">
            <v>7</v>
          </cell>
          <cell r="E42" t="str">
            <v>Mesh  8 x 30</v>
          </cell>
          <cell r="F42">
            <v>12947</v>
          </cell>
          <cell r="G42">
            <v>12947</v>
          </cell>
          <cell r="H42">
            <v>12947</v>
          </cell>
          <cell r="I42">
            <v>12947</v>
          </cell>
          <cell r="J42">
            <v>12947</v>
          </cell>
          <cell r="K42">
            <v>12947</v>
          </cell>
          <cell r="L42">
            <v>12947</v>
          </cell>
          <cell r="M42">
            <v>12947</v>
          </cell>
          <cell r="N42">
            <v>12947</v>
          </cell>
          <cell r="O42">
            <v>12947</v>
          </cell>
          <cell r="P42">
            <v>12947</v>
          </cell>
          <cell r="Q42">
            <v>12947</v>
          </cell>
          <cell r="R42">
            <v>12947</v>
          </cell>
          <cell r="S42">
            <v>12608</v>
          </cell>
          <cell r="T42">
            <v>12608</v>
          </cell>
          <cell r="U42">
            <v>12608</v>
          </cell>
          <cell r="V42">
            <v>12608</v>
          </cell>
          <cell r="W42">
            <v>15108</v>
          </cell>
          <cell r="X42">
            <v>15108</v>
          </cell>
          <cell r="Y42">
            <v>15108</v>
          </cell>
          <cell r="Z42">
            <v>15108</v>
          </cell>
          <cell r="AA42">
            <v>15108</v>
          </cell>
          <cell r="AB42">
            <v>15108</v>
          </cell>
          <cell r="AC42">
            <v>15108</v>
          </cell>
          <cell r="AD42">
            <v>15108</v>
          </cell>
          <cell r="AE42">
            <v>15108</v>
          </cell>
          <cell r="AF42">
            <v>15108</v>
          </cell>
          <cell r="AG42">
            <v>15108</v>
          </cell>
          <cell r="AH42">
            <v>15108</v>
          </cell>
          <cell r="AI42">
            <v>15108</v>
          </cell>
          <cell r="AJ42">
            <v>15108</v>
          </cell>
        </row>
        <row r="43">
          <cell r="C43">
            <v>8</v>
          </cell>
          <cell r="E43" t="str">
            <v>Mesh 12 x 30</v>
          </cell>
          <cell r="F43">
            <v>8000</v>
          </cell>
          <cell r="G43">
            <v>8500</v>
          </cell>
          <cell r="H43">
            <v>9000</v>
          </cell>
          <cell r="I43">
            <v>9120</v>
          </cell>
          <cell r="J43">
            <v>9120</v>
          </cell>
          <cell r="K43">
            <v>9120</v>
          </cell>
          <cell r="L43">
            <v>9120</v>
          </cell>
          <cell r="M43">
            <v>9120</v>
          </cell>
          <cell r="N43">
            <v>9120</v>
          </cell>
          <cell r="O43">
            <v>9120</v>
          </cell>
          <cell r="P43">
            <v>9120</v>
          </cell>
          <cell r="Q43">
            <v>9120</v>
          </cell>
          <cell r="R43">
            <v>9120</v>
          </cell>
          <cell r="S43">
            <v>9120</v>
          </cell>
          <cell r="T43">
            <v>9120</v>
          </cell>
          <cell r="U43">
            <v>9120</v>
          </cell>
          <cell r="V43">
            <v>9120</v>
          </cell>
          <cell r="W43">
            <v>9120</v>
          </cell>
          <cell r="X43">
            <v>9120</v>
          </cell>
          <cell r="Y43">
            <v>9120</v>
          </cell>
          <cell r="Z43">
            <v>9120</v>
          </cell>
          <cell r="AA43">
            <v>9120</v>
          </cell>
          <cell r="AB43">
            <v>9120</v>
          </cell>
          <cell r="AC43">
            <v>9120</v>
          </cell>
          <cell r="AD43">
            <v>9120</v>
          </cell>
          <cell r="AE43">
            <v>9120</v>
          </cell>
          <cell r="AF43">
            <v>9120</v>
          </cell>
          <cell r="AG43">
            <v>9120</v>
          </cell>
          <cell r="AH43">
            <v>9120</v>
          </cell>
          <cell r="AI43">
            <v>9120</v>
          </cell>
          <cell r="AJ43">
            <v>9120</v>
          </cell>
        </row>
        <row r="44">
          <cell r="C44">
            <v>9</v>
          </cell>
          <cell r="E44" t="str">
            <v>Mesh 16 x 60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305</v>
          </cell>
          <cell r="L44">
            <v>305</v>
          </cell>
          <cell r="M44">
            <v>305</v>
          </cell>
          <cell r="N44">
            <v>305</v>
          </cell>
          <cell r="O44">
            <v>305</v>
          </cell>
          <cell r="P44">
            <v>305</v>
          </cell>
          <cell r="Q44">
            <v>305</v>
          </cell>
          <cell r="R44">
            <v>305</v>
          </cell>
          <cell r="S44">
            <v>305</v>
          </cell>
          <cell r="T44">
            <v>305</v>
          </cell>
          <cell r="U44">
            <v>305</v>
          </cell>
          <cell r="V44">
            <v>305</v>
          </cell>
          <cell r="W44">
            <v>305</v>
          </cell>
          <cell r="X44">
            <v>305</v>
          </cell>
          <cell r="Y44">
            <v>305</v>
          </cell>
          <cell r="Z44">
            <v>305</v>
          </cell>
          <cell r="AA44">
            <v>305</v>
          </cell>
          <cell r="AB44">
            <v>305</v>
          </cell>
          <cell r="AC44">
            <v>305</v>
          </cell>
          <cell r="AD44">
            <v>305</v>
          </cell>
          <cell r="AE44">
            <v>305</v>
          </cell>
          <cell r="AF44">
            <v>305</v>
          </cell>
          <cell r="AG44">
            <v>305</v>
          </cell>
          <cell r="AH44">
            <v>305</v>
          </cell>
          <cell r="AI44">
            <v>305</v>
          </cell>
          <cell r="AJ44">
            <v>305</v>
          </cell>
        </row>
        <row r="45">
          <cell r="C45">
            <v>10</v>
          </cell>
          <cell r="E45" t="str">
            <v>Mesh 20 x 60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450</v>
          </cell>
          <cell r="R45">
            <v>450</v>
          </cell>
          <cell r="S45">
            <v>450</v>
          </cell>
          <cell r="T45">
            <v>450</v>
          </cell>
          <cell r="U45">
            <v>950</v>
          </cell>
          <cell r="V45">
            <v>950</v>
          </cell>
          <cell r="W45">
            <v>1450</v>
          </cell>
          <cell r="X45">
            <v>1450</v>
          </cell>
          <cell r="Y45">
            <v>1450</v>
          </cell>
          <cell r="Z45">
            <v>1450</v>
          </cell>
          <cell r="AA45">
            <v>1450</v>
          </cell>
          <cell r="AB45">
            <v>1450</v>
          </cell>
          <cell r="AC45">
            <v>1450</v>
          </cell>
          <cell r="AD45">
            <v>1450</v>
          </cell>
          <cell r="AE45">
            <v>1450</v>
          </cell>
          <cell r="AF45">
            <v>1450</v>
          </cell>
          <cell r="AG45">
            <v>1450</v>
          </cell>
          <cell r="AH45">
            <v>1450</v>
          </cell>
          <cell r="AI45">
            <v>1450</v>
          </cell>
          <cell r="AJ45">
            <v>1450</v>
          </cell>
        </row>
        <row r="46">
          <cell r="C46">
            <v>11</v>
          </cell>
          <cell r="E46" t="str">
            <v>Mesh 30 x 60</v>
          </cell>
          <cell r="F46">
            <v>4616</v>
          </cell>
          <cell r="G46">
            <v>4616</v>
          </cell>
          <cell r="H46">
            <v>5086</v>
          </cell>
          <cell r="I46">
            <v>5086</v>
          </cell>
          <cell r="J46">
            <v>5086</v>
          </cell>
          <cell r="K46">
            <v>5086</v>
          </cell>
          <cell r="L46">
            <v>5086</v>
          </cell>
          <cell r="M46">
            <v>5086</v>
          </cell>
          <cell r="N46">
            <v>5086</v>
          </cell>
          <cell r="O46">
            <v>5086</v>
          </cell>
          <cell r="P46">
            <v>5086</v>
          </cell>
          <cell r="Q46">
            <v>5086</v>
          </cell>
          <cell r="R46">
            <v>5086</v>
          </cell>
          <cell r="S46">
            <v>4916</v>
          </cell>
          <cell r="T46">
            <v>4916</v>
          </cell>
          <cell r="U46">
            <v>4916</v>
          </cell>
          <cell r="V46">
            <v>4916</v>
          </cell>
          <cell r="W46">
            <v>4916</v>
          </cell>
          <cell r="X46">
            <v>4916</v>
          </cell>
          <cell r="Y46">
            <v>4916</v>
          </cell>
          <cell r="Z46">
            <v>4916</v>
          </cell>
          <cell r="AA46">
            <v>4916</v>
          </cell>
          <cell r="AB46">
            <v>4916</v>
          </cell>
          <cell r="AC46">
            <v>4916</v>
          </cell>
          <cell r="AD46">
            <v>4916</v>
          </cell>
          <cell r="AE46">
            <v>4916</v>
          </cell>
          <cell r="AF46">
            <v>4916</v>
          </cell>
          <cell r="AG46">
            <v>4916</v>
          </cell>
          <cell r="AH46">
            <v>4916</v>
          </cell>
          <cell r="AI46">
            <v>4916</v>
          </cell>
          <cell r="AJ46">
            <v>4916</v>
          </cell>
        </row>
        <row r="47">
          <cell r="C47">
            <v>12</v>
          </cell>
          <cell r="E47" t="str">
            <v>Powder 0325</v>
          </cell>
          <cell r="F47">
            <v>200</v>
          </cell>
          <cell r="G47">
            <v>200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  <cell r="L47">
            <v>200</v>
          </cell>
          <cell r="M47">
            <v>200</v>
          </cell>
          <cell r="N47">
            <v>200</v>
          </cell>
          <cell r="O47">
            <v>200</v>
          </cell>
          <cell r="P47">
            <v>200</v>
          </cell>
          <cell r="Q47">
            <v>200</v>
          </cell>
          <cell r="R47">
            <v>200</v>
          </cell>
          <cell r="S47">
            <v>1224</v>
          </cell>
          <cell r="T47">
            <v>1224</v>
          </cell>
          <cell r="U47">
            <v>1224</v>
          </cell>
          <cell r="V47">
            <v>1224</v>
          </cell>
          <cell r="W47">
            <v>1224</v>
          </cell>
          <cell r="X47">
            <v>1224</v>
          </cell>
          <cell r="Y47">
            <v>1224</v>
          </cell>
          <cell r="Z47">
            <v>1224</v>
          </cell>
          <cell r="AA47">
            <v>1224</v>
          </cell>
          <cell r="AB47">
            <v>1224</v>
          </cell>
          <cell r="AC47">
            <v>1224</v>
          </cell>
          <cell r="AD47">
            <v>1224</v>
          </cell>
          <cell r="AE47">
            <v>1224</v>
          </cell>
          <cell r="AF47">
            <v>1224</v>
          </cell>
          <cell r="AG47">
            <v>1224</v>
          </cell>
          <cell r="AH47">
            <v>1224</v>
          </cell>
          <cell r="AI47">
            <v>1224</v>
          </cell>
          <cell r="AJ47">
            <v>1224</v>
          </cell>
        </row>
        <row r="48">
          <cell r="C48">
            <v>13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C49">
            <v>14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</row>
        <row r="50">
          <cell r="C50">
            <v>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</row>
        <row r="52">
          <cell r="C52" t="str">
            <v>Produksi</v>
          </cell>
          <cell r="F52">
            <v>500</v>
          </cell>
          <cell r="G52">
            <v>1970</v>
          </cell>
          <cell r="H52">
            <v>830</v>
          </cell>
          <cell r="I52">
            <v>1500</v>
          </cell>
          <cell r="J52">
            <v>1111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2950</v>
          </cell>
          <cell r="Q52">
            <v>0</v>
          </cell>
          <cell r="R52">
            <v>5515</v>
          </cell>
          <cell r="S52">
            <v>2500</v>
          </cell>
          <cell r="T52">
            <v>2000</v>
          </cell>
          <cell r="U52">
            <v>1000</v>
          </cell>
          <cell r="V52">
            <v>3000</v>
          </cell>
          <cell r="W52">
            <v>2000</v>
          </cell>
          <cell r="X52">
            <v>1500</v>
          </cell>
          <cell r="Y52">
            <v>1000</v>
          </cell>
          <cell r="Z52">
            <v>3000</v>
          </cell>
          <cell r="AA52">
            <v>39.200000000000003</v>
          </cell>
          <cell r="AB52">
            <v>500</v>
          </cell>
          <cell r="AC52">
            <v>0</v>
          </cell>
          <cell r="AD52">
            <v>0</v>
          </cell>
          <cell r="AE52">
            <v>1500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C53">
            <v>1</v>
          </cell>
          <cell r="E53" t="str">
            <v>Mesh  6 x 12</v>
          </cell>
        </row>
        <row r="54">
          <cell r="C54">
            <v>2</v>
          </cell>
          <cell r="E54" t="str">
            <v>Mesh  6 x 14</v>
          </cell>
        </row>
        <row r="55">
          <cell r="C55">
            <v>3</v>
          </cell>
          <cell r="E55" t="str">
            <v>Mesh  4 x 8</v>
          </cell>
          <cell r="H55">
            <v>500</v>
          </cell>
          <cell r="I55">
            <v>1000</v>
          </cell>
          <cell r="J55">
            <v>500</v>
          </cell>
          <cell r="R55">
            <v>0</v>
          </cell>
        </row>
        <row r="56">
          <cell r="C56">
            <v>4</v>
          </cell>
          <cell r="E56" t="str">
            <v>Mesh  8 x 12</v>
          </cell>
          <cell r="G56">
            <v>1000</v>
          </cell>
          <cell r="H56">
            <v>210</v>
          </cell>
          <cell r="R56">
            <v>0</v>
          </cell>
        </row>
        <row r="57">
          <cell r="C57">
            <v>5</v>
          </cell>
          <cell r="E57" t="str">
            <v>Mesh  8 x 16</v>
          </cell>
          <cell r="I57">
            <v>500</v>
          </cell>
          <cell r="J57">
            <v>306</v>
          </cell>
          <cell r="R57">
            <v>0</v>
          </cell>
        </row>
        <row r="58">
          <cell r="C58">
            <v>6</v>
          </cell>
          <cell r="E58" t="str">
            <v>Mesh  8 x 20</v>
          </cell>
          <cell r="P58">
            <v>2500</v>
          </cell>
          <cell r="R58">
            <v>5000</v>
          </cell>
          <cell r="S58">
            <v>2500</v>
          </cell>
          <cell r="T58">
            <v>1500</v>
          </cell>
          <cell r="U58">
            <v>1000</v>
          </cell>
          <cell r="W58">
            <v>2000</v>
          </cell>
          <cell r="X58">
            <v>1500</v>
          </cell>
          <cell r="Y58">
            <v>1000</v>
          </cell>
          <cell r="Z58">
            <v>3000</v>
          </cell>
          <cell r="AA58">
            <v>39.200000000000003</v>
          </cell>
          <cell r="AB58">
            <v>500</v>
          </cell>
          <cell r="AE58">
            <v>1500</v>
          </cell>
        </row>
        <row r="59">
          <cell r="C59">
            <v>7</v>
          </cell>
          <cell r="E59" t="str">
            <v>Mesh  8 x 30</v>
          </cell>
          <cell r="R59">
            <v>-339</v>
          </cell>
          <cell r="V59">
            <v>2500</v>
          </cell>
        </row>
        <row r="60">
          <cell r="C60">
            <v>8</v>
          </cell>
          <cell r="E60" t="str">
            <v>Mesh 12 x 30</v>
          </cell>
          <cell r="F60">
            <v>500</v>
          </cell>
          <cell r="G60">
            <v>500</v>
          </cell>
          <cell r="H60">
            <v>120</v>
          </cell>
          <cell r="R60">
            <v>0</v>
          </cell>
        </row>
        <row r="61">
          <cell r="C61">
            <v>9</v>
          </cell>
          <cell r="E61" t="str">
            <v>Mesh 16 x 60</v>
          </cell>
          <cell r="J61">
            <v>305</v>
          </cell>
          <cell r="R61">
            <v>0</v>
          </cell>
        </row>
        <row r="62">
          <cell r="C62">
            <v>10</v>
          </cell>
          <cell r="E62" t="str">
            <v>Mesh 20 x 60</v>
          </cell>
          <cell r="P62">
            <v>450</v>
          </cell>
          <cell r="R62">
            <v>0</v>
          </cell>
          <cell r="T62">
            <v>500</v>
          </cell>
          <cell r="V62">
            <v>500</v>
          </cell>
        </row>
        <row r="63">
          <cell r="C63">
            <v>11</v>
          </cell>
          <cell r="E63" t="str">
            <v>Mesh 30 x 60</v>
          </cell>
          <cell r="G63">
            <v>470</v>
          </cell>
          <cell r="R63">
            <v>-170</v>
          </cell>
        </row>
        <row r="64">
          <cell r="C64">
            <v>12</v>
          </cell>
          <cell r="E64" t="str">
            <v>Powder 0325</v>
          </cell>
          <cell r="P64">
            <v>0</v>
          </cell>
          <cell r="R64">
            <v>1024</v>
          </cell>
        </row>
        <row r="65">
          <cell r="C65">
            <v>13</v>
          </cell>
        </row>
        <row r="66">
          <cell r="C66">
            <v>14</v>
          </cell>
        </row>
        <row r="67">
          <cell r="C67">
            <v>15</v>
          </cell>
        </row>
        <row r="69">
          <cell r="C69" t="str">
            <v>Reproses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</row>
        <row r="70">
          <cell r="C70">
            <v>1</v>
          </cell>
          <cell r="E70" t="str">
            <v>Mesh  6 x 12</v>
          </cell>
        </row>
        <row r="71">
          <cell r="C71">
            <v>2</v>
          </cell>
          <cell r="E71" t="str">
            <v>Mesh  6 x 14</v>
          </cell>
        </row>
        <row r="72">
          <cell r="C72">
            <v>3</v>
          </cell>
          <cell r="E72" t="str">
            <v>Mesh  4 x 8</v>
          </cell>
        </row>
        <row r="73">
          <cell r="C73">
            <v>4</v>
          </cell>
          <cell r="E73" t="str">
            <v>Mesh  8 x 12</v>
          </cell>
        </row>
        <row r="74">
          <cell r="C74">
            <v>5</v>
          </cell>
          <cell r="E74" t="str">
            <v>Mesh  8 x 16</v>
          </cell>
        </row>
        <row r="75">
          <cell r="C75">
            <v>6</v>
          </cell>
          <cell r="E75" t="str">
            <v>Mesh  8 x 20</v>
          </cell>
        </row>
        <row r="76">
          <cell r="C76">
            <v>7</v>
          </cell>
          <cell r="E76" t="str">
            <v>Mesh  8 x 30</v>
          </cell>
        </row>
        <row r="77">
          <cell r="C77">
            <v>8</v>
          </cell>
          <cell r="E77" t="str">
            <v>Mesh 12 x 30</v>
          </cell>
        </row>
        <row r="78">
          <cell r="C78">
            <v>9</v>
          </cell>
          <cell r="E78" t="str">
            <v>Mesh 16 x 60</v>
          </cell>
        </row>
        <row r="79">
          <cell r="C79">
            <v>10</v>
          </cell>
          <cell r="E79" t="str">
            <v>Mesh 20 x 60</v>
          </cell>
        </row>
        <row r="80">
          <cell r="C80">
            <v>11</v>
          </cell>
          <cell r="E80" t="str">
            <v>Mesh 30 x 60</v>
          </cell>
        </row>
        <row r="81">
          <cell r="C81">
            <v>12</v>
          </cell>
          <cell r="E81" t="str">
            <v>Powder 0325</v>
          </cell>
        </row>
        <row r="82">
          <cell r="C82">
            <v>13</v>
          </cell>
          <cell r="E82">
            <v>0</v>
          </cell>
        </row>
        <row r="83">
          <cell r="C83">
            <v>14</v>
          </cell>
          <cell r="E83">
            <v>0</v>
          </cell>
        </row>
        <row r="84">
          <cell r="C84">
            <v>15</v>
          </cell>
          <cell r="E84">
            <v>0</v>
          </cell>
        </row>
        <row r="86">
          <cell r="C86" t="str">
            <v>Sample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C87">
            <v>1</v>
          </cell>
          <cell r="E87" t="str">
            <v>Mesh  6 x 12</v>
          </cell>
        </row>
        <row r="88">
          <cell r="C88">
            <v>2</v>
          </cell>
          <cell r="E88" t="str">
            <v>Mesh  6 x 14</v>
          </cell>
        </row>
        <row r="89">
          <cell r="C89">
            <v>3</v>
          </cell>
          <cell r="E89" t="str">
            <v>Mesh  4 x 8</v>
          </cell>
        </row>
        <row r="90">
          <cell r="C90">
            <v>4</v>
          </cell>
          <cell r="E90" t="str">
            <v>Mesh  8 x 12</v>
          </cell>
        </row>
        <row r="91">
          <cell r="C91">
            <v>5</v>
          </cell>
          <cell r="E91" t="str">
            <v>Mesh  8 x 16</v>
          </cell>
        </row>
        <row r="92">
          <cell r="C92">
            <v>6</v>
          </cell>
          <cell r="E92" t="str">
            <v>Mesh  8 x 20</v>
          </cell>
        </row>
        <row r="93">
          <cell r="C93">
            <v>7</v>
          </cell>
          <cell r="E93" t="str">
            <v>Mesh  8 x 30</v>
          </cell>
        </row>
        <row r="94">
          <cell r="C94">
            <v>8</v>
          </cell>
          <cell r="E94" t="str">
            <v>Mesh 12 x 30</v>
          </cell>
        </row>
        <row r="95">
          <cell r="C95">
            <v>9</v>
          </cell>
          <cell r="E95" t="str">
            <v>Mesh 16 x 60</v>
          </cell>
        </row>
        <row r="96">
          <cell r="C96">
            <v>10</v>
          </cell>
          <cell r="E96" t="str">
            <v>Mesh 20 x 60</v>
          </cell>
        </row>
        <row r="97">
          <cell r="C97">
            <v>11</v>
          </cell>
          <cell r="E97" t="str">
            <v>Mesh 30 x 60</v>
          </cell>
        </row>
        <row r="98">
          <cell r="C98">
            <v>12</v>
          </cell>
          <cell r="E98" t="str">
            <v>Powder 0325</v>
          </cell>
        </row>
        <row r="99">
          <cell r="C99">
            <v>13</v>
          </cell>
          <cell r="E99">
            <v>0</v>
          </cell>
        </row>
        <row r="100">
          <cell r="C100">
            <v>14</v>
          </cell>
          <cell r="E100">
            <v>0</v>
          </cell>
        </row>
        <row r="101">
          <cell r="C101">
            <v>15</v>
          </cell>
          <cell r="E101">
            <v>0</v>
          </cell>
        </row>
        <row r="103">
          <cell r="C103" t="str">
            <v>Kirim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C104">
            <v>1</v>
          </cell>
          <cell r="E104" t="str">
            <v>Mesh  6 x 12</v>
          </cell>
        </row>
        <row r="105">
          <cell r="C105">
            <v>2</v>
          </cell>
          <cell r="E105" t="str">
            <v>Mesh  6 x 14</v>
          </cell>
        </row>
        <row r="106">
          <cell r="C106">
            <v>3</v>
          </cell>
          <cell r="E106" t="str">
            <v>Mesh  4 x 8</v>
          </cell>
        </row>
        <row r="107">
          <cell r="C107">
            <v>4</v>
          </cell>
          <cell r="E107" t="str">
            <v>Mesh  8 x 12</v>
          </cell>
        </row>
        <row r="108">
          <cell r="C108">
            <v>5</v>
          </cell>
          <cell r="E108" t="str">
            <v>Mesh  8 x 16</v>
          </cell>
        </row>
        <row r="109">
          <cell r="C109">
            <v>6</v>
          </cell>
          <cell r="E109" t="str">
            <v>Mesh  8 x 20</v>
          </cell>
        </row>
        <row r="110">
          <cell r="C110">
            <v>7</v>
          </cell>
          <cell r="E110" t="str">
            <v>Mesh  8 x 30</v>
          </cell>
        </row>
        <row r="111">
          <cell r="C111">
            <v>8</v>
          </cell>
          <cell r="E111" t="str">
            <v>Mesh 12 x 30</v>
          </cell>
        </row>
        <row r="112">
          <cell r="C112">
            <v>9</v>
          </cell>
          <cell r="E112" t="str">
            <v>Mesh 16 x 60</v>
          </cell>
        </row>
        <row r="113">
          <cell r="C113">
            <v>10</v>
          </cell>
          <cell r="E113" t="str">
            <v>Mesh 20 x 60</v>
          </cell>
        </row>
        <row r="114">
          <cell r="C114">
            <v>11</v>
          </cell>
          <cell r="E114" t="str">
            <v>Mesh 30 x 60</v>
          </cell>
        </row>
        <row r="115">
          <cell r="C115">
            <v>12</v>
          </cell>
          <cell r="E115" t="str">
            <v>Powder 0325</v>
          </cell>
        </row>
        <row r="116">
          <cell r="C116">
            <v>13</v>
          </cell>
          <cell r="E116">
            <v>0</v>
          </cell>
        </row>
        <row r="117">
          <cell r="C117">
            <v>14</v>
          </cell>
          <cell r="E117">
            <v>0</v>
          </cell>
        </row>
        <row r="118">
          <cell r="C118">
            <v>15</v>
          </cell>
          <cell r="E118">
            <v>0</v>
          </cell>
        </row>
        <row r="120">
          <cell r="C120" t="str">
            <v>Stock Akhir</v>
          </cell>
          <cell r="F120">
            <v>38263</v>
          </cell>
          <cell r="G120">
            <v>40233</v>
          </cell>
          <cell r="H120">
            <v>41063</v>
          </cell>
          <cell r="I120">
            <v>42563</v>
          </cell>
          <cell r="J120">
            <v>43674</v>
          </cell>
          <cell r="K120">
            <v>43674</v>
          </cell>
          <cell r="L120">
            <v>43674</v>
          </cell>
          <cell r="M120">
            <v>43674</v>
          </cell>
          <cell r="N120">
            <v>43674</v>
          </cell>
          <cell r="O120">
            <v>43674</v>
          </cell>
          <cell r="P120">
            <v>46624</v>
          </cell>
          <cell r="Q120">
            <v>46624</v>
          </cell>
          <cell r="R120">
            <v>52139</v>
          </cell>
          <cell r="S120">
            <v>54639</v>
          </cell>
          <cell r="T120">
            <v>56639</v>
          </cell>
          <cell r="U120">
            <v>57639</v>
          </cell>
          <cell r="V120">
            <v>60639</v>
          </cell>
          <cell r="W120">
            <v>62639</v>
          </cell>
          <cell r="X120">
            <v>64139</v>
          </cell>
          <cell r="Y120">
            <v>65139</v>
          </cell>
          <cell r="Z120">
            <v>68139</v>
          </cell>
          <cell r="AA120">
            <v>68178.2</v>
          </cell>
          <cell r="AB120">
            <v>68678.2</v>
          </cell>
          <cell r="AC120">
            <v>68678.2</v>
          </cell>
          <cell r="AD120">
            <v>68678.2</v>
          </cell>
          <cell r="AE120">
            <v>70178.2</v>
          </cell>
          <cell r="AF120">
            <v>70178.2</v>
          </cell>
          <cell r="AG120">
            <v>70178.2</v>
          </cell>
          <cell r="AH120">
            <v>70178.2</v>
          </cell>
          <cell r="AI120">
            <v>70178.2</v>
          </cell>
          <cell r="AJ120">
            <v>70178.2</v>
          </cell>
        </row>
        <row r="121">
          <cell r="C121">
            <v>1</v>
          </cell>
          <cell r="E121" t="str">
            <v>Mesh  6 x 12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</row>
        <row r="122">
          <cell r="C122">
            <v>2</v>
          </cell>
          <cell r="E122" t="str">
            <v>Mesh  6 x 14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</row>
        <row r="123">
          <cell r="C123">
            <v>3</v>
          </cell>
          <cell r="E123" t="str">
            <v>Mesh  4 x 8</v>
          </cell>
          <cell r="F123">
            <v>0</v>
          </cell>
          <cell r="G123">
            <v>0</v>
          </cell>
          <cell r="H123">
            <v>500</v>
          </cell>
          <cell r="I123">
            <v>1500</v>
          </cell>
          <cell r="J123">
            <v>2000</v>
          </cell>
          <cell r="K123">
            <v>2000</v>
          </cell>
          <cell r="L123">
            <v>2000</v>
          </cell>
          <cell r="M123">
            <v>2000</v>
          </cell>
          <cell r="N123">
            <v>2000</v>
          </cell>
          <cell r="O123">
            <v>2000</v>
          </cell>
          <cell r="P123">
            <v>2000</v>
          </cell>
          <cell r="Q123">
            <v>2000</v>
          </cell>
          <cell r="R123">
            <v>2000</v>
          </cell>
          <cell r="S123">
            <v>2000</v>
          </cell>
          <cell r="T123">
            <v>2000</v>
          </cell>
          <cell r="U123">
            <v>2000</v>
          </cell>
          <cell r="V123">
            <v>2000</v>
          </cell>
          <cell r="W123">
            <v>2000</v>
          </cell>
          <cell r="X123">
            <v>2000</v>
          </cell>
          <cell r="Y123">
            <v>2000</v>
          </cell>
          <cell r="Z123">
            <v>2000</v>
          </cell>
          <cell r="AA123">
            <v>2000</v>
          </cell>
          <cell r="AB123">
            <v>2000</v>
          </cell>
          <cell r="AC123">
            <v>2000</v>
          </cell>
          <cell r="AD123">
            <v>2000</v>
          </cell>
          <cell r="AE123">
            <v>2000</v>
          </cell>
          <cell r="AF123">
            <v>2000</v>
          </cell>
          <cell r="AG123">
            <v>2000</v>
          </cell>
          <cell r="AH123">
            <v>2000</v>
          </cell>
          <cell r="AI123">
            <v>2000</v>
          </cell>
          <cell r="AJ123">
            <v>2000</v>
          </cell>
        </row>
        <row r="124">
          <cell r="C124">
            <v>4</v>
          </cell>
          <cell r="E124" t="str">
            <v>Mesh  8 x 12</v>
          </cell>
          <cell r="F124">
            <v>12000</v>
          </cell>
          <cell r="G124">
            <v>13000</v>
          </cell>
          <cell r="H124">
            <v>13210</v>
          </cell>
          <cell r="I124">
            <v>13210</v>
          </cell>
          <cell r="J124">
            <v>13210</v>
          </cell>
          <cell r="K124">
            <v>13210</v>
          </cell>
          <cell r="L124">
            <v>13210</v>
          </cell>
          <cell r="M124">
            <v>13210</v>
          </cell>
          <cell r="N124">
            <v>13210</v>
          </cell>
          <cell r="O124">
            <v>13210</v>
          </cell>
          <cell r="P124">
            <v>13210</v>
          </cell>
          <cell r="Q124">
            <v>13210</v>
          </cell>
          <cell r="R124">
            <v>13210</v>
          </cell>
          <cell r="S124">
            <v>13210</v>
          </cell>
          <cell r="T124">
            <v>13210</v>
          </cell>
          <cell r="U124">
            <v>13210</v>
          </cell>
          <cell r="V124">
            <v>13210</v>
          </cell>
          <cell r="W124">
            <v>13210</v>
          </cell>
          <cell r="X124">
            <v>13210</v>
          </cell>
          <cell r="Y124">
            <v>13210</v>
          </cell>
          <cell r="Z124">
            <v>13210</v>
          </cell>
          <cell r="AA124">
            <v>13210</v>
          </cell>
          <cell r="AB124">
            <v>13210</v>
          </cell>
          <cell r="AC124">
            <v>13210</v>
          </cell>
          <cell r="AD124">
            <v>13210</v>
          </cell>
          <cell r="AE124">
            <v>13210</v>
          </cell>
          <cell r="AF124">
            <v>13210</v>
          </cell>
          <cell r="AG124">
            <v>13210</v>
          </cell>
          <cell r="AH124">
            <v>13210</v>
          </cell>
          <cell r="AI124">
            <v>13210</v>
          </cell>
          <cell r="AJ124">
            <v>13210</v>
          </cell>
        </row>
        <row r="125">
          <cell r="C125">
            <v>5</v>
          </cell>
          <cell r="E125" t="str">
            <v>Mesh  8 x 16</v>
          </cell>
          <cell r="F125">
            <v>0</v>
          </cell>
          <cell r="G125">
            <v>0</v>
          </cell>
          <cell r="H125">
            <v>0</v>
          </cell>
          <cell r="I125">
            <v>500</v>
          </cell>
          <cell r="J125">
            <v>806</v>
          </cell>
          <cell r="K125">
            <v>806</v>
          </cell>
          <cell r="L125">
            <v>806</v>
          </cell>
          <cell r="M125">
            <v>806</v>
          </cell>
          <cell r="N125">
            <v>806</v>
          </cell>
          <cell r="O125">
            <v>806</v>
          </cell>
          <cell r="P125">
            <v>806</v>
          </cell>
          <cell r="Q125">
            <v>806</v>
          </cell>
          <cell r="R125">
            <v>806</v>
          </cell>
          <cell r="S125">
            <v>806</v>
          </cell>
          <cell r="T125">
            <v>806</v>
          </cell>
          <cell r="U125">
            <v>806</v>
          </cell>
          <cell r="V125">
            <v>806</v>
          </cell>
          <cell r="W125">
            <v>806</v>
          </cell>
          <cell r="X125">
            <v>806</v>
          </cell>
          <cell r="Y125">
            <v>806</v>
          </cell>
          <cell r="Z125">
            <v>806</v>
          </cell>
          <cell r="AA125">
            <v>806</v>
          </cell>
          <cell r="AB125">
            <v>806</v>
          </cell>
          <cell r="AC125">
            <v>806</v>
          </cell>
          <cell r="AD125">
            <v>806</v>
          </cell>
          <cell r="AE125">
            <v>806</v>
          </cell>
          <cell r="AF125">
            <v>806</v>
          </cell>
          <cell r="AG125">
            <v>806</v>
          </cell>
          <cell r="AH125">
            <v>806</v>
          </cell>
          <cell r="AI125">
            <v>806</v>
          </cell>
          <cell r="AJ125">
            <v>806</v>
          </cell>
        </row>
        <row r="126">
          <cell r="C126">
            <v>6</v>
          </cell>
          <cell r="E126" t="str">
            <v>Mesh  8 x 20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2500</v>
          </cell>
          <cell r="Q126">
            <v>2500</v>
          </cell>
          <cell r="R126">
            <v>7500</v>
          </cell>
          <cell r="S126">
            <v>10000</v>
          </cell>
          <cell r="T126">
            <v>11500</v>
          </cell>
          <cell r="U126">
            <v>12500</v>
          </cell>
          <cell r="V126">
            <v>12500</v>
          </cell>
          <cell r="W126">
            <v>14500</v>
          </cell>
          <cell r="X126">
            <v>16000</v>
          </cell>
          <cell r="Y126">
            <v>17000</v>
          </cell>
          <cell r="Z126">
            <v>20000</v>
          </cell>
          <cell r="AA126">
            <v>20039.2</v>
          </cell>
          <cell r="AB126">
            <v>20539.2</v>
          </cell>
          <cell r="AC126">
            <v>20539.2</v>
          </cell>
          <cell r="AD126">
            <v>20539.2</v>
          </cell>
          <cell r="AE126">
            <v>22039.200000000001</v>
          </cell>
          <cell r="AF126">
            <v>22039.200000000001</v>
          </cell>
          <cell r="AG126">
            <v>22039.200000000001</v>
          </cell>
          <cell r="AH126">
            <v>22039.200000000001</v>
          </cell>
          <cell r="AI126">
            <v>22039.200000000001</v>
          </cell>
          <cell r="AJ126">
            <v>22039.200000000001</v>
          </cell>
        </row>
        <row r="127">
          <cell r="C127">
            <v>7</v>
          </cell>
          <cell r="E127" t="str">
            <v>Mesh  8 x 30</v>
          </cell>
          <cell r="F127">
            <v>12947</v>
          </cell>
          <cell r="G127">
            <v>12947</v>
          </cell>
          <cell r="H127">
            <v>12947</v>
          </cell>
          <cell r="I127">
            <v>12947</v>
          </cell>
          <cell r="J127">
            <v>12947</v>
          </cell>
          <cell r="K127">
            <v>12947</v>
          </cell>
          <cell r="L127">
            <v>12947</v>
          </cell>
          <cell r="M127">
            <v>12947</v>
          </cell>
          <cell r="N127">
            <v>12947</v>
          </cell>
          <cell r="O127">
            <v>12947</v>
          </cell>
          <cell r="P127">
            <v>12947</v>
          </cell>
          <cell r="Q127">
            <v>12947</v>
          </cell>
          <cell r="R127">
            <v>12608</v>
          </cell>
          <cell r="S127">
            <v>12608</v>
          </cell>
          <cell r="T127">
            <v>12608</v>
          </cell>
          <cell r="U127">
            <v>12608</v>
          </cell>
          <cell r="V127">
            <v>15108</v>
          </cell>
          <cell r="W127">
            <v>15108</v>
          </cell>
          <cell r="X127">
            <v>15108</v>
          </cell>
          <cell r="Y127">
            <v>15108</v>
          </cell>
          <cell r="Z127">
            <v>15108</v>
          </cell>
          <cell r="AA127">
            <v>15108</v>
          </cell>
          <cell r="AB127">
            <v>15108</v>
          </cell>
          <cell r="AC127">
            <v>15108</v>
          </cell>
          <cell r="AD127">
            <v>15108</v>
          </cell>
          <cell r="AE127">
            <v>15108</v>
          </cell>
          <cell r="AF127">
            <v>15108</v>
          </cell>
          <cell r="AG127">
            <v>15108</v>
          </cell>
          <cell r="AH127">
            <v>15108</v>
          </cell>
          <cell r="AI127">
            <v>15108</v>
          </cell>
          <cell r="AJ127">
            <v>15108</v>
          </cell>
        </row>
        <row r="128">
          <cell r="C128">
            <v>8</v>
          </cell>
          <cell r="E128" t="str">
            <v>Mesh 12 x 30</v>
          </cell>
          <cell r="F128">
            <v>8500</v>
          </cell>
          <cell r="G128">
            <v>9000</v>
          </cell>
          <cell r="H128">
            <v>9120</v>
          </cell>
          <cell r="I128">
            <v>9120</v>
          </cell>
          <cell r="J128">
            <v>9120</v>
          </cell>
          <cell r="K128">
            <v>9120</v>
          </cell>
          <cell r="L128">
            <v>9120</v>
          </cell>
          <cell r="M128">
            <v>9120</v>
          </cell>
          <cell r="N128">
            <v>9120</v>
          </cell>
          <cell r="O128">
            <v>9120</v>
          </cell>
          <cell r="P128">
            <v>9120</v>
          </cell>
          <cell r="Q128">
            <v>9120</v>
          </cell>
          <cell r="R128">
            <v>9120</v>
          </cell>
          <cell r="S128">
            <v>9120</v>
          </cell>
          <cell r="T128">
            <v>9120</v>
          </cell>
          <cell r="U128">
            <v>9120</v>
          </cell>
          <cell r="V128">
            <v>9120</v>
          </cell>
          <cell r="W128">
            <v>9120</v>
          </cell>
          <cell r="X128">
            <v>9120</v>
          </cell>
          <cell r="Y128">
            <v>9120</v>
          </cell>
          <cell r="Z128">
            <v>9120</v>
          </cell>
          <cell r="AA128">
            <v>9120</v>
          </cell>
          <cell r="AB128">
            <v>9120</v>
          </cell>
          <cell r="AC128">
            <v>9120</v>
          </cell>
          <cell r="AD128">
            <v>9120</v>
          </cell>
          <cell r="AE128">
            <v>9120</v>
          </cell>
          <cell r="AF128">
            <v>9120</v>
          </cell>
          <cell r="AG128">
            <v>9120</v>
          </cell>
          <cell r="AH128">
            <v>9120</v>
          </cell>
          <cell r="AI128">
            <v>9120</v>
          </cell>
          <cell r="AJ128">
            <v>9120</v>
          </cell>
        </row>
        <row r="129">
          <cell r="C129">
            <v>9</v>
          </cell>
          <cell r="E129" t="str">
            <v>Mesh 16 x 60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305</v>
          </cell>
          <cell r="K129">
            <v>305</v>
          </cell>
          <cell r="L129">
            <v>305</v>
          </cell>
          <cell r="M129">
            <v>305</v>
          </cell>
          <cell r="N129">
            <v>305</v>
          </cell>
          <cell r="O129">
            <v>305</v>
          </cell>
          <cell r="P129">
            <v>305</v>
          </cell>
          <cell r="Q129">
            <v>305</v>
          </cell>
          <cell r="R129">
            <v>305</v>
          </cell>
          <cell r="S129">
            <v>305</v>
          </cell>
          <cell r="T129">
            <v>305</v>
          </cell>
          <cell r="U129">
            <v>305</v>
          </cell>
          <cell r="V129">
            <v>305</v>
          </cell>
          <cell r="W129">
            <v>305</v>
          </cell>
          <cell r="X129">
            <v>305</v>
          </cell>
          <cell r="Y129">
            <v>305</v>
          </cell>
          <cell r="Z129">
            <v>305</v>
          </cell>
          <cell r="AA129">
            <v>305</v>
          </cell>
          <cell r="AB129">
            <v>305</v>
          </cell>
          <cell r="AC129">
            <v>305</v>
          </cell>
          <cell r="AD129">
            <v>305</v>
          </cell>
          <cell r="AE129">
            <v>305</v>
          </cell>
          <cell r="AF129">
            <v>305</v>
          </cell>
          <cell r="AG129">
            <v>305</v>
          </cell>
          <cell r="AH129">
            <v>305</v>
          </cell>
          <cell r="AI129">
            <v>305</v>
          </cell>
          <cell r="AJ129">
            <v>305</v>
          </cell>
        </row>
        <row r="130">
          <cell r="C130">
            <v>10</v>
          </cell>
          <cell r="E130" t="str">
            <v>Mesh 20 x 60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450</v>
          </cell>
          <cell r="Q130">
            <v>450</v>
          </cell>
          <cell r="R130">
            <v>450</v>
          </cell>
          <cell r="S130">
            <v>450</v>
          </cell>
          <cell r="T130">
            <v>950</v>
          </cell>
          <cell r="U130">
            <v>950</v>
          </cell>
          <cell r="V130">
            <v>1450</v>
          </cell>
          <cell r="W130">
            <v>1450</v>
          </cell>
          <cell r="X130">
            <v>1450</v>
          </cell>
          <cell r="Y130">
            <v>1450</v>
          </cell>
          <cell r="Z130">
            <v>1450</v>
          </cell>
          <cell r="AA130">
            <v>1450</v>
          </cell>
          <cell r="AB130">
            <v>1450</v>
          </cell>
          <cell r="AC130">
            <v>1450</v>
          </cell>
          <cell r="AD130">
            <v>1450</v>
          </cell>
          <cell r="AE130">
            <v>1450</v>
          </cell>
          <cell r="AF130">
            <v>1450</v>
          </cell>
          <cell r="AG130">
            <v>1450</v>
          </cell>
          <cell r="AH130">
            <v>1450</v>
          </cell>
          <cell r="AI130">
            <v>1450</v>
          </cell>
          <cell r="AJ130">
            <v>1450</v>
          </cell>
        </row>
        <row r="131">
          <cell r="C131">
            <v>11</v>
          </cell>
          <cell r="E131" t="str">
            <v>Mesh 30 x 60</v>
          </cell>
          <cell r="F131">
            <v>4616</v>
          </cell>
          <cell r="G131">
            <v>5086</v>
          </cell>
          <cell r="H131">
            <v>5086</v>
          </cell>
          <cell r="I131">
            <v>5086</v>
          </cell>
          <cell r="J131">
            <v>5086</v>
          </cell>
          <cell r="K131">
            <v>5086</v>
          </cell>
          <cell r="L131">
            <v>5086</v>
          </cell>
          <cell r="M131">
            <v>5086</v>
          </cell>
          <cell r="N131">
            <v>5086</v>
          </cell>
          <cell r="O131">
            <v>5086</v>
          </cell>
          <cell r="P131">
            <v>5086</v>
          </cell>
          <cell r="Q131">
            <v>5086</v>
          </cell>
          <cell r="R131">
            <v>4916</v>
          </cell>
          <cell r="S131">
            <v>4916</v>
          </cell>
          <cell r="T131">
            <v>4916</v>
          </cell>
          <cell r="U131">
            <v>4916</v>
          </cell>
          <cell r="V131">
            <v>4916</v>
          </cell>
          <cell r="W131">
            <v>4916</v>
          </cell>
          <cell r="X131">
            <v>4916</v>
          </cell>
          <cell r="Y131">
            <v>4916</v>
          </cell>
          <cell r="Z131">
            <v>4916</v>
          </cell>
          <cell r="AA131">
            <v>4916</v>
          </cell>
          <cell r="AB131">
            <v>4916</v>
          </cell>
          <cell r="AC131">
            <v>4916</v>
          </cell>
          <cell r="AD131">
            <v>4916</v>
          </cell>
          <cell r="AE131">
            <v>4916</v>
          </cell>
          <cell r="AF131">
            <v>4916</v>
          </cell>
          <cell r="AG131">
            <v>4916</v>
          </cell>
          <cell r="AH131">
            <v>4916</v>
          </cell>
          <cell r="AI131">
            <v>4916</v>
          </cell>
          <cell r="AJ131">
            <v>4916</v>
          </cell>
        </row>
        <row r="132">
          <cell r="C132">
            <v>12</v>
          </cell>
          <cell r="E132" t="str">
            <v>Powder 0325</v>
          </cell>
          <cell r="F132">
            <v>200</v>
          </cell>
          <cell r="G132">
            <v>200</v>
          </cell>
          <cell r="H132">
            <v>200</v>
          </cell>
          <cell r="I132">
            <v>200</v>
          </cell>
          <cell r="J132">
            <v>200</v>
          </cell>
          <cell r="K132">
            <v>200</v>
          </cell>
          <cell r="L132">
            <v>200</v>
          </cell>
          <cell r="M132">
            <v>200</v>
          </cell>
          <cell r="N132">
            <v>200</v>
          </cell>
          <cell r="O132">
            <v>200</v>
          </cell>
          <cell r="P132">
            <v>200</v>
          </cell>
          <cell r="Q132">
            <v>200</v>
          </cell>
          <cell r="R132">
            <v>1224</v>
          </cell>
          <cell r="S132">
            <v>1224</v>
          </cell>
          <cell r="T132">
            <v>1224</v>
          </cell>
          <cell r="U132">
            <v>1224</v>
          </cell>
          <cell r="V132">
            <v>1224</v>
          </cell>
          <cell r="W132">
            <v>1224</v>
          </cell>
          <cell r="X132">
            <v>1224</v>
          </cell>
          <cell r="Y132">
            <v>1224</v>
          </cell>
          <cell r="Z132">
            <v>1224</v>
          </cell>
          <cell r="AA132">
            <v>1224</v>
          </cell>
          <cell r="AB132">
            <v>1224</v>
          </cell>
          <cell r="AC132">
            <v>1224</v>
          </cell>
          <cell r="AD132">
            <v>1224</v>
          </cell>
          <cell r="AE132">
            <v>1224</v>
          </cell>
          <cell r="AF132">
            <v>1224</v>
          </cell>
          <cell r="AG132">
            <v>1224</v>
          </cell>
          <cell r="AH132">
            <v>1224</v>
          </cell>
          <cell r="AI132">
            <v>1224</v>
          </cell>
          <cell r="AJ132">
            <v>1224</v>
          </cell>
        </row>
        <row r="133">
          <cell r="C133">
            <v>13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</row>
        <row r="134">
          <cell r="C134">
            <v>14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</row>
        <row r="135">
          <cell r="C135">
            <v>15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7">
          <cell r="B137" t="str">
            <v>PEMAKAIAN UTILITY</v>
          </cell>
        </row>
        <row r="138">
          <cell r="C138" t="str">
            <v>1.</v>
          </cell>
          <cell r="D138" t="str">
            <v>Solar</v>
          </cell>
          <cell r="F138">
            <v>164.8</v>
          </cell>
          <cell r="G138">
            <v>167.2</v>
          </cell>
          <cell r="H138">
            <v>155.85</v>
          </cell>
          <cell r="I138">
            <v>179.9</v>
          </cell>
          <cell r="J138">
            <v>130.15</v>
          </cell>
          <cell r="K138">
            <v>112.1</v>
          </cell>
          <cell r="L138">
            <v>-18.280000000000008</v>
          </cell>
          <cell r="M138">
            <v>44.36</v>
          </cell>
          <cell r="N138">
            <v>170.3</v>
          </cell>
          <cell r="O138">
            <v>164.35</v>
          </cell>
          <cell r="P138">
            <v>148.75</v>
          </cell>
          <cell r="Q138">
            <v>178.1</v>
          </cell>
          <cell r="R138">
            <v>177.9</v>
          </cell>
          <cell r="S138">
            <v>176.35</v>
          </cell>
          <cell r="T138">
            <v>158</v>
          </cell>
          <cell r="U138">
            <v>90</v>
          </cell>
          <cell r="V138">
            <v>159.15</v>
          </cell>
          <cell r="W138">
            <v>168.7</v>
          </cell>
          <cell r="X138">
            <v>136.25</v>
          </cell>
          <cell r="Y138">
            <v>197.9</v>
          </cell>
          <cell r="Z138">
            <v>131.75</v>
          </cell>
          <cell r="AA138">
            <v>39.200000000000003</v>
          </cell>
          <cell r="AB138">
            <v>86.38</v>
          </cell>
          <cell r="AD138">
            <v>131.5</v>
          </cell>
          <cell r="AE138">
            <v>232.95</v>
          </cell>
        </row>
        <row r="139">
          <cell r="C139" t="str">
            <v>2.</v>
          </cell>
          <cell r="D139" t="str">
            <v>Air WTD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8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ster Kary"/>
      <sheetName val="Out Kary"/>
      <sheetName val="In Kary"/>
      <sheetName val="Mutasi Kary"/>
      <sheetName val="Promosi"/>
      <sheetName val="tab"/>
      <sheetName val="phk"/>
      <sheetName val="Laki2"/>
      <sheetName val="psg sby"/>
      <sheetName val="structure p1-last rev"/>
      <sheetName val="Sheet1 (2)"/>
      <sheetName val="Sheet1"/>
      <sheetName val="kantin"/>
      <sheetName val="Sheet1 (3)"/>
      <sheetName val="Sheet1 (4)"/>
      <sheetName val="Master Bor"/>
      <sheetName val="Out Bor"/>
      <sheetName val="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H2" t="str">
            <v>ACC</v>
          </cell>
          <cell r="I2">
            <v>1.2</v>
          </cell>
          <cell r="J2" t="str">
            <v>Accounting (BUK)</v>
          </cell>
        </row>
        <row r="3">
          <cell r="H3" t="str">
            <v>BLR</v>
          </cell>
          <cell r="I3">
            <v>6.1</v>
          </cell>
          <cell r="J3" t="str">
            <v>Boiler</v>
          </cell>
        </row>
        <row r="4">
          <cell r="H4" t="str">
            <v>CHL</v>
          </cell>
          <cell r="I4" t="str">
            <v>6,7</v>
          </cell>
          <cell r="J4" t="str">
            <v>Chiller</v>
          </cell>
        </row>
        <row r="5">
          <cell r="H5" t="str">
            <v>CLN</v>
          </cell>
          <cell r="I5">
            <v>2.2999999999999998</v>
          </cell>
          <cell r="J5" t="str">
            <v>Clinic (KLN)</v>
          </cell>
        </row>
        <row r="6">
          <cell r="H6" t="str">
            <v>CMP</v>
          </cell>
          <cell r="I6">
            <v>5.7</v>
          </cell>
          <cell r="J6" t="str">
            <v>Coconut Milk Powder</v>
          </cell>
        </row>
        <row r="7">
          <cell r="H7" t="str">
            <v>COP</v>
          </cell>
          <cell r="I7">
            <v>5.8</v>
          </cell>
          <cell r="J7" t="str">
            <v>Coconut Oil Process (PMK)</v>
          </cell>
        </row>
        <row r="8">
          <cell r="H8" t="str">
            <v>CPS</v>
          </cell>
          <cell r="I8">
            <v>5.5</v>
          </cell>
          <cell r="J8" t="str">
            <v>Coconut Paste &amp; Square (CPD)</v>
          </cell>
        </row>
        <row r="9">
          <cell r="H9" t="str">
            <v>CPT</v>
          </cell>
          <cell r="I9" t="str">
            <v>2,4</v>
          </cell>
          <cell r="J9" t="str">
            <v>Co-operative (KPS)</v>
          </cell>
        </row>
        <row r="10">
          <cell r="H10" t="str">
            <v>CST</v>
          </cell>
          <cell r="I10">
            <v>3.5</v>
          </cell>
          <cell r="J10" t="str">
            <v>Central Store</v>
          </cell>
        </row>
        <row r="11">
          <cell r="H11" t="str">
            <v>DRP</v>
          </cell>
          <cell r="I11">
            <v>5.4</v>
          </cell>
          <cell r="J11" t="str">
            <v>Dry Process</v>
          </cell>
        </row>
        <row r="12">
          <cell r="H12" t="str">
            <v>DWP</v>
          </cell>
          <cell r="I12">
            <v>5.9</v>
          </cell>
          <cell r="J12" t="str">
            <v>Drinking Water Process</v>
          </cell>
        </row>
        <row r="13">
          <cell r="H13" t="str">
            <v>ELC</v>
          </cell>
          <cell r="I13">
            <v>6.5</v>
          </cell>
          <cell r="J13" t="str">
            <v>Electrical (LST)</v>
          </cell>
        </row>
        <row r="14">
          <cell r="H14" t="str">
            <v>ESD</v>
          </cell>
          <cell r="I14">
            <v>4.3</v>
          </cell>
          <cell r="J14" t="str">
            <v>Environment &amp; Safety</v>
          </cell>
        </row>
        <row r="15">
          <cell r="H15" t="str">
            <v>FIN</v>
          </cell>
          <cell r="I15">
            <v>1.1000000000000001</v>
          </cell>
          <cell r="J15" t="str">
            <v>Finance</v>
          </cell>
        </row>
        <row r="16">
          <cell r="H16" t="str">
            <v>FSD</v>
          </cell>
          <cell r="I16">
            <v>5.3</v>
          </cell>
          <cell r="J16" t="str">
            <v>Fresh Santan</v>
          </cell>
        </row>
        <row r="17">
          <cell r="H17" t="str">
            <v>GAF</v>
          </cell>
          <cell r="I17">
            <v>2.1</v>
          </cell>
          <cell r="J17" t="str">
            <v>General Affair (GAD)</v>
          </cell>
        </row>
        <row r="18">
          <cell r="H18" t="str">
            <v>GMD</v>
          </cell>
          <cell r="I18" t="str">
            <v>6,6</v>
          </cell>
          <cell r="J18" t="str">
            <v>General Maintenance Department (PRU)</v>
          </cell>
        </row>
        <row r="19">
          <cell r="H19" t="str">
            <v>HEW</v>
          </cell>
          <cell r="I19">
            <v>6.4</v>
          </cell>
          <cell r="J19" t="str">
            <v>Heavy Equipment Workshop (BAB)</v>
          </cell>
        </row>
        <row r="20">
          <cell r="H20" t="str">
            <v>ITD</v>
          </cell>
          <cell r="I20">
            <v>1.4</v>
          </cell>
          <cell r="J20" t="str">
            <v>Information Technology Department</v>
          </cell>
        </row>
        <row r="21">
          <cell r="H21" t="str">
            <v>LOG</v>
          </cell>
          <cell r="I21">
            <v>3.6</v>
          </cell>
          <cell r="J21" t="str">
            <v>Logistic</v>
          </cell>
        </row>
        <row r="22">
          <cell r="H22" t="str">
            <v>MIS</v>
          </cell>
          <cell r="I22">
            <v>1.3</v>
          </cell>
          <cell r="J22" t="str">
            <v>Management Information System</v>
          </cell>
        </row>
        <row r="23">
          <cell r="H23" t="str">
            <v>MP1</v>
          </cell>
          <cell r="I23">
            <v>5.0999999999999996</v>
          </cell>
          <cell r="J23" t="str">
            <v>Meat Preparation 1</v>
          </cell>
        </row>
        <row r="24">
          <cell r="H24" t="str">
            <v>MP2</v>
          </cell>
          <cell r="I24">
            <v>5.2</v>
          </cell>
          <cell r="J24" t="str">
            <v>Meat Preparation 2</v>
          </cell>
        </row>
        <row r="25">
          <cell r="H25" t="str">
            <v>MWS</v>
          </cell>
          <cell r="I25">
            <v>6.3</v>
          </cell>
          <cell r="J25" t="str">
            <v>Mechanical Workshop (BUM)</v>
          </cell>
        </row>
        <row r="26">
          <cell r="H26" t="str">
            <v>OFC</v>
          </cell>
          <cell r="I26">
            <v>2.2000000000000002</v>
          </cell>
          <cell r="J26" t="str">
            <v>Central Office</v>
          </cell>
        </row>
        <row r="27">
          <cell r="H27" t="str">
            <v>PCM</v>
          </cell>
          <cell r="I27">
            <v>5.0999999999999996</v>
          </cell>
          <cell r="J27" t="str">
            <v>Pasteurize Coconut Milk</v>
          </cell>
        </row>
        <row r="28">
          <cell r="H28" t="str">
            <v>PCS</v>
          </cell>
          <cell r="I28">
            <v>3.2</v>
          </cell>
          <cell r="J28" t="str">
            <v>Purchasing (ESM)</v>
          </cell>
        </row>
        <row r="29">
          <cell r="H29" t="str">
            <v>PIC</v>
          </cell>
          <cell r="I29">
            <v>3.1</v>
          </cell>
          <cell r="J29" t="str">
            <v>Production Planning Inventory Control</v>
          </cell>
        </row>
        <row r="30">
          <cell r="H30" t="str">
            <v>PIS</v>
          </cell>
          <cell r="I30">
            <v>3.4</v>
          </cell>
          <cell r="J30" t="str">
            <v>PIC Store</v>
          </cell>
        </row>
        <row r="31">
          <cell r="H31" t="str">
            <v>PRE</v>
          </cell>
          <cell r="I31">
            <v>5</v>
          </cell>
          <cell r="J31" t="str">
            <v>Process Engineering (New Department)</v>
          </cell>
        </row>
        <row r="32">
          <cell r="H32" t="str">
            <v>PSN</v>
          </cell>
          <cell r="I32">
            <v>2</v>
          </cell>
          <cell r="J32" t="str">
            <v>Personnel</v>
          </cell>
        </row>
        <row r="33">
          <cell r="H33" t="str">
            <v>PWH</v>
          </cell>
          <cell r="I33">
            <v>6.2</v>
          </cell>
          <cell r="J33" t="str">
            <v>Power House</v>
          </cell>
        </row>
        <row r="34">
          <cell r="H34" t="str">
            <v>QAD</v>
          </cell>
          <cell r="I34">
            <v>4</v>
          </cell>
          <cell r="J34" t="str">
            <v>Quality Assurance</v>
          </cell>
        </row>
        <row r="35">
          <cell r="H35" t="str">
            <v>QSD</v>
          </cell>
          <cell r="I35">
            <v>4.2</v>
          </cell>
          <cell r="J35" t="str">
            <v>Quality System</v>
          </cell>
        </row>
        <row r="36">
          <cell r="H36" t="str">
            <v>RMP</v>
          </cell>
          <cell r="I36">
            <v>3</v>
          </cell>
          <cell r="J36" t="str">
            <v>Raw Material Purchasing (PBL)</v>
          </cell>
        </row>
        <row r="37">
          <cell r="H37" t="str">
            <v>RND</v>
          </cell>
          <cell r="I37">
            <v>4.0999999999999996</v>
          </cell>
          <cell r="J37" t="str">
            <v>Research &amp; Development</v>
          </cell>
        </row>
        <row r="38">
          <cell r="H38" t="str">
            <v>WHS</v>
          </cell>
          <cell r="I38">
            <v>3.3</v>
          </cell>
          <cell r="J38" t="str">
            <v>Warehouse</v>
          </cell>
        </row>
        <row r="39">
          <cell r="H39" t="str">
            <v>WTD</v>
          </cell>
          <cell r="I39">
            <v>6</v>
          </cell>
          <cell r="J39" t="str">
            <v>Water Treatment</v>
          </cell>
        </row>
        <row r="40">
          <cell r="H40" t="str">
            <v>WTP</v>
          </cell>
          <cell r="I40">
            <v>5.6</v>
          </cell>
          <cell r="J40" t="str">
            <v>Wet Process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dc"/>
      <sheetName val="ppd"/>
      <sheetName val="Cover"/>
      <sheetName val="Flow-OJT"/>
      <sheetName val="PRo-OJT"/>
      <sheetName val="Lamp-01"/>
      <sheetName val="Lamp-02"/>
      <sheetName val="Lamp-03"/>
      <sheetName val="lamp-04"/>
      <sheetName val="Lamp-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  <sheetName val="#REF"/>
    </sheetNames>
    <definedNames>
      <definedName name="Macro6"/>
    </defined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indah Bagian ABC"/>
      <sheetName val="Timbang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Sheet2"/>
      <sheetName val="prj"/>
      <sheetName val="listrik"/>
      <sheetName val="WTR"/>
      <sheetName val="ASES"/>
      <sheetName val="PMK"/>
      <sheetName val="kop"/>
      <sheetName val="PIC"/>
      <sheetName val="OFFICE"/>
      <sheetName val="ITD"/>
      <sheetName val="ACC"/>
      <sheetName val="FIN"/>
      <sheetName val="QSD"/>
      <sheetName val="KLINIK"/>
      <sheetName val="GA"/>
      <sheetName val="MP2"/>
      <sheetName val="psn"/>
      <sheetName val="wet"/>
      <sheetName val="Boiler"/>
      <sheetName val="Genset"/>
      <sheetName val="B.UMUM"/>
      <sheetName val="PRU"/>
      <sheetName val="RMP"/>
      <sheetName val="WHS"/>
      <sheetName val="LOG"/>
      <sheetName val="CST"/>
      <sheetName val="ESM"/>
      <sheetName val="LFDC"/>
      <sheetName val="MP3"/>
      <sheetName val="QAD"/>
      <sheetName val="MP1"/>
      <sheetName val="MASUK"/>
      <sheetName val="drp"/>
      <sheetName val="mutasi.@"/>
      <sheetName val="Keluar"/>
      <sheetName val="Chart2"/>
      <sheetName val="Chart1"/>
      <sheetName val="pendidikan"/>
      <sheetName val="SUKU FEB"/>
      <sheetName val="Sheet1"/>
      <sheetName val="B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O4" t="str">
            <v>INHIL</v>
          </cell>
        </row>
        <row r="5">
          <cell r="O5" t="str">
            <v>INHIL</v>
          </cell>
        </row>
        <row r="6">
          <cell r="O6" t="str">
            <v>INHIL</v>
          </cell>
        </row>
        <row r="7">
          <cell r="O7" t="str">
            <v>INHIL</v>
          </cell>
        </row>
        <row r="8">
          <cell r="O8" t="str">
            <v>No</v>
          </cell>
        </row>
        <row r="9">
          <cell r="O9" t="str">
            <v>INHIL</v>
          </cell>
        </row>
        <row r="10">
          <cell r="O10" t="str">
            <v>INHIL</v>
          </cell>
        </row>
        <row r="11">
          <cell r="O11" t="str">
            <v>INHIL</v>
          </cell>
        </row>
        <row r="12">
          <cell r="O12" t="str">
            <v>INHIL</v>
          </cell>
        </row>
        <row r="13">
          <cell r="O13" t="str">
            <v>INHIL</v>
          </cell>
        </row>
        <row r="14">
          <cell r="O14" t="str">
            <v>INHIL</v>
          </cell>
        </row>
        <row r="15">
          <cell r="O15" t="str">
            <v>INHIL</v>
          </cell>
        </row>
        <row r="16">
          <cell r="O16" t="str">
            <v>INHIL</v>
          </cell>
        </row>
        <row r="17">
          <cell r="O17" t="str">
            <v>INHIL</v>
          </cell>
        </row>
        <row r="18">
          <cell r="O18" t="str">
            <v>INHIL</v>
          </cell>
        </row>
        <row r="19">
          <cell r="O19" t="str">
            <v>INHIL</v>
          </cell>
        </row>
        <row r="20">
          <cell r="O20" t="str">
            <v>INHIL</v>
          </cell>
        </row>
        <row r="21">
          <cell r="O21" t="str">
            <v>INHIL</v>
          </cell>
        </row>
        <row r="22">
          <cell r="O22" t="str">
            <v>No</v>
          </cell>
        </row>
        <row r="23">
          <cell r="O23" t="str">
            <v>INHIL</v>
          </cell>
        </row>
        <row r="24">
          <cell r="O24" t="str">
            <v>INHIL</v>
          </cell>
        </row>
        <row r="25">
          <cell r="O25" t="str">
            <v>INHIL</v>
          </cell>
        </row>
        <row r="26">
          <cell r="O26" t="str">
            <v>INHIL</v>
          </cell>
        </row>
        <row r="27">
          <cell r="O27" t="str">
            <v>INHIL</v>
          </cell>
        </row>
        <row r="28">
          <cell r="O28" t="str">
            <v>INHIL</v>
          </cell>
        </row>
        <row r="29">
          <cell r="O29" t="str">
            <v>No</v>
          </cell>
        </row>
        <row r="30">
          <cell r="O30" t="str">
            <v>INHIL</v>
          </cell>
        </row>
        <row r="31">
          <cell r="O31" t="str">
            <v>INHIL</v>
          </cell>
        </row>
        <row r="32">
          <cell r="O32" t="str">
            <v>No</v>
          </cell>
        </row>
        <row r="33">
          <cell r="O33" t="str">
            <v>INHIL</v>
          </cell>
        </row>
        <row r="34">
          <cell r="O34" t="str">
            <v>INHIL</v>
          </cell>
        </row>
        <row r="35">
          <cell r="O35" t="str">
            <v>INHIL</v>
          </cell>
        </row>
        <row r="36">
          <cell r="O36" t="str">
            <v>INHIL</v>
          </cell>
        </row>
        <row r="37">
          <cell r="O37" t="str">
            <v>INHIL</v>
          </cell>
        </row>
        <row r="38">
          <cell r="O38" t="str">
            <v>INHIL</v>
          </cell>
        </row>
        <row r="39">
          <cell r="O39" t="str">
            <v>INHIL</v>
          </cell>
        </row>
        <row r="40">
          <cell r="O40" t="str">
            <v>INHIL</v>
          </cell>
        </row>
        <row r="41">
          <cell r="O41" t="str">
            <v>INHIL</v>
          </cell>
        </row>
        <row r="42">
          <cell r="O42" t="str">
            <v>INHIL</v>
          </cell>
        </row>
        <row r="43">
          <cell r="O43" t="str">
            <v>INHIL</v>
          </cell>
        </row>
        <row r="44">
          <cell r="O44" t="str">
            <v>INHIL</v>
          </cell>
        </row>
        <row r="45">
          <cell r="O45" t="str">
            <v>INHIL</v>
          </cell>
        </row>
        <row r="46">
          <cell r="O46" t="str">
            <v>INHIL</v>
          </cell>
        </row>
        <row r="47">
          <cell r="O47" t="str">
            <v>INHIL</v>
          </cell>
        </row>
        <row r="48">
          <cell r="O48" t="str">
            <v>No</v>
          </cell>
        </row>
        <row r="49">
          <cell r="O49" t="str">
            <v>INHIL</v>
          </cell>
        </row>
        <row r="50">
          <cell r="O50" t="str">
            <v>INHIL</v>
          </cell>
        </row>
        <row r="51">
          <cell r="O51" t="str">
            <v>INHIL</v>
          </cell>
        </row>
        <row r="52">
          <cell r="O52" t="str">
            <v>INHIL</v>
          </cell>
        </row>
        <row r="53">
          <cell r="O53" t="str">
            <v>INHIL</v>
          </cell>
        </row>
        <row r="54">
          <cell r="O54" t="str">
            <v>INHIL</v>
          </cell>
        </row>
        <row r="55">
          <cell r="O55" t="str">
            <v>No</v>
          </cell>
        </row>
        <row r="56">
          <cell r="O56" t="str">
            <v>INHIL</v>
          </cell>
        </row>
        <row r="57">
          <cell r="O57" t="str">
            <v>INHIL</v>
          </cell>
        </row>
        <row r="58">
          <cell r="O58" t="str">
            <v>INHIL</v>
          </cell>
        </row>
        <row r="59">
          <cell r="O59" t="str">
            <v>No</v>
          </cell>
        </row>
        <row r="60">
          <cell r="O60" t="str">
            <v>INHIL</v>
          </cell>
        </row>
        <row r="61">
          <cell r="O61" t="str">
            <v>INHIL</v>
          </cell>
        </row>
        <row r="62">
          <cell r="O62" t="str">
            <v>INHIL</v>
          </cell>
        </row>
        <row r="63">
          <cell r="O63" t="str">
            <v>INHIL</v>
          </cell>
        </row>
        <row r="64">
          <cell r="O64" t="str">
            <v>INHIL</v>
          </cell>
        </row>
        <row r="65">
          <cell r="O65" t="str">
            <v>INHIL</v>
          </cell>
        </row>
        <row r="66">
          <cell r="O66" t="str">
            <v>INHIL</v>
          </cell>
        </row>
        <row r="67">
          <cell r="O67" t="str">
            <v>INHIL</v>
          </cell>
        </row>
        <row r="68">
          <cell r="O68" t="str">
            <v>INHIL</v>
          </cell>
        </row>
        <row r="69">
          <cell r="O69" t="str">
            <v>INHIL</v>
          </cell>
        </row>
        <row r="70">
          <cell r="O70" t="str">
            <v>INHIL</v>
          </cell>
        </row>
        <row r="71">
          <cell r="O71" t="str">
            <v>No</v>
          </cell>
        </row>
        <row r="72">
          <cell r="O72" t="str">
            <v>INHIL</v>
          </cell>
        </row>
        <row r="73">
          <cell r="O73" t="str">
            <v>INHIL</v>
          </cell>
        </row>
        <row r="74">
          <cell r="O74" t="str">
            <v>INHIL</v>
          </cell>
        </row>
        <row r="75">
          <cell r="O75" t="str">
            <v>INHIL</v>
          </cell>
        </row>
        <row r="76">
          <cell r="O76" t="str">
            <v>INHIL</v>
          </cell>
        </row>
        <row r="77">
          <cell r="O77" t="str">
            <v>INHIL</v>
          </cell>
        </row>
        <row r="78">
          <cell r="O78" t="str">
            <v>INHIL</v>
          </cell>
        </row>
        <row r="79">
          <cell r="O79" t="str">
            <v>INHIL</v>
          </cell>
        </row>
        <row r="80">
          <cell r="O80" t="str">
            <v>INHIL</v>
          </cell>
        </row>
        <row r="81">
          <cell r="O81" t="str">
            <v>INHIL</v>
          </cell>
        </row>
        <row r="82">
          <cell r="O82" t="str">
            <v>INHIL</v>
          </cell>
        </row>
        <row r="83">
          <cell r="O83" t="str">
            <v>INHIL</v>
          </cell>
        </row>
        <row r="84">
          <cell r="O84" t="str">
            <v>INHIL</v>
          </cell>
        </row>
        <row r="85">
          <cell r="O85" t="str">
            <v>INHIL</v>
          </cell>
        </row>
        <row r="86">
          <cell r="O86" t="str">
            <v>INHIL</v>
          </cell>
        </row>
        <row r="87">
          <cell r="O87" t="str">
            <v>No</v>
          </cell>
        </row>
        <row r="88">
          <cell r="O88" t="str">
            <v>INHIL</v>
          </cell>
        </row>
        <row r="89">
          <cell r="O89" t="str">
            <v>INHIL</v>
          </cell>
        </row>
        <row r="90">
          <cell r="O90" t="str">
            <v>INHIL</v>
          </cell>
        </row>
        <row r="91">
          <cell r="O91" t="str">
            <v>INHIL</v>
          </cell>
        </row>
        <row r="92">
          <cell r="O92" t="str">
            <v>INHIL</v>
          </cell>
        </row>
        <row r="93">
          <cell r="O93" t="str">
            <v>INHIL</v>
          </cell>
        </row>
        <row r="94">
          <cell r="O94" t="str">
            <v>INHIL</v>
          </cell>
        </row>
        <row r="95">
          <cell r="O95" t="str">
            <v>No</v>
          </cell>
        </row>
        <row r="96">
          <cell r="O96" t="str">
            <v>No</v>
          </cell>
        </row>
        <row r="97">
          <cell r="O97" t="str">
            <v>INHIL</v>
          </cell>
        </row>
        <row r="98">
          <cell r="O98" t="str">
            <v>INHIL</v>
          </cell>
        </row>
        <row r="99">
          <cell r="O99" t="str">
            <v>INHIL</v>
          </cell>
        </row>
        <row r="100">
          <cell r="O100" t="str">
            <v>INHIL</v>
          </cell>
        </row>
        <row r="101">
          <cell r="O101" t="str">
            <v>INHIL</v>
          </cell>
        </row>
        <row r="102">
          <cell r="O102" t="str">
            <v>INHIL</v>
          </cell>
        </row>
        <row r="103">
          <cell r="O103" t="str">
            <v>INHIL</v>
          </cell>
        </row>
        <row r="104">
          <cell r="O104" t="str">
            <v>INHIL</v>
          </cell>
        </row>
        <row r="105">
          <cell r="O105" t="str">
            <v>INHIL</v>
          </cell>
        </row>
        <row r="106">
          <cell r="O106" t="str">
            <v>INHIL</v>
          </cell>
        </row>
        <row r="107">
          <cell r="O107" t="str">
            <v>INHIL</v>
          </cell>
        </row>
        <row r="108">
          <cell r="O108" t="str">
            <v>INHIL</v>
          </cell>
        </row>
        <row r="109">
          <cell r="O109" t="str">
            <v>INHIL</v>
          </cell>
        </row>
        <row r="110">
          <cell r="O110" t="str">
            <v>INHIL</v>
          </cell>
        </row>
        <row r="111">
          <cell r="O111" t="str">
            <v>INHIL</v>
          </cell>
        </row>
        <row r="112">
          <cell r="O112" t="str">
            <v>INHIL</v>
          </cell>
        </row>
        <row r="113">
          <cell r="O113" t="str">
            <v>No</v>
          </cell>
        </row>
        <row r="114">
          <cell r="O114" t="str">
            <v>INHIL</v>
          </cell>
        </row>
        <row r="115">
          <cell r="O115" t="str">
            <v>No</v>
          </cell>
        </row>
        <row r="116">
          <cell r="O116" t="str">
            <v>INHIL</v>
          </cell>
        </row>
        <row r="117">
          <cell r="O117" t="str">
            <v>No</v>
          </cell>
        </row>
        <row r="118">
          <cell r="O118" t="str">
            <v>INHIL</v>
          </cell>
        </row>
        <row r="119">
          <cell r="O119" t="str">
            <v>INHIL</v>
          </cell>
        </row>
        <row r="120">
          <cell r="O120" t="str">
            <v>INHIL</v>
          </cell>
        </row>
        <row r="121">
          <cell r="O121" t="str">
            <v>INHIL</v>
          </cell>
        </row>
        <row r="122">
          <cell r="O122" t="str">
            <v>INHIL</v>
          </cell>
        </row>
        <row r="123">
          <cell r="O123" t="str">
            <v>INHIL</v>
          </cell>
        </row>
        <row r="124">
          <cell r="O124" t="str">
            <v>INHIL</v>
          </cell>
        </row>
        <row r="125">
          <cell r="O125" t="str">
            <v>INHIL</v>
          </cell>
        </row>
        <row r="126">
          <cell r="O126" t="str">
            <v>INHIL</v>
          </cell>
        </row>
        <row r="127">
          <cell r="O127" t="str">
            <v>No</v>
          </cell>
        </row>
        <row r="128">
          <cell r="O128" t="str">
            <v>INHIL</v>
          </cell>
        </row>
        <row r="129">
          <cell r="O129" t="str">
            <v>INHIL</v>
          </cell>
        </row>
        <row r="130">
          <cell r="O130" t="str">
            <v>No</v>
          </cell>
        </row>
        <row r="131">
          <cell r="O131" t="str">
            <v>No</v>
          </cell>
        </row>
        <row r="132">
          <cell r="O132" t="str">
            <v>No</v>
          </cell>
        </row>
        <row r="133">
          <cell r="O133" t="str">
            <v>No</v>
          </cell>
        </row>
        <row r="134">
          <cell r="O134" t="str">
            <v>No</v>
          </cell>
        </row>
        <row r="135">
          <cell r="O135" t="str">
            <v>No</v>
          </cell>
        </row>
        <row r="136">
          <cell r="O136" t="str">
            <v>INHIL</v>
          </cell>
        </row>
        <row r="137">
          <cell r="O137" t="str">
            <v>No</v>
          </cell>
        </row>
        <row r="138">
          <cell r="O138" t="str">
            <v>No</v>
          </cell>
        </row>
        <row r="139">
          <cell r="O139" t="str">
            <v>No</v>
          </cell>
        </row>
        <row r="140">
          <cell r="O140" t="str">
            <v>No</v>
          </cell>
        </row>
        <row r="141">
          <cell r="O141" t="str">
            <v>INHIL</v>
          </cell>
        </row>
        <row r="142">
          <cell r="O142" t="str">
            <v>INHIL</v>
          </cell>
        </row>
        <row r="143">
          <cell r="O143" t="str">
            <v>No</v>
          </cell>
        </row>
        <row r="144">
          <cell r="O144" t="str">
            <v>No</v>
          </cell>
        </row>
        <row r="145">
          <cell r="O145" t="str">
            <v>INHIL</v>
          </cell>
        </row>
        <row r="146">
          <cell r="O146" t="str">
            <v>INHIL</v>
          </cell>
        </row>
        <row r="147">
          <cell r="O147" t="str">
            <v>No</v>
          </cell>
        </row>
        <row r="148">
          <cell r="O148" t="str">
            <v>No</v>
          </cell>
        </row>
        <row r="149">
          <cell r="O149" t="str">
            <v>No</v>
          </cell>
        </row>
        <row r="150">
          <cell r="O150" t="str">
            <v>No</v>
          </cell>
        </row>
        <row r="151">
          <cell r="O151" t="str">
            <v>No</v>
          </cell>
        </row>
        <row r="152">
          <cell r="O152" t="str">
            <v>No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>
        <row r="4">
          <cell r="N4" t="str">
            <v>No</v>
          </cell>
        </row>
        <row r="5">
          <cell r="N5" t="str">
            <v>No</v>
          </cell>
        </row>
        <row r="6">
          <cell r="N6" t="str">
            <v>No</v>
          </cell>
        </row>
        <row r="7">
          <cell r="N7" t="str">
            <v>No</v>
          </cell>
        </row>
        <row r="8">
          <cell r="N8" t="str">
            <v>No</v>
          </cell>
        </row>
        <row r="9">
          <cell r="N9" t="str">
            <v>No</v>
          </cell>
        </row>
        <row r="10">
          <cell r="N10" t="str">
            <v>INHIL</v>
          </cell>
        </row>
        <row r="11">
          <cell r="N11" t="str">
            <v>No</v>
          </cell>
        </row>
        <row r="12">
          <cell r="N12" t="str">
            <v>No</v>
          </cell>
        </row>
        <row r="13">
          <cell r="N13" t="str">
            <v>No</v>
          </cell>
        </row>
        <row r="14">
          <cell r="N14" t="str">
            <v>No</v>
          </cell>
        </row>
        <row r="15">
          <cell r="N15" t="str">
            <v>No</v>
          </cell>
        </row>
        <row r="16">
          <cell r="N16" t="str">
            <v>INHIL</v>
          </cell>
        </row>
        <row r="17">
          <cell r="N17" t="str">
            <v>No</v>
          </cell>
        </row>
        <row r="18">
          <cell r="N18" t="str">
            <v>INHIL</v>
          </cell>
        </row>
        <row r="19">
          <cell r="N19" t="str">
            <v>No</v>
          </cell>
        </row>
        <row r="20">
          <cell r="N20" t="str">
            <v>No</v>
          </cell>
        </row>
        <row r="21">
          <cell r="N21" t="str">
            <v>No</v>
          </cell>
        </row>
        <row r="22">
          <cell r="N22" t="str">
            <v>No</v>
          </cell>
        </row>
        <row r="23">
          <cell r="N23" t="str">
            <v>No</v>
          </cell>
        </row>
        <row r="24">
          <cell r="N24" t="str">
            <v>No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TXXXXXX"/>
      <sheetName val="XXXXXX0"/>
      <sheetName val="XXXXXX1"/>
      <sheetName val="XXXXXX2"/>
      <sheetName val="XXXXXX3"/>
      <sheetName val="XXXXXX4"/>
      <sheetName val="XXXXXX5"/>
      <sheetName val="XXXXXX6"/>
      <sheetName val="XXXXXX7"/>
      <sheetName val="XXXXXX8"/>
      <sheetName val="XXXXXX9"/>
      <sheetName val="XXXXXXA"/>
      <sheetName val="XXXXXXB"/>
      <sheetName val="XXXXXXC"/>
      <sheetName val="XXXXXXD"/>
      <sheetName val="XXXXXXE"/>
      <sheetName val="XXXXXXF"/>
      <sheetName val="XXXXXXG"/>
      <sheetName val="XXXXXXH"/>
      <sheetName val="XXXXXXI"/>
      <sheetName val="XXXXXXJ"/>
      <sheetName val="uxxxxxx"/>
      <sheetName val="vxxxxxx"/>
      <sheetName val="wxxxxxx"/>
      <sheetName val="xxxxxxx"/>
      <sheetName val="XXXXXXK"/>
      <sheetName val="XXXXXXL"/>
      <sheetName val="XXXXXXM"/>
      <sheetName val="XXXXXXN"/>
      <sheetName val="XXXXXXO"/>
      <sheetName val="XXXXXXP"/>
      <sheetName val="XXXXXXQ"/>
      <sheetName val="XXXXXXR"/>
      <sheetName val="Bor.A"/>
      <sheetName val="Hari.A"/>
      <sheetName val="Bor.B"/>
      <sheetName val="Hari.B"/>
      <sheetName val="Bor.C"/>
      <sheetName val="Hari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RM-HCP"/>
    </sheetNames>
    <definedNames>
      <definedName name="_xlbgnm.HCP02"/>
      <definedName name="_xlbgnm.HCP03"/>
      <definedName name="_xlbgnm.HCP04"/>
      <definedName name="_xlbgnm.HCP05"/>
      <definedName name="_xlbgnm.HDC01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RNOF"/>
    </sheetNames>
    <definedNames>
      <definedName name="Macro2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1"/>
      <definedName name="Macro3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15"/>
      <definedName name="Macro16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UBAH"/>
      <sheetName val="PBL"/>
      <sheetName val="MP1"/>
      <sheetName val="MP2"/>
      <sheetName val="CAD"/>
      <sheetName val="PMK"/>
      <sheetName val="LSG 01"/>
    </sheetNames>
    <sheetDataSet>
      <sheetData sheetId="0"/>
      <sheetData sheetId="1"/>
      <sheetData sheetId="2">
        <row r="4">
          <cell r="A4">
            <v>1</v>
          </cell>
          <cell r="B4">
            <v>322</v>
          </cell>
          <cell r="C4">
            <v>141871.06281761223</v>
          </cell>
          <cell r="D4">
            <v>235298.93718238777</v>
          </cell>
          <cell r="E4">
            <v>0</v>
          </cell>
          <cell r="G4">
            <v>377170</v>
          </cell>
          <cell r="H4">
            <v>0</v>
          </cell>
          <cell r="I4">
            <v>158230</v>
          </cell>
          <cell r="K4">
            <v>158230</v>
          </cell>
          <cell r="M4">
            <v>535400</v>
          </cell>
          <cell r="N4">
            <v>133850</v>
          </cell>
          <cell r="O4">
            <v>2876</v>
          </cell>
          <cell r="P4">
            <v>28279.636396000002</v>
          </cell>
          <cell r="T4">
            <v>28279.636396000002</v>
          </cell>
          <cell r="U4">
            <v>68170.063603999995</v>
          </cell>
          <cell r="W4">
            <v>47886.6</v>
          </cell>
          <cell r="X4">
            <v>79420</v>
          </cell>
          <cell r="Y4">
            <v>0</v>
          </cell>
          <cell r="AA4">
            <v>127306.6</v>
          </cell>
          <cell r="AB4">
            <v>291</v>
          </cell>
          <cell r="AC4">
            <v>569</v>
          </cell>
        </row>
        <row r="5">
          <cell r="A5">
            <v>2</v>
          </cell>
          <cell r="B5">
            <v>0</v>
          </cell>
          <cell r="C5">
            <v>142192.60456893983</v>
          </cell>
          <cell r="D5">
            <v>197930.3954310602</v>
          </cell>
          <cell r="E5">
            <v>0</v>
          </cell>
          <cell r="G5">
            <v>340123</v>
          </cell>
          <cell r="H5">
            <v>0</v>
          </cell>
          <cell r="I5">
            <v>190177</v>
          </cell>
          <cell r="K5">
            <v>190177</v>
          </cell>
          <cell r="M5">
            <v>530300</v>
          </cell>
          <cell r="N5">
            <v>132575</v>
          </cell>
          <cell r="O5">
            <v>3258</v>
          </cell>
          <cell r="P5">
            <v>23961.648380000002</v>
          </cell>
          <cell r="T5">
            <v>23961.648380000002</v>
          </cell>
          <cell r="U5">
            <v>67468.251619999995</v>
          </cell>
          <cell r="W5">
            <v>48026</v>
          </cell>
          <cell r="X5">
            <v>66876.2</v>
          </cell>
          <cell r="Y5">
            <v>0</v>
          </cell>
          <cell r="AA5">
            <v>114902.2</v>
          </cell>
          <cell r="AB5">
            <v>291</v>
          </cell>
          <cell r="AC5">
            <v>568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G6">
            <v>0</v>
          </cell>
          <cell r="H6">
            <v>0</v>
          </cell>
          <cell r="I6">
            <v>0</v>
          </cell>
          <cell r="K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T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>
            <v>4</v>
          </cell>
          <cell r="B7">
            <v>0</v>
          </cell>
          <cell r="C7">
            <v>172827.73809939972</v>
          </cell>
          <cell r="D7">
            <v>0</v>
          </cell>
          <cell r="E7">
            <v>248206.26190060028</v>
          </cell>
          <cell r="G7">
            <v>421034</v>
          </cell>
          <cell r="H7">
            <v>0</v>
          </cell>
          <cell r="I7">
            <v>198566</v>
          </cell>
          <cell r="K7">
            <v>198566</v>
          </cell>
          <cell r="M7">
            <v>619600</v>
          </cell>
          <cell r="N7">
            <v>154900</v>
          </cell>
          <cell r="O7">
            <v>2978</v>
          </cell>
          <cell r="P7">
            <v>29282.838904000004</v>
          </cell>
          <cell r="T7">
            <v>29282.838904000004</v>
          </cell>
          <cell r="U7">
            <v>73453.011095999987</v>
          </cell>
          <cell r="W7">
            <v>57751.8</v>
          </cell>
          <cell r="X7">
            <v>0</v>
          </cell>
          <cell r="Y7">
            <v>82939.7</v>
          </cell>
          <cell r="AA7">
            <v>140691.5</v>
          </cell>
          <cell r="AB7">
            <v>295</v>
          </cell>
          <cell r="AC7">
            <v>573</v>
          </cell>
        </row>
        <row r="8">
          <cell r="A8">
            <v>5</v>
          </cell>
          <cell r="B8">
            <v>0</v>
          </cell>
          <cell r="C8">
            <v>166122.39276450255</v>
          </cell>
          <cell r="D8">
            <v>0</v>
          </cell>
          <cell r="E8">
            <v>248798.60723549745</v>
          </cell>
          <cell r="G8">
            <v>414921</v>
          </cell>
          <cell r="H8">
            <v>0</v>
          </cell>
          <cell r="I8">
            <v>224379</v>
          </cell>
          <cell r="K8">
            <v>224379</v>
          </cell>
          <cell r="M8">
            <v>639300</v>
          </cell>
          <cell r="N8">
            <v>159825</v>
          </cell>
          <cell r="O8">
            <v>3432</v>
          </cell>
          <cell r="P8">
            <v>29430.926776000004</v>
          </cell>
          <cell r="T8">
            <v>29430.926776000004</v>
          </cell>
          <cell r="U8">
            <v>81271.623223999995</v>
          </cell>
          <cell r="W8">
            <v>56211.4</v>
          </cell>
          <cell r="X8">
            <v>0</v>
          </cell>
          <cell r="Y8">
            <v>84178.7</v>
          </cell>
          <cell r="AA8">
            <v>140390.1</v>
          </cell>
          <cell r="AB8">
            <v>287</v>
          </cell>
          <cell r="AC8">
            <v>570</v>
          </cell>
        </row>
        <row r="9">
          <cell r="A9">
            <v>6</v>
          </cell>
          <cell r="B9">
            <v>0</v>
          </cell>
          <cell r="C9">
            <v>159651.44277781545</v>
          </cell>
          <cell r="D9">
            <v>0</v>
          </cell>
          <cell r="E9">
            <v>302886.55722218449</v>
          </cell>
          <cell r="G9">
            <v>462537.99999999994</v>
          </cell>
          <cell r="H9">
            <v>0</v>
          </cell>
          <cell r="I9">
            <v>20061.777777777777</v>
          </cell>
          <cell r="K9">
            <v>20061.777777777777</v>
          </cell>
          <cell r="M9">
            <v>482599.77777777769</v>
          </cell>
          <cell r="N9">
            <v>120649.94444444442</v>
          </cell>
          <cell r="O9">
            <v>2452</v>
          </cell>
          <cell r="P9">
            <v>42029.579128000005</v>
          </cell>
          <cell r="T9">
            <v>42029.579128000005</v>
          </cell>
          <cell r="U9">
            <v>7482.5208719999982</v>
          </cell>
          <cell r="W9">
            <v>50551.3</v>
          </cell>
          <cell r="X9">
            <v>0</v>
          </cell>
          <cell r="Y9">
            <v>95548.1</v>
          </cell>
          <cell r="AA9">
            <v>146099.40000000002</v>
          </cell>
          <cell r="AB9">
            <v>291</v>
          </cell>
          <cell r="AC9">
            <v>572</v>
          </cell>
        </row>
        <row r="10">
          <cell r="A10">
            <v>7</v>
          </cell>
          <cell r="B10">
            <v>0</v>
          </cell>
          <cell r="C10">
            <v>163980.68509877654</v>
          </cell>
          <cell r="D10">
            <v>219130.47342482914</v>
          </cell>
          <cell r="E10">
            <v>238488.84147639436</v>
          </cell>
          <cell r="G10">
            <v>621600</v>
          </cell>
          <cell r="H10">
            <v>0</v>
          </cell>
          <cell r="I10">
            <v>0</v>
          </cell>
          <cell r="K10">
            <v>0</v>
          </cell>
          <cell r="M10">
            <v>621600</v>
          </cell>
          <cell r="N10">
            <v>155400</v>
          </cell>
          <cell r="O10">
            <v>3116</v>
          </cell>
          <cell r="P10">
            <v>63874.2304</v>
          </cell>
          <cell r="T10">
            <v>63874.2304</v>
          </cell>
          <cell r="U10">
            <v>0</v>
          </cell>
          <cell r="W10">
            <v>52583</v>
          </cell>
          <cell r="X10">
            <v>70395.7</v>
          </cell>
          <cell r="Y10">
            <v>76417.100000000006</v>
          </cell>
          <cell r="AA10">
            <v>199395.8</v>
          </cell>
          <cell r="AB10">
            <v>290</v>
          </cell>
          <cell r="AC10">
            <v>569</v>
          </cell>
        </row>
        <row r="11">
          <cell r="A11">
            <v>8</v>
          </cell>
          <cell r="B11">
            <v>0</v>
          </cell>
          <cell r="C11">
            <v>163886.49203609099</v>
          </cell>
          <cell r="D11">
            <v>200301.9187267035</v>
          </cell>
          <cell r="E11">
            <v>223911.58923720551</v>
          </cell>
          <cell r="G11">
            <v>588100</v>
          </cell>
          <cell r="H11">
            <v>0</v>
          </cell>
          <cell r="I11">
            <v>0</v>
          </cell>
          <cell r="K11">
            <v>0</v>
          </cell>
          <cell r="M11">
            <v>588100</v>
          </cell>
          <cell r="N11">
            <v>147025</v>
          </cell>
          <cell r="O11">
            <v>2900</v>
          </cell>
          <cell r="P11">
            <v>53019.525612000005</v>
          </cell>
          <cell r="T11">
            <v>53019.525612000005</v>
          </cell>
          <cell r="U11">
            <v>0</v>
          </cell>
          <cell r="W11">
            <v>50511</v>
          </cell>
          <cell r="X11">
            <v>61430.7</v>
          </cell>
          <cell r="Y11">
            <v>68608.7</v>
          </cell>
          <cell r="AA11">
            <v>180550.39999999999</v>
          </cell>
          <cell r="AB11">
            <v>289</v>
          </cell>
          <cell r="AC11">
            <v>571</v>
          </cell>
        </row>
        <row r="12">
          <cell r="A12">
            <v>9</v>
          </cell>
          <cell r="B12">
            <v>0</v>
          </cell>
          <cell r="C12">
            <v>267812.81589463085</v>
          </cell>
          <cell r="D12">
            <v>0</v>
          </cell>
          <cell r="E12">
            <v>267891.18410536909</v>
          </cell>
          <cell r="G12">
            <v>535704</v>
          </cell>
          <cell r="H12">
            <v>0</v>
          </cell>
          <cell r="I12">
            <v>0</v>
          </cell>
          <cell r="K12">
            <v>0</v>
          </cell>
          <cell r="M12">
            <v>535704</v>
          </cell>
          <cell r="N12">
            <v>133926</v>
          </cell>
          <cell r="O12">
            <v>2615</v>
          </cell>
          <cell r="P12">
            <v>61109.692734000004</v>
          </cell>
          <cell r="T12">
            <v>61109.692734000004</v>
          </cell>
          <cell r="U12">
            <v>0</v>
          </cell>
          <cell r="W12">
            <v>85550.399999999994</v>
          </cell>
          <cell r="X12">
            <v>0</v>
          </cell>
          <cell r="Y12">
            <v>85713</v>
          </cell>
          <cell r="AA12">
            <v>171263.4</v>
          </cell>
          <cell r="AB12">
            <v>295</v>
          </cell>
          <cell r="AC12">
            <v>572</v>
          </cell>
        </row>
        <row r="13">
          <cell r="A13">
            <v>10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H13">
            <v>0</v>
          </cell>
          <cell r="I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A14">
            <v>11</v>
          </cell>
          <cell r="B14">
            <v>0</v>
          </cell>
          <cell r="C14">
            <v>169741.11920369184</v>
          </cell>
          <cell r="D14">
            <v>148532.99675261046</v>
          </cell>
          <cell r="E14">
            <v>292525.88404369768</v>
          </cell>
          <cell r="G14">
            <v>610800</v>
          </cell>
          <cell r="H14">
            <v>0</v>
          </cell>
          <cell r="I14">
            <v>0</v>
          </cell>
          <cell r="K14">
            <v>0</v>
          </cell>
          <cell r="M14">
            <v>610800</v>
          </cell>
          <cell r="N14">
            <v>152700</v>
          </cell>
          <cell r="O14">
            <v>2693</v>
          </cell>
          <cell r="P14">
            <v>58145.74424</v>
          </cell>
          <cell r="T14">
            <v>58145.74424</v>
          </cell>
          <cell r="U14">
            <v>0</v>
          </cell>
          <cell r="W14">
            <v>51821.3</v>
          </cell>
          <cell r="X14">
            <v>45718.5</v>
          </cell>
          <cell r="Y14">
            <v>89650.8</v>
          </cell>
          <cell r="AA14">
            <v>187190.6</v>
          </cell>
          <cell r="AB14">
            <v>292</v>
          </cell>
          <cell r="AC14">
            <v>568</v>
          </cell>
        </row>
        <row r="15">
          <cell r="A15">
            <v>12</v>
          </cell>
          <cell r="B15">
            <v>0</v>
          </cell>
          <cell r="C15">
            <v>78687.773932663025</v>
          </cell>
          <cell r="D15">
            <v>247723.99730665592</v>
          </cell>
          <cell r="E15">
            <v>238388.22876068109</v>
          </cell>
          <cell r="G15">
            <v>564800</v>
          </cell>
          <cell r="H15">
            <v>0</v>
          </cell>
          <cell r="I15">
            <v>0</v>
          </cell>
          <cell r="K15">
            <v>0</v>
          </cell>
          <cell r="M15">
            <v>564800</v>
          </cell>
          <cell r="N15">
            <v>141200</v>
          </cell>
          <cell r="O15">
            <v>2667</v>
          </cell>
          <cell r="P15">
            <v>55873.3</v>
          </cell>
          <cell r="T15">
            <v>55873.3</v>
          </cell>
          <cell r="U15">
            <v>0</v>
          </cell>
          <cell r="W15">
            <v>25455.7</v>
          </cell>
          <cell r="X15">
            <v>80034.5</v>
          </cell>
          <cell r="Y15">
            <v>77103.600000000006</v>
          </cell>
          <cell r="AA15">
            <v>182593.8</v>
          </cell>
          <cell r="AB15">
            <v>297</v>
          </cell>
          <cell r="AC15">
            <v>568</v>
          </cell>
        </row>
        <row r="16">
          <cell r="A16">
            <v>13</v>
          </cell>
          <cell r="B16">
            <v>0</v>
          </cell>
          <cell r="C16">
            <v>125929.30489660002</v>
          </cell>
          <cell r="D16">
            <v>195800.73012235734</v>
          </cell>
          <cell r="E16">
            <v>206169.96498104261</v>
          </cell>
          <cell r="G16">
            <v>527900</v>
          </cell>
          <cell r="H16">
            <v>0</v>
          </cell>
          <cell r="I16">
            <v>0</v>
          </cell>
          <cell r="K16">
            <v>0</v>
          </cell>
          <cell r="M16">
            <v>527900</v>
          </cell>
          <cell r="N16">
            <v>131975</v>
          </cell>
          <cell r="O16">
            <v>2539</v>
          </cell>
          <cell r="P16">
            <v>54127.199999999997</v>
          </cell>
          <cell r="T16">
            <v>54127.199999999997</v>
          </cell>
          <cell r="U16">
            <v>0</v>
          </cell>
          <cell r="W16">
            <v>41011.1</v>
          </cell>
          <cell r="X16">
            <v>64027.6</v>
          </cell>
          <cell r="Y16">
            <v>67361.7</v>
          </cell>
          <cell r="AA16">
            <v>172400.4</v>
          </cell>
          <cell r="AB16">
            <v>298</v>
          </cell>
          <cell r="AC16">
            <v>573</v>
          </cell>
        </row>
        <row r="17">
          <cell r="A17">
            <v>14</v>
          </cell>
          <cell r="B17">
            <v>0</v>
          </cell>
          <cell r="C17">
            <v>158358.69853206445</v>
          </cell>
          <cell r="D17">
            <v>398241.30146793555</v>
          </cell>
          <cell r="E17">
            <v>0</v>
          </cell>
          <cell r="G17">
            <v>556600</v>
          </cell>
          <cell r="H17">
            <v>0</v>
          </cell>
          <cell r="I17">
            <v>0</v>
          </cell>
          <cell r="K17">
            <v>0</v>
          </cell>
          <cell r="M17">
            <v>556600</v>
          </cell>
          <cell r="N17">
            <v>139150</v>
          </cell>
          <cell r="O17">
            <v>2494</v>
          </cell>
          <cell r="P17">
            <v>57979.45</v>
          </cell>
          <cell r="T17">
            <v>57979.45</v>
          </cell>
          <cell r="U17">
            <v>0</v>
          </cell>
          <cell r="W17">
            <v>50400.4</v>
          </cell>
          <cell r="X17">
            <v>126007.2</v>
          </cell>
          <cell r="Y17">
            <v>0</v>
          </cell>
          <cell r="AA17">
            <v>176407.6</v>
          </cell>
          <cell r="AB17">
            <v>297</v>
          </cell>
          <cell r="AC17">
            <v>569</v>
          </cell>
        </row>
        <row r="18">
          <cell r="A18">
            <v>15</v>
          </cell>
          <cell r="B18">
            <v>0</v>
          </cell>
          <cell r="C18">
            <v>280300</v>
          </cell>
          <cell r="D18">
            <v>0</v>
          </cell>
          <cell r="E18">
            <v>0</v>
          </cell>
          <cell r="G18">
            <v>280300</v>
          </cell>
          <cell r="H18">
            <v>0</v>
          </cell>
          <cell r="I18">
            <v>0</v>
          </cell>
          <cell r="K18">
            <v>0</v>
          </cell>
          <cell r="M18">
            <v>280300</v>
          </cell>
          <cell r="N18">
            <v>70075</v>
          </cell>
          <cell r="O18">
            <v>1119</v>
          </cell>
          <cell r="P18">
            <v>24408.35</v>
          </cell>
          <cell r="T18">
            <v>24408.35</v>
          </cell>
          <cell r="U18">
            <v>0</v>
          </cell>
          <cell r="W18">
            <v>89203.199999999997</v>
          </cell>
          <cell r="X18">
            <v>0</v>
          </cell>
          <cell r="Y18">
            <v>0</v>
          </cell>
          <cell r="AA18">
            <v>89203.199999999997</v>
          </cell>
          <cell r="AB18">
            <v>296</v>
          </cell>
          <cell r="AC18">
            <v>570</v>
          </cell>
        </row>
        <row r="19">
          <cell r="A19">
            <v>16</v>
          </cell>
          <cell r="B19">
            <v>0</v>
          </cell>
          <cell r="C19">
            <v>405900</v>
          </cell>
          <cell r="D19">
            <v>0</v>
          </cell>
          <cell r="E19">
            <v>0</v>
          </cell>
          <cell r="G19">
            <v>405900</v>
          </cell>
          <cell r="H19">
            <v>0</v>
          </cell>
          <cell r="I19">
            <v>0</v>
          </cell>
          <cell r="K19">
            <v>0</v>
          </cell>
          <cell r="M19">
            <v>405900</v>
          </cell>
          <cell r="N19">
            <v>101475</v>
          </cell>
          <cell r="O19">
            <v>1949</v>
          </cell>
          <cell r="P19">
            <v>36340.35</v>
          </cell>
          <cell r="T19">
            <v>36340.35</v>
          </cell>
          <cell r="U19">
            <v>0</v>
          </cell>
          <cell r="W19">
            <v>130119.7</v>
          </cell>
          <cell r="X19">
            <v>0</v>
          </cell>
          <cell r="Y19">
            <v>0</v>
          </cell>
          <cell r="AA19">
            <v>130119.7</v>
          </cell>
          <cell r="AB19">
            <v>292</v>
          </cell>
          <cell r="AC19">
            <v>556</v>
          </cell>
        </row>
        <row r="20">
          <cell r="A20">
            <v>17</v>
          </cell>
          <cell r="B20">
            <v>0</v>
          </cell>
          <cell r="C20">
            <v>62630.519605673617</v>
          </cell>
          <cell r="D20">
            <v>64069.480394326383</v>
          </cell>
          <cell r="E20">
            <v>0</v>
          </cell>
          <cell r="G20">
            <v>126700</v>
          </cell>
          <cell r="H20">
            <v>0</v>
          </cell>
          <cell r="I20">
            <v>0</v>
          </cell>
          <cell r="K20">
            <v>0</v>
          </cell>
          <cell r="M20">
            <v>126700</v>
          </cell>
          <cell r="N20">
            <v>31675</v>
          </cell>
          <cell r="O20">
            <v>1025</v>
          </cell>
          <cell r="P20">
            <v>11612.8</v>
          </cell>
          <cell r="T20">
            <v>11612.8</v>
          </cell>
          <cell r="U20">
            <v>0</v>
          </cell>
          <cell r="W20">
            <v>20774.400000000001</v>
          </cell>
          <cell r="X20">
            <v>21251.7</v>
          </cell>
          <cell r="Y20">
            <v>0</v>
          </cell>
          <cell r="AA20">
            <v>42026.100000000006</v>
          </cell>
          <cell r="AB20">
            <v>55</v>
          </cell>
          <cell r="AC20">
            <v>113</v>
          </cell>
        </row>
        <row r="21">
          <cell r="A21">
            <v>18</v>
          </cell>
          <cell r="B21">
            <v>0</v>
          </cell>
          <cell r="C21">
            <v>191648.91400735255</v>
          </cell>
          <cell r="D21">
            <v>172832</v>
          </cell>
          <cell r="E21">
            <v>224119</v>
          </cell>
          <cell r="G21">
            <v>588599.91400735255</v>
          </cell>
          <cell r="H21">
            <v>0</v>
          </cell>
          <cell r="I21">
            <v>0</v>
          </cell>
          <cell r="K21">
            <v>0</v>
          </cell>
          <cell r="M21">
            <v>588599.91400735255</v>
          </cell>
          <cell r="N21">
            <v>147149.97850183814</v>
          </cell>
          <cell r="O21">
            <v>3169</v>
          </cell>
          <cell r="P21">
            <v>63383.963027527316</v>
          </cell>
          <cell r="T21">
            <v>63383.963027527316</v>
          </cell>
          <cell r="U21">
            <v>0</v>
          </cell>
          <cell r="W21">
            <v>62189.8</v>
          </cell>
          <cell r="X21">
            <v>56435.3</v>
          </cell>
          <cell r="Y21">
            <v>72864.7</v>
          </cell>
          <cell r="AA21">
            <v>191489.8</v>
          </cell>
          <cell r="AB21">
            <v>294</v>
          </cell>
          <cell r="AC21">
            <v>562</v>
          </cell>
        </row>
        <row r="22">
          <cell r="A22">
            <v>19</v>
          </cell>
          <cell r="B22">
            <v>0</v>
          </cell>
          <cell r="C22">
            <v>146763.06836270852</v>
          </cell>
          <cell r="D22">
            <v>203102.52707543649</v>
          </cell>
          <cell r="E22">
            <v>253334.40456185502</v>
          </cell>
          <cell r="G22">
            <v>603200</v>
          </cell>
          <cell r="H22">
            <v>0</v>
          </cell>
          <cell r="I22">
            <v>0</v>
          </cell>
          <cell r="K22">
            <v>0</v>
          </cell>
          <cell r="M22">
            <v>603200</v>
          </cell>
          <cell r="N22">
            <v>150800</v>
          </cell>
          <cell r="O22">
            <v>3434</v>
          </cell>
          <cell r="P22">
            <v>57138.7</v>
          </cell>
          <cell r="T22">
            <v>57138.7</v>
          </cell>
          <cell r="U22">
            <v>0</v>
          </cell>
          <cell r="W22">
            <v>48211.7</v>
          </cell>
          <cell r="X22">
            <v>66838.399999999994</v>
          </cell>
          <cell r="Y22">
            <v>83086.5</v>
          </cell>
          <cell r="AA22">
            <v>198136.59999999998</v>
          </cell>
          <cell r="AB22">
            <v>294</v>
          </cell>
          <cell r="AC22">
            <v>566</v>
          </cell>
        </row>
        <row r="23">
          <cell r="A23">
            <v>20</v>
          </cell>
          <cell r="B23">
            <v>0</v>
          </cell>
          <cell r="C23">
            <v>131312</v>
          </cell>
          <cell r="D23">
            <v>221296</v>
          </cell>
          <cell r="E23">
            <v>187762</v>
          </cell>
          <cell r="G23">
            <v>540370</v>
          </cell>
          <cell r="H23">
            <v>0</v>
          </cell>
          <cell r="I23">
            <v>0</v>
          </cell>
          <cell r="K23">
            <v>0</v>
          </cell>
          <cell r="M23">
            <v>540370</v>
          </cell>
          <cell r="N23">
            <v>135092.5</v>
          </cell>
          <cell r="O23">
            <v>2842</v>
          </cell>
          <cell r="P23">
            <v>45092.7</v>
          </cell>
          <cell r="T23">
            <v>45092.7</v>
          </cell>
          <cell r="U23">
            <v>0</v>
          </cell>
          <cell r="W23">
            <v>43801.9</v>
          </cell>
          <cell r="X23">
            <v>73615.399999999994</v>
          </cell>
          <cell r="Y23">
            <v>62651.199999999997</v>
          </cell>
          <cell r="AA23">
            <v>180068.5</v>
          </cell>
          <cell r="AB23">
            <v>294</v>
          </cell>
          <cell r="AC23">
            <v>567</v>
          </cell>
        </row>
        <row r="24">
          <cell r="A24">
            <v>21</v>
          </cell>
          <cell r="B24">
            <v>0</v>
          </cell>
          <cell r="C24">
            <v>316535.71243915561</v>
          </cell>
          <cell r="D24">
            <v>0</v>
          </cell>
          <cell r="E24">
            <v>0</v>
          </cell>
          <cell r="G24">
            <v>316535.71243915561</v>
          </cell>
          <cell r="H24">
            <v>0</v>
          </cell>
          <cell r="I24">
            <v>0</v>
          </cell>
          <cell r="K24">
            <v>0</v>
          </cell>
          <cell r="M24">
            <v>316535.71243915561</v>
          </cell>
          <cell r="N24">
            <v>79133.928109788903</v>
          </cell>
          <cell r="O24">
            <v>1352</v>
          </cell>
          <cell r="P24">
            <v>22605.25</v>
          </cell>
          <cell r="T24">
            <v>22605.25</v>
          </cell>
          <cell r="U24">
            <v>0</v>
          </cell>
          <cell r="W24">
            <v>102681.7</v>
          </cell>
          <cell r="X24">
            <v>0</v>
          </cell>
          <cell r="Y24">
            <v>0</v>
          </cell>
          <cell r="AA24">
            <v>102681.7</v>
          </cell>
          <cell r="AB24">
            <v>293</v>
          </cell>
          <cell r="AC24">
            <v>563</v>
          </cell>
        </row>
        <row r="25">
          <cell r="A25">
            <v>22</v>
          </cell>
          <cell r="B25">
            <v>0</v>
          </cell>
          <cell r="C25">
            <v>96839.930929554685</v>
          </cell>
          <cell r="D25">
            <v>197057.06907044529</v>
          </cell>
          <cell r="E25">
            <v>0</v>
          </cell>
          <cell r="G25">
            <v>293897</v>
          </cell>
          <cell r="H25">
            <v>0</v>
          </cell>
          <cell r="I25">
            <v>0</v>
          </cell>
          <cell r="K25">
            <v>0</v>
          </cell>
          <cell r="M25">
            <v>293897</v>
          </cell>
          <cell r="N25">
            <v>73474.25</v>
          </cell>
          <cell r="O25">
            <v>1265</v>
          </cell>
          <cell r="P25">
            <v>20013.650000000001</v>
          </cell>
          <cell r="T25">
            <v>20013.650000000001</v>
          </cell>
          <cell r="U25">
            <v>0</v>
          </cell>
          <cell r="W25">
            <v>31099.196000000004</v>
          </cell>
          <cell r="X25">
            <v>63280.5</v>
          </cell>
          <cell r="Y25">
            <v>0</v>
          </cell>
          <cell r="AA25">
            <v>94379.695999999996</v>
          </cell>
          <cell r="AB25">
            <v>292</v>
          </cell>
          <cell r="AC25">
            <v>568</v>
          </cell>
        </row>
        <row r="26">
          <cell r="A26">
            <v>23</v>
          </cell>
          <cell r="B26">
            <v>0</v>
          </cell>
          <cell r="C26">
            <v>48434.406234559923</v>
          </cell>
          <cell r="D26">
            <v>268065.59376544005</v>
          </cell>
          <cell r="E26">
            <v>0</v>
          </cell>
          <cell r="G26">
            <v>316500</v>
          </cell>
          <cell r="H26">
            <v>0</v>
          </cell>
          <cell r="I26">
            <v>0</v>
          </cell>
          <cell r="K26">
            <v>0</v>
          </cell>
          <cell r="M26">
            <v>316500</v>
          </cell>
          <cell r="N26">
            <v>79125</v>
          </cell>
          <cell r="O26">
            <v>1512</v>
          </cell>
          <cell r="P26">
            <v>24282.95</v>
          </cell>
          <cell r="T26">
            <v>24282.95</v>
          </cell>
          <cell r="U26">
            <v>0</v>
          </cell>
          <cell r="W26">
            <v>16028.6016</v>
          </cell>
          <cell r="X26">
            <v>88966.8</v>
          </cell>
          <cell r="Y26">
            <v>0</v>
          </cell>
          <cell r="AA26">
            <v>104995.4016</v>
          </cell>
          <cell r="AB26">
            <v>289</v>
          </cell>
          <cell r="AC26">
            <v>570</v>
          </cell>
        </row>
        <row r="27">
          <cell r="A27">
            <v>24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T27">
            <v>0</v>
          </cell>
          <cell r="U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25</v>
          </cell>
          <cell r="B28">
            <v>0</v>
          </cell>
          <cell r="C28">
            <v>119015.77778988112</v>
          </cell>
          <cell r="D28">
            <v>333879.2222101189</v>
          </cell>
          <cell r="E28">
            <v>0</v>
          </cell>
          <cell r="G28">
            <v>452895</v>
          </cell>
          <cell r="H28">
            <v>0</v>
          </cell>
          <cell r="I28">
            <v>0</v>
          </cell>
          <cell r="K28">
            <v>0</v>
          </cell>
          <cell r="M28">
            <v>452895</v>
          </cell>
          <cell r="N28">
            <v>113223.75</v>
          </cell>
          <cell r="O28">
            <v>2201</v>
          </cell>
          <cell r="P28">
            <v>35284.858919999999</v>
          </cell>
          <cell r="T28">
            <v>35284.858919999999</v>
          </cell>
          <cell r="U28">
            <v>0</v>
          </cell>
          <cell r="W28">
            <v>39729.199999999997</v>
          </cell>
          <cell r="X28">
            <v>112295.3</v>
          </cell>
          <cell r="Y28">
            <v>0</v>
          </cell>
          <cell r="AA28">
            <v>152024.5</v>
          </cell>
          <cell r="AB28">
            <v>285</v>
          </cell>
          <cell r="AC28">
            <v>563</v>
          </cell>
        </row>
        <row r="29">
          <cell r="A29">
            <v>26</v>
          </cell>
          <cell r="B29">
            <v>0</v>
          </cell>
          <cell r="C29">
            <v>0</v>
          </cell>
          <cell r="D29">
            <v>435200</v>
          </cell>
          <cell r="E29">
            <v>0</v>
          </cell>
          <cell r="G29">
            <v>435200</v>
          </cell>
          <cell r="H29">
            <v>0</v>
          </cell>
          <cell r="I29">
            <v>0</v>
          </cell>
          <cell r="K29">
            <v>0</v>
          </cell>
          <cell r="M29">
            <v>435200</v>
          </cell>
          <cell r="N29">
            <v>108800</v>
          </cell>
          <cell r="O29">
            <v>1899</v>
          </cell>
          <cell r="P29">
            <v>29416.763085000002</v>
          </cell>
          <cell r="T29">
            <v>29416.763085000002</v>
          </cell>
          <cell r="U29">
            <v>0</v>
          </cell>
          <cell r="W29">
            <v>0</v>
          </cell>
          <cell r="X29">
            <v>146766.20000000001</v>
          </cell>
          <cell r="Y29">
            <v>0</v>
          </cell>
          <cell r="AA29">
            <v>146766.20000000001</v>
          </cell>
          <cell r="AB29">
            <v>292</v>
          </cell>
          <cell r="AC29">
            <v>567</v>
          </cell>
        </row>
        <row r="30">
          <cell r="A30">
            <v>27</v>
          </cell>
          <cell r="B30">
            <v>0</v>
          </cell>
          <cell r="C30">
            <v>0</v>
          </cell>
          <cell r="D30">
            <v>205776.04441820792</v>
          </cell>
          <cell r="E30">
            <v>208073.95558179211</v>
          </cell>
          <cell r="G30">
            <v>413850</v>
          </cell>
          <cell r="H30">
            <v>0</v>
          </cell>
          <cell r="I30">
            <v>0</v>
          </cell>
          <cell r="K30">
            <v>0</v>
          </cell>
          <cell r="M30">
            <v>413850</v>
          </cell>
          <cell r="N30">
            <v>103462.5</v>
          </cell>
          <cell r="O30">
            <v>1978</v>
          </cell>
          <cell r="P30">
            <v>25202.552980500004</v>
          </cell>
          <cell r="T30">
            <v>25202.552980500004</v>
          </cell>
          <cell r="U30">
            <v>0</v>
          </cell>
          <cell r="W30">
            <v>0</v>
          </cell>
          <cell r="X30">
            <v>69039.899999999994</v>
          </cell>
          <cell r="Y30">
            <v>69795.899999999994</v>
          </cell>
          <cell r="AA30">
            <v>138835.79999999999</v>
          </cell>
          <cell r="AB30">
            <v>291</v>
          </cell>
          <cell r="AC30">
            <v>573</v>
          </cell>
        </row>
        <row r="31">
          <cell r="A31">
            <v>28</v>
          </cell>
          <cell r="B31">
            <v>0</v>
          </cell>
          <cell r="C31">
            <v>0</v>
          </cell>
          <cell r="D31">
            <v>269876</v>
          </cell>
          <cell r="E31">
            <v>161324</v>
          </cell>
          <cell r="G31">
            <v>431200</v>
          </cell>
          <cell r="H31">
            <v>0</v>
          </cell>
          <cell r="I31">
            <v>0</v>
          </cell>
          <cell r="K31">
            <v>0</v>
          </cell>
          <cell r="M31">
            <v>431200</v>
          </cell>
          <cell r="N31">
            <v>107800</v>
          </cell>
          <cell r="O31">
            <v>1934</v>
          </cell>
          <cell r="P31">
            <v>27389.45</v>
          </cell>
          <cell r="T31">
            <v>27389.45</v>
          </cell>
          <cell r="U31">
            <v>0</v>
          </cell>
          <cell r="W31">
            <v>0</v>
          </cell>
          <cell r="X31">
            <v>90523.3</v>
          </cell>
          <cell r="Y31">
            <v>54025</v>
          </cell>
          <cell r="AA31">
            <v>144548.29999999999</v>
          </cell>
          <cell r="AB31">
            <v>290</v>
          </cell>
          <cell r="AC31">
            <v>570</v>
          </cell>
        </row>
        <row r="32">
          <cell r="A32">
            <v>29</v>
          </cell>
          <cell r="B32">
            <v>0</v>
          </cell>
          <cell r="C32">
            <v>0</v>
          </cell>
          <cell r="D32">
            <v>315136.3173234287</v>
          </cell>
          <cell r="E32">
            <v>222963.6826765713</v>
          </cell>
          <cell r="G32">
            <v>538100</v>
          </cell>
          <cell r="H32">
            <v>0</v>
          </cell>
          <cell r="I32">
            <v>0</v>
          </cell>
          <cell r="K32">
            <v>0</v>
          </cell>
          <cell r="M32">
            <v>538100</v>
          </cell>
          <cell r="N32">
            <v>134525</v>
          </cell>
          <cell r="O32">
            <v>3314</v>
          </cell>
          <cell r="P32">
            <v>37593.4</v>
          </cell>
          <cell r="T32">
            <v>37593.4</v>
          </cell>
          <cell r="U32">
            <v>0</v>
          </cell>
          <cell r="W32">
            <v>0</v>
          </cell>
          <cell r="X32">
            <v>100399.7</v>
          </cell>
          <cell r="Y32">
            <v>70985</v>
          </cell>
          <cell r="AA32">
            <v>171384.7</v>
          </cell>
          <cell r="AB32">
            <v>290</v>
          </cell>
          <cell r="AC32">
            <v>568</v>
          </cell>
        </row>
        <row r="33">
          <cell r="A33">
            <v>30</v>
          </cell>
          <cell r="B33">
            <v>0</v>
          </cell>
          <cell r="C33">
            <v>0</v>
          </cell>
          <cell r="D33">
            <v>432144.40497944399</v>
          </cell>
          <cell r="E33">
            <v>122755.59502055601</v>
          </cell>
          <cell r="G33">
            <v>554900</v>
          </cell>
          <cell r="H33">
            <v>0</v>
          </cell>
          <cell r="I33">
            <v>0</v>
          </cell>
          <cell r="K33">
            <v>0</v>
          </cell>
          <cell r="M33">
            <v>554900</v>
          </cell>
          <cell r="N33">
            <v>138725</v>
          </cell>
          <cell r="O33">
            <v>2543</v>
          </cell>
          <cell r="P33">
            <v>41629</v>
          </cell>
          <cell r="T33">
            <v>41629</v>
          </cell>
          <cell r="U33">
            <v>0</v>
          </cell>
          <cell r="W33">
            <v>0</v>
          </cell>
          <cell r="X33">
            <v>143153.79999999999</v>
          </cell>
          <cell r="Y33">
            <v>40705.699999999997</v>
          </cell>
          <cell r="AA33">
            <v>183859.5</v>
          </cell>
          <cell r="AB33">
            <v>290</v>
          </cell>
          <cell r="AC33">
            <v>572</v>
          </cell>
        </row>
        <row r="34">
          <cell r="A34">
            <v>31</v>
          </cell>
          <cell r="B34">
            <v>0</v>
          </cell>
          <cell r="C34">
            <v>138900</v>
          </cell>
          <cell r="D34">
            <v>0</v>
          </cell>
          <cell r="E34">
            <v>0</v>
          </cell>
          <cell r="G34">
            <v>138900</v>
          </cell>
          <cell r="H34">
            <v>48798</v>
          </cell>
          <cell r="I34">
            <v>0</v>
          </cell>
          <cell r="K34">
            <v>0</v>
          </cell>
          <cell r="M34">
            <v>138900</v>
          </cell>
          <cell r="N34">
            <v>34725</v>
          </cell>
          <cell r="O34">
            <v>824</v>
          </cell>
          <cell r="P34">
            <v>9052.5499999999993</v>
          </cell>
          <cell r="T34">
            <v>9052.5499999999993</v>
          </cell>
          <cell r="U34">
            <v>0</v>
          </cell>
          <cell r="W34">
            <v>45503.3</v>
          </cell>
          <cell r="X34">
            <v>0</v>
          </cell>
          <cell r="Y34">
            <v>0</v>
          </cell>
          <cell r="AA34">
            <v>45503.3</v>
          </cell>
          <cell r="AB34">
            <v>71</v>
          </cell>
          <cell r="AC34">
            <v>156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FRM-HCP"/>
    </sheetNames>
    <definedNames>
      <definedName name="_xlbgnm.HCP02"/>
      <definedName name="_xlbgnm.HCP04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Laki2"/>
      <sheetName val="Wanita"/>
      <sheetName val="data"/>
      <sheetName val="NIA"/>
      <sheetName val="Sheet1"/>
      <sheetName val="8"/>
      <sheetName val="9"/>
      <sheetName val="10"/>
      <sheetName val="Sheet3"/>
      <sheetName val="Laki2 (2)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No.299/31057/SPK-PSN/VI/04</v>
          </cell>
          <cell r="C2" t="str">
            <v>AGUS PUJIONO</v>
          </cell>
          <cell r="D2" t="str">
            <v>Kompleks PT. PULAU SAMBU GUNTUNG</v>
          </cell>
          <cell r="E2" t="str">
            <v>Sei Guntung, INHIL - RIAU</v>
          </cell>
          <cell r="F2" t="str">
            <v>Warehouse</v>
          </cell>
          <cell r="G2" t="str">
            <v>Warehouse</v>
          </cell>
          <cell r="H2" t="str">
            <v>Operator</v>
          </cell>
          <cell r="I2" t="str">
            <v>Operator</v>
          </cell>
          <cell r="J2" t="str">
            <v>October 11th, 2000  - August 20th, 2003</v>
          </cell>
          <cell r="K2" t="str">
            <v>11 Oktober 2000  -  20 Agustus 2003</v>
          </cell>
          <cell r="L2" t="str">
            <v>Developing skill and career</v>
          </cell>
          <cell r="M2" t="str">
            <v>Mengembangkan kemampuan dan karir</v>
          </cell>
        </row>
        <row r="3">
          <cell r="A3">
            <v>2</v>
          </cell>
          <cell r="B3" t="str">
            <v>No.300/31078/SPK-PSN/VI/04</v>
          </cell>
          <cell r="C3" t="str">
            <v>NANANG SAIFULLOH</v>
          </cell>
          <cell r="D3" t="str">
            <v>Kompleks PT. PULAU SAMBU GUNTUNG</v>
          </cell>
          <cell r="E3" t="str">
            <v>Sei Guntung, INHIL - RIAU</v>
          </cell>
          <cell r="F3" t="str">
            <v>Dry Process</v>
          </cell>
          <cell r="G3" t="str">
            <v>Dry Process</v>
          </cell>
          <cell r="H3" t="str">
            <v>Operator</v>
          </cell>
          <cell r="I3" t="str">
            <v>Operator</v>
          </cell>
          <cell r="J3" t="str">
            <v>Januari 17th, 2000  - July 15th, 2004</v>
          </cell>
          <cell r="K3" t="str">
            <v>18 Januari 2000  -  15 Juli 2003</v>
          </cell>
          <cell r="L3" t="str">
            <v>Developing skill and career</v>
          </cell>
          <cell r="M3" t="str">
            <v>Mengembangkan kemampuan dan karir</v>
          </cell>
        </row>
        <row r="4">
          <cell r="A4">
            <v>3</v>
          </cell>
          <cell r="B4" t="str">
            <v>No.301/31095/SPK-PSN/VI/04</v>
          </cell>
          <cell r="C4" t="str">
            <v>ANTON KUZHAI F.</v>
          </cell>
          <cell r="D4" t="str">
            <v>Kompleks PT. PULAU SAMBU GUNTUNG</v>
          </cell>
          <cell r="E4" t="str">
            <v>Sei Guntung, INHIL - RIAU</v>
          </cell>
          <cell r="F4" t="str">
            <v>Logistic</v>
          </cell>
          <cell r="G4" t="str">
            <v>Logistik</v>
          </cell>
          <cell r="H4" t="str">
            <v>Operator</v>
          </cell>
          <cell r="I4" t="str">
            <v>Operator</v>
          </cell>
          <cell r="J4" t="str">
            <v>Januari 17th, 2000  - July 15th, 2005</v>
          </cell>
          <cell r="K4" t="str">
            <v>19 Januari 2000  -  15 Juli 2003</v>
          </cell>
          <cell r="L4" t="str">
            <v>Developing skill and career</v>
          </cell>
          <cell r="M4" t="str">
            <v>Mengembangkan kemampuan dan karir</v>
          </cell>
        </row>
        <row r="5">
          <cell r="A5">
            <v>4</v>
          </cell>
          <cell r="B5" t="str">
            <v>No.302/31179/SPK-PSN/VI/04</v>
          </cell>
          <cell r="C5" t="str">
            <v>BAMBANG ARI WIDODO</v>
          </cell>
          <cell r="D5" t="str">
            <v>Kompleks PT. PULAU SAMBU GUNTUNG</v>
          </cell>
          <cell r="E5" t="str">
            <v>Sei Guntung, INHIL - RIAU</v>
          </cell>
          <cell r="F5" t="str">
            <v>Coconut Milk Powder</v>
          </cell>
          <cell r="G5" t="str">
            <v>Coconut Milk Powder</v>
          </cell>
          <cell r="H5" t="str">
            <v>Operator</v>
          </cell>
          <cell r="I5" t="str">
            <v>Operator</v>
          </cell>
          <cell r="J5" t="str">
            <v>Januari 17th, 2000  - July 15th, 2006</v>
          </cell>
          <cell r="K5" t="str">
            <v>20 Januari 2000  -  15 Juli 2003</v>
          </cell>
          <cell r="L5" t="str">
            <v>Developing skill and career</v>
          </cell>
          <cell r="M5" t="str">
            <v>Mengembangkan kemampuan dan karir</v>
          </cell>
        </row>
        <row r="6">
          <cell r="A6">
            <v>5</v>
          </cell>
          <cell r="B6" t="str">
            <v>No.303/13249/SPK-PSN/VI/04</v>
          </cell>
          <cell r="C6" t="str">
            <v>ZULKIFLI</v>
          </cell>
          <cell r="D6" t="str">
            <v>Kompleks PT. PULAU SAMBU GUNTUNG</v>
          </cell>
          <cell r="E6" t="str">
            <v>Sei Guntung, INHIL - RIAU</v>
          </cell>
          <cell r="F6" t="str">
            <v>Coconut Paste &amp; Square</v>
          </cell>
          <cell r="G6" t="str">
            <v>Coconut Paste &amp; Square</v>
          </cell>
          <cell r="H6" t="str">
            <v>Asst Department Head</v>
          </cell>
          <cell r="I6" t="str">
            <v>Wakil Kepala Bagian</v>
          </cell>
          <cell r="J6" t="str">
            <v>Januari 17th, 2000  - July 15th, 2007</v>
          </cell>
          <cell r="K6" t="str">
            <v>21 Januari 2000  -  15 Juli 2003</v>
          </cell>
          <cell r="L6" t="str">
            <v>Developing skill and career</v>
          </cell>
          <cell r="M6" t="str">
            <v>Mengembangkan kemampuan dan karir</v>
          </cell>
        </row>
        <row r="7">
          <cell r="A7">
            <v>6</v>
          </cell>
          <cell r="B7" t="str">
            <v>No.304/11316/SPK-PSN/VI/04</v>
          </cell>
          <cell r="C7" t="str">
            <v>NURWAHEN</v>
          </cell>
          <cell r="D7" t="str">
            <v>Kompleks PT. PULAU SAMBU GUNTUNG</v>
          </cell>
          <cell r="E7" t="str">
            <v>Sei Guntung, INHIL - RIAU</v>
          </cell>
          <cell r="F7" t="str">
            <v>Raw Material Process</v>
          </cell>
          <cell r="G7" t="str">
            <v>Raw Material Process</v>
          </cell>
          <cell r="H7" t="str">
            <v>Nakhoda</v>
          </cell>
          <cell r="I7" t="str">
            <v>Nakhoda</v>
          </cell>
          <cell r="J7" t="str">
            <v>Januari 17th, 2000  - July 15th, 2008</v>
          </cell>
          <cell r="K7" t="str">
            <v>22 Januari 2000  -  15 Juli 2003</v>
          </cell>
          <cell r="L7" t="str">
            <v>Developing skill and career</v>
          </cell>
          <cell r="M7" t="str">
            <v>Mengembangkan kemampuan dan karir</v>
          </cell>
        </row>
        <row r="8">
          <cell r="A8">
            <v>7</v>
          </cell>
          <cell r="B8" t="str">
            <v>No.261/13833/SPK-PSN/VI/04</v>
          </cell>
          <cell r="C8" t="str">
            <v>ARIYANDI</v>
          </cell>
          <cell r="D8" t="str">
            <v>Kompleks PT. PULAU SAMBU GUNTUNG</v>
          </cell>
          <cell r="E8" t="str">
            <v>Sei Guntung, INHIL - RIAU</v>
          </cell>
          <cell r="F8" t="str">
            <v>Dry Process</v>
          </cell>
          <cell r="G8" t="str">
            <v>Dry Process</v>
          </cell>
          <cell r="H8" t="str">
            <v>Operator</v>
          </cell>
          <cell r="I8" t="str">
            <v>Operator</v>
          </cell>
          <cell r="L8" t="str">
            <v>Developing skill and career</v>
          </cell>
          <cell r="M8" t="str">
            <v>Mengembangkan kemampuan dan karir</v>
          </cell>
        </row>
        <row r="9">
          <cell r="A9">
            <v>8</v>
          </cell>
          <cell r="B9" t="str">
            <v>No.262/31218/SPK-PSN/VI/04</v>
          </cell>
          <cell r="C9" t="str">
            <v>RIKI GUNAWAN</v>
          </cell>
          <cell r="D9" t="str">
            <v>Kompleks PT. PULAU SAMBU GUNTUNG</v>
          </cell>
          <cell r="E9" t="str">
            <v>Sei Guntung, INHIL - RIAU</v>
          </cell>
          <cell r="F9" t="str">
            <v>Dry Process</v>
          </cell>
          <cell r="G9" t="str">
            <v>Dry Process</v>
          </cell>
          <cell r="H9" t="str">
            <v>Operator</v>
          </cell>
          <cell r="I9" t="str">
            <v>Operator</v>
          </cell>
          <cell r="L9" t="str">
            <v>Developing skill and career</v>
          </cell>
          <cell r="M9" t="str">
            <v>Mengembangkan kemampuan dan karir</v>
          </cell>
        </row>
        <row r="10">
          <cell r="A10">
            <v>9</v>
          </cell>
          <cell r="B10" t="str">
            <v>No.263/13370/SPK-PSN/VI/04</v>
          </cell>
          <cell r="C10" t="str">
            <v>NURMANITA</v>
          </cell>
          <cell r="D10" t="str">
            <v>Kompleks PT. PULAU SAMBU GUNTUNG</v>
          </cell>
          <cell r="E10" t="str">
            <v>Sei Guntung, INHIL - RIAU</v>
          </cell>
          <cell r="F10" t="str">
            <v>Dry Process</v>
          </cell>
          <cell r="G10" t="str">
            <v>Dry Process</v>
          </cell>
          <cell r="H10" t="str">
            <v>Operator</v>
          </cell>
          <cell r="I10" t="str">
            <v>Operator</v>
          </cell>
          <cell r="L10" t="str">
            <v>Developing skill and career</v>
          </cell>
          <cell r="M10" t="str">
            <v>Mengembangkan kemampuan dan karir</v>
          </cell>
        </row>
        <row r="11">
          <cell r="A11">
            <v>10</v>
          </cell>
          <cell r="B11" t="str">
            <v>No.264/31086/SPK-PSN/VI/04</v>
          </cell>
          <cell r="C11" t="str">
            <v>RIDWAN SETYO WAHYUDHI</v>
          </cell>
          <cell r="D11" t="str">
            <v>Kompleks PT. PULAU SAMBU GUNTUNG</v>
          </cell>
          <cell r="E11" t="str">
            <v>Sei Guntung, INHIL - RIAU</v>
          </cell>
          <cell r="F11" t="str">
            <v>Dry Process</v>
          </cell>
          <cell r="G11" t="str">
            <v>Dry Process</v>
          </cell>
          <cell r="H11" t="str">
            <v>Operator</v>
          </cell>
          <cell r="I11" t="str">
            <v>Operator</v>
          </cell>
          <cell r="L11" t="str">
            <v>Developing skill and career</v>
          </cell>
          <cell r="M11" t="str">
            <v>Mengembangkan kemampuan dan karir</v>
          </cell>
        </row>
        <row r="12">
          <cell r="A12">
            <v>11</v>
          </cell>
          <cell r="B12" t="str">
            <v>No.280/30986/SPK-PSN/VI/04</v>
          </cell>
          <cell r="C12" t="str">
            <v>MUH. KHOLIG</v>
          </cell>
          <cell r="D12" t="str">
            <v>Kompleks PT. PULAU SAMBU GUNTUNG</v>
          </cell>
          <cell r="E12" t="str">
            <v>Sei Guntung, INHIL - RIAU</v>
          </cell>
          <cell r="F12" t="str">
            <v>Warehouse</v>
          </cell>
          <cell r="G12" t="str">
            <v>Warehouse</v>
          </cell>
          <cell r="H12" t="str">
            <v>Operator</v>
          </cell>
          <cell r="I12" t="str">
            <v>Operator</v>
          </cell>
          <cell r="L12" t="str">
            <v>Developing skill and career</v>
          </cell>
          <cell r="M12" t="str">
            <v>Mengembangkan kemampuan dan karir</v>
          </cell>
        </row>
        <row r="13">
          <cell r="A13">
            <v>12</v>
          </cell>
          <cell r="B13" t="str">
            <v>No.281/30686/SPK-PSN/VI/04</v>
          </cell>
          <cell r="C13" t="str">
            <v>NURHUDA</v>
          </cell>
          <cell r="D13" t="str">
            <v>Kompleks PT. PULAU SAMBU GUNTUNG</v>
          </cell>
          <cell r="E13" t="str">
            <v>Sei Guntung, INHIL - RIAU</v>
          </cell>
          <cell r="F13" t="str">
            <v>Warehouse</v>
          </cell>
          <cell r="G13" t="str">
            <v>Warehouse</v>
          </cell>
          <cell r="H13" t="str">
            <v>Operator</v>
          </cell>
          <cell r="I13" t="str">
            <v>Operator</v>
          </cell>
          <cell r="L13" t="str">
            <v>Developing skill and career</v>
          </cell>
          <cell r="M13" t="str">
            <v>Mengembangkan kemampuan dan karir</v>
          </cell>
        </row>
        <row r="14">
          <cell r="A14">
            <v>13</v>
          </cell>
          <cell r="B14" t="str">
            <v>No.282/30637/SPK-PSN/VI/04</v>
          </cell>
          <cell r="C14" t="str">
            <v>KHABIB BAULLOH</v>
          </cell>
          <cell r="D14" t="str">
            <v>Kompleks PT. PULAU SAMBU GUNTUNG</v>
          </cell>
          <cell r="E14" t="str">
            <v>Sei Guntung, INHIL - RIAU</v>
          </cell>
          <cell r="F14" t="str">
            <v>Warehouse</v>
          </cell>
          <cell r="G14" t="str">
            <v>Warehouse</v>
          </cell>
          <cell r="H14" t="str">
            <v>Operator</v>
          </cell>
          <cell r="I14" t="str">
            <v>Operator</v>
          </cell>
          <cell r="L14" t="str">
            <v>Developing skill and career</v>
          </cell>
          <cell r="M14" t="str">
            <v>Mengembangkan kemampuan dan karir</v>
          </cell>
        </row>
        <row r="15">
          <cell r="A15">
            <v>14</v>
          </cell>
          <cell r="B15" t="str">
            <v>No.283/31099/SPK-PSN/VI/04</v>
          </cell>
          <cell r="C15" t="str">
            <v>MUNAWIR</v>
          </cell>
          <cell r="D15" t="str">
            <v>Kompleks PT. PULAU SAMBU GUNTUNG</v>
          </cell>
          <cell r="E15" t="str">
            <v>Sei Guntung, INHIL - RIAU</v>
          </cell>
          <cell r="F15" t="str">
            <v>Warehouse</v>
          </cell>
          <cell r="G15" t="str">
            <v>Warehouse</v>
          </cell>
          <cell r="H15" t="str">
            <v>Operator</v>
          </cell>
          <cell r="I15" t="str">
            <v>Operator</v>
          </cell>
          <cell r="L15" t="str">
            <v>Developing skill and career</v>
          </cell>
          <cell r="M15" t="str">
            <v>Mengembangkan kemampuan dan karir</v>
          </cell>
        </row>
        <row r="16">
          <cell r="A16">
            <v>15</v>
          </cell>
          <cell r="B16" t="str">
            <v>No.298/31066/SPK-PSN/VI/04</v>
          </cell>
          <cell r="C16" t="str">
            <v>HADI PRASETYO</v>
          </cell>
          <cell r="D16" t="str">
            <v>Kompleks PT. PULAU SAMBU GUNTUNG</v>
          </cell>
          <cell r="E16" t="str">
            <v>Sei Guntung, INHIL - RIAU</v>
          </cell>
          <cell r="F16" t="str">
            <v>Warehouse</v>
          </cell>
          <cell r="G16" t="str">
            <v>Warehouse</v>
          </cell>
          <cell r="H16" t="str">
            <v>Operator</v>
          </cell>
          <cell r="I16" t="str">
            <v>Operator</v>
          </cell>
          <cell r="L16" t="str">
            <v>Developing skill and career</v>
          </cell>
          <cell r="M16" t="str">
            <v>Mengembangkan kemampuan dan karir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flow 1"/>
      <sheetName val="flow 2 "/>
      <sheetName val="flow 3"/>
      <sheetName val="PRO "/>
      <sheetName val="Lamp-1"/>
      <sheetName val="Lamp-2"/>
      <sheetName val="Lamp-3"/>
      <sheetName val="Lamp-4"/>
      <sheetName val="Lamp-5"/>
      <sheetName val="Lampiran 1"/>
      <sheetName val="Lampiran 2"/>
      <sheetName val="Lampiran 3"/>
      <sheetName val="Lampiran 4"/>
      <sheetName val="Lampiran 5"/>
      <sheetName val="Lampiran 6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AI11" t="str">
            <v>Masker Plastik</v>
          </cell>
        </row>
        <row r="12">
          <cell r="AI12" t="str">
            <v>Masker Kain</v>
          </cell>
        </row>
        <row r="13">
          <cell r="AI13" t="str">
            <v>S.T. Karet</v>
          </cell>
        </row>
        <row r="14">
          <cell r="AI14" t="str">
            <v>S.T. Kulit</v>
          </cell>
        </row>
        <row r="15">
          <cell r="AI15" t="str">
            <v>S.T. Kain</v>
          </cell>
        </row>
        <row r="16">
          <cell r="AI16" t="str">
            <v>Helmet</v>
          </cell>
        </row>
        <row r="17">
          <cell r="AI17" t="str">
            <v>Kacamata Sallery</v>
          </cell>
        </row>
        <row r="18">
          <cell r="AI18" t="str">
            <v>Safety Goggle</v>
          </cell>
        </row>
        <row r="19">
          <cell r="AI19" t="str">
            <v>Kap Las</v>
          </cell>
        </row>
        <row r="20">
          <cell r="AI20" t="str">
            <v>Safety Belt</v>
          </cell>
        </row>
        <row r="21">
          <cell r="AI21" t="str">
            <v>Sepatu Boat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FORM "/>
      <sheetName val="p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C4" t="str">
            <v>C.8.00010-M</v>
          </cell>
          <cell r="D4" t="str">
            <v>Irianto</v>
          </cell>
          <cell r="H4" t="str">
            <v>Sheller Borongan</v>
          </cell>
          <cell r="R4" t="str">
            <v>ESS</v>
          </cell>
          <cell r="S4">
            <v>38031</v>
          </cell>
          <cell r="T4">
            <v>4</v>
          </cell>
          <cell r="U4" t="str">
            <v>Hermansyah</v>
          </cell>
          <cell r="V4" t="str">
            <v>Penc.&amp; penanggulangan tumpahan B3</v>
          </cell>
          <cell r="W4">
            <v>38033</v>
          </cell>
          <cell r="X4">
            <v>4</v>
          </cell>
          <cell r="Y4" t="str">
            <v>Hermansyah</v>
          </cell>
          <cell r="Z4" t="str">
            <v>SMK3</v>
          </cell>
          <cell r="AA4">
            <v>38034</v>
          </cell>
          <cell r="AB4">
            <v>4</v>
          </cell>
          <cell r="AC4" t="str">
            <v>Hermansyah</v>
          </cell>
          <cell r="AD4" t="str">
            <v>5S</v>
          </cell>
          <cell r="AE4">
            <v>38075</v>
          </cell>
          <cell r="AF4">
            <v>4</v>
          </cell>
          <cell r="AG4" t="str">
            <v>Hermansyah</v>
          </cell>
          <cell r="AH4" t="str">
            <v>M.Safety</v>
          </cell>
          <cell r="AI4">
            <v>38077</v>
          </cell>
          <cell r="AJ4">
            <v>4</v>
          </cell>
          <cell r="AK4" t="str">
            <v>Hermansyah</v>
          </cell>
          <cell r="AL4" t="str">
            <v>GMP HACCP</v>
          </cell>
          <cell r="AM4">
            <v>38100</v>
          </cell>
          <cell r="AN4">
            <v>4</v>
          </cell>
          <cell r="AO4" t="str">
            <v>Hermansyah</v>
          </cell>
          <cell r="AP4" t="str">
            <v>Sanitasi lingkungan</v>
          </cell>
          <cell r="AQ4">
            <v>38101</v>
          </cell>
          <cell r="AR4">
            <v>4</v>
          </cell>
          <cell r="AS4" t="str">
            <v>Hermansyah</v>
          </cell>
          <cell r="AT4" t="str">
            <v>Konservasi energi</v>
          </cell>
          <cell r="AU4">
            <v>38103</v>
          </cell>
          <cell r="AV4">
            <v>4</v>
          </cell>
          <cell r="AW4" t="str">
            <v>Hermansyah</v>
          </cell>
          <cell r="AX4" t="str">
            <v>SMK3</v>
          </cell>
          <cell r="AY4">
            <v>38119</v>
          </cell>
          <cell r="AZ4">
            <v>4</v>
          </cell>
          <cell r="BA4" t="str">
            <v>Hermansyah</v>
          </cell>
          <cell r="BB4" t="str">
            <v>ESS</v>
          </cell>
          <cell r="BC4">
            <v>38120</v>
          </cell>
          <cell r="BD4">
            <v>4</v>
          </cell>
          <cell r="BE4" t="str">
            <v>Hermansyah</v>
          </cell>
          <cell r="BF4" t="str">
            <v>Personel Protective Equipment</v>
          </cell>
          <cell r="BG4">
            <v>38121</v>
          </cell>
          <cell r="BH4">
            <v>4</v>
          </cell>
          <cell r="BI4" t="str">
            <v>Hermansyah</v>
          </cell>
          <cell r="BJ4" t="str">
            <v>ISO 17025</v>
          </cell>
          <cell r="BK4">
            <v>38148</v>
          </cell>
          <cell r="BL4">
            <v>4</v>
          </cell>
          <cell r="BM4" t="str">
            <v>Hermansyah</v>
          </cell>
          <cell r="BN4" t="str">
            <v>Medical safety</v>
          </cell>
          <cell r="BO4">
            <v>38149</v>
          </cell>
          <cell r="BP4">
            <v>4</v>
          </cell>
          <cell r="BQ4" t="str">
            <v>Hermansyah</v>
          </cell>
          <cell r="BR4" t="str">
            <v>PP Tumpahan B3</v>
          </cell>
          <cell r="BS4">
            <v>38150</v>
          </cell>
          <cell r="BT4">
            <v>4</v>
          </cell>
          <cell r="BU4" t="str">
            <v>Hermansyah</v>
          </cell>
        </row>
        <row r="5">
          <cell r="C5" t="str">
            <v>C.8.0001-M</v>
          </cell>
          <cell r="D5" t="str">
            <v>Satriadi</v>
          </cell>
          <cell r="H5" t="str">
            <v>Sheller Borongan</v>
          </cell>
          <cell r="R5" t="str">
            <v>ESS</v>
          </cell>
          <cell r="S5">
            <v>38031</v>
          </cell>
          <cell r="T5">
            <v>4</v>
          </cell>
          <cell r="U5" t="str">
            <v>Hermansyah</v>
          </cell>
          <cell r="V5" t="str">
            <v>Penc.&amp; penanggulangan tumpahan B3</v>
          </cell>
          <cell r="W5">
            <v>38033</v>
          </cell>
          <cell r="X5">
            <v>4</v>
          </cell>
          <cell r="Y5" t="str">
            <v>Hermansyah</v>
          </cell>
          <cell r="Z5" t="str">
            <v>SMK3</v>
          </cell>
          <cell r="AA5">
            <v>38034</v>
          </cell>
          <cell r="AB5">
            <v>4</v>
          </cell>
          <cell r="AC5" t="str">
            <v>Hermansyah</v>
          </cell>
          <cell r="AD5" t="str">
            <v>5S</v>
          </cell>
          <cell r="AE5">
            <v>38075</v>
          </cell>
          <cell r="AF5">
            <v>4</v>
          </cell>
          <cell r="AG5" t="str">
            <v>Hermansyah</v>
          </cell>
          <cell r="AH5" t="str">
            <v>M.Safety</v>
          </cell>
          <cell r="AI5">
            <v>38077</v>
          </cell>
          <cell r="AJ5">
            <v>4</v>
          </cell>
          <cell r="AK5" t="str">
            <v>Hermansyah</v>
          </cell>
          <cell r="AL5" t="str">
            <v>GMP HACCP</v>
          </cell>
          <cell r="AM5">
            <v>38100</v>
          </cell>
          <cell r="AN5">
            <v>4</v>
          </cell>
          <cell r="AO5" t="str">
            <v>Hermansyah</v>
          </cell>
          <cell r="AP5" t="str">
            <v>Sanitasi lingkungan</v>
          </cell>
          <cell r="AQ5">
            <v>38101</v>
          </cell>
          <cell r="AR5">
            <v>4</v>
          </cell>
          <cell r="AS5" t="str">
            <v>Hermansyah</v>
          </cell>
          <cell r="AT5" t="str">
            <v>Konservasi energi</v>
          </cell>
          <cell r="AU5">
            <v>38103</v>
          </cell>
          <cell r="AV5">
            <v>4</v>
          </cell>
          <cell r="AW5" t="str">
            <v>Hermansyah</v>
          </cell>
          <cell r="AX5" t="str">
            <v>SMK3</v>
          </cell>
          <cell r="AY5">
            <v>38119</v>
          </cell>
          <cell r="AZ5">
            <v>4</v>
          </cell>
          <cell r="BA5" t="str">
            <v>Hermansyah</v>
          </cell>
          <cell r="BB5" t="str">
            <v>ESS</v>
          </cell>
          <cell r="BC5">
            <v>38120</v>
          </cell>
          <cell r="BD5">
            <v>4</v>
          </cell>
          <cell r="BE5" t="str">
            <v>Hermansyah</v>
          </cell>
          <cell r="BF5" t="str">
            <v>Personel Protective Equipment</v>
          </cell>
          <cell r="BG5">
            <v>38121</v>
          </cell>
          <cell r="BH5">
            <v>4</v>
          </cell>
          <cell r="BI5" t="str">
            <v>Hermansyah</v>
          </cell>
          <cell r="BJ5" t="str">
            <v>ISO 17025</v>
          </cell>
          <cell r="BK5">
            <v>38148</v>
          </cell>
          <cell r="BL5">
            <v>4</v>
          </cell>
          <cell r="BM5" t="str">
            <v>Hermansyah</v>
          </cell>
          <cell r="BN5" t="str">
            <v>Medical safety</v>
          </cell>
          <cell r="BO5">
            <v>38149</v>
          </cell>
          <cell r="BP5">
            <v>4</v>
          </cell>
          <cell r="BQ5" t="str">
            <v>Hermansyah</v>
          </cell>
          <cell r="BR5" t="str">
            <v>PP Tumpahan B3</v>
          </cell>
          <cell r="BS5">
            <v>38150</v>
          </cell>
          <cell r="BT5">
            <v>4</v>
          </cell>
          <cell r="BU5" t="str">
            <v>Hermansyah</v>
          </cell>
        </row>
        <row r="6">
          <cell r="C6" t="str">
            <v>C.8.0002-M</v>
          </cell>
          <cell r="D6" t="str">
            <v>Rahayu Elisa</v>
          </cell>
          <cell r="H6" t="str">
            <v>Pencuci</v>
          </cell>
          <cell r="R6" t="str">
            <v>Super 5S</v>
          </cell>
          <cell r="S6">
            <v>38189</v>
          </cell>
          <cell r="T6">
            <v>4</v>
          </cell>
          <cell r="U6" t="str">
            <v>Lutri R</v>
          </cell>
          <cell r="V6" t="str">
            <v>GMP HACCP</v>
          </cell>
          <cell r="W6">
            <v>38190</v>
          </cell>
          <cell r="X6">
            <v>4</v>
          </cell>
          <cell r="Y6" t="str">
            <v>Lutri R</v>
          </cell>
          <cell r="Z6" t="str">
            <v>Konservasi energi</v>
          </cell>
          <cell r="AA6">
            <v>38191</v>
          </cell>
          <cell r="AB6">
            <v>4</v>
          </cell>
          <cell r="AC6" t="str">
            <v>Lutri R</v>
          </cell>
        </row>
        <row r="7">
          <cell r="C7" t="str">
            <v>C.8.0003-M</v>
          </cell>
          <cell r="D7" t="str">
            <v>Nurminah</v>
          </cell>
          <cell r="F7" t="str">
            <v>Production</v>
          </cell>
          <cell r="G7" t="str">
            <v>MP1</v>
          </cell>
          <cell r="H7" t="str">
            <v>Pencuci</v>
          </cell>
          <cell r="R7" t="str">
            <v>Konservasi energi</v>
          </cell>
          <cell r="S7">
            <v>37998</v>
          </cell>
          <cell r="T7">
            <v>4</v>
          </cell>
          <cell r="U7" t="str">
            <v>Sudra Irawan</v>
          </cell>
          <cell r="V7" t="str">
            <v>Penc. Dan penanggulangan kebakaran</v>
          </cell>
          <cell r="W7">
            <v>38002</v>
          </cell>
          <cell r="X7">
            <v>4</v>
          </cell>
          <cell r="Y7" t="str">
            <v>Sudra Irawan</v>
          </cell>
          <cell r="Z7" t="str">
            <v>APD</v>
          </cell>
          <cell r="AA7">
            <v>38006</v>
          </cell>
          <cell r="AB7">
            <v>4</v>
          </cell>
          <cell r="AC7" t="str">
            <v>Sudra Irawan</v>
          </cell>
          <cell r="AD7" t="str">
            <v>GMPHACCP</v>
          </cell>
          <cell r="AE7">
            <v>38010</v>
          </cell>
          <cell r="AF7">
            <v>4</v>
          </cell>
          <cell r="AG7" t="str">
            <v>Sudra Irawan</v>
          </cell>
          <cell r="AH7" t="str">
            <v>Konservasi energi</v>
          </cell>
          <cell r="AI7">
            <v>38087</v>
          </cell>
          <cell r="AJ7">
            <v>3</v>
          </cell>
          <cell r="AK7" t="str">
            <v>Hermanyah</v>
          </cell>
          <cell r="AL7" t="str">
            <v>Sanitasi lingkungan</v>
          </cell>
          <cell r="AM7">
            <v>38089</v>
          </cell>
          <cell r="AN7">
            <v>2</v>
          </cell>
          <cell r="AO7" t="str">
            <v>Hermanyah</v>
          </cell>
          <cell r="AP7" t="str">
            <v>GMP HACCP</v>
          </cell>
          <cell r="AQ7">
            <v>38098</v>
          </cell>
          <cell r="AR7">
            <v>2</v>
          </cell>
          <cell r="AS7" t="str">
            <v>Hermanyah</v>
          </cell>
          <cell r="AT7" t="str">
            <v>SMK3</v>
          </cell>
          <cell r="AU7">
            <v>38122</v>
          </cell>
          <cell r="AV7">
            <v>4</v>
          </cell>
          <cell r="AW7" t="str">
            <v>Nugroho W</v>
          </cell>
          <cell r="AX7" t="str">
            <v>Personel Protective Equipment</v>
          </cell>
          <cell r="AY7">
            <v>38124</v>
          </cell>
          <cell r="AZ7">
            <v>4</v>
          </cell>
          <cell r="BA7" t="str">
            <v>Nugroho W</v>
          </cell>
          <cell r="BB7" t="str">
            <v>Pest Management</v>
          </cell>
          <cell r="BC7">
            <v>38125</v>
          </cell>
          <cell r="BD7">
            <v>4</v>
          </cell>
          <cell r="BE7" t="str">
            <v>Nugroho W</v>
          </cell>
        </row>
        <row r="8">
          <cell r="C8" t="str">
            <v>C.8.0004-M</v>
          </cell>
          <cell r="D8" t="str">
            <v>Hartono</v>
          </cell>
          <cell r="H8" t="str">
            <v>Sheller Borongan</v>
          </cell>
          <cell r="R8" t="str">
            <v>ESS</v>
          </cell>
          <cell r="S8">
            <v>38031</v>
          </cell>
          <cell r="T8">
            <v>4</v>
          </cell>
          <cell r="U8" t="str">
            <v>Hermansyah</v>
          </cell>
          <cell r="V8" t="str">
            <v>Penc.&amp; penanggulangan tumpahan B3</v>
          </cell>
          <cell r="W8">
            <v>38033</v>
          </cell>
          <cell r="X8">
            <v>4</v>
          </cell>
          <cell r="Y8" t="str">
            <v>Hermansyah</v>
          </cell>
          <cell r="Z8" t="str">
            <v>SMK3</v>
          </cell>
          <cell r="AA8">
            <v>38034</v>
          </cell>
          <cell r="AB8">
            <v>4</v>
          </cell>
          <cell r="AC8" t="str">
            <v>Hermansyah</v>
          </cell>
          <cell r="AD8" t="str">
            <v>5S</v>
          </cell>
          <cell r="AE8">
            <v>38075</v>
          </cell>
          <cell r="AF8">
            <v>4</v>
          </cell>
          <cell r="AG8" t="str">
            <v>Hermansyah</v>
          </cell>
          <cell r="AH8" t="str">
            <v>M.Safety</v>
          </cell>
          <cell r="AI8">
            <v>38077</v>
          </cell>
          <cell r="AJ8">
            <v>4</v>
          </cell>
          <cell r="AK8" t="str">
            <v>Hermansyah</v>
          </cell>
          <cell r="AL8" t="str">
            <v>GMP HACCP</v>
          </cell>
          <cell r="AM8">
            <v>38100</v>
          </cell>
          <cell r="AN8">
            <v>4</v>
          </cell>
          <cell r="AO8" t="str">
            <v>Hermansyah</v>
          </cell>
          <cell r="AP8" t="str">
            <v>Sanitasi lingkungan</v>
          </cell>
          <cell r="AQ8">
            <v>38101</v>
          </cell>
          <cell r="AR8">
            <v>4</v>
          </cell>
          <cell r="AS8" t="str">
            <v>Hermansyah</v>
          </cell>
          <cell r="AT8" t="str">
            <v>Konservasi energi</v>
          </cell>
          <cell r="AU8">
            <v>38103</v>
          </cell>
          <cell r="AV8">
            <v>4</v>
          </cell>
          <cell r="AW8" t="str">
            <v>Hermansyah</v>
          </cell>
          <cell r="AX8" t="str">
            <v>SMK3</v>
          </cell>
          <cell r="AY8">
            <v>38119</v>
          </cell>
          <cell r="AZ8">
            <v>4</v>
          </cell>
          <cell r="BA8" t="str">
            <v>Hermansyah</v>
          </cell>
          <cell r="BB8" t="str">
            <v>ESS</v>
          </cell>
          <cell r="BC8">
            <v>38120</v>
          </cell>
          <cell r="BD8">
            <v>4</v>
          </cell>
          <cell r="BE8" t="str">
            <v>Hermansyah</v>
          </cell>
          <cell r="BF8" t="str">
            <v>Personel Protective Equipment</v>
          </cell>
          <cell r="BG8">
            <v>38121</v>
          </cell>
          <cell r="BH8">
            <v>4</v>
          </cell>
          <cell r="BI8" t="str">
            <v>Hermansyah</v>
          </cell>
          <cell r="BJ8" t="str">
            <v>ISO 17025</v>
          </cell>
          <cell r="BK8">
            <v>38148</v>
          </cell>
          <cell r="BL8">
            <v>4</v>
          </cell>
          <cell r="BM8" t="str">
            <v>Hermansyah</v>
          </cell>
          <cell r="BN8" t="str">
            <v>Medical safety</v>
          </cell>
          <cell r="BO8">
            <v>38149</v>
          </cell>
          <cell r="BP8">
            <v>4</v>
          </cell>
          <cell r="BQ8" t="str">
            <v>Hermansyah</v>
          </cell>
          <cell r="BR8" t="str">
            <v>PP Tumpahan B3</v>
          </cell>
          <cell r="BS8">
            <v>38150</v>
          </cell>
          <cell r="BT8">
            <v>4</v>
          </cell>
          <cell r="BU8" t="str">
            <v>Hermansyah</v>
          </cell>
        </row>
        <row r="9">
          <cell r="C9" t="str">
            <v>C.8.0005-M</v>
          </cell>
          <cell r="D9" t="str">
            <v>Budiono</v>
          </cell>
          <cell r="H9" t="str">
            <v>Parer Borongan</v>
          </cell>
          <cell r="R9" t="str">
            <v>5S</v>
          </cell>
          <cell r="S9">
            <v>38069</v>
          </cell>
          <cell r="T9">
            <v>4</v>
          </cell>
          <cell r="U9" t="str">
            <v>Hermansyah</v>
          </cell>
          <cell r="V9" t="str">
            <v>M.Safety</v>
          </cell>
          <cell r="W9">
            <v>38070</v>
          </cell>
          <cell r="X9">
            <v>4</v>
          </cell>
          <cell r="Y9" t="str">
            <v>Hermansyah</v>
          </cell>
          <cell r="Z9" t="str">
            <v>SMK3</v>
          </cell>
          <cell r="AA9">
            <v>38114</v>
          </cell>
          <cell r="AB9">
            <v>4</v>
          </cell>
          <cell r="AC9" t="str">
            <v>Hermansyah</v>
          </cell>
          <cell r="AD9" t="str">
            <v>PP Kebakaran</v>
          </cell>
          <cell r="AE9">
            <v>38115</v>
          </cell>
          <cell r="AF9">
            <v>4</v>
          </cell>
          <cell r="AG9" t="str">
            <v>Hermansyah</v>
          </cell>
          <cell r="AH9" t="str">
            <v>K3 Angkat Angkut</v>
          </cell>
          <cell r="AI9">
            <v>38116</v>
          </cell>
          <cell r="AJ9">
            <v>4</v>
          </cell>
          <cell r="AK9" t="str">
            <v>Hermansyah</v>
          </cell>
          <cell r="AL9" t="str">
            <v>GMP HACCP</v>
          </cell>
          <cell r="AM9">
            <v>38229</v>
          </cell>
          <cell r="AN9">
            <v>4</v>
          </cell>
          <cell r="AO9" t="str">
            <v>Lutri R</v>
          </cell>
        </row>
        <row r="10">
          <cell r="C10" t="str">
            <v>C.8.0006-M</v>
          </cell>
          <cell r="D10" t="str">
            <v>Rukiyah</v>
          </cell>
          <cell r="H10" t="str">
            <v>Parer Borongan</v>
          </cell>
          <cell r="R10" t="str">
            <v>ESS</v>
          </cell>
          <cell r="S10">
            <v>38111</v>
          </cell>
          <cell r="T10">
            <v>4</v>
          </cell>
          <cell r="U10" t="str">
            <v>Hermansyah</v>
          </cell>
          <cell r="V10" t="str">
            <v>SPC</v>
          </cell>
          <cell r="W10">
            <v>38112</v>
          </cell>
          <cell r="X10">
            <v>4</v>
          </cell>
          <cell r="Y10" t="str">
            <v>Hermansyah</v>
          </cell>
          <cell r="Z10" t="str">
            <v>Pest Management</v>
          </cell>
          <cell r="AA10">
            <v>38113</v>
          </cell>
          <cell r="AB10">
            <v>4</v>
          </cell>
          <cell r="AC10" t="str">
            <v>Hermansyah</v>
          </cell>
          <cell r="AD10" t="str">
            <v>GMP HACCP</v>
          </cell>
          <cell r="AE10">
            <v>38230</v>
          </cell>
          <cell r="AF10">
            <v>4</v>
          </cell>
          <cell r="AG10" t="str">
            <v>Lutri R</v>
          </cell>
        </row>
        <row r="11">
          <cell r="C11" t="str">
            <v>C.8.0007-M</v>
          </cell>
          <cell r="D11" t="str">
            <v>Binti Salbiah</v>
          </cell>
          <cell r="H11" t="str">
            <v>Parer Borongan</v>
          </cell>
          <cell r="R11" t="str">
            <v>ESS</v>
          </cell>
          <cell r="S11">
            <v>38111</v>
          </cell>
          <cell r="T11">
            <v>4</v>
          </cell>
          <cell r="U11" t="str">
            <v>Hermansyah</v>
          </cell>
          <cell r="V11" t="str">
            <v>SPC</v>
          </cell>
          <cell r="W11">
            <v>38112</v>
          </cell>
          <cell r="X11">
            <v>4</v>
          </cell>
          <cell r="Y11" t="str">
            <v>Hermansyah</v>
          </cell>
          <cell r="Z11" t="str">
            <v>Pest Management</v>
          </cell>
          <cell r="AA11">
            <v>38113</v>
          </cell>
          <cell r="AB11">
            <v>4</v>
          </cell>
          <cell r="AC11" t="str">
            <v>Hermansyah</v>
          </cell>
          <cell r="AD11" t="str">
            <v>GMP HACCP</v>
          </cell>
          <cell r="AE11">
            <v>38230</v>
          </cell>
          <cell r="AF11">
            <v>4</v>
          </cell>
          <cell r="AG11" t="str">
            <v>Lutri R</v>
          </cell>
        </row>
        <row r="12">
          <cell r="C12" t="str">
            <v>C.8.0008-M</v>
          </cell>
          <cell r="D12" t="str">
            <v>Refi Sanjaya</v>
          </cell>
          <cell r="H12" t="str">
            <v>Sheller Borongan</v>
          </cell>
          <cell r="R12" t="str">
            <v>M.Safety</v>
          </cell>
          <cell r="S12">
            <v>38056</v>
          </cell>
          <cell r="T12">
            <v>4</v>
          </cell>
          <cell r="U12" t="str">
            <v>Hermansyah</v>
          </cell>
          <cell r="V12" t="str">
            <v>5S</v>
          </cell>
          <cell r="W12">
            <v>38066</v>
          </cell>
          <cell r="X12">
            <v>4</v>
          </cell>
          <cell r="Y12" t="str">
            <v>Hermansyah</v>
          </cell>
          <cell r="Z12" t="str">
            <v>GMP HACCP</v>
          </cell>
          <cell r="AA12">
            <v>38202</v>
          </cell>
          <cell r="AB12">
            <v>4</v>
          </cell>
          <cell r="AC12" t="str">
            <v>Lutri R</v>
          </cell>
        </row>
        <row r="13">
          <cell r="C13" t="str">
            <v>C.8.0009-M</v>
          </cell>
          <cell r="D13" t="str">
            <v>Karyanto</v>
          </cell>
          <cell r="H13" t="str">
            <v>Sheller Borongan</v>
          </cell>
          <cell r="R13" t="str">
            <v>ESS</v>
          </cell>
          <cell r="S13">
            <v>38031</v>
          </cell>
          <cell r="T13">
            <v>4</v>
          </cell>
          <cell r="U13" t="str">
            <v>Hermansyah</v>
          </cell>
          <cell r="V13" t="str">
            <v>Penc.&amp; penanggulangan tumpahan B3</v>
          </cell>
          <cell r="W13">
            <v>38033</v>
          </cell>
          <cell r="X13">
            <v>4</v>
          </cell>
          <cell r="Y13" t="str">
            <v>Hermansyah</v>
          </cell>
          <cell r="Z13" t="str">
            <v>SMK3</v>
          </cell>
          <cell r="AA13">
            <v>38034</v>
          </cell>
          <cell r="AB13">
            <v>4</v>
          </cell>
          <cell r="AC13" t="str">
            <v>Hermansyah</v>
          </cell>
          <cell r="AD13" t="str">
            <v>5S</v>
          </cell>
          <cell r="AE13">
            <v>38075</v>
          </cell>
          <cell r="AF13">
            <v>4</v>
          </cell>
          <cell r="AG13" t="str">
            <v>Hermansyah</v>
          </cell>
          <cell r="AH13" t="str">
            <v>M.Safety</v>
          </cell>
          <cell r="AI13">
            <v>38077</v>
          </cell>
          <cell r="AJ13">
            <v>4</v>
          </cell>
          <cell r="AK13" t="str">
            <v>Hermansyah</v>
          </cell>
          <cell r="AL13" t="str">
            <v>GMP HACCP</v>
          </cell>
          <cell r="AM13">
            <v>38100</v>
          </cell>
          <cell r="AN13">
            <v>4</v>
          </cell>
          <cell r="AO13" t="str">
            <v>Hermansyah</v>
          </cell>
          <cell r="AP13" t="str">
            <v>Sanitasi lingkungan</v>
          </cell>
          <cell r="AQ13">
            <v>38101</v>
          </cell>
          <cell r="AR13">
            <v>4</v>
          </cell>
          <cell r="AS13" t="str">
            <v>Hermansyah</v>
          </cell>
          <cell r="AT13" t="str">
            <v>Konservasi energi</v>
          </cell>
          <cell r="AU13">
            <v>38103</v>
          </cell>
          <cell r="AV13">
            <v>4</v>
          </cell>
          <cell r="AW13" t="str">
            <v>Hermansyah</v>
          </cell>
          <cell r="AX13" t="str">
            <v>SMK3</v>
          </cell>
          <cell r="AY13">
            <v>38119</v>
          </cell>
          <cell r="AZ13">
            <v>4</v>
          </cell>
          <cell r="BA13" t="str">
            <v>Hermansyah</v>
          </cell>
          <cell r="BB13" t="str">
            <v>ESS</v>
          </cell>
          <cell r="BC13">
            <v>38120</v>
          </cell>
          <cell r="BD13">
            <v>4</v>
          </cell>
          <cell r="BE13" t="str">
            <v>Hermansyah</v>
          </cell>
          <cell r="BF13" t="str">
            <v>Personel Protective Equipment</v>
          </cell>
          <cell r="BG13">
            <v>38121</v>
          </cell>
          <cell r="BH13">
            <v>4</v>
          </cell>
          <cell r="BI13" t="str">
            <v>Hermansyah</v>
          </cell>
          <cell r="BJ13" t="str">
            <v>ISO 17025</v>
          </cell>
          <cell r="BK13">
            <v>38148</v>
          </cell>
          <cell r="BL13">
            <v>4</v>
          </cell>
          <cell r="BM13" t="str">
            <v>Hermansyah</v>
          </cell>
          <cell r="BN13" t="str">
            <v>Medical safety</v>
          </cell>
          <cell r="BO13">
            <v>38149</v>
          </cell>
          <cell r="BP13">
            <v>4</v>
          </cell>
          <cell r="BQ13" t="str">
            <v>Hermansyah</v>
          </cell>
          <cell r="BR13" t="str">
            <v>PP Tumpahan B3</v>
          </cell>
          <cell r="BS13">
            <v>38150</v>
          </cell>
          <cell r="BT13">
            <v>4</v>
          </cell>
          <cell r="BU13" t="str">
            <v>Hermansyah</v>
          </cell>
        </row>
        <row r="14">
          <cell r="C14" t="str">
            <v>C.8.0011-M</v>
          </cell>
          <cell r="D14" t="str">
            <v>Darmiana</v>
          </cell>
          <cell r="F14" t="str">
            <v>Production</v>
          </cell>
          <cell r="G14" t="str">
            <v>MP1</v>
          </cell>
          <cell r="H14" t="str">
            <v>Pencuci</v>
          </cell>
          <cell r="R14" t="str">
            <v>Konservasi energi</v>
          </cell>
          <cell r="S14">
            <v>38000</v>
          </cell>
          <cell r="T14">
            <v>4</v>
          </cell>
          <cell r="U14" t="str">
            <v>Sudra Irawan</v>
          </cell>
          <cell r="V14" t="str">
            <v>Penc. Dan penanggulangan kebakaran</v>
          </cell>
          <cell r="W14">
            <v>38002</v>
          </cell>
          <cell r="X14">
            <v>4</v>
          </cell>
          <cell r="Y14" t="str">
            <v>Sudra Irawan</v>
          </cell>
          <cell r="Z14" t="str">
            <v>APD</v>
          </cell>
          <cell r="AA14">
            <v>38007</v>
          </cell>
          <cell r="AB14">
            <v>4</v>
          </cell>
          <cell r="AC14" t="str">
            <v>Sudra Irawan</v>
          </cell>
          <cell r="AD14" t="str">
            <v>GMPHACCP</v>
          </cell>
          <cell r="AE14">
            <v>38009</v>
          </cell>
          <cell r="AF14">
            <v>4</v>
          </cell>
          <cell r="AG14" t="str">
            <v>Sudra Irawan</v>
          </cell>
          <cell r="AH14" t="str">
            <v>SPC</v>
          </cell>
          <cell r="AI14">
            <v>38055</v>
          </cell>
          <cell r="AJ14">
            <v>4</v>
          </cell>
          <cell r="AK14" t="str">
            <v>Hermansyah</v>
          </cell>
          <cell r="AL14" t="str">
            <v>5S</v>
          </cell>
          <cell r="AM14">
            <v>38069</v>
          </cell>
          <cell r="AN14">
            <v>4</v>
          </cell>
          <cell r="AO14" t="str">
            <v>Hermansyah</v>
          </cell>
          <cell r="AP14" t="str">
            <v>M.Safety</v>
          </cell>
          <cell r="AQ14">
            <v>38077</v>
          </cell>
          <cell r="AR14">
            <v>4</v>
          </cell>
          <cell r="AS14" t="str">
            <v>Hermansyah</v>
          </cell>
          <cell r="AT14" t="str">
            <v>Konservasi energi</v>
          </cell>
          <cell r="AU14">
            <v>38087</v>
          </cell>
          <cell r="AV14">
            <v>3</v>
          </cell>
          <cell r="AW14" t="str">
            <v>Hermanyah</v>
          </cell>
          <cell r="AX14" t="str">
            <v>Sanitasi lingkungan</v>
          </cell>
          <cell r="AY14">
            <v>38089</v>
          </cell>
          <cell r="AZ14">
            <v>2</v>
          </cell>
          <cell r="BA14" t="str">
            <v>Hermanyah</v>
          </cell>
          <cell r="BB14" t="str">
            <v>GMP HACCP</v>
          </cell>
          <cell r="BC14">
            <v>38098</v>
          </cell>
          <cell r="BD14">
            <v>2</v>
          </cell>
          <cell r="BE14" t="str">
            <v>Hermanyah</v>
          </cell>
          <cell r="BF14" t="str">
            <v>Super 5S</v>
          </cell>
          <cell r="BG14">
            <v>38185</v>
          </cell>
          <cell r="BH14">
            <v>3</v>
          </cell>
          <cell r="BI14" t="str">
            <v>Lutri Rasyid</v>
          </cell>
          <cell r="BJ14" t="str">
            <v>GMP HACCP</v>
          </cell>
          <cell r="BK14">
            <v>38187</v>
          </cell>
          <cell r="BL14">
            <v>4</v>
          </cell>
          <cell r="BM14" t="str">
            <v>Lutri Rasyid</v>
          </cell>
          <cell r="BN14" t="str">
            <v>Konservasi energi</v>
          </cell>
          <cell r="BO14">
            <v>38188</v>
          </cell>
          <cell r="BP14">
            <v>4</v>
          </cell>
          <cell r="BQ14" t="str">
            <v>Lutri Rasyid</v>
          </cell>
        </row>
        <row r="15">
          <cell r="C15" t="str">
            <v>C.8.0012-M</v>
          </cell>
          <cell r="D15" t="str">
            <v>Dewi Santi</v>
          </cell>
          <cell r="F15" t="str">
            <v>Production</v>
          </cell>
          <cell r="G15" t="str">
            <v>MP1</v>
          </cell>
          <cell r="H15" t="str">
            <v>Pencuci</v>
          </cell>
          <cell r="R15" t="str">
            <v>Konservasi energi</v>
          </cell>
          <cell r="S15">
            <v>38000</v>
          </cell>
          <cell r="T15">
            <v>4</v>
          </cell>
          <cell r="U15" t="str">
            <v>Sudra Irawan</v>
          </cell>
          <cell r="V15" t="str">
            <v>Penc. Dan penanggulangan kebakaran</v>
          </cell>
          <cell r="W15">
            <v>38002</v>
          </cell>
          <cell r="X15">
            <v>4</v>
          </cell>
          <cell r="Y15" t="str">
            <v>Sudra Irawan</v>
          </cell>
          <cell r="Z15" t="str">
            <v>APD</v>
          </cell>
          <cell r="AA15">
            <v>38007</v>
          </cell>
          <cell r="AB15">
            <v>4</v>
          </cell>
          <cell r="AC15" t="str">
            <v>Sudra Irawan</v>
          </cell>
          <cell r="AD15" t="str">
            <v>GMPHACCP</v>
          </cell>
          <cell r="AE15">
            <v>38009</v>
          </cell>
          <cell r="AF15">
            <v>4</v>
          </cell>
          <cell r="AG15" t="str">
            <v>Sudra Irawan</v>
          </cell>
          <cell r="AH15" t="str">
            <v>5S</v>
          </cell>
          <cell r="AI15">
            <v>38054</v>
          </cell>
          <cell r="AJ15">
            <v>4</v>
          </cell>
          <cell r="AK15" t="str">
            <v>Hermansyah</v>
          </cell>
          <cell r="AL15" t="str">
            <v>SPC</v>
          </cell>
          <cell r="AM15">
            <v>38055</v>
          </cell>
          <cell r="AN15">
            <v>4</v>
          </cell>
          <cell r="AO15" t="str">
            <v>Hermansyah</v>
          </cell>
          <cell r="AP15" t="str">
            <v>M.Safety</v>
          </cell>
          <cell r="AQ15">
            <v>38077</v>
          </cell>
          <cell r="AR15">
            <v>4</v>
          </cell>
          <cell r="AS15" t="str">
            <v>Hermansyah</v>
          </cell>
          <cell r="AT15" t="str">
            <v>Konservasi energi</v>
          </cell>
          <cell r="AU15">
            <v>38087</v>
          </cell>
          <cell r="AV15">
            <v>3</v>
          </cell>
          <cell r="AW15" t="str">
            <v>Hermanyah</v>
          </cell>
          <cell r="AX15" t="str">
            <v>Sanitasi lingkungan</v>
          </cell>
          <cell r="AY15">
            <v>38089</v>
          </cell>
          <cell r="AZ15">
            <v>2</v>
          </cell>
          <cell r="BA15" t="str">
            <v>Hermanyah</v>
          </cell>
          <cell r="BB15" t="str">
            <v>GMP HACCP</v>
          </cell>
          <cell r="BC15">
            <v>38098</v>
          </cell>
          <cell r="BD15">
            <v>2</v>
          </cell>
          <cell r="BE15" t="str">
            <v>Hermanyah</v>
          </cell>
          <cell r="BF15" t="str">
            <v>SMK3</v>
          </cell>
          <cell r="BG15">
            <v>38122</v>
          </cell>
          <cell r="BH15">
            <v>4</v>
          </cell>
          <cell r="BI15" t="str">
            <v>Nugroho W</v>
          </cell>
          <cell r="BJ15" t="str">
            <v>Personel Protective Equipment</v>
          </cell>
          <cell r="BK15">
            <v>38124</v>
          </cell>
          <cell r="BL15">
            <v>4</v>
          </cell>
          <cell r="BM15" t="str">
            <v>Nugroho W</v>
          </cell>
          <cell r="BN15" t="str">
            <v>Pest Management</v>
          </cell>
          <cell r="BO15">
            <v>38125</v>
          </cell>
          <cell r="BP15">
            <v>4</v>
          </cell>
          <cell r="BQ15" t="str">
            <v>Nugroho W</v>
          </cell>
          <cell r="BR15" t="str">
            <v>Super 5S</v>
          </cell>
          <cell r="BS15">
            <v>38185</v>
          </cell>
          <cell r="BT15">
            <v>3</v>
          </cell>
          <cell r="BU15" t="str">
            <v>Lutri Rasyid</v>
          </cell>
          <cell r="BV15" t="str">
            <v>GMP HACCP</v>
          </cell>
          <cell r="BW15">
            <v>38187</v>
          </cell>
          <cell r="BX15">
            <v>4</v>
          </cell>
          <cell r="BY15" t="str">
            <v>Lutri Rasyid</v>
          </cell>
          <cell r="BZ15" t="str">
            <v>Konservasi energi</v>
          </cell>
          <cell r="CA15">
            <v>38188</v>
          </cell>
          <cell r="CB15">
            <v>4</v>
          </cell>
          <cell r="CC15" t="str">
            <v>Lutri Rasyid</v>
          </cell>
        </row>
        <row r="16">
          <cell r="C16" t="str">
            <v>C.8.0013-M</v>
          </cell>
          <cell r="D16" t="str">
            <v>Akbar</v>
          </cell>
          <cell r="H16" t="str">
            <v>Parer Borongan</v>
          </cell>
          <cell r="R16" t="str">
            <v>5S</v>
          </cell>
          <cell r="S16">
            <v>38069</v>
          </cell>
          <cell r="T16">
            <v>4</v>
          </cell>
          <cell r="U16" t="str">
            <v>Hermansyah</v>
          </cell>
          <cell r="V16" t="str">
            <v>M.Safety</v>
          </cell>
          <cell r="W16">
            <v>38070</v>
          </cell>
          <cell r="X16">
            <v>4</v>
          </cell>
          <cell r="Y16" t="str">
            <v>Hermansyah</v>
          </cell>
          <cell r="Z16" t="str">
            <v>SMK3</v>
          </cell>
          <cell r="AA16">
            <v>38114</v>
          </cell>
          <cell r="AB16">
            <v>4</v>
          </cell>
          <cell r="AC16" t="str">
            <v>Hermansyah</v>
          </cell>
          <cell r="AD16" t="str">
            <v>PP Kebakaran</v>
          </cell>
          <cell r="AE16">
            <v>38115</v>
          </cell>
          <cell r="AF16">
            <v>4</v>
          </cell>
          <cell r="AG16" t="str">
            <v>Hermansyah</v>
          </cell>
          <cell r="AH16" t="str">
            <v>K3 Angkat Angkut</v>
          </cell>
          <cell r="AI16">
            <v>38116</v>
          </cell>
          <cell r="AJ16">
            <v>4</v>
          </cell>
          <cell r="AK16" t="str">
            <v>Hermansyah</v>
          </cell>
          <cell r="AL16" t="str">
            <v>GMP HACCP</v>
          </cell>
          <cell r="AM16">
            <v>38230</v>
          </cell>
          <cell r="AN16">
            <v>4</v>
          </cell>
          <cell r="AO16" t="str">
            <v>Lutri R</v>
          </cell>
        </row>
        <row r="17">
          <cell r="C17" t="str">
            <v>C.8.0014-M</v>
          </cell>
          <cell r="D17" t="str">
            <v>Ebesman</v>
          </cell>
          <cell r="F17" t="str">
            <v>Production</v>
          </cell>
          <cell r="G17" t="str">
            <v>MP1</v>
          </cell>
          <cell r="H17" t="str">
            <v>Cleaning/Pengisian</v>
          </cell>
          <cell r="R17" t="str">
            <v>Konservasi energi</v>
          </cell>
          <cell r="S17">
            <v>37998</v>
          </cell>
          <cell r="T17">
            <v>4</v>
          </cell>
          <cell r="U17" t="str">
            <v>Sudra Irawan</v>
          </cell>
          <cell r="V17" t="str">
            <v>Penc. Dan penanggulangan kebakaran</v>
          </cell>
          <cell r="W17">
            <v>38005</v>
          </cell>
          <cell r="X17">
            <v>4</v>
          </cell>
          <cell r="Y17" t="str">
            <v>Sudra Irawan</v>
          </cell>
          <cell r="Z17" t="str">
            <v>APD</v>
          </cell>
          <cell r="AA17">
            <v>38006</v>
          </cell>
          <cell r="AB17">
            <v>4</v>
          </cell>
          <cell r="AC17" t="str">
            <v>Sudra Irawan</v>
          </cell>
          <cell r="AD17" t="str">
            <v>GMPHACCP</v>
          </cell>
          <cell r="AE17">
            <v>38009</v>
          </cell>
          <cell r="AF17">
            <v>4</v>
          </cell>
          <cell r="AG17" t="str">
            <v>Sudra Irawan</v>
          </cell>
          <cell r="AH17" t="str">
            <v>ESS</v>
          </cell>
          <cell r="AI17">
            <v>38020</v>
          </cell>
          <cell r="AJ17">
            <v>4</v>
          </cell>
          <cell r="AK17" t="str">
            <v>Edi S</v>
          </cell>
          <cell r="AL17" t="str">
            <v>SMK3</v>
          </cell>
          <cell r="AM17">
            <v>38021</v>
          </cell>
          <cell r="AN17">
            <v>4</v>
          </cell>
          <cell r="AO17" t="str">
            <v>Rosintan</v>
          </cell>
          <cell r="AP17" t="str">
            <v>Penc.&amp;penanggulangan tumpahan B3</v>
          </cell>
          <cell r="AQ17">
            <v>38022</v>
          </cell>
          <cell r="AR17">
            <v>4</v>
          </cell>
          <cell r="AS17" t="str">
            <v>Edi S</v>
          </cell>
          <cell r="AT17" t="str">
            <v>M.Safety</v>
          </cell>
          <cell r="AU17">
            <v>38064</v>
          </cell>
          <cell r="AV17">
            <v>4</v>
          </cell>
          <cell r="AW17" t="str">
            <v>Hermansyah</v>
          </cell>
          <cell r="AX17" t="str">
            <v>5S</v>
          </cell>
          <cell r="AY17">
            <v>38066</v>
          </cell>
          <cell r="AZ17">
            <v>4</v>
          </cell>
          <cell r="BA17" t="str">
            <v>Hermansyah</v>
          </cell>
          <cell r="BB17" t="str">
            <v>GMP HACCP</v>
          </cell>
          <cell r="BC17">
            <v>38085</v>
          </cell>
          <cell r="BD17">
            <v>3</v>
          </cell>
          <cell r="BE17" t="str">
            <v>Rosintan</v>
          </cell>
          <cell r="BF17" t="str">
            <v>Konservasi Energi</v>
          </cell>
          <cell r="BG17">
            <v>38087</v>
          </cell>
          <cell r="BH17">
            <v>3</v>
          </cell>
          <cell r="BI17" t="str">
            <v>Rosintan</v>
          </cell>
          <cell r="BJ17" t="str">
            <v>Sanitasi Lingkungan</v>
          </cell>
          <cell r="BK17">
            <v>38089</v>
          </cell>
          <cell r="BL17">
            <v>2</v>
          </cell>
          <cell r="BM17" t="str">
            <v>Rosintan</v>
          </cell>
          <cell r="BN17" t="str">
            <v>Personal Protective Equipment</v>
          </cell>
          <cell r="BO17">
            <v>38121</v>
          </cell>
          <cell r="BP17">
            <v>4</v>
          </cell>
          <cell r="BQ17" t="str">
            <v>Abdullah</v>
          </cell>
          <cell r="BR17" t="str">
            <v>PP Kebakaran</v>
          </cell>
          <cell r="BS17">
            <v>38122</v>
          </cell>
          <cell r="BT17">
            <v>4</v>
          </cell>
          <cell r="BU17" t="str">
            <v>Abdullah</v>
          </cell>
          <cell r="BV17" t="str">
            <v>Medical Safety</v>
          </cell>
          <cell r="BW17">
            <v>38148</v>
          </cell>
          <cell r="BX17">
            <v>4</v>
          </cell>
          <cell r="BY17" t="str">
            <v>Leonardes</v>
          </cell>
          <cell r="BZ17" t="str">
            <v>PP Tumpahan B3</v>
          </cell>
          <cell r="CA17">
            <v>38149</v>
          </cell>
          <cell r="CB17">
            <v>4</v>
          </cell>
          <cell r="CC17" t="str">
            <v>Leonardes</v>
          </cell>
          <cell r="CD17" t="str">
            <v>ISO 17025</v>
          </cell>
          <cell r="CE17">
            <v>38150</v>
          </cell>
          <cell r="CF17">
            <v>4</v>
          </cell>
          <cell r="CG17" t="str">
            <v>Leonardes</v>
          </cell>
          <cell r="CH17" t="str">
            <v>GMP HACCP</v>
          </cell>
          <cell r="CI17">
            <v>38201</v>
          </cell>
          <cell r="CJ17">
            <v>4</v>
          </cell>
          <cell r="CK17" t="str">
            <v>Leonardes</v>
          </cell>
        </row>
        <row r="18">
          <cell r="C18" t="str">
            <v>C.8.0015-M</v>
          </cell>
          <cell r="D18" t="str">
            <v>Sri Yanti</v>
          </cell>
          <cell r="H18" t="str">
            <v>Parer Borongan</v>
          </cell>
          <cell r="R18" t="str">
            <v>5S</v>
          </cell>
          <cell r="S18">
            <v>38071</v>
          </cell>
          <cell r="T18">
            <v>4</v>
          </cell>
          <cell r="U18" t="str">
            <v>Hermansyah</v>
          </cell>
          <cell r="V18" t="str">
            <v>M.Safety</v>
          </cell>
          <cell r="W18">
            <v>38072</v>
          </cell>
          <cell r="X18">
            <v>4</v>
          </cell>
          <cell r="Y18" t="str">
            <v>Hermansyah</v>
          </cell>
          <cell r="Z18" t="str">
            <v>ESS</v>
          </cell>
          <cell r="AA18">
            <v>38111</v>
          </cell>
          <cell r="AB18">
            <v>4</v>
          </cell>
          <cell r="AC18" t="str">
            <v>Hermansyah</v>
          </cell>
          <cell r="AD18" t="str">
            <v>SPC</v>
          </cell>
          <cell r="AE18">
            <v>38112</v>
          </cell>
          <cell r="AF18">
            <v>4</v>
          </cell>
          <cell r="AG18" t="str">
            <v>Hermansyah</v>
          </cell>
          <cell r="AH18" t="str">
            <v>Pest Management</v>
          </cell>
          <cell r="AI18">
            <v>38113</v>
          </cell>
          <cell r="AJ18">
            <v>4</v>
          </cell>
          <cell r="AK18" t="str">
            <v>Hermansyah</v>
          </cell>
          <cell r="AL18" t="str">
            <v>GMP HACCP</v>
          </cell>
          <cell r="AM18">
            <v>38229</v>
          </cell>
          <cell r="AN18">
            <v>4</v>
          </cell>
          <cell r="AO18" t="str">
            <v>Lutri R</v>
          </cell>
        </row>
        <row r="19">
          <cell r="C19" t="str">
            <v>C.8.0016-M</v>
          </cell>
          <cell r="D19" t="str">
            <v>Kamsina</v>
          </cell>
          <cell r="F19" t="str">
            <v>Production</v>
          </cell>
          <cell r="G19" t="str">
            <v>MP1</v>
          </cell>
          <cell r="H19" t="str">
            <v>Pencuci</v>
          </cell>
          <cell r="R19" t="str">
            <v>Konservasi energi</v>
          </cell>
          <cell r="S19">
            <v>37998</v>
          </cell>
          <cell r="T19">
            <v>4</v>
          </cell>
          <cell r="U19" t="str">
            <v>Sudra Irawan</v>
          </cell>
          <cell r="V19" t="str">
            <v>Penc. Dan penanggulangan kebakaran</v>
          </cell>
          <cell r="W19">
            <v>38002</v>
          </cell>
          <cell r="X19">
            <v>4</v>
          </cell>
          <cell r="Y19" t="str">
            <v>Sudra Irawan</v>
          </cell>
          <cell r="Z19" t="str">
            <v>APD</v>
          </cell>
          <cell r="AA19">
            <v>38006</v>
          </cell>
          <cell r="AB19">
            <v>4</v>
          </cell>
          <cell r="AC19" t="str">
            <v>Sudra Irawan</v>
          </cell>
          <cell r="AD19" t="str">
            <v>GMPHACCP</v>
          </cell>
          <cell r="AE19">
            <v>38010</v>
          </cell>
          <cell r="AF19">
            <v>4</v>
          </cell>
          <cell r="AG19" t="str">
            <v>Sudra Irawan</v>
          </cell>
          <cell r="AH19" t="str">
            <v>5S</v>
          </cell>
          <cell r="AI19">
            <v>38054</v>
          </cell>
          <cell r="AJ19">
            <v>4</v>
          </cell>
          <cell r="AK19" t="str">
            <v>Hermansyah</v>
          </cell>
          <cell r="AL19" t="str">
            <v>SPC</v>
          </cell>
          <cell r="AM19">
            <v>38055</v>
          </cell>
          <cell r="AN19">
            <v>4</v>
          </cell>
          <cell r="AO19" t="str">
            <v>Hermansyah</v>
          </cell>
          <cell r="AP19" t="str">
            <v>M.Safety</v>
          </cell>
          <cell r="AQ19">
            <v>38077</v>
          </cell>
          <cell r="AR19">
            <v>4</v>
          </cell>
          <cell r="AS19" t="str">
            <v>Hermansyah</v>
          </cell>
          <cell r="AT19" t="str">
            <v>SMK3</v>
          </cell>
          <cell r="AU19">
            <v>38122</v>
          </cell>
          <cell r="AV19">
            <v>4</v>
          </cell>
          <cell r="AW19" t="str">
            <v>Nugroho W</v>
          </cell>
          <cell r="AX19" t="str">
            <v>Personel Protective Equipment</v>
          </cell>
          <cell r="AY19">
            <v>38124</v>
          </cell>
          <cell r="AZ19">
            <v>4</v>
          </cell>
          <cell r="BA19" t="str">
            <v>Nugroho W</v>
          </cell>
          <cell r="BB19" t="str">
            <v>Pest Management</v>
          </cell>
          <cell r="BC19">
            <v>38125</v>
          </cell>
          <cell r="BD19">
            <v>4</v>
          </cell>
          <cell r="BE19" t="str">
            <v>Nugroho W</v>
          </cell>
          <cell r="BF19" t="str">
            <v>Super 5S</v>
          </cell>
          <cell r="BG19">
            <v>38185</v>
          </cell>
          <cell r="BH19">
            <v>3</v>
          </cell>
          <cell r="BI19" t="str">
            <v>Lutri Rasyid</v>
          </cell>
          <cell r="BJ19" t="str">
            <v>GMP HACCP</v>
          </cell>
          <cell r="BK19">
            <v>38187</v>
          </cell>
          <cell r="BL19">
            <v>4</v>
          </cell>
          <cell r="BM19" t="str">
            <v>Lutri Rasyid</v>
          </cell>
          <cell r="BN19" t="str">
            <v>Konservasi energi</v>
          </cell>
          <cell r="BO19">
            <v>38188</v>
          </cell>
          <cell r="BP19">
            <v>4</v>
          </cell>
          <cell r="BQ19" t="str">
            <v>Lutri Rasyid</v>
          </cell>
        </row>
        <row r="20">
          <cell r="C20" t="str">
            <v>C.8.0018-M</v>
          </cell>
          <cell r="D20" t="str">
            <v>Kasno Waluyo</v>
          </cell>
          <cell r="H20" t="str">
            <v>Parer Borongan</v>
          </cell>
          <cell r="R20" t="str">
            <v>5S</v>
          </cell>
          <cell r="S20">
            <v>38069</v>
          </cell>
          <cell r="T20">
            <v>4</v>
          </cell>
          <cell r="U20" t="str">
            <v>Hermansyah</v>
          </cell>
          <cell r="V20" t="str">
            <v>M.Safety</v>
          </cell>
          <cell r="W20">
            <v>38070</v>
          </cell>
          <cell r="X20">
            <v>4</v>
          </cell>
          <cell r="Y20" t="str">
            <v>Hermansyah</v>
          </cell>
          <cell r="Z20" t="str">
            <v>SMK3</v>
          </cell>
          <cell r="AA20">
            <v>38114</v>
          </cell>
          <cell r="AB20">
            <v>4</v>
          </cell>
          <cell r="AC20" t="str">
            <v>Hermansyah</v>
          </cell>
          <cell r="AD20" t="str">
            <v>PP Kebakaran</v>
          </cell>
          <cell r="AE20">
            <v>38115</v>
          </cell>
          <cell r="AF20">
            <v>4</v>
          </cell>
          <cell r="AG20" t="str">
            <v>Hermansyah</v>
          </cell>
          <cell r="AH20" t="str">
            <v>K3 Angkat Angkut</v>
          </cell>
          <cell r="AI20">
            <v>38116</v>
          </cell>
          <cell r="AJ20">
            <v>4</v>
          </cell>
          <cell r="AK20" t="str">
            <v>Hermansyah</v>
          </cell>
          <cell r="AL20" t="str">
            <v>GMP HACCP</v>
          </cell>
          <cell r="AM20">
            <v>38229</v>
          </cell>
          <cell r="AN20">
            <v>4</v>
          </cell>
          <cell r="AO20" t="str">
            <v>Lutri R</v>
          </cell>
        </row>
        <row r="21">
          <cell r="C21" t="str">
            <v>C.8.0019-M</v>
          </cell>
          <cell r="D21" t="str">
            <v>Siti Fatimah</v>
          </cell>
          <cell r="H21" t="str">
            <v>Parer Borongan</v>
          </cell>
          <cell r="R21" t="str">
            <v>5S</v>
          </cell>
          <cell r="S21">
            <v>38071</v>
          </cell>
          <cell r="T21">
            <v>4</v>
          </cell>
          <cell r="U21" t="str">
            <v>Hermansyah</v>
          </cell>
          <cell r="V21" t="str">
            <v>M.Safety</v>
          </cell>
          <cell r="W21">
            <v>38072</v>
          </cell>
          <cell r="X21">
            <v>4</v>
          </cell>
          <cell r="Y21" t="str">
            <v>Hermansyah</v>
          </cell>
          <cell r="Z21" t="str">
            <v>ESS</v>
          </cell>
          <cell r="AA21">
            <v>38111</v>
          </cell>
          <cell r="AB21">
            <v>4</v>
          </cell>
          <cell r="AC21" t="str">
            <v>Hermansyah</v>
          </cell>
          <cell r="AD21" t="str">
            <v>SPC</v>
          </cell>
          <cell r="AE21">
            <v>38112</v>
          </cell>
          <cell r="AF21">
            <v>4</v>
          </cell>
          <cell r="AG21" t="str">
            <v>Hermansyah</v>
          </cell>
          <cell r="AH21" t="str">
            <v>Pest Management</v>
          </cell>
          <cell r="AI21">
            <v>38113</v>
          </cell>
          <cell r="AJ21">
            <v>4</v>
          </cell>
          <cell r="AK21" t="str">
            <v>Hermansyah</v>
          </cell>
          <cell r="AL21" t="str">
            <v>GMP HACCP</v>
          </cell>
          <cell r="AM21">
            <v>38229</v>
          </cell>
          <cell r="AN21">
            <v>4</v>
          </cell>
          <cell r="AO21" t="str">
            <v>Lutri R</v>
          </cell>
        </row>
        <row r="22">
          <cell r="C22" t="str">
            <v>C.8.0020-M</v>
          </cell>
          <cell r="D22" t="str">
            <v>Kursani</v>
          </cell>
          <cell r="H22" t="str">
            <v>Parer Borongan</v>
          </cell>
          <cell r="R22" t="str">
            <v>5S</v>
          </cell>
          <cell r="S22">
            <v>38071</v>
          </cell>
          <cell r="T22">
            <v>4</v>
          </cell>
          <cell r="U22" t="str">
            <v>Hermansyah</v>
          </cell>
          <cell r="V22" t="str">
            <v>M.Safety</v>
          </cell>
          <cell r="W22">
            <v>38072</v>
          </cell>
          <cell r="X22">
            <v>4</v>
          </cell>
          <cell r="Y22" t="str">
            <v>Hermansyah</v>
          </cell>
          <cell r="Z22" t="str">
            <v>ESS</v>
          </cell>
          <cell r="AA22">
            <v>38111</v>
          </cell>
          <cell r="AB22">
            <v>4</v>
          </cell>
          <cell r="AC22" t="str">
            <v>Hermansyah</v>
          </cell>
          <cell r="AD22" t="str">
            <v>SPC</v>
          </cell>
          <cell r="AE22">
            <v>38112</v>
          </cell>
          <cell r="AF22">
            <v>4</v>
          </cell>
          <cell r="AG22" t="str">
            <v>Hermansyah</v>
          </cell>
          <cell r="AH22" t="str">
            <v>Pest Management</v>
          </cell>
          <cell r="AI22">
            <v>38113</v>
          </cell>
          <cell r="AJ22">
            <v>4</v>
          </cell>
          <cell r="AK22" t="str">
            <v>Hermansyah</v>
          </cell>
          <cell r="AL22" t="str">
            <v>GMP HACCP</v>
          </cell>
          <cell r="AM22">
            <v>38229</v>
          </cell>
          <cell r="AN22">
            <v>4</v>
          </cell>
          <cell r="AO22" t="str">
            <v>Lutri R</v>
          </cell>
        </row>
        <row r="23">
          <cell r="C23" t="str">
            <v>C.8.0021-M</v>
          </cell>
          <cell r="D23" t="str">
            <v>Mulyadi.A</v>
          </cell>
          <cell r="H23" t="str">
            <v>Parer Borongan</v>
          </cell>
          <cell r="R23" t="str">
            <v>5S</v>
          </cell>
          <cell r="S23">
            <v>38069</v>
          </cell>
          <cell r="T23">
            <v>4</v>
          </cell>
          <cell r="U23" t="str">
            <v>Hermansyah</v>
          </cell>
          <cell r="V23" t="str">
            <v>M.Safety</v>
          </cell>
          <cell r="W23">
            <v>38070</v>
          </cell>
          <cell r="X23">
            <v>4</v>
          </cell>
          <cell r="Y23" t="str">
            <v>Hermansyah</v>
          </cell>
          <cell r="Z23" t="str">
            <v>SMK3</v>
          </cell>
          <cell r="AA23">
            <v>38114</v>
          </cell>
          <cell r="AB23">
            <v>4</v>
          </cell>
          <cell r="AC23" t="str">
            <v>Hermansyah</v>
          </cell>
          <cell r="AD23" t="str">
            <v>PP Kebakaran</v>
          </cell>
          <cell r="AE23">
            <v>38115</v>
          </cell>
          <cell r="AF23">
            <v>4</v>
          </cell>
          <cell r="AG23" t="str">
            <v>Hermansyah</v>
          </cell>
          <cell r="AH23" t="str">
            <v>K3 Angkat Angkut</v>
          </cell>
          <cell r="AI23">
            <v>38116</v>
          </cell>
          <cell r="AJ23">
            <v>4</v>
          </cell>
          <cell r="AK23" t="str">
            <v>Hermansyah</v>
          </cell>
          <cell r="AL23" t="str">
            <v>GMP HACCP</v>
          </cell>
          <cell r="AM23">
            <v>38229</v>
          </cell>
          <cell r="AN23">
            <v>4</v>
          </cell>
          <cell r="AO23" t="str">
            <v>Lutri R</v>
          </cell>
        </row>
        <row r="24">
          <cell r="C24" t="str">
            <v>C.8.0022-M</v>
          </cell>
          <cell r="D24" t="str">
            <v>Trisnani</v>
          </cell>
          <cell r="F24" t="str">
            <v>Production</v>
          </cell>
          <cell r="G24" t="str">
            <v>MP1</v>
          </cell>
          <cell r="H24" t="str">
            <v>Pencuci</v>
          </cell>
          <cell r="R24" t="str">
            <v>Konservasi energi</v>
          </cell>
          <cell r="S24">
            <v>37998</v>
          </cell>
          <cell r="T24">
            <v>4</v>
          </cell>
          <cell r="U24" t="str">
            <v>Sudra Irawan</v>
          </cell>
          <cell r="V24" t="str">
            <v>Penc. Dan penanggulangan kebakaran</v>
          </cell>
          <cell r="W24">
            <v>38002</v>
          </cell>
          <cell r="X24">
            <v>4</v>
          </cell>
          <cell r="Y24" t="str">
            <v>Sudra Irawan</v>
          </cell>
          <cell r="Z24" t="str">
            <v>APD</v>
          </cell>
          <cell r="AA24">
            <v>38006</v>
          </cell>
          <cell r="AB24">
            <v>4</v>
          </cell>
          <cell r="AC24" t="str">
            <v>Sudra Irawan</v>
          </cell>
          <cell r="AD24" t="str">
            <v>GMPHACCP</v>
          </cell>
          <cell r="AE24">
            <v>38010</v>
          </cell>
          <cell r="AF24">
            <v>4</v>
          </cell>
          <cell r="AG24" t="str">
            <v>Sudra Irawan</v>
          </cell>
          <cell r="AH24" t="str">
            <v>Konservasi energi</v>
          </cell>
          <cell r="AI24">
            <v>38087</v>
          </cell>
          <cell r="AJ24">
            <v>3</v>
          </cell>
          <cell r="AK24" t="str">
            <v>Hermanyah</v>
          </cell>
          <cell r="AL24" t="str">
            <v>Sanitasi lingkungan</v>
          </cell>
          <cell r="AM24">
            <v>38089</v>
          </cell>
          <cell r="AN24">
            <v>2</v>
          </cell>
          <cell r="AO24" t="str">
            <v>Hermanyah</v>
          </cell>
          <cell r="AP24" t="str">
            <v>GMP HACCP</v>
          </cell>
          <cell r="AQ24">
            <v>38098</v>
          </cell>
          <cell r="AR24">
            <v>2</v>
          </cell>
          <cell r="AS24" t="str">
            <v>Hermanyah</v>
          </cell>
          <cell r="AT24" t="str">
            <v>Super 5S</v>
          </cell>
          <cell r="AU24">
            <v>38185</v>
          </cell>
          <cell r="AV24">
            <v>3</v>
          </cell>
          <cell r="AW24" t="str">
            <v>Lutri Rasyid</v>
          </cell>
          <cell r="AX24" t="str">
            <v>GMP HACCP</v>
          </cell>
          <cell r="AY24">
            <v>38187</v>
          </cell>
          <cell r="AZ24">
            <v>4</v>
          </cell>
          <cell r="BA24" t="str">
            <v>Lutri Rasyid</v>
          </cell>
          <cell r="BB24" t="str">
            <v>Konservasi energi</v>
          </cell>
          <cell r="BC24">
            <v>38188</v>
          </cell>
          <cell r="BD24">
            <v>4</v>
          </cell>
          <cell r="BE24" t="str">
            <v>Lutri Rasyid</v>
          </cell>
        </row>
        <row r="25">
          <cell r="C25" t="str">
            <v>C.8.0022-M</v>
          </cell>
          <cell r="D25" t="str">
            <v>Juli</v>
          </cell>
          <cell r="H25" t="str">
            <v>Parer Borongan</v>
          </cell>
          <cell r="R25" t="str">
            <v>5S</v>
          </cell>
          <cell r="S25">
            <v>38069</v>
          </cell>
          <cell r="T25">
            <v>4</v>
          </cell>
          <cell r="U25" t="str">
            <v>Hermansyah</v>
          </cell>
          <cell r="V25" t="str">
            <v>M.Safety</v>
          </cell>
          <cell r="W25">
            <v>38070</v>
          </cell>
          <cell r="X25">
            <v>4</v>
          </cell>
          <cell r="Y25" t="str">
            <v>Hermansyah</v>
          </cell>
          <cell r="Z25" t="str">
            <v>SMK3</v>
          </cell>
          <cell r="AA25">
            <v>38114</v>
          </cell>
          <cell r="AB25">
            <v>4</v>
          </cell>
          <cell r="AC25" t="str">
            <v>Hermansyah</v>
          </cell>
          <cell r="AD25" t="str">
            <v>PP Kebakaran</v>
          </cell>
          <cell r="AE25">
            <v>38115</v>
          </cell>
          <cell r="AF25">
            <v>4</v>
          </cell>
          <cell r="AG25" t="str">
            <v>Hermansyah</v>
          </cell>
          <cell r="AH25" t="str">
            <v>K3 Angkat Angkut</v>
          </cell>
          <cell r="AI25">
            <v>38116</v>
          </cell>
          <cell r="AJ25">
            <v>4</v>
          </cell>
          <cell r="AK25" t="str">
            <v>Hermansyah</v>
          </cell>
          <cell r="AL25" t="str">
            <v>GMP HACCP</v>
          </cell>
          <cell r="AM25">
            <v>38230</v>
          </cell>
          <cell r="AN25">
            <v>4</v>
          </cell>
          <cell r="AO25" t="str">
            <v>Lutri R</v>
          </cell>
        </row>
        <row r="26">
          <cell r="C26" t="str">
            <v>C.8.0023-M</v>
          </cell>
          <cell r="D26" t="str">
            <v>Hendriansyah</v>
          </cell>
          <cell r="H26" t="str">
            <v>Sheller Borongan</v>
          </cell>
          <cell r="R26" t="str">
            <v>ESS</v>
          </cell>
          <cell r="S26">
            <v>38031</v>
          </cell>
          <cell r="T26">
            <v>4</v>
          </cell>
          <cell r="U26" t="str">
            <v>Hermansyah</v>
          </cell>
          <cell r="V26" t="str">
            <v>Penc.&amp; penanggulangan tumpahan B3</v>
          </cell>
          <cell r="W26">
            <v>38033</v>
          </cell>
          <cell r="X26">
            <v>4</v>
          </cell>
          <cell r="Y26" t="str">
            <v>Hermansyah</v>
          </cell>
          <cell r="Z26" t="str">
            <v>SMK3</v>
          </cell>
          <cell r="AA26">
            <v>38034</v>
          </cell>
          <cell r="AB26">
            <v>4</v>
          </cell>
          <cell r="AC26" t="str">
            <v>Hermansyah</v>
          </cell>
          <cell r="AD26" t="str">
            <v>5S</v>
          </cell>
          <cell r="AE26">
            <v>38075</v>
          </cell>
          <cell r="AF26">
            <v>4</v>
          </cell>
          <cell r="AG26" t="str">
            <v>Hermansyah</v>
          </cell>
          <cell r="AH26" t="str">
            <v>M.Safety</v>
          </cell>
          <cell r="AI26">
            <v>38077</v>
          </cell>
          <cell r="AJ26">
            <v>4</v>
          </cell>
          <cell r="AK26" t="str">
            <v>Hermansyah</v>
          </cell>
          <cell r="AL26" t="str">
            <v>GMP HACCP</v>
          </cell>
          <cell r="AM26">
            <v>38100</v>
          </cell>
          <cell r="AN26">
            <v>4</v>
          </cell>
          <cell r="AO26" t="str">
            <v>Hermansyah</v>
          </cell>
          <cell r="AP26" t="str">
            <v>Sanitasi lingkungan</v>
          </cell>
          <cell r="AQ26">
            <v>38101</v>
          </cell>
          <cell r="AR26">
            <v>4</v>
          </cell>
          <cell r="AS26" t="str">
            <v>Hermansyah</v>
          </cell>
          <cell r="AT26" t="str">
            <v>Konservasi energi</v>
          </cell>
          <cell r="AU26">
            <v>38103</v>
          </cell>
          <cell r="AV26">
            <v>4</v>
          </cell>
          <cell r="AW26" t="str">
            <v>Hermansyah</v>
          </cell>
          <cell r="AX26" t="str">
            <v>SMK3</v>
          </cell>
          <cell r="AY26">
            <v>38119</v>
          </cell>
          <cell r="AZ26">
            <v>4</v>
          </cell>
          <cell r="BA26" t="str">
            <v>Hermansyah</v>
          </cell>
          <cell r="BB26" t="str">
            <v>ESS</v>
          </cell>
          <cell r="BC26">
            <v>38120</v>
          </cell>
          <cell r="BD26">
            <v>4</v>
          </cell>
          <cell r="BE26" t="str">
            <v>Hermansyah</v>
          </cell>
          <cell r="BF26" t="str">
            <v>Personel Protective Equipment</v>
          </cell>
          <cell r="BG26">
            <v>38121</v>
          </cell>
          <cell r="BH26">
            <v>4</v>
          </cell>
          <cell r="BI26" t="str">
            <v>Hermansyah</v>
          </cell>
          <cell r="BJ26" t="str">
            <v>ISO 17025</v>
          </cell>
          <cell r="BK26">
            <v>38148</v>
          </cell>
          <cell r="BL26">
            <v>4</v>
          </cell>
          <cell r="BM26" t="str">
            <v>Hermansyah</v>
          </cell>
          <cell r="BN26" t="str">
            <v>Medical safety</v>
          </cell>
          <cell r="BO26">
            <v>38149</v>
          </cell>
          <cell r="BP26">
            <v>4</v>
          </cell>
          <cell r="BQ26" t="str">
            <v>Hermansyah</v>
          </cell>
          <cell r="BR26" t="str">
            <v>PP Tumpahan B3</v>
          </cell>
          <cell r="BS26">
            <v>38150</v>
          </cell>
          <cell r="BT26">
            <v>4</v>
          </cell>
          <cell r="BU26" t="str">
            <v>Hermansyah</v>
          </cell>
        </row>
        <row r="27">
          <cell r="C27" t="str">
            <v>C.8.0024-M</v>
          </cell>
          <cell r="D27" t="str">
            <v>Mungkisra</v>
          </cell>
          <cell r="H27" t="str">
            <v>Sheller Borongan</v>
          </cell>
          <cell r="R27" t="str">
            <v>ESS</v>
          </cell>
          <cell r="S27">
            <v>38031</v>
          </cell>
          <cell r="T27">
            <v>4</v>
          </cell>
          <cell r="U27" t="str">
            <v>Hermansyah</v>
          </cell>
          <cell r="V27" t="str">
            <v>Penc.&amp; penanggulangan tumpahan B3</v>
          </cell>
          <cell r="W27">
            <v>38033</v>
          </cell>
          <cell r="X27">
            <v>4</v>
          </cell>
          <cell r="Y27" t="str">
            <v>Hermansyah</v>
          </cell>
          <cell r="Z27" t="str">
            <v>SMK3</v>
          </cell>
          <cell r="AA27">
            <v>38034</v>
          </cell>
          <cell r="AB27">
            <v>4</v>
          </cell>
          <cell r="AC27" t="str">
            <v>Hermansyah</v>
          </cell>
          <cell r="AD27" t="str">
            <v>5S</v>
          </cell>
          <cell r="AE27">
            <v>38054</v>
          </cell>
          <cell r="AF27">
            <v>4</v>
          </cell>
          <cell r="AG27" t="str">
            <v>Hermansyah</v>
          </cell>
          <cell r="AH27" t="str">
            <v>M.Safety</v>
          </cell>
          <cell r="AI27">
            <v>38056</v>
          </cell>
          <cell r="AJ27">
            <v>4</v>
          </cell>
          <cell r="AK27" t="str">
            <v>Hermansyah</v>
          </cell>
          <cell r="AL27" t="str">
            <v>GMP HACCP</v>
          </cell>
          <cell r="AM27">
            <v>38100</v>
          </cell>
          <cell r="AN27">
            <v>4</v>
          </cell>
          <cell r="AO27" t="str">
            <v>Hermansyah</v>
          </cell>
          <cell r="AP27" t="str">
            <v>Sanitasi lingkungan</v>
          </cell>
          <cell r="AQ27">
            <v>38101</v>
          </cell>
          <cell r="AR27">
            <v>4</v>
          </cell>
          <cell r="AS27" t="str">
            <v>Hermansyah</v>
          </cell>
          <cell r="AT27" t="str">
            <v>Konservasi energi</v>
          </cell>
          <cell r="AU27">
            <v>38103</v>
          </cell>
          <cell r="AV27">
            <v>4</v>
          </cell>
          <cell r="AW27" t="str">
            <v>Hermansyah</v>
          </cell>
          <cell r="AX27" t="str">
            <v>K3 Angkat Angkut</v>
          </cell>
          <cell r="AY27">
            <v>38116</v>
          </cell>
          <cell r="AZ27">
            <v>4</v>
          </cell>
          <cell r="BA27" t="str">
            <v>Hermansyah</v>
          </cell>
          <cell r="BB27" t="str">
            <v>Pest Management</v>
          </cell>
          <cell r="BC27">
            <v>38118</v>
          </cell>
          <cell r="BD27">
            <v>4</v>
          </cell>
          <cell r="BE27" t="str">
            <v>Hermansyah</v>
          </cell>
          <cell r="BF27" t="str">
            <v>ESS</v>
          </cell>
          <cell r="BG27">
            <v>38120</v>
          </cell>
          <cell r="BH27">
            <v>4</v>
          </cell>
          <cell r="BI27" t="str">
            <v>Hermansyah</v>
          </cell>
          <cell r="BJ27" t="str">
            <v>ISO 17025</v>
          </cell>
          <cell r="BK27">
            <v>38148</v>
          </cell>
          <cell r="BL27">
            <v>4</v>
          </cell>
          <cell r="BM27" t="str">
            <v>Hermansyah</v>
          </cell>
          <cell r="BN27" t="str">
            <v>Medical safety</v>
          </cell>
          <cell r="BO27">
            <v>38149</v>
          </cell>
          <cell r="BP27">
            <v>4</v>
          </cell>
          <cell r="BQ27" t="str">
            <v>Hermansyah</v>
          </cell>
          <cell r="BR27" t="str">
            <v>PP Tumpahan B3</v>
          </cell>
          <cell r="BS27">
            <v>38150</v>
          </cell>
          <cell r="BT27">
            <v>4</v>
          </cell>
          <cell r="BU27" t="str">
            <v>Hermansyah</v>
          </cell>
        </row>
        <row r="28">
          <cell r="C28" t="str">
            <v>C.8.0025-M</v>
          </cell>
          <cell r="D28" t="str">
            <v>Sabariah</v>
          </cell>
          <cell r="H28" t="str">
            <v>Parer Borongan</v>
          </cell>
          <cell r="R28" t="str">
            <v>5S</v>
          </cell>
          <cell r="S28">
            <v>38071</v>
          </cell>
          <cell r="T28">
            <v>4</v>
          </cell>
          <cell r="U28" t="str">
            <v>Hermansyah</v>
          </cell>
          <cell r="V28" t="str">
            <v>M.Safety</v>
          </cell>
          <cell r="W28">
            <v>38072</v>
          </cell>
          <cell r="X28">
            <v>4</v>
          </cell>
          <cell r="Y28" t="str">
            <v>Hermansyah</v>
          </cell>
          <cell r="Z28" t="str">
            <v>ESS</v>
          </cell>
          <cell r="AA28">
            <v>38111</v>
          </cell>
          <cell r="AB28">
            <v>4</v>
          </cell>
          <cell r="AC28" t="str">
            <v>Hermansyah</v>
          </cell>
          <cell r="AD28" t="str">
            <v>SPC</v>
          </cell>
          <cell r="AE28">
            <v>38112</v>
          </cell>
          <cell r="AF28">
            <v>4</v>
          </cell>
          <cell r="AG28" t="str">
            <v>Hermansyah</v>
          </cell>
          <cell r="AH28" t="str">
            <v>Pest Management</v>
          </cell>
          <cell r="AI28">
            <v>38113</v>
          </cell>
          <cell r="AJ28">
            <v>4</v>
          </cell>
          <cell r="AK28" t="str">
            <v>Hermansyah</v>
          </cell>
          <cell r="AL28" t="str">
            <v>GMP HACCP</v>
          </cell>
          <cell r="AM28">
            <v>38229</v>
          </cell>
          <cell r="AN28">
            <v>4</v>
          </cell>
          <cell r="AO28" t="str">
            <v>Lutri R</v>
          </cell>
        </row>
        <row r="29">
          <cell r="C29" t="str">
            <v>C.8.0026-M</v>
          </cell>
          <cell r="D29" t="str">
            <v>Rosmita</v>
          </cell>
          <cell r="F29" t="str">
            <v>Production</v>
          </cell>
          <cell r="G29" t="str">
            <v>MP1</v>
          </cell>
          <cell r="H29" t="str">
            <v>Parer Borongan</v>
          </cell>
        </row>
        <row r="30">
          <cell r="C30" t="str">
            <v>C.8.0027-M</v>
          </cell>
          <cell r="D30" t="str">
            <v>Minawati</v>
          </cell>
          <cell r="F30" t="str">
            <v>Production</v>
          </cell>
          <cell r="G30" t="str">
            <v>MP1</v>
          </cell>
          <cell r="H30" t="str">
            <v>Parer Borongan</v>
          </cell>
        </row>
        <row r="31">
          <cell r="C31" t="str">
            <v>C.8.0028-M</v>
          </cell>
          <cell r="D31" t="str">
            <v>Rosmawati</v>
          </cell>
          <cell r="F31" t="str">
            <v>Production</v>
          </cell>
          <cell r="G31" t="str">
            <v>MP1</v>
          </cell>
          <cell r="H31" t="str">
            <v>Pencuci</v>
          </cell>
          <cell r="R31" t="str">
            <v>Konservasi energi</v>
          </cell>
          <cell r="S31">
            <v>37998</v>
          </cell>
          <cell r="T31">
            <v>4</v>
          </cell>
          <cell r="U31" t="str">
            <v>Sudra Irawan</v>
          </cell>
          <cell r="V31" t="str">
            <v>Penc. Dan penanggulangan kebakaran</v>
          </cell>
          <cell r="W31">
            <v>38002</v>
          </cell>
          <cell r="X31">
            <v>4</v>
          </cell>
          <cell r="Y31" t="str">
            <v>Sudra Irawan</v>
          </cell>
          <cell r="Z31" t="str">
            <v>APD</v>
          </cell>
          <cell r="AA31">
            <v>38006</v>
          </cell>
          <cell r="AB31">
            <v>4</v>
          </cell>
          <cell r="AC31" t="str">
            <v>Sudra Irawan</v>
          </cell>
          <cell r="AD31" t="str">
            <v>GMPHACCP</v>
          </cell>
          <cell r="AE31">
            <v>38010</v>
          </cell>
          <cell r="AF31">
            <v>4</v>
          </cell>
          <cell r="AG31" t="str">
            <v>Sudra Irawan</v>
          </cell>
          <cell r="AH31" t="str">
            <v>5S</v>
          </cell>
          <cell r="AI31">
            <v>38054</v>
          </cell>
          <cell r="AJ31">
            <v>4</v>
          </cell>
          <cell r="AK31" t="str">
            <v>Hermansyah</v>
          </cell>
          <cell r="AL31" t="str">
            <v>SPC</v>
          </cell>
          <cell r="AM31">
            <v>38055</v>
          </cell>
          <cell r="AN31">
            <v>4</v>
          </cell>
          <cell r="AO31" t="str">
            <v>Hermansyah</v>
          </cell>
          <cell r="AP31" t="str">
            <v>M.Safety</v>
          </cell>
          <cell r="AQ31">
            <v>38077</v>
          </cell>
          <cell r="AR31">
            <v>4</v>
          </cell>
          <cell r="AS31" t="str">
            <v>Hermansyah</v>
          </cell>
          <cell r="AT31" t="str">
            <v>Konservasi energi</v>
          </cell>
          <cell r="AU31">
            <v>38087</v>
          </cell>
          <cell r="AV31">
            <v>3</v>
          </cell>
          <cell r="AW31" t="str">
            <v>Hermanyah</v>
          </cell>
          <cell r="AX31" t="str">
            <v>Sanitasi lingkungan</v>
          </cell>
          <cell r="AY31">
            <v>38089</v>
          </cell>
          <cell r="AZ31">
            <v>2</v>
          </cell>
          <cell r="BA31" t="str">
            <v>Hermanyah</v>
          </cell>
          <cell r="BB31" t="str">
            <v>GMP HACCP</v>
          </cell>
          <cell r="BC31">
            <v>38098</v>
          </cell>
          <cell r="BD31">
            <v>2</v>
          </cell>
          <cell r="BE31" t="str">
            <v>Hermanyah</v>
          </cell>
          <cell r="BF31" t="str">
            <v>SMK3</v>
          </cell>
          <cell r="BG31">
            <v>38122</v>
          </cell>
          <cell r="BH31">
            <v>4</v>
          </cell>
          <cell r="BI31" t="str">
            <v>Nugroho W</v>
          </cell>
          <cell r="BJ31" t="str">
            <v>Personel Protective Equipment</v>
          </cell>
          <cell r="BK31">
            <v>38124</v>
          </cell>
          <cell r="BL31">
            <v>4</v>
          </cell>
          <cell r="BM31" t="str">
            <v>Nugroho W</v>
          </cell>
          <cell r="BN31" t="str">
            <v>Pest Management</v>
          </cell>
          <cell r="BO31">
            <v>38125</v>
          </cell>
          <cell r="BP31">
            <v>4</v>
          </cell>
          <cell r="BQ31" t="str">
            <v>Nugroho W</v>
          </cell>
          <cell r="BR31" t="str">
            <v>Super 5S</v>
          </cell>
          <cell r="BS31">
            <v>38185</v>
          </cell>
          <cell r="BT31">
            <v>3</v>
          </cell>
          <cell r="BU31" t="str">
            <v>Lutri Rasyid</v>
          </cell>
          <cell r="BV31" t="str">
            <v>GMP HACCP</v>
          </cell>
          <cell r="BW31">
            <v>38187</v>
          </cell>
          <cell r="BX31">
            <v>4</v>
          </cell>
          <cell r="BY31" t="str">
            <v>Lutri Rasyid</v>
          </cell>
          <cell r="BZ31" t="str">
            <v>Konservasi energi</v>
          </cell>
          <cell r="CA31">
            <v>38188</v>
          </cell>
          <cell r="CB31">
            <v>4</v>
          </cell>
          <cell r="CC31" t="str">
            <v>Lutri Rasyid</v>
          </cell>
        </row>
        <row r="32">
          <cell r="C32" t="str">
            <v>C.8.0029-M</v>
          </cell>
          <cell r="D32" t="str">
            <v>Hikmah</v>
          </cell>
          <cell r="F32" t="str">
            <v>Production</v>
          </cell>
          <cell r="G32" t="str">
            <v>MP1</v>
          </cell>
          <cell r="H32" t="str">
            <v>Pencuci</v>
          </cell>
          <cell r="R32" t="str">
            <v>Konservasi energi</v>
          </cell>
          <cell r="S32">
            <v>37998</v>
          </cell>
          <cell r="T32">
            <v>4</v>
          </cell>
          <cell r="U32" t="str">
            <v>Sudra Irawan</v>
          </cell>
          <cell r="V32" t="str">
            <v>Penc. Dan penanggulangan kebakaran</v>
          </cell>
          <cell r="W32">
            <v>38002</v>
          </cell>
          <cell r="X32">
            <v>4</v>
          </cell>
          <cell r="Y32" t="str">
            <v>Sudra Irawan</v>
          </cell>
          <cell r="Z32" t="str">
            <v>APD</v>
          </cell>
          <cell r="AA32">
            <v>38006</v>
          </cell>
          <cell r="AB32">
            <v>4</v>
          </cell>
          <cell r="AC32" t="str">
            <v>Sudra Irawan</v>
          </cell>
          <cell r="AD32" t="str">
            <v>GMPHACCP</v>
          </cell>
          <cell r="AE32">
            <v>38010</v>
          </cell>
          <cell r="AF32">
            <v>4</v>
          </cell>
          <cell r="AG32" t="str">
            <v>Sudra Irawan</v>
          </cell>
          <cell r="AH32" t="str">
            <v>5S</v>
          </cell>
          <cell r="AI32">
            <v>38054</v>
          </cell>
          <cell r="AJ32">
            <v>4</v>
          </cell>
          <cell r="AK32" t="str">
            <v>Hermansyah</v>
          </cell>
          <cell r="AL32" t="str">
            <v>SPC</v>
          </cell>
          <cell r="AM32">
            <v>38055</v>
          </cell>
          <cell r="AN32">
            <v>4</v>
          </cell>
          <cell r="AO32" t="str">
            <v>Hermansyah</v>
          </cell>
          <cell r="AP32" t="str">
            <v>M.Safety</v>
          </cell>
          <cell r="AQ32">
            <v>38077</v>
          </cell>
          <cell r="AR32">
            <v>4</v>
          </cell>
          <cell r="AS32" t="str">
            <v>Hermansyah</v>
          </cell>
          <cell r="AT32" t="str">
            <v>Konservasi energi</v>
          </cell>
          <cell r="AU32">
            <v>38087</v>
          </cell>
          <cell r="AV32">
            <v>3</v>
          </cell>
          <cell r="AW32" t="str">
            <v>Hermanyah</v>
          </cell>
          <cell r="AX32" t="str">
            <v>Sanitasi lingkungan</v>
          </cell>
          <cell r="AY32">
            <v>38089</v>
          </cell>
          <cell r="AZ32">
            <v>2</v>
          </cell>
          <cell r="BA32" t="str">
            <v>Hermanyah</v>
          </cell>
          <cell r="BB32" t="str">
            <v>GMP HACCP</v>
          </cell>
          <cell r="BC32">
            <v>38098</v>
          </cell>
          <cell r="BD32">
            <v>2</v>
          </cell>
          <cell r="BE32" t="str">
            <v>Hermanyah</v>
          </cell>
          <cell r="BF32" t="str">
            <v>SMK3</v>
          </cell>
          <cell r="BG32">
            <v>38122</v>
          </cell>
          <cell r="BH32">
            <v>4</v>
          </cell>
          <cell r="BI32" t="str">
            <v>Nugroho W</v>
          </cell>
          <cell r="BJ32" t="str">
            <v>Personel Protective Equipment</v>
          </cell>
          <cell r="BK32">
            <v>38124</v>
          </cell>
          <cell r="BL32">
            <v>4</v>
          </cell>
          <cell r="BM32" t="str">
            <v>Nugroho W</v>
          </cell>
          <cell r="BN32" t="str">
            <v>Pest Management</v>
          </cell>
          <cell r="BO32">
            <v>38125</v>
          </cell>
          <cell r="BP32">
            <v>4</v>
          </cell>
          <cell r="BQ32" t="str">
            <v>Nugroho W</v>
          </cell>
          <cell r="BR32" t="str">
            <v>Super 5S</v>
          </cell>
          <cell r="BS32">
            <v>38185</v>
          </cell>
          <cell r="BT32">
            <v>3</v>
          </cell>
          <cell r="BU32" t="str">
            <v>Lutri Rasyid</v>
          </cell>
        </row>
        <row r="33">
          <cell r="C33" t="str">
            <v>C.8.0030-M</v>
          </cell>
          <cell r="D33" t="str">
            <v>Rubiah</v>
          </cell>
          <cell r="F33" t="str">
            <v>Production</v>
          </cell>
          <cell r="G33" t="str">
            <v>MP1</v>
          </cell>
          <cell r="H33" t="str">
            <v>Pencuci</v>
          </cell>
          <cell r="R33" t="str">
            <v>Konservasi energi</v>
          </cell>
          <cell r="S33">
            <v>37998</v>
          </cell>
          <cell r="T33">
            <v>4</v>
          </cell>
          <cell r="U33" t="str">
            <v>Sudra Irawan</v>
          </cell>
          <cell r="V33" t="str">
            <v>Penc. Dan penanggulangan kebakaran</v>
          </cell>
          <cell r="W33">
            <v>38002</v>
          </cell>
          <cell r="X33">
            <v>4</v>
          </cell>
          <cell r="Y33" t="str">
            <v>Sudra Irawan</v>
          </cell>
          <cell r="Z33" t="str">
            <v>APD</v>
          </cell>
          <cell r="AA33">
            <v>38006</v>
          </cell>
          <cell r="AB33">
            <v>4</v>
          </cell>
          <cell r="AC33" t="str">
            <v>Sudra Irawan</v>
          </cell>
          <cell r="AD33" t="str">
            <v>GMPHACCP</v>
          </cell>
          <cell r="AE33">
            <v>38010</v>
          </cell>
          <cell r="AF33">
            <v>4</v>
          </cell>
          <cell r="AG33" t="str">
            <v>Sudra Irawan</v>
          </cell>
          <cell r="AH33" t="str">
            <v>5S</v>
          </cell>
          <cell r="AI33">
            <v>38054</v>
          </cell>
          <cell r="AJ33">
            <v>4</v>
          </cell>
          <cell r="AK33" t="str">
            <v>Hermansyah</v>
          </cell>
          <cell r="AL33" t="str">
            <v>SPC</v>
          </cell>
          <cell r="AM33">
            <v>38055</v>
          </cell>
          <cell r="AN33">
            <v>4</v>
          </cell>
          <cell r="AO33" t="str">
            <v>Hermansyah</v>
          </cell>
          <cell r="AP33" t="str">
            <v>M.Safety</v>
          </cell>
          <cell r="AQ33">
            <v>38077</v>
          </cell>
          <cell r="AR33">
            <v>4</v>
          </cell>
          <cell r="AS33" t="str">
            <v>Hermansyah</v>
          </cell>
          <cell r="AT33" t="str">
            <v>Konservasi energi</v>
          </cell>
          <cell r="AU33">
            <v>38087</v>
          </cell>
          <cell r="AV33">
            <v>3</v>
          </cell>
          <cell r="AW33" t="str">
            <v>Hermanyah</v>
          </cell>
          <cell r="AX33" t="str">
            <v>Sanitasi lingkungan</v>
          </cell>
          <cell r="AY33">
            <v>38089</v>
          </cell>
          <cell r="AZ33">
            <v>2</v>
          </cell>
          <cell r="BA33" t="str">
            <v>Hermanyah</v>
          </cell>
          <cell r="BB33" t="str">
            <v>GMP HACCP</v>
          </cell>
          <cell r="BC33">
            <v>38098</v>
          </cell>
          <cell r="BD33">
            <v>2</v>
          </cell>
          <cell r="BE33" t="str">
            <v>Hermanyah</v>
          </cell>
          <cell r="BF33" t="str">
            <v>SMK3</v>
          </cell>
          <cell r="BG33">
            <v>38122</v>
          </cell>
          <cell r="BH33">
            <v>4</v>
          </cell>
          <cell r="BI33" t="str">
            <v>Nugroho W</v>
          </cell>
          <cell r="BJ33" t="str">
            <v>Personel Protective Equipment</v>
          </cell>
          <cell r="BK33">
            <v>38124</v>
          </cell>
          <cell r="BL33">
            <v>4</v>
          </cell>
          <cell r="BM33" t="str">
            <v>Nugroho W</v>
          </cell>
          <cell r="BN33" t="str">
            <v>Pest Management</v>
          </cell>
          <cell r="BO33">
            <v>38125</v>
          </cell>
          <cell r="BP33">
            <v>4</v>
          </cell>
          <cell r="BQ33" t="str">
            <v>Nugroho W</v>
          </cell>
          <cell r="BR33" t="str">
            <v>Super 5S</v>
          </cell>
          <cell r="BS33">
            <v>38185</v>
          </cell>
          <cell r="BT33">
            <v>3</v>
          </cell>
          <cell r="BU33" t="str">
            <v>Lutri Rasyid</v>
          </cell>
          <cell r="BV33" t="str">
            <v>GMP HACCP</v>
          </cell>
          <cell r="BW33">
            <v>38187</v>
          </cell>
          <cell r="BX33">
            <v>4</v>
          </cell>
          <cell r="BY33" t="str">
            <v>Lutri Rasyid</v>
          </cell>
          <cell r="BZ33" t="str">
            <v>Konservasi energi</v>
          </cell>
          <cell r="CA33">
            <v>38188</v>
          </cell>
          <cell r="CB33">
            <v>4</v>
          </cell>
          <cell r="CC33" t="str">
            <v>Lutri Rasyid</v>
          </cell>
        </row>
        <row r="34">
          <cell r="C34" t="str">
            <v>C.8.0031-M</v>
          </cell>
          <cell r="D34" t="str">
            <v>Elsi</v>
          </cell>
          <cell r="F34" t="str">
            <v>Production</v>
          </cell>
          <cell r="G34" t="str">
            <v>MP1</v>
          </cell>
          <cell r="H34" t="str">
            <v>Pencuci</v>
          </cell>
          <cell r="R34" t="str">
            <v>Konservasi energi</v>
          </cell>
          <cell r="S34">
            <v>37998</v>
          </cell>
          <cell r="T34">
            <v>4</v>
          </cell>
          <cell r="U34" t="str">
            <v>Sudra Irawan</v>
          </cell>
          <cell r="V34" t="str">
            <v>Penc. Dan penanggulangan kebakaran</v>
          </cell>
          <cell r="W34">
            <v>38002</v>
          </cell>
          <cell r="X34">
            <v>4</v>
          </cell>
          <cell r="Y34" t="str">
            <v>Sudra Irawan</v>
          </cell>
          <cell r="Z34" t="str">
            <v>APD</v>
          </cell>
          <cell r="AA34">
            <v>38006</v>
          </cell>
          <cell r="AB34">
            <v>4</v>
          </cell>
          <cell r="AC34" t="str">
            <v>Sudra Irawan</v>
          </cell>
          <cell r="AD34" t="str">
            <v>GMPHACCP</v>
          </cell>
          <cell r="AE34">
            <v>38010</v>
          </cell>
          <cell r="AF34">
            <v>4</v>
          </cell>
          <cell r="AG34" t="str">
            <v>Sudra Irawan</v>
          </cell>
          <cell r="AH34" t="str">
            <v>Konservasi energi</v>
          </cell>
          <cell r="AI34">
            <v>38087</v>
          </cell>
          <cell r="AJ34">
            <v>3</v>
          </cell>
          <cell r="AK34" t="str">
            <v>Hermanyah</v>
          </cell>
          <cell r="AL34" t="str">
            <v>Sanitasi lingkungan</v>
          </cell>
          <cell r="AM34">
            <v>38089</v>
          </cell>
          <cell r="AN34">
            <v>2</v>
          </cell>
          <cell r="AO34" t="str">
            <v>Hermanyah</v>
          </cell>
          <cell r="AP34" t="str">
            <v>GMP HACCP</v>
          </cell>
          <cell r="AQ34">
            <v>38098</v>
          </cell>
          <cell r="AR34">
            <v>2</v>
          </cell>
          <cell r="AS34" t="str">
            <v>Hermanyah</v>
          </cell>
          <cell r="AT34" t="str">
            <v>SMK3</v>
          </cell>
          <cell r="AU34">
            <v>38122</v>
          </cell>
          <cell r="AV34">
            <v>4</v>
          </cell>
          <cell r="AW34" t="str">
            <v>Nugroho W</v>
          </cell>
          <cell r="AX34" t="str">
            <v>Personel Protective Equipment</v>
          </cell>
          <cell r="AY34">
            <v>38124</v>
          </cell>
          <cell r="AZ34">
            <v>4</v>
          </cell>
          <cell r="BA34" t="str">
            <v>Nugroho W</v>
          </cell>
          <cell r="BB34" t="str">
            <v>Pest Management</v>
          </cell>
          <cell r="BC34">
            <v>38125</v>
          </cell>
          <cell r="BD34">
            <v>4</v>
          </cell>
          <cell r="BE34" t="str">
            <v>Nugroho W</v>
          </cell>
          <cell r="BF34" t="str">
            <v>Super 5S</v>
          </cell>
          <cell r="BG34">
            <v>38185</v>
          </cell>
          <cell r="BH34">
            <v>3</v>
          </cell>
          <cell r="BI34" t="str">
            <v>Lutri Rasyid</v>
          </cell>
          <cell r="BJ34" t="str">
            <v>GMP HACCP</v>
          </cell>
          <cell r="BK34">
            <v>38187</v>
          </cell>
          <cell r="BL34">
            <v>4</v>
          </cell>
          <cell r="BM34" t="str">
            <v>Lutri Rasyid</v>
          </cell>
          <cell r="BN34" t="str">
            <v>Konservasi energi</v>
          </cell>
          <cell r="BO34">
            <v>38188</v>
          </cell>
          <cell r="BP34">
            <v>4</v>
          </cell>
          <cell r="BQ34" t="str">
            <v>Lutri Rasyid</v>
          </cell>
        </row>
        <row r="35">
          <cell r="C35" t="str">
            <v>C.8.0033-M</v>
          </cell>
          <cell r="D35" t="str">
            <v>Efrina</v>
          </cell>
          <cell r="F35" t="str">
            <v>Production</v>
          </cell>
          <cell r="G35" t="str">
            <v>MP1</v>
          </cell>
          <cell r="H35" t="str">
            <v>Pencuci</v>
          </cell>
          <cell r="R35" t="str">
            <v>Konservasi energi</v>
          </cell>
          <cell r="S35">
            <v>37998</v>
          </cell>
          <cell r="T35">
            <v>4</v>
          </cell>
          <cell r="U35" t="str">
            <v>Sudra Irawan</v>
          </cell>
          <cell r="V35" t="str">
            <v>Penc. Dan penanggulangan kebakaran</v>
          </cell>
          <cell r="W35">
            <v>38002</v>
          </cell>
          <cell r="X35">
            <v>4</v>
          </cell>
          <cell r="Y35" t="str">
            <v>Sudra Irawan</v>
          </cell>
          <cell r="Z35" t="str">
            <v>APD</v>
          </cell>
          <cell r="AA35">
            <v>38006</v>
          </cell>
          <cell r="AB35">
            <v>4</v>
          </cell>
          <cell r="AC35" t="str">
            <v>Sudra Irawan</v>
          </cell>
          <cell r="AD35" t="str">
            <v>GMPHACCP</v>
          </cell>
          <cell r="AE35">
            <v>38010</v>
          </cell>
          <cell r="AF35">
            <v>4</v>
          </cell>
          <cell r="AG35" t="str">
            <v>Sudra Irawan</v>
          </cell>
          <cell r="AH35" t="str">
            <v>5S</v>
          </cell>
          <cell r="AI35">
            <v>38054</v>
          </cell>
          <cell r="AJ35">
            <v>4</v>
          </cell>
          <cell r="AK35" t="str">
            <v>Hermansyah</v>
          </cell>
          <cell r="AL35" t="str">
            <v>SPC</v>
          </cell>
          <cell r="AM35">
            <v>38055</v>
          </cell>
          <cell r="AN35">
            <v>4</v>
          </cell>
          <cell r="AO35" t="str">
            <v>Hermansyah</v>
          </cell>
          <cell r="AP35" t="str">
            <v>M.Safety</v>
          </cell>
          <cell r="AQ35">
            <v>38077</v>
          </cell>
          <cell r="AR35">
            <v>4</v>
          </cell>
          <cell r="AS35" t="str">
            <v>Hermansyah</v>
          </cell>
          <cell r="AT35" t="str">
            <v>Konservasi energi</v>
          </cell>
          <cell r="AU35">
            <v>38087</v>
          </cell>
          <cell r="AV35">
            <v>3</v>
          </cell>
          <cell r="AW35" t="str">
            <v>Hermanyah</v>
          </cell>
          <cell r="AX35" t="str">
            <v>Sanitasi lingkungan</v>
          </cell>
          <cell r="AY35">
            <v>38089</v>
          </cell>
          <cell r="AZ35">
            <v>2</v>
          </cell>
          <cell r="BA35" t="str">
            <v>Hermanyah</v>
          </cell>
          <cell r="BB35" t="str">
            <v>GMP HACCP</v>
          </cell>
          <cell r="BC35">
            <v>38098</v>
          </cell>
          <cell r="BD35">
            <v>2</v>
          </cell>
          <cell r="BE35" t="str">
            <v>Hermanyah</v>
          </cell>
          <cell r="BF35" t="str">
            <v>SMK3</v>
          </cell>
          <cell r="BG35">
            <v>38122</v>
          </cell>
          <cell r="BH35">
            <v>4</v>
          </cell>
          <cell r="BI35" t="str">
            <v>Nugroho W</v>
          </cell>
          <cell r="BJ35" t="str">
            <v>Personel Protective Equipment</v>
          </cell>
          <cell r="BK35">
            <v>38124</v>
          </cell>
          <cell r="BL35">
            <v>4</v>
          </cell>
          <cell r="BM35" t="str">
            <v>Nugroho W</v>
          </cell>
          <cell r="BN35" t="str">
            <v>Pest Management</v>
          </cell>
          <cell r="BO35">
            <v>38125</v>
          </cell>
          <cell r="BP35">
            <v>4</v>
          </cell>
          <cell r="BQ35" t="str">
            <v>Nugroho W</v>
          </cell>
          <cell r="BR35" t="str">
            <v>Super 5S</v>
          </cell>
          <cell r="BS35">
            <v>38185</v>
          </cell>
          <cell r="BT35">
            <v>3</v>
          </cell>
          <cell r="BU35" t="str">
            <v>Lutri Rasyid</v>
          </cell>
          <cell r="BV35" t="str">
            <v>GMP HACCP</v>
          </cell>
          <cell r="BW35">
            <v>38187</v>
          </cell>
          <cell r="BX35">
            <v>4</v>
          </cell>
          <cell r="BY35" t="str">
            <v>Lutri Rasyid</v>
          </cell>
          <cell r="BZ35" t="str">
            <v>Konservasi energi</v>
          </cell>
          <cell r="CA35">
            <v>38188</v>
          </cell>
          <cell r="CB35">
            <v>4</v>
          </cell>
          <cell r="CC35" t="str">
            <v>Lutri Rasyid</v>
          </cell>
        </row>
        <row r="36">
          <cell r="C36" t="str">
            <v>C.8.0035-M</v>
          </cell>
          <cell r="D36" t="str">
            <v>Zainab</v>
          </cell>
          <cell r="H36" t="str">
            <v>Parer Borongan</v>
          </cell>
          <cell r="R36" t="str">
            <v>5S</v>
          </cell>
          <cell r="S36">
            <v>38071</v>
          </cell>
          <cell r="T36">
            <v>4</v>
          </cell>
          <cell r="U36" t="str">
            <v>Hermansyah</v>
          </cell>
          <cell r="V36" t="str">
            <v>M.Safety</v>
          </cell>
          <cell r="W36">
            <v>38072</v>
          </cell>
          <cell r="X36">
            <v>4</v>
          </cell>
          <cell r="Y36" t="str">
            <v>Hermansyah</v>
          </cell>
          <cell r="Z36" t="str">
            <v>ESS</v>
          </cell>
          <cell r="AA36">
            <v>38111</v>
          </cell>
          <cell r="AB36">
            <v>4</v>
          </cell>
          <cell r="AC36" t="str">
            <v>Hermansyah</v>
          </cell>
          <cell r="AD36" t="str">
            <v>SPC</v>
          </cell>
          <cell r="AE36">
            <v>38112</v>
          </cell>
          <cell r="AF36">
            <v>4</v>
          </cell>
          <cell r="AG36" t="str">
            <v>Hermansyah</v>
          </cell>
          <cell r="AH36" t="str">
            <v>Pest Management</v>
          </cell>
          <cell r="AI36">
            <v>38113</v>
          </cell>
          <cell r="AJ36">
            <v>4</v>
          </cell>
          <cell r="AK36" t="str">
            <v>Hermansyah</v>
          </cell>
          <cell r="AL36" t="str">
            <v>GMP HACCP</v>
          </cell>
          <cell r="AM36">
            <v>38229</v>
          </cell>
          <cell r="AN36">
            <v>4</v>
          </cell>
          <cell r="AO36" t="str">
            <v>Lutri R</v>
          </cell>
        </row>
        <row r="37">
          <cell r="C37" t="str">
            <v>C.8.0036-M</v>
          </cell>
          <cell r="D37" t="str">
            <v>Indra Admaja</v>
          </cell>
          <cell r="H37" t="str">
            <v>Sheller Borongan</v>
          </cell>
          <cell r="R37" t="str">
            <v>Penc.&amp;penanggulangan tumpahan B3</v>
          </cell>
          <cell r="S37">
            <v>38023</v>
          </cell>
          <cell r="T37">
            <v>4</v>
          </cell>
          <cell r="U37" t="str">
            <v>Hermansyah</v>
          </cell>
          <cell r="V37" t="str">
            <v>ESS</v>
          </cell>
          <cell r="W37">
            <v>38024</v>
          </cell>
          <cell r="X37">
            <v>4</v>
          </cell>
          <cell r="Y37" t="str">
            <v>Hermansyah</v>
          </cell>
          <cell r="Z37" t="str">
            <v>SMK3</v>
          </cell>
          <cell r="AA37">
            <v>38026</v>
          </cell>
          <cell r="AB37">
            <v>4</v>
          </cell>
          <cell r="AC37" t="str">
            <v>Hermansyah</v>
          </cell>
          <cell r="AD37" t="str">
            <v>5S</v>
          </cell>
          <cell r="AE37">
            <v>38054</v>
          </cell>
          <cell r="AF37">
            <v>4</v>
          </cell>
          <cell r="AG37" t="str">
            <v>Hermansyah</v>
          </cell>
          <cell r="AH37" t="str">
            <v>M.Safety</v>
          </cell>
          <cell r="AI37">
            <v>38056</v>
          </cell>
          <cell r="AJ37">
            <v>4</v>
          </cell>
          <cell r="AK37" t="str">
            <v>Hermansyah</v>
          </cell>
          <cell r="AL37" t="str">
            <v>GMP HACCP</v>
          </cell>
          <cell r="AM37">
            <v>38100</v>
          </cell>
          <cell r="AN37">
            <v>4</v>
          </cell>
          <cell r="AO37" t="str">
            <v>Hermansyah</v>
          </cell>
          <cell r="AP37" t="str">
            <v>Sanitasi lingkungan</v>
          </cell>
          <cell r="AQ37">
            <v>38101</v>
          </cell>
          <cell r="AR37">
            <v>4</v>
          </cell>
          <cell r="AS37" t="str">
            <v>Hermansyah</v>
          </cell>
          <cell r="AT37" t="str">
            <v>Konservasi energi</v>
          </cell>
          <cell r="AU37">
            <v>38103</v>
          </cell>
          <cell r="AV37">
            <v>4</v>
          </cell>
          <cell r="AW37" t="str">
            <v>Hermansyah</v>
          </cell>
          <cell r="AX37" t="str">
            <v>K3 Angkat Angkut</v>
          </cell>
          <cell r="AY37">
            <v>38116</v>
          </cell>
          <cell r="AZ37">
            <v>4</v>
          </cell>
          <cell r="BA37" t="str">
            <v>Hermansyah</v>
          </cell>
          <cell r="BB37" t="str">
            <v>Pest Management</v>
          </cell>
          <cell r="BC37">
            <v>38118</v>
          </cell>
          <cell r="BD37">
            <v>4</v>
          </cell>
          <cell r="BE37" t="str">
            <v>Hermansyah</v>
          </cell>
          <cell r="BF37" t="str">
            <v>ESS</v>
          </cell>
          <cell r="BG37">
            <v>38120</v>
          </cell>
          <cell r="BH37">
            <v>4</v>
          </cell>
          <cell r="BI37" t="str">
            <v>Hermansyah</v>
          </cell>
          <cell r="BJ37" t="str">
            <v>ISO 17025</v>
          </cell>
          <cell r="BK37">
            <v>38148</v>
          </cell>
          <cell r="BL37">
            <v>4</v>
          </cell>
          <cell r="BM37" t="str">
            <v>Hermansyah</v>
          </cell>
          <cell r="BN37" t="str">
            <v>Medical safety</v>
          </cell>
          <cell r="BO37">
            <v>38149</v>
          </cell>
          <cell r="BP37">
            <v>4</v>
          </cell>
          <cell r="BQ37" t="str">
            <v>Hermansyah</v>
          </cell>
          <cell r="BR37" t="str">
            <v>PP Tumpahan B3</v>
          </cell>
          <cell r="BS37">
            <v>38150</v>
          </cell>
          <cell r="BT37">
            <v>4</v>
          </cell>
          <cell r="BU37" t="str">
            <v>Hermansyah</v>
          </cell>
        </row>
        <row r="38">
          <cell r="C38" t="str">
            <v>C.8.0037-M</v>
          </cell>
          <cell r="D38" t="str">
            <v>Toni Efendi</v>
          </cell>
          <cell r="H38" t="str">
            <v>Sheller Borongan</v>
          </cell>
          <cell r="R38" t="str">
            <v>Penc.&amp;penanggulangan tumpahan B3</v>
          </cell>
          <cell r="S38">
            <v>38023</v>
          </cell>
          <cell r="T38">
            <v>4</v>
          </cell>
          <cell r="U38" t="str">
            <v>Hermansyah</v>
          </cell>
          <cell r="V38" t="str">
            <v>ESS</v>
          </cell>
          <cell r="W38">
            <v>38024</v>
          </cell>
          <cell r="X38">
            <v>4</v>
          </cell>
          <cell r="Y38" t="str">
            <v>Hermansyah</v>
          </cell>
          <cell r="Z38" t="str">
            <v>SMK3</v>
          </cell>
          <cell r="AA38">
            <v>38026</v>
          </cell>
          <cell r="AB38">
            <v>4</v>
          </cell>
          <cell r="AC38" t="str">
            <v>Hermansyah</v>
          </cell>
          <cell r="AD38" t="str">
            <v>5S</v>
          </cell>
          <cell r="AE38">
            <v>38075</v>
          </cell>
          <cell r="AF38">
            <v>4</v>
          </cell>
          <cell r="AG38" t="str">
            <v>Hermansyah</v>
          </cell>
          <cell r="AH38" t="str">
            <v>M.Safety</v>
          </cell>
          <cell r="AI38">
            <v>38077</v>
          </cell>
          <cell r="AJ38">
            <v>4</v>
          </cell>
          <cell r="AK38" t="str">
            <v>Hermansyah</v>
          </cell>
          <cell r="AL38" t="str">
            <v>PP Kebakaran</v>
          </cell>
          <cell r="AM38">
            <v>38115</v>
          </cell>
          <cell r="AN38">
            <v>4</v>
          </cell>
          <cell r="AO38" t="str">
            <v>Hermansyah</v>
          </cell>
          <cell r="AP38" t="str">
            <v>Pest Management</v>
          </cell>
          <cell r="AQ38">
            <v>38118</v>
          </cell>
          <cell r="AR38">
            <v>4</v>
          </cell>
          <cell r="AS38" t="str">
            <v>Hermansyah</v>
          </cell>
          <cell r="AT38" t="str">
            <v>SPC</v>
          </cell>
          <cell r="AU38">
            <v>38125</v>
          </cell>
          <cell r="AV38">
            <v>4</v>
          </cell>
          <cell r="AW38" t="str">
            <v>Hermansyah</v>
          </cell>
          <cell r="AX38" t="str">
            <v>ISO 17025</v>
          </cell>
          <cell r="AY38">
            <v>38148</v>
          </cell>
          <cell r="AZ38">
            <v>4</v>
          </cell>
          <cell r="BA38" t="str">
            <v>Hermansyah</v>
          </cell>
          <cell r="BB38" t="str">
            <v>Medical safety</v>
          </cell>
          <cell r="BC38">
            <v>38149</v>
          </cell>
          <cell r="BD38">
            <v>4</v>
          </cell>
          <cell r="BE38" t="str">
            <v>Hermansyah</v>
          </cell>
          <cell r="BF38" t="str">
            <v>PP Tumpahan B3</v>
          </cell>
          <cell r="BG38">
            <v>38150</v>
          </cell>
          <cell r="BH38">
            <v>4</v>
          </cell>
          <cell r="BI38" t="str">
            <v>Hermansyah</v>
          </cell>
          <cell r="BJ38" t="str">
            <v>GMP HACCP</v>
          </cell>
          <cell r="BK38">
            <v>38202</v>
          </cell>
          <cell r="BL38">
            <v>4</v>
          </cell>
          <cell r="BM38" t="str">
            <v>Lutri R</v>
          </cell>
        </row>
        <row r="39">
          <cell r="C39" t="str">
            <v>C.8.0038-M</v>
          </cell>
          <cell r="D39" t="str">
            <v>Atin</v>
          </cell>
          <cell r="H39" t="str">
            <v>Parer Borongan</v>
          </cell>
          <cell r="R39" t="str">
            <v>Menurunkan Total lost timbang WM</v>
          </cell>
          <cell r="S39">
            <v>38027</v>
          </cell>
          <cell r="T39">
            <v>4</v>
          </cell>
          <cell r="U39" t="str">
            <v>Hermansyah</v>
          </cell>
          <cell r="V39" t="str">
            <v>SMK3</v>
          </cell>
          <cell r="W39">
            <v>38028</v>
          </cell>
          <cell r="X39">
            <v>4</v>
          </cell>
          <cell r="Y39" t="str">
            <v>Hermansyah</v>
          </cell>
          <cell r="Z39" t="str">
            <v>5S</v>
          </cell>
          <cell r="AA39">
            <v>38071</v>
          </cell>
          <cell r="AB39">
            <v>4</v>
          </cell>
          <cell r="AC39" t="str">
            <v>Hermansyah</v>
          </cell>
          <cell r="AD39" t="str">
            <v>M.Safety</v>
          </cell>
          <cell r="AE39">
            <v>38072</v>
          </cell>
          <cell r="AF39">
            <v>4</v>
          </cell>
          <cell r="AG39" t="str">
            <v>Hermansyah</v>
          </cell>
          <cell r="AH39" t="str">
            <v>ESS</v>
          </cell>
          <cell r="AI39">
            <v>38111</v>
          </cell>
          <cell r="AJ39">
            <v>4</v>
          </cell>
          <cell r="AK39" t="str">
            <v>Hermansyah</v>
          </cell>
          <cell r="AL39" t="str">
            <v>SPC</v>
          </cell>
          <cell r="AM39">
            <v>38112</v>
          </cell>
          <cell r="AN39">
            <v>4</v>
          </cell>
          <cell r="AO39" t="str">
            <v>Hermansyah</v>
          </cell>
          <cell r="AP39" t="str">
            <v>Pest Management</v>
          </cell>
          <cell r="AQ39">
            <v>38113</v>
          </cell>
          <cell r="AR39">
            <v>4</v>
          </cell>
          <cell r="AS39" t="str">
            <v>Hermansyah</v>
          </cell>
          <cell r="AT39" t="str">
            <v>GMP HACCP</v>
          </cell>
          <cell r="AU39">
            <v>38229</v>
          </cell>
          <cell r="AV39">
            <v>4</v>
          </cell>
          <cell r="AW39" t="str">
            <v>Lutri R</v>
          </cell>
        </row>
        <row r="40">
          <cell r="C40" t="str">
            <v>C.8.0039-M</v>
          </cell>
          <cell r="D40" t="str">
            <v>Martini</v>
          </cell>
          <cell r="H40" t="str">
            <v>Parer Borongan</v>
          </cell>
          <cell r="R40" t="str">
            <v>ESS</v>
          </cell>
          <cell r="S40">
            <v>38111</v>
          </cell>
          <cell r="T40">
            <v>4</v>
          </cell>
          <cell r="U40" t="str">
            <v>Hermansyah</v>
          </cell>
          <cell r="V40" t="str">
            <v>SPC</v>
          </cell>
          <cell r="W40">
            <v>38112</v>
          </cell>
          <cell r="X40">
            <v>4</v>
          </cell>
          <cell r="Y40" t="str">
            <v>Hermansyah</v>
          </cell>
          <cell r="Z40" t="str">
            <v>Pest Management</v>
          </cell>
          <cell r="AA40">
            <v>38113</v>
          </cell>
          <cell r="AB40">
            <v>4</v>
          </cell>
          <cell r="AC40" t="str">
            <v>Hermansyah</v>
          </cell>
          <cell r="AD40" t="str">
            <v>GMP HACCP</v>
          </cell>
          <cell r="AE40">
            <v>38230</v>
          </cell>
          <cell r="AF40">
            <v>4</v>
          </cell>
          <cell r="AG40" t="str">
            <v>Lutri R</v>
          </cell>
        </row>
        <row r="41">
          <cell r="C41" t="str">
            <v>C.8.0040-M</v>
          </cell>
          <cell r="D41" t="str">
            <v>Surdedi</v>
          </cell>
          <cell r="H41" t="str">
            <v>Parer Borongan</v>
          </cell>
          <cell r="R41" t="str">
            <v>ESS</v>
          </cell>
          <cell r="S41">
            <v>38111</v>
          </cell>
          <cell r="T41">
            <v>4</v>
          </cell>
          <cell r="U41" t="str">
            <v>Hermansyah</v>
          </cell>
          <cell r="V41" t="str">
            <v>SPC</v>
          </cell>
          <cell r="W41">
            <v>38112</v>
          </cell>
          <cell r="X41">
            <v>4</v>
          </cell>
          <cell r="Y41" t="str">
            <v>Hermansyah</v>
          </cell>
          <cell r="Z41" t="str">
            <v>Pest Management</v>
          </cell>
          <cell r="AA41">
            <v>38113</v>
          </cell>
          <cell r="AB41">
            <v>4</v>
          </cell>
          <cell r="AC41" t="str">
            <v>Hermansyah</v>
          </cell>
          <cell r="AD41" t="str">
            <v>GMP HACCP</v>
          </cell>
          <cell r="AE41">
            <v>38230</v>
          </cell>
          <cell r="AF41">
            <v>4</v>
          </cell>
          <cell r="AG41" t="str">
            <v>Lutri R</v>
          </cell>
        </row>
        <row r="42">
          <cell r="C42" t="str">
            <v>C.8.0041-M</v>
          </cell>
          <cell r="D42" t="str">
            <v>Roby</v>
          </cell>
          <cell r="F42" t="str">
            <v>Production</v>
          </cell>
          <cell r="G42" t="str">
            <v>MP1</v>
          </cell>
          <cell r="H42" t="str">
            <v>Ka. Pemborong</v>
          </cell>
          <cell r="R42" t="str">
            <v>Konservasi energi</v>
          </cell>
          <cell r="S42">
            <v>37988</v>
          </cell>
          <cell r="T42">
            <v>4</v>
          </cell>
          <cell r="U42" t="str">
            <v>Anzus M</v>
          </cell>
          <cell r="V42" t="str">
            <v>GMPHACCP</v>
          </cell>
          <cell r="W42">
            <v>37989</v>
          </cell>
          <cell r="X42">
            <v>4</v>
          </cell>
          <cell r="Y42" t="str">
            <v>Anzus M</v>
          </cell>
          <cell r="Z42" t="str">
            <v>Penc. Dan penanggulangan kebakaran</v>
          </cell>
          <cell r="AA42">
            <v>37992</v>
          </cell>
          <cell r="AB42">
            <v>4</v>
          </cell>
          <cell r="AC42" t="str">
            <v>Anzus M</v>
          </cell>
          <cell r="AD42" t="str">
            <v>APD</v>
          </cell>
          <cell r="AE42">
            <v>37995</v>
          </cell>
          <cell r="AF42">
            <v>4</v>
          </cell>
          <cell r="AG42" t="str">
            <v>Anzus M</v>
          </cell>
          <cell r="AH42" t="str">
            <v>ESS</v>
          </cell>
          <cell r="AI42">
            <v>38031</v>
          </cell>
          <cell r="AJ42">
            <v>4</v>
          </cell>
          <cell r="AK42" t="str">
            <v>Anzus M</v>
          </cell>
          <cell r="AL42" t="str">
            <v>SMK3</v>
          </cell>
          <cell r="AM42">
            <v>38033</v>
          </cell>
          <cell r="AN42">
            <v>4</v>
          </cell>
          <cell r="AO42" t="str">
            <v>Edi S</v>
          </cell>
          <cell r="AP42" t="str">
            <v>Penc.&amp;penanggulangan tumpahan B3</v>
          </cell>
          <cell r="AQ42">
            <v>38034</v>
          </cell>
          <cell r="AR42">
            <v>4</v>
          </cell>
          <cell r="AS42" t="str">
            <v>Nurian E</v>
          </cell>
          <cell r="AT42" t="str">
            <v>5S</v>
          </cell>
          <cell r="AU42">
            <v>38054</v>
          </cell>
          <cell r="AV42">
            <v>4</v>
          </cell>
          <cell r="AW42" t="str">
            <v>Edy S</v>
          </cell>
          <cell r="AX42" t="str">
            <v>SPC</v>
          </cell>
          <cell r="AY42">
            <v>38055</v>
          </cell>
          <cell r="AZ42">
            <v>4</v>
          </cell>
          <cell r="BA42" t="str">
            <v>Anzus M</v>
          </cell>
          <cell r="BB42" t="str">
            <v>M.Safety</v>
          </cell>
          <cell r="BC42">
            <v>38056</v>
          </cell>
          <cell r="BD42">
            <v>4</v>
          </cell>
          <cell r="BE42" t="str">
            <v>Nurian E</v>
          </cell>
          <cell r="BF42" t="str">
            <v>GMP HACCP</v>
          </cell>
          <cell r="BG42">
            <v>38098</v>
          </cell>
          <cell r="BH42">
            <v>2</v>
          </cell>
          <cell r="BI42" t="str">
            <v>Anzus M</v>
          </cell>
          <cell r="BJ42" t="str">
            <v>Sanitasi Lingkungan</v>
          </cell>
          <cell r="BK42">
            <v>38099</v>
          </cell>
          <cell r="BL42">
            <v>2</v>
          </cell>
          <cell r="BM42" t="str">
            <v>Edi S</v>
          </cell>
          <cell r="BN42" t="str">
            <v>Konservasi Energi</v>
          </cell>
          <cell r="BO42">
            <v>38100</v>
          </cell>
          <cell r="BP42">
            <v>2</v>
          </cell>
          <cell r="BQ42" t="str">
            <v>Nurian Efendi</v>
          </cell>
          <cell r="BR42" t="str">
            <v>K3 Angkat Angkut</v>
          </cell>
          <cell r="BS42">
            <v>38113</v>
          </cell>
          <cell r="BT42">
            <v>3</v>
          </cell>
          <cell r="BU42" t="str">
            <v>Anzus M</v>
          </cell>
          <cell r="BV42" t="str">
            <v>SPC</v>
          </cell>
          <cell r="BW42">
            <v>38117</v>
          </cell>
          <cell r="BX42">
            <v>4</v>
          </cell>
          <cell r="BY42" t="str">
            <v>Nurian E</v>
          </cell>
          <cell r="BZ42" t="str">
            <v>Pest Management</v>
          </cell>
          <cell r="CA42">
            <v>38118</v>
          </cell>
          <cell r="CB42">
            <v>4</v>
          </cell>
          <cell r="CC42" t="str">
            <v>Nurian E</v>
          </cell>
          <cell r="CD42" t="str">
            <v>SMK3</v>
          </cell>
          <cell r="CE42">
            <v>38119</v>
          </cell>
          <cell r="CF42">
            <v>4</v>
          </cell>
          <cell r="CG42" t="str">
            <v>Nurian E</v>
          </cell>
          <cell r="CH42" t="str">
            <v>Personel Protective Equipment</v>
          </cell>
          <cell r="CI42">
            <v>38120</v>
          </cell>
          <cell r="CJ42">
            <v>4</v>
          </cell>
          <cell r="CK42" t="str">
            <v>Nurian E</v>
          </cell>
          <cell r="CL42" t="str">
            <v>PP tumpahan B3</v>
          </cell>
          <cell r="CM42">
            <v>38154</v>
          </cell>
          <cell r="CN42">
            <v>4</v>
          </cell>
          <cell r="CO42" t="str">
            <v>Nurian E</v>
          </cell>
          <cell r="CP42" t="str">
            <v>ISO 17025</v>
          </cell>
          <cell r="CQ42">
            <v>38155</v>
          </cell>
          <cell r="CR42">
            <v>4</v>
          </cell>
          <cell r="CS42" t="str">
            <v>Nurian E</v>
          </cell>
          <cell r="CT42" t="str">
            <v>Medical Safety</v>
          </cell>
          <cell r="CU42">
            <v>38156</v>
          </cell>
          <cell r="CV42">
            <v>4</v>
          </cell>
          <cell r="CW42" t="str">
            <v>Nurian E</v>
          </cell>
          <cell r="CX42" t="str">
            <v>SPC</v>
          </cell>
          <cell r="CY42">
            <v>38171</v>
          </cell>
          <cell r="CZ42">
            <v>4</v>
          </cell>
          <cell r="DA42" t="str">
            <v>Anzus M</v>
          </cell>
          <cell r="DB42" t="str">
            <v>Konservasi energi</v>
          </cell>
          <cell r="DC42">
            <v>38174</v>
          </cell>
          <cell r="DD42">
            <v>3</v>
          </cell>
          <cell r="DE42" t="str">
            <v>Anzus M</v>
          </cell>
        </row>
        <row r="43">
          <cell r="C43" t="str">
            <v>C.8.0044-M</v>
          </cell>
          <cell r="D43" t="str">
            <v>Siti Nurasiah</v>
          </cell>
          <cell r="H43" t="str">
            <v>Parer Borongan</v>
          </cell>
          <cell r="R43" t="str">
            <v>5S</v>
          </cell>
          <cell r="S43">
            <v>38071</v>
          </cell>
          <cell r="T43">
            <v>4</v>
          </cell>
          <cell r="U43" t="str">
            <v>Hermansyah</v>
          </cell>
          <cell r="V43" t="str">
            <v>M.Safety</v>
          </cell>
          <cell r="W43">
            <v>38072</v>
          </cell>
          <cell r="X43">
            <v>4</v>
          </cell>
          <cell r="Y43" t="str">
            <v>Hermansyah</v>
          </cell>
          <cell r="Z43" t="str">
            <v>ESS</v>
          </cell>
          <cell r="AA43">
            <v>38111</v>
          </cell>
          <cell r="AB43">
            <v>4</v>
          </cell>
          <cell r="AC43" t="str">
            <v>Hermansyah</v>
          </cell>
          <cell r="AD43" t="str">
            <v>SPC</v>
          </cell>
          <cell r="AE43">
            <v>38112</v>
          </cell>
          <cell r="AF43">
            <v>4</v>
          </cell>
          <cell r="AG43" t="str">
            <v>Hermansyah</v>
          </cell>
          <cell r="AH43" t="str">
            <v>Pest Management</v>
          </cell>
          <cell r="AI43">
            <v>38113</v>
          </cell>
          <cell r="AJ43">
            <v>4</v>
          </cell>
          <cell r="AK43" t="str">
            <v>Hermansyah</v>
          </cell>
          <cell r="AL43" t="str">
            <v>GMP HACCP</v>
          </cell>
          <cell r="AM43">
            <v>38229</v>
          </cell>
          <cell r="AN43">
            <v>4</v>
          </cell>
          <cell r="AO43" t="str">
            <v>Lutri R</v>
          </cell>
        </row>
        <row r="44">
          <cell r="C44" t="str">
            <v>C.8.0045-M</v>
          </cell>
          <cell r="D44" t="str">
            <v>Tumirah</v>
          </cell>
          <cell r="H44" t="str">
            <v>Parer Borongan</v>
          </cell>
          <cell r="R44" t="str">
            <v>5S</v>
          </cell>
          <cell r="S44">
            <v>38069</v>
          </cell>
          <cell r="T44">
            <v>4</v>
          </cell>
          <cell r="U44" t="str">
            <v>Hermansyah</v>
          </cell>
          <cell r="V44" t="str">
            <v>M.Safety</v>
          </cell>
          <cell r="W44">
            <v>38070</v>
          </cell>
          <cell r="X44">
            <v>4</v>
          </cell>
          <cell r="Y44" t="str">
            <v>Hermansyah</v>
          </cell>
          <cell r="Z44" t="str">
            <v>SMK3</v>
          </cell>
          <cell r="AA44">
            <v>38114</v>
          </cell>
          <cell r="AB44">
            <v>4</v>
          </cell>
          <cell r="AC44" t="str">
            <v>Hermansyah</v>
          </cell>
          <cell r="AD44" t="str">
            <v>PP Kebakaran</v>
          </cell>
          <cell r="AE44">
            <v>38115</v>
          </cell>
          <cell r="AF44">
            <v>4</v>
          </cell>
          <cell r="AG44" t="str">
            <v>Hermansyah</v>
          </cell>
          <cell r="AH44" t="str">
            <v>K3 Angkat Angkut</v>
          </cell>
          <cell r="AI44">
            <v>38116</v>
          </cell>
          <cell r="AJ44">
            <v>4</v>
          </cell>
          <cell r="AK44" t="str">
            <v>Hermansyah</v>
          </cell>
          <cell r="AL44" t="str">
            <v>GMP HACCP</v>
          </cell>
          <cell r="AM44">
            <v>38230</v>
          </cell>
          <cell r="AN44">
            <v>4</v>
          </cell>
          <cell r="AO44" t="str">
            <v>Lutri R</v>
          </cell>
        </row>
        <row r="45">
          <cell r="C45" t="str">
            <v>C.8.0046-M</v>
          </cell>
          <cell r="D45" t="str">
            <v>Indrawati</v>
          </cell>
          <cell r="H45" t="str">
            <v>Parer Borongan</v>
          </cell>
          <cell r="R45" t="str">
            <v>5S</v>
          </cell>
          <cell r="S45">
            <v>38071</v>
          </cell>
          <cell r="T45">
            <v>4</v>
          </cell>
          <cell r="U45" t="str">
            <v>Hermansyah</v>
          </cell>
          <cell r="V45" t="str">
            <v>M.Safety</v>
          </cell>
          <cell r="W45">
            <v>38072</v>
          </cell>
          <cell r="X45">
            <v>4</v>
          </cell>
          <cell r="Y45" t="str">
            <v>Hermansyah</v>
          </cell>
          <cell r="Z45" t="str">
            <v>ESS</v>
          </cell>
          <cell r="AA45">
            <v>38111</v>
          </cell>
          <cell r="AB45">
            <v>4</v>
          </cell>
          <cell r="AC45" t="str">
            <v>Hermansyah</v>
          </cell>
          <cell r="AD45" t="str">
            <v>SPC</v>
          </cell>
          <cell r="AE45">
            <v>38112</v>
          </cell>
          <cell r="AF45">
            <v>4</v>
          </cell>
          <cell r="AG45" t="str">
            <v>Hermansyah</v>
          </cell>
          <cell r="AH45" t="str">
            <v>Pest Management</v>
          </cell>
          <cell r="AI45">
            <v>38113</v>
          </cell>
          <cell r="AJ45">
            <v>4</v>
          </cell>
          <cell r="AK45" t="str">
            <v>Hermansyah</v>
          </cell>
          <cell r="AL45" t="str">
            <v>GMP HACCP</v>
          </cell>
          <cell r="AM45">
            <v>38229</v>
          </cell>
          <cell r="AN45">
            <v>4</v>
          </cell>
          <cell r="AO45" t="str">
            <v>Lutri R</v>
          </cell>
        </row>
        <row r="46">
          <cell r="C46" t="str">
            <v>C.8.0047-M</v>
          </cell>
          <cell r="D46" t="str">
            <v>Samsudin</v>
          </cell>
          <cell r="H46" t="str">
            <v>Sheller Borongan</v>
          </cell>
          <cell r="R46" t="str">
            <v>ESS</v>
          </cell>
          <cell r="S46">
            <v>38031</v>
          </cell>
          <cell r="T46">
            <v>4</v>
          </cell>
          <cell r="U46" t="str">
            <v>Hermansyah</v>
          </cell>
          <cell r="V46" t="str">
            <v>Penc.&amp; penanggulangan tumpahan B3</v>
          </cell>
          <cell r="W46">
            <v>38033</v>
          </cell>
          <cell r="X46">
            <v>4</v>
          </cell>
          <cell r="Y46" t="str">
            <v>Hermansyah</v>
          </cell>
          <cell r="Z46" t="str">
            <v>SMK3</v>
          </cell>
          <cell r="AA46">
            <v>38034</v>
          </cell>
          <cell r="AB46">
            <v>4</v>
          </cell>
          <cell r="AC46" t="str">
            <v>Hermansyah</v>
          </cell>
          <cell r="AD46" t="str">
            <v>5S</v>
          </cell>
          <cell r="AE46">
            <v>38075</v>
          </cell>
          <cell r="AF46">
            <v>4</v>
          </cell>
          <cell r="AG46" t="str">
            <v>Hermansyah</v>
          </cell>
          <cell r="AH46" t="str">
            <v>M.Safety</v>
          </cell>
          <cell r="AI46">
            <v>38077</v>
          </cell>
          <cell r="AJ46">
            <v>4</v>
          </cell>
          <cell r="AK46" t="str">
            <v>Hermansyah</v>
          </cell>
          <cell r="AL46" t="str">
            <v>GMP HACCP</v>
          </cell>
          <cell r="AM46">
            <v>38100</v>
          </cell>
          <cell r="AN46">
            <v>4</v>
          </cell>
          <cell r="AO46" t="str">
            <v>Hermansyah</v>
          </cell>
          <cell r="AP46" t="str">
            <v>Sanitasi lingkungan</v>
          </cell>
          <cell r="AQ46">
            <v>38101</v>
          </cell>
          <cell r="AR46">
            <v>4</v>
          </cell>
          <cell r="AS46" t="str">
            <v>Hermansyah</v>
          </cell>
          <cell r="AT46" t="str">
            <v>Konservasi energi</v>
          </cell>
          <cell r="AU46">
            <v>38103</v>
          </cell>
          <cell r="AV46">
            <v>4</v>
          </cell>
          <cell r="AW46" t="str">
            <v>Hermansyah</v>
          </cell>
          <cell r="AX46" t="str">
            <v>SMK3</v>
          </cell>
          <cell r="AY46">
            <v>38119</v>
          </cell>
          <cell r="AZ46">
            <v>4</v>
          </cell>
          <cell r="BA46" t="str">
            <v>Hermansyah</v>
          </cell>
          <cell r="BB46" t="str">
            <v>ESS</v>
          </cell>
          <cell r="BC46">
            <v>38120</v>
          </cell>
          <cell r="BD46">
            <v>4</v>
          </cell>
          <cell r="BE46" t="str">
            <v>Hermansyah</v>
          </cell>
          <cell r="BF46" t="str">
            <v>Personel Protective Equipment</v>
          </cell>
          <cell r="BG46">
            <v>38121</v>
          </cell>
          <cell r="BH46">
            <v>4</v>
          </cell>
          <cell r="BI46" t="str">
            <v>Hermansyah</v>
          </cell>
          <cell r="BJ46" t="str">
            <v>ISO 17025</v>
          </cell>
          <cell r="BK46">
            <v>38148</v>
          </cell>
          <cell r="BL46">
            <v>4</v>
          </cell>
          <cell r="BM46" t="str">
            <v>Hermansyah</v>
          </cell>
          <cell r="BN46" t="str">
            <v>Medical safety</v>
          </cell>
          <cell r="BO46">
            <v>38149</v>
          </cell>
          <cell r="BP46">
            <v>4</v>
          </cell>
          <cell r="BQ46" t="str">
            <v>Hermansyah</v>
          </cell>
          <cell r="BR46" t="str">
            <v>PP Tumpahan B3</v>
          </cell>
          <cell r="BS46">
            <v>38150</v>
          </cell>
          <cell r="BT46">
            <v>4</v>
          </cell>
          <cell r="BU46" t="str">
            <v>Hermansyah</v>
          </cell>
        </row>
        <row r="47">
          <cell r="C47" t="str">
            <v>C.8.0048-M</v>
          </cell>
          <cell r="D47" t="str">
            <v>Abd  Wahid</v>
          </cell>
          <cell r="H47" t="str">
            <v>Sheller Borongan</v>
          </cell>
          <cell r="R47" t="str">
            <v>ESS</v>
          </cell>
          <cell r="S47">
            <v>38031</v>
          </cell>
          <cell r="T47">
            <v>4</v>
          </cell>
          <cell r="U47" t="str">
            <v>Hermansyah</v>
          </cell>
          <cell r="V47" t="str">
            <v>Penc.&amp; penanggulangan tumpahan B3</v>
          </cell>
          <cell r="W47">
            <v>38033</v>
          </cell>
          <cell r="X47">
            <v>4</v>
          </cell>
          <cell r="Y47" t="str">
            <v>Hermansyah</v>
          </cell>
          <cell r="Z47" t="str">
            <v>SMK3</v>
          </cell>
          <cell r="AA47">
            <v>38034</v>
          </cell>
          <cell r="AB47">
            <v>4</v>
          </cell>
          <cell r="AC47" t="str">
            <v>Hermansyah</v>
          </cell>
          <cell r="AD47" t="str">
            <v>5S</v>
          </cell>
          <cell r="AE47">
            <v>38075</v>
          </cell>
          <cell r="AF47">
            <v>4</v>
          </cell>
          <cell r="AG47" t="str">
            <v>Hermansyah</v>
          </cell>
          <cell r="AH47" t="str">
            <v>M.Safety</v>
          </cell>
          <cell r="AI47">
            <v>38077</v>
          </cell>
          <cell r="AJ47">
            <v>4</v>
          </cell>
          <cell r="AK47" t="str">
            <v>Hermansyah</v>
          </cell>
          <cell r="AL47" t="str">
            <v>GMP HACCP</v>
          </cell>
          <cell r="AM47">
            <v>38100</v>
          </cell>
          <cell r="AN47">
            <v>4</v>
          </cell>
          <cell r="AO47" t="str">
            <v>Hermansyah</v>
          </cell>
          <cell r="AP47" t="str">
            <v>Sanitasi lingkungan</v>
          </cell>
          <cell r="AQ47">
            <v>38101</v>
          </cell>
          <cell r="AR47">
            <v>4</v>
          </cell>
          <cell r="AS47" t="str">
            <v>Hermansyah</v>
          </cell>
          <cell r="AT47" t="str">
            <v>Konservasi energi</v>
          </cell>
          <cell r="AU47">
            <v>38103</v>
          </cell>
          <cell r="AV47">
            <v>4</v>
          </cell>
          <cell r="AW47" t="str">
            <v>Hermansyah</v>
          </cell>
          <cell r="AX47" t="str">
            <v>SMK3</v>
          </cell>
          <cell r="AY47">
            <v>38119</v>
          </cell>
          <cell r="AZ47">
            <v>4</v>
          </cell>
          <cell r="BA47" t="str">
            <v>Hermansyah</v>
          </cell>
          <cell r="BB47" t="str">
            <v>ESS</v>
          </cell>
          <cell r="BC47">
            <v>38120</v>
          </cell>
          <cell r="BD47">
            <v>4</v>
          </cell>
          <cell r="BE47" t="str">
            <v>Hermansyah</v>
          </cell>
          <cell r="BF47" t="str">
            <v>Personel Protective Equipment</v>
          </cell>
          <cell r="BG47">
            <v>38121</v>
          </cell>
          <cell r="BH47">
            <v>4</v>
          </cell>
          <cell r="BI47" t="str">
            <v>Hermansyah</v>
          </cell>
          <cell r="BJ47" t="str">
            <v>ISO 17025</v>
          </cell>
          <cell r="BK47">
            <v>38148</v>
          </cell>
          <cell r="BL47">
            <v>4</v>
          </cell>
          <cell r="BM47" t="str">
            <v>Hermansyah</v>
          </cell>
          <cell r="BN47" t="str">
            <v>Medical safety</v>
          </cell>
          <cell r="BO47">
            <v>38149</v>
          </cell>
          <cell r="BP47">
            <v>4</v>
          </cell>
          <cell r="BQ47" t="str">
            <v>Hermansyah</v>
          </cell>
          <cell r="BR47" t="str">
            <v>PP Tumpahan B3</v>
          </cell>
          <cell r="BS47">
            <v>38150</v>
          </cell>
          <cell r="BT47">
            <v>4</v>
          </cell>
          <cell r="BU47" t="str">
            <v>Hermansyah</v>
          </cell>
        </row>
        <row r="48">
          <cell r="C48" t="str">
            <v>C.8.0049-M</v>
          </cell>
          <cell r="D48" t="str">
            <v>Piryanto</v>
          </cell>
          <cell r="H48" t="str">
            <v>Sheller Borongan</v>
          </cell>
          <cell r="R48" t="str">
            <v>ESS</v>
          </cell>
          <cell r="S48">
            <v>38031</v>
          </cell>
          <cell r="T48">
            <v>4</v>
          </cell>
          <cell r="U48" t="str">
            <v>Hermansyah</v>
          </cell>
          <cell r="V48" t="str">
            <v>Penc.&amp; penanggulangan tumpahan B3</v>
          </cell>
          <cell r="W48">
            <v>38033</v>
          </cell>
          <cell r="X48">
            <v>4</v>
          </cell>
          <cell r="Y48" t="str">
            <v>Hermansyah</v>
          </cell>
          <cell r="Z48" t="str">
            <v>SMK3</v>
          </cell>
          <cell r="AA48">
            <v>38034</v>
          </cell>
          <cell r="AB48">
            <v>4</v>
          </cell>
          <cell r="AC48" t="str">
            <v>Hermansyah</v>
          </cell>
          <cell r="AD48" t="str">
            <v>5S</v>
          </cell>
          <cell r="AE48">
            <v>38054</v>
          </cell>
          <cell r="AF48">
            <v>4</v>
          </cell>
          <cell r="AG48" t="str">
            <v>Hermansyah</v>
          </cell>
          <cell r="AH48" t="str">
            <v>M.Safety</v>
          </cell>
          <cell r="AI48">
            <v>38056</v>
          </cell>
          <cell r="AJ48">
            <v>4</v>
          </cell>
          <cell r="AK48" t="str">
            <v>Hermansyah</v>
          </cell>
          <cell r="AL48" t="str">
            <v>GMP HACCP</v>
          </cell>
          <cell r="AM48">
            <v>38100</v>
          </cell>
          <cell r="AN48">
            <v>4</v>
          </cell>
          <cell r="AO48" t="str">
            <v>Hermansyah</v>
          </cell>
          <cell r="AP48" t="str">
            <v>Sanitasi lingkungan</v>
          </cell>
          <cell r="AQ48">
            <v>38101</v>
          </cell>
          <cell r="AR48">
            <v>4</v>
          </cell>
          <cell r="AS48" t="str">
            <v>Hermansyah</v>
          </cell>
          <cell r="AT48" t="str">
            <v>Konservasi energi</v>
          </cell>
          <cell r="AU48">
            <v>38103</v>
          </cell>
          <cell r="AV48">
            <v>4</v>
          </cell>
          <cell r="AW48" t="str">
            <v>Hermansyah</v>
          </cell>
          <cell r="AX48" t="str">
            <v>K3 Angkat Angkut</v>
          </cell>
          <cell r="AY48">
            <v>38116</v>
          </cell>
          <cell r="AZ48">
            <v>4</v>
          </cell>
          <cell r="BA48" t="str">
            <v>Hermansyah</v>
          </cell>
          <cell r="BB48" t="str">
            <v>Pest Management</v>
          </cell>
          <cell r="BC48">
            <v>38118</v>
          </cell>
          <cell r="BD48">
            <v>4</v>
          </cell>
          <cell r="BE48" t="str">
            <v>Hermansyah</v>
          </cell>
          <cell r="BF48" t="str">
            <v>ESS</v>
          </cell>
          <cell r="BG48">
            <v>38120</v>
          </cell>
          <cell r="BH48">
            <v>4</v>
          </cell>
          <cell r="BI48" t="str">
            <v>Hermansyah</v>
          </cell>
          <cell r="BJ48" t="str">
            <v>ISO 17025</v>
          </cell>
          <cell r="BK48">
            <v>38148</v>
          </cell>
          <cell r="BL48">
            <v>4</v>
          </cell>
          <cell r="BM48" t="str">
            <v>Hermansyah</v>
          </cell>
          <cell r="BN48" t="str">
            <v>Medical safety</v>
          </cell>
          <cell r="BO48">
            <v>38149</v>
          </cell>
          <cell r="BP48">
            <v>4</v>
          </cell>
          <cell r="BQ48" t="str">
            <v>Hermansyah</v>
          </cell>
          <cell r="BR48" t="str">
            <v>PP Tumpahan B3</v>
          </cell>
          <cell r="BS48">
            <v>38150</v>
          </cell>
          <cell r="BT48">
            <v>4</v>
          </cell>
          <cell r="BU48" t="str">
            <v>Hermansyah</v>
          </cell>
        </row>
        <row r="49">
          <cell r="C49" t="str">
            <v>C.8.0050-M</v>
          </cell>
          <cell r="D49" t="str">
            <v>Misnawati</v>
          </cell>
          <cell r="H49" t="str">
            <v>Pencuci</v>
          </cell>
          <cell r="R49" t="str">
            <v>Super 5S</v>
          </cell>
          <cell r="S49">
            <v>38189</v>
          </cell>
          <cell r="T49">
            <v>4</v>
          </cell>
          <cell r="U49" t="str">
            <v>Lutri R</v>
          </cell>
          <cell r="V49" t="str">
            <v>GMP HACCP</v>
          </cell>
          <cell r="W49">
            <v>38190</v>
          </cell>
          <cell r="X49">
            <v>4</v>
          </cell>
          <cell r="Y49" t="str">
            <v>Lutri R</v>
          </cell>
          <cell r="Z49" t="str">
            <v>Konservasi energi</v>
          </cell>
          <cell r="AA49">
            <v>38191</v>
          </cell>
          <cell r="AB49">
            <v>4</v>
          </cell>
          <cell r="AC49" t="str">
            <v>Lutri R</v>
          </cell>
        </row>
        <row r="50">
          <cell r="C50" t="str">
            <v>C.8.0051-M</v>
          </cell>
          <cell r="D50" t="str">
            <v>Udin.A</v>
          </cell>
          <cell r="H50" t="str">
            <v>KR. Sheller</v>
          </cell>
          <cell r="R50" t="str">
            <v>ESS</v>
          </cell>
          <cell r="S50">
            <v>38031</v>
          </cell>
          <cell r="T50">
            <v>4</v>
          </cell>
          <cell r="U50" t="str">
            <v>Hermansyah</v>
          </cell>
          <cell r="V50" t="str">
            <v>Penc.&amp; penanggulangan tumpahan B3</v>
          </cell>
          <cell r="W50">
            <v>38033</v>
          </cell>
          <cell r="X50">
            <v>4</v>
          </cell>
          <cell r="Y50" t="str">
            <v>Hermansyah</v>
          </cell>
          <cell r="Z50" t="str">
            <v>SMK3</v>
          </cell>
          <cell r="AA50">
            <v>38034</v>
          </cell>
          <cell r="AB50">
            <v>4</v>
          </cell>
          <cell r="AC50" t="str">
            <v>Hermansyah</v>
          </cell>
          <cell r="AD50" t="str">
            <v>5S</v>
          </cell>
          <cell r="AE50">
            <v>38075</v>
          </cell>
          <cell r="AF50">
            <v>4</v>
          </cell>
          <cell r="AG50" t="str">
            <v>Hermansyah</v>
          </cell>
          <cell r="AH50" t="str">
            <v>M.Safety</v>
          </cell>
          <cell r="AI50">
            <v>38077</v>
          </cell>
          <cell r="AJ50">
            <v>4</v>
          </cell>
          <cell r="AK50" t="str">
            <v>Hermansyah</v>
          </cell>
          <cell r="AL50" t="str">
            <v>GMP HACCP</v>
          </cell>
          <cell r="AM50">
            <v>38100</v>
          </cell>
          <cell r="AN50">
            <v>4</v>
          </cell>
          <cell r="AO50" t="str">
            <v>Hermansyah</v>
          </cell>
          <cell r="AP50" t="str">
            <v>Sanitasi lingkungan</v>
          </cell>
          <cell r="AQ50">
            <v>38101</v>
          </cell>
          <cell r="AR50">
            <v>4</v>
          </cell>
          <cell r="AS50" t="str">
            <v>Hermansyah</v>
          </cell>
          <cell r="AT50" t="str">
            <v>Konservasi energi</v>
          </cell>
          <cell r="AU50">
            <v>38103</v>
          </cell>
          <cell r="AV50">
            <v>4</v>
          </cell>
          <cell r="AW50" t="str">
            <v>Hermansyah</v>
          </cell>
          <cell r="AX50" t="str">
            <v>SMK3</v>
          </cell>
          <cell r="AY50">
            <v>38119</v>
          </cell>
          <cell r="AZ50">
            <v>4</v>
          </cell>
          <cell r="BA50" t="str">
            <v>Hermansyah</v>
          </cell>
          <cell r="BB50" t="str">
            <v>ESS</v>
          </cell>
          <cell r="BC50">
            <v>38120</v>
          </cell>
          <cell r="BD50">
            <v>4</v>
          </cell>
          <cell r="BE50" t="str">
            <v>Hermansyah</v>
          </cell>
          <cell r="BF50" t="str">
            <v>Personel Protective Equipment</v>
          </cell>
          <cell r="BG50">
            <v>38121</v>
          </cell>
          <cell r="BH50">
            <v>4</v>
          </cell>
          <cell r="BI50" t="str">
            <v>Hermansyah</v>
          </cell>
          <cell r="BJ50" t="str">
            <v>PP tumpahan B3</v>
          </cell>
          <cell r="BK50">
            <v>38154</v>
          </cell>
          <cell r="BL50">
            <v>4</v>
          </cell>
          <cell r="BM50" t="str">
            <v>Nurian E</v>
          </cell>
          <cell r="BN50" t="str">
            <v>ISO 17025</v>
          </cell>
          <cell r="BO50">
            <v>38155</v>
          </cell>
          <cell r="BP50">
            <v>4</v>
          </cell>
          <cell r="BQ50" t="str">
            <v>Nurian E</v>
          </cell>
          <cell r="BR50" t="str">
            <v>Medical Safety</v>
          </cell>
          <cell r="BS50">
            <v>38156</v>
          </cell>
          <cell r="BT50">
            <v>4</v>
          </cell>
          <cell r="BU50" t="str">
            <v>Nurian E</v>
          </cell>
          <cell r="BV50" t="str">
            <v>SPC</v>
          </cell>
          <cell r="BW50">
            <v>38171</v>
          </cell>
          <cell r="BX50">
            <v>4</v>
          </cell>
          <cell r="BY50" t="str">
            <v>Anzus M</v>
          </cell>
          <cell r="BZ50" t="str">
            <v>Konservasi energi</v>
          </cell>
          <cell r="CA50">
            <v>38174</v>
          </cell>
          <cell r="CB50">
            <v>3</v>
          </cell>
          <cell r="CC50" t="str">
            <v>Anzus M</v>
          </cell>
          <cell r="CD50" t="str">
            <v>Super 5S</v>
          </cell>
          <cell r="CE50">
            <v>38175</v>
          </cell>
          <cell r="CF50">
            <v>3</v>
          </cell>
          <cell r="CG50" t="str">
            <v>Edi S</v>
          </cell>
          <cell r="CH50" t="str">
            <v>GMP HACCP</v>
          </cell>
          <cell r="CI50">
            <v>38176</v>
          </cell>
          <cell r="CJ50">
            <v>3</v>
          </cell>
          <cell r="CK50" t="str">
            <v>Anzus M</v>
          </cell>
          <cell r="CL50" t="str">
            <v>GMP HACCP</v>
          </cell>
          <cell r="CM50">
            <v>38202</v>
          </cell>
          <cell r="CN50">
            <v>4</v>
          </cell>
          <cell r="CO50" t="str">
            <v>Anzus M</v>
          </cell>
        </row>
        <row r="51">
          <cell r="C51" t="str">
            <v>C.8.0052-M</v>
          </cell>
          <cell r="D51" t="str">
            <v>Sujud</v>
          </cell>
          <cell r="H51" t="str">
            <v>Sheller Borongan</v>
          </cell>
          <cell r="R51" t="str">
            <v>Penc.&amp;penanggulangan tumpahan B3</v>
          </cell>
          <cell r="S51">
            <v>38023</v>
          </cell>
          <cell r="T51">
            <v>4</v>
          </cell>
          <cell r="U51" t="str">
            <v>Hermansyah</v>
          </cell>
          <cell r="V51" t="str">
            <v>ESS</v>
          </cell>
          <cell r="W51">
            <v>38024</v>
          </cell>
          <cell r="X51">
            <v>4</v>
          </cell>
          <cell r="Y51" t="str">
            <v>Hermansyah</v>
          </cell>
          <cell r="Z51" t="str">
            <v>SMK3</v>
          </cell>
          <cell r="AA51">
            <v>38026</v>
          </cell>
          <cell r="AB51">
            <v>4</v>
          </cell>
          <cell r="AC51" t="str">
            <v>Hermansyah</v>
          </cell>
          <cell r="AD51" t="str">
            <v>5S</v>
          </cell>
          <cell r="AE51">
            <v>38075</v>
          </cell>
          <cell r="AF51">
            <v>4</v>
          </cell>
          <cell r="AG51" t="str">
            <v>Hermansyah</v>
          </cell>
          <cell r="AH51" t="str">
            <v>M.Safety</v>
          </cell>
          <cell r="AI51">
            <v>38077</v>
          </cell>
          <cell r="AJ51">
            <v>4</v>
          </cell>
          <cell r="AK51" t="str">
            <v>Hermansyah</v>
          </cell>
          <cell r="AL51" t="str">
            <v>PP Kebakaran</v>
          </cell>
          <cell r="AM51">
            <v>38115</v>
          </cell>
          <cell r="AN51">
            <v>4</v>
          </cell>
          <cell r="AO51" t="str">
            <v>Hermansyah</v>
          </cell>
          <cell r="AP51" t="str">
            <v>Pest Management</v>
          </cell>
          <cell r="AQ51">
            <v>38118</v>
          </cell>
          <cell r="AR51">
            <v>4</v>
          </cell>
          <cell r="AS51" t="str">
            <v>Hermansyah</v>
          </cell>
          <cell r="AT51" t="str">
            <v>SPC</v>
          </cell>
          <cell r="AU51">
            <v>38125</v>
          </cell>
          <cell r="AV51">
            <v>4</v>
          </cell>
          <cell r="AW51" t="str">
            <v>Hermansyah</v>
          </cell>
          <cell r="AX51" t="str">
            <v>ISO 17025</v>
          </cell>
          <cell r="AY51">
            <v>38148</v>
          </cell>
          <cell r="AZ51">
            <v>4</v>
          </cell>
          <cell r="BA51" t="str">
            <v>Hermansyah</v>
          </cell>
          <cell r="BB51" t="str">
            <v>Medical safety</v>
          </cell>
          <cell r="BC51">
            <v>38149</v>
          </cell>
          <cell r="BD51">
            <v>4</v>
          </cell>
          <cell r="BE51" t="str">
            <v>Hermansyah</v>
          </cell>
          <cell r="BF51" t="str">
            <v>PP Tumpahan B3</v>
          </cell>
          <cell r="BG51">
            <v>38150</v>
          </cell>
          <cell r="BH51">
            <v>4</v>
          </cell>
          <cell r="BI51" t="str">
            <v>Hermansyah</v>
          </cell>
          <cell r="BJ51" t="str">
            <v>GMP HACCP</v>
          </cell>
          <cell r="BK51">
            <v>38202</v>
          </cell>
          <cell r="BL51">
            <v>4</v>
          </cell>
          <cell r="BM51" t="str">
            <v>Lutri R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ERUBAHAN"/>
      <sheetName val="FLOW"/>
      <sheetName val="SEDUR"/>
      <sheetName val="QMS-102"/>
      <sheetName val="QMS-77"/>
      <sheetName val="QMS-052"/>
      <sheetName val="GMP-01"/>
      <sheetName val="QMS-78"/>
      <sheetName val="QMS-79"/>
      <sheetName val="QMS-80"/>
      <sheetName val="QMS-82"/>
      <sheetName val="QMS-83"/>
      <sheetName val="QMS-81"/>
      <sheetName val="QMS-84"/>
      <sheetName val="PMK"/>
      <sheetName val="QMS-8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ln"/>
      <sheetName val="Lemker"/>
      <sheetName val="Dolanan"/>
      <sheetName val="Rumus krM"/>
      <sheetName val="Raw Data"/>
      <sheetName val="Lemhas"/>
      <sheetName val="LKT (2)"/>
      <sheetName val="13"/>
      <sheetName val="sertifkat"/>
    </sheetNames>
    <sheetDataSet>
      <sheetData sheetId="0"/>
      <sheetData sheetId="1"/>
      <sheetData sheetId="2"/>
      <sheetData sheetId="3"/>
      <sheetData sheetId="4"/>
      <sheetData sheetId="5">
        <row r="19">
          <cell r="E19">
            <v>601.21</v>
          </cell>
          <cell r="I19">
            <v>600</v>
          </cell>
          <cell r="N19">
            <v>-1.2100000000000364</v>
          </cell>
          <cell r="R19">
            <v>-0.20166666666667274</v>
          </cell>
        </row>
        <row r="20">
          <cell r="E20">
            <v>1204.42</v>
          </cell>
          <cell r="I20">
            <v>1200</v>
          </cell>
          <cell r="N20">
            <v>-4.4200000000000728</v>
          </cell>
          <cell r="R20">
            <v>-0.3683333333333394</v>
          </cell>
        </row>
        <row r="21">
          <cell r="E21">
            <v>1808.06</v>
          </cell>
          <cell r="I21">
            <v>1800</v>
          </cell>
          <cell r="N21">
            <v>-8.0599999999999454</v>
          </cell>
          <cell r="R21">
            <v>-0.44777777777777472</v>
          </cell>
        </row>
        <row r="22">
          <cell r="E22">
            <v>2412.81</v>
          </cell>
          <cell r="I22">
            <v>2400</v>
          </cell>
          <cell r="N22">
            <v>-12.809999999999945</v>
          </cell>
          <cell r="R22">
            <v>-0.53374999999999773</v>
          </cell>
        </row>
        <row r="23">
          <cell r="E23">
            <v>3022.48</v>
          </cell>
          <cell r="I23">
            <v>3000</v>
          </cell>
          <cell r="N23">
            <v>-22.480000000000018</v>
          </cell>
          <cell r="R23">
            <v>-0.74933333333333396</v>
          </cell>
        </row>
        <row r="24">
          <cell r="E24">
            <v>3660.42</v>
          </cell>
          <cell r="I24">
            <v>3600</v>
          </cell>
          <cell r="N24">
            <v>-60.420000000000073</v>
          </cell>
          <cell r="R24">
            <v>-1.6783333333333355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MP2"/>
      <sheetName val="Sheet2"/>
      <sheetName val="prj"/>
      <sheetName val="listrik"/>
      <sheetName val="ASES"/>
      <sheetName val="PMK"/>
      <sheetName val="kop"/>
      <sheetName val="PIC"/>
      <sheetName val="OFFICE"/>
      <sheetName val="ITD"/>
      <sheetName val="ACC"/>
      <sheetName val="FIN"/>
      <sheetName val="QSD"/>
      <sheetName val="KLINIK"/>
      <sheetName val="psn"/>
      <sheetName val="QAD"/>
      <sheetName val="WTR"/>
      <sheetName val="wet"/>
      <sheetName val="Boiler"/>
      <sheetName val="Genset"/>
      <sheetName val="GA"/>
      <sheetName val="B.UMUM"/>
      <sheetName val="PRU"/>
      <sheetName val="ESM"/>
      <sheetName val="WHS"/>
      <sheetName val="LOG"/>
      <sheetName val="CST"/>
      <sheetName val="LFDC"/>
      <sheetName val="MP3"/>
      <sheetName val="MP1"/>
      <sheetName val="drp"/>
      <sheetName val="RMP"/>
      <sheetName val="Keluar"/>
      <sheetName val="mutasi.@"/>
      <sheetName val="PROMOSI "/>
      <sheetName val="PROMOSI  (2)"/>
      <sheetName val="MASUK"/>
      <sheetName val="pendidikan"/>
      <sheetName val="BAB"/>
      <sheetName val="Chart2"/>
      <sheetName val="Chart1"/>
      <sheetName val="SUKU "/>
      <sheetName val="ABK"/>
      <sheetName val="PROMOSI"/>
      <sheetName val="umur"/>
      <sheetName val="2-MP"/>
    </sheetNames>
    <sheetDataSet>
      <sheetData sheetId="0"/>
      <sheetData sheetId="1"/>
      <sheetData sheetId="2"/>
      <sheetData sheetId="3" refreshError="1"/>
      <sheetData sheetId="4" refreshError="1">
        <row r="2">
          <cell r="Q2" t="str">
            <v>SUKU</v>
          </cell>
        </row>
        <row r="3">
          <cell r="F3" t="str">
            <v>THN</v>
          </cell>
        </row>
        <row r="4">
          <cell r="F4">
            <v>32</v>
          </cell>
          <cell r="O4" t="str">
            <v>No</v>
          </cell>
          <cell r="Q4" t="str">
            <v>MINANG</v>
          </cell>
        </row>
        <row r="5">
          <cell r="F5">
            <v>30</v>
          </cell>
          <cell r="O5" t="str">
            <v>INHIL</v>
          </cell>
          <cell r="Q5" t="str">
            <v>MELAYU</v>
          </cell>
        </row>
        <row r="6">
          <cell r="F6">
            <v>36</v>
          </cell>
          <cell r="O6" t="str">
            <v>INHIL</v>
          </cell>
          <cell r="Q6" t="str">
            <v>MINANG</v>
          </cell>
        </row>
        <row r="7">
          <cell r="F7">
            <v>25</v>
          </cell>
          <cell r="O7" t="str">
            <v>No</v>
          </cell>
          <cell r="Q7" t="str">
            <v>BATAK</v>
          </cell>
        </row>
        <row r="8">
          <cell r="F8">
            <v>38</v>
          </cell>
          <cell r="O8" t="str">
            <v>INHIL</v>
          </cell>
          <cell r="Q8" t="str">
            <v>MELAYU</v>
          </cell>
        </row>
        <row r="9">
          <cell r="F9">
            <v>29</v>
          </cell>
          <cell r="O9" t="str">
            <v>INHIL</v>
          </cell>
          <cell r="Q9" t="str">
            <v>MELAYU</v>
          </cell>
        </row>
        <row r="10">
          <cell r="F10">
            <v>27</v>
          </cell>
          <cell r="O10" t="str">
            <v>No</v>
          </cell>
          <cell r="Q10" t="str">
            <v>JAWA</v>
          </cell>
        </row>
        <row r="11">
          <cell r="F11">
            <v>23</v>
          </cell>
          <cell r="O11" t="str">
            <v>INHIL</v>
          </cell>
          <cell r="Q11" t="str">
            <v>BANJAR</v>
          </cell>
        </row>
        <row r="12">
          <cell r="F12">
            <v>23</v>
          </cell>
          <cell r="O12" t="str">
            <v>INHIL</v>
          </cell>
          <cell r="Q12" t="str">
            <v>BATAK</v>
          </cell>
        </row>
        <row r="13">
          <cell r="F13">
            <v>25</v>
          </cell>
          <cell r="O13" t="str">
            <v>INHIL</v>
          </cell>
          <cell r="Q13" t="str">
            <v>BANJAR</v>
          </cell>
        </row>
        <row r="14">
          <cell r="F14">
            <v>34</v>
          </cell>
          <cell r="O14" t="str">
            <v>INHIL</v>
          </cell>
          <cell r="Q14" t="str">
            <v>JAWA</v>
          </cell>
        </row>
        <row r="15">
          <cell r="F15">
            <v>23</v>
          </cell>
          <cell r="O15" t="str">
            <v>INHIL</v>
          </cell>
          <cell r="Q15" t="str">
            <v>MELAYU</v>
          </cell>
        </row>
        <row r="16">
          <cell r="F16">
            <v>41</v>
          </cell>
          <cell r="O16" t="str">
            <v>INHIL</v>
          </cell>
          <cell r="Q16" t="str">
            <v>JAWA</v>
          </cell>
        </row>
        <row r="17">
          <cell r="F17">
            <v>28</v>
          </cell>
          <cell r="O17" t="str">
            <v>INHIL</v>
          </cell>
          <cell r="Q17" t="str">
            <v>JAWA</v>
          </cell>
        </row>
        <row r="18">
          <cell r="F18">
            <v>35</v>
          </cell>
          <cell r="O18" t="str">
            <v>INHIL</v>
          </cell>
          <cell r="Q18" t="str">
            <v>JAWA</v>
          </cell>
        </row>
        <row r="19">
          <cell r="F19">
            <v>28</v>
          </cell>
          <cell r="O19" t="str">
            <v>INHIL</v>
          </cell>
          <cell r="Q19" t="str">
            <v>MELAYU</v>
          </cell>
        </row>
        <row r="20">
          <cell r="F20">
            <v>23</v>
          </cell>
          <cell r="O20" t="str">
            <v>INHIL</v>
          </cell>
          <cell r="Q20" t="str">
            <v>MELAYU</v>
          </cell>
        </row>
        <row r="21">
          <cell r="F21">
            <v>21</v>
          </cell>
          <cell r="O21" t="str">
            <v>No</v>
          </cell>
          <cell r="Q21" t="str">
            <v>MELAYU</v>
          </cell>
        </row>
        <row r="22">
          <cell r="F22">
            <v>39</v>
          </cell>
          <cell r="O22" t="str">
            <v>INHIL</v>
          </cell>
          <cell r="Q22" t="str">
            <v>JAWA</v>
          </cell>
        </row>
        <row r="23">
          <cell r="F23">
            <v>28</v>
          </cell>
          <cell r="O23" t="str">
            <v>INHIL</v>
          </cell>
          <cell r="Q23" t="str">
            <v>JAWA</v>
          </cell>
        </row>
        <row r="24">
          <cell r="F24">
            <v>34</v>
          </cell>
          <cell r="O24" t="str">
            <v>INHIL</v>
          </cell>
          <cell r="Q24" t="str">
            <v>JAWA</v>
          </cell>
        </row>
        <row r="25">
          <cell r="F25">
            <v>40</v>
          </cell>
          <cell r="O25" t="str">
            <v>INHIL</v>
          </cell>
          <cell r="Q25" t="str">
            <v>JAWA</v>
          </cell>
        </row>
        <row r="26">
          <cell r="F26">
            <v>52</v>
          </cell>
          <cell r="O26" t="str">
            <v>INHIL</v>
          </cell>
          <cell r="Q26" t="str">
            <v>JAWA</v>
          </cell>
        </row>
        <row r="27">
          <cell r="F27">
            <v>24</v>
          </cell>
          <cell r="O27" t="str">
            <v>No</v>
          </cell>
          <cell r="Q27" t="str">
            <v>MELAYU</v>
          </cell>
        </row>
        <row r="28">
          <cell r="F28">
            <v>29</v>
          </cell>
          <cell r="O28" t="str">
            <v>No</v>
          </cell>
          <cell r="Q28" t="str">
            <v>JAWA</v>
          </cell>
        </row>
        <row r="29">
          <cell r="F29">
            <v>46</v>
          </cell>
          <cell r="O29" t="str">
            <v>INHIL</v>
          </cell>
          <cell r="Q29" t="str">
            <v>JAWA</v>
          </cell>
        </row>
        <row r="30">
          <cell r="F30">
            <v>30</v>
          </cell>
          <cell r="O30" t="str">
            <v>INHIL</v>
          </cell>
          <cell r="Q30" t="str">
            <v>JAWA</v>
          </cell>
        </row>
        <row r="31">
          <cell r="F31">
            <v>36</v>
          </cell>
          <cell r="O31" t="str">
            <v>INHIL</v>
          </cell>
          <cell r="Q31" t="str">
            <v>MELAYU</v>
          </cell>
        </row>
        <row r="32">
          <cell r="F32">
            <v>30</v>
          </cell>
          <cell r="O32" t="str">
            <v>INHIL</v>
          </cell>
          <cell r="Q32" t="str">
            <v>JAWA</v>
          </cell>
        </row>
        <row r="33">
          <cell r="F33">
            <v>33</v>
          </cell>
          <cell r="O33" t="str">
            <v>INHIL</v>
          </cell>
          <cell r="Q33" t="str">
            <v>BANJAR</v>
          </cell>
        </row>
        <row r="34">
          <cell r="F34">
            <v>26</v>
          </cell>
          <cell r="O34" t="str">
            <v>INHIL</v>
          </cell>
          <cell r="Q34" t="str">
            <v>BATAK</v>
          </cell>
        </row>
        <row r="35">
          <cell r="F35">
            <v>29</v>
          </cell>
          <cell r="O35" t="str">
            <v>INHIL</v>
          </cell>
          <cell r="Q35" t="str">
            <v>BATAK</v>
          </cell>
        </row>
        <row r="36">
          <cell r="F36">
            <v>31</v>
          </cell>
          <cell r="O36" t="str">
            <v>No</v>
          </cell>
          <cell r="Q36" t="str">
            <v>SUNDA</v>
          </cell>
        </row>
        <row r="37">
          <cell r="F37">
            <v>33</v>
          </cell>
          <cell r="O37" t="str">
            <v>INHIL</v>
          </cell>
          <cell r="Q37" t="str">
            <v>MELAYU</v>
          </cell>
        </row>
        <row r="38">
          <cell r="F38">
            <v>41</v>
          </cell>
          <cell r="O38" t="str">
            <v>INHIL</v>
          </cell>
          <cell r="Q38" t="str">
            <v>SUNDA</v>
          </cell>
        </row>
        <row r="39">
          <cell r="F39">
            <v>35</v>
          </cell>
          <cell r="O39" t="str">
            <v>No</v>
          </cell>
          <cell r="Q39" t="str">
            <v>JAWA</v>
          </cell>
        </row>
        <row r="40">
          <cell r="F40">
            <v>24</v>
          </cell>
          <cell r="O40" t="str">
            <v>INHIL</v>
          </cell>
          <cell r="Q40" t="str">
            <v>MELAYU</v>
          </cell>
        </row>
        <row r="41">
          <cell r="F41">
            <v>21</v>
          </cell>
          <cell r="O41" t="str">
            <v>No</v>
          </cell>
          <cell r="Q41" t="str">
            <v>MINANG</v>
          </cell>
        </row>
        <row r="42">
          <cell r="F42">
            <v>22</v>
          </cell>
          <cell r="O42" t="str">
            <v>No</v>
          </cell>
          <cell r="Q42" t="str">
            <v>BATAK</v>
          </cell>
        </row>
        <row r="43">
          <cell r="F43">
            <v>38</v>
          </cell>
          <cell r="O43" t="str">
            <v>INHIL</v>
          </cell>
          <cell r="Q43" t="str">
            <v>MELAYU</v>
          </cell>
        </row>
        <row r="44">
          <cell r="F44">
            <v>24</v>
          </cell>
          <cell r="O44" t="str">
            <v>INHIL</v>
          </cell>
          <cell r="Q44" t="str">
            <v>BUGIS</v>
          </cell>
        </row>
        <row r="45">
          <cell r="F45">
            <v>21</v>
          </cell>
          <cell r="O45" t="str">
            <v>No</v>
          </cell>
          <cell r="Q45" t="str">
            <v>JAWA</v>
          </cell>
        </row>
        <row r="46">
          <cell r="F46">
            <v>18</v>
          </cell>
          <cell r="O46" t="str">
            <v>INHIL</v>
          </cell>
          <cell r="Q46" t="str">
            <v>BUGIS</v>
          </cell>
        </row>
        <row r="47">
          <cell r="F47">
            <v>24</v>
          </cell>
          <cell r="O47" t="str">
            <v>No</v>
          </cell>
          <cell r="Q47" t="str">
            <v>JAWA</v>
          </cell>
        </row>
        <row r="48">
          <cell r="F48">
            <v>20</v>
          </cell>
          <cell r="O48" t="str">
            <v>No</v>
          </cell>
          <cell r="Q48" t="str">
            <v>MELAYU</v>
          </cell>
        </row>
        <row r="49">
          <cell r="F49">
            <v>18</v>
          </cell>
          <cell r="O49" t="str">
            <v>No</v>
          </cell>
          <cell r="Q49" t="str">
            <v>MELAYU</v>
          </cell>
        </row>
        <row r="50">
          <cell r="F50">
            <v>19</v>
          </cell>
          <cell r="O50" t="str">
            <v>No</v>
          </cell>
          <cell r="Q50" t="str">
            <v>MELAYU</v>
          </cell>
        </row>
      </sheetData>
      <sheetData sheetId="5"/>
      <sheetData sheetId="6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 t="str">
            <v>0540</v>
          </cell>
          <cell r="C4" t="str">
            <v>M PETIR</v>
          </cell>
          <cell r="F4">
            <v>38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24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51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34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23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23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20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23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32</v>
          </cell>
          <cell r="J12" t="str">
            <v>INHIL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64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31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28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24</v>
          </cell>
          <cell r="J16" t="str">
            <v>INHIL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40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38</v>
          </cell>
          <cell r="J18" t="str">
            <v>INHIL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33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22</v>
          </cell>
          <cell r="J20" t="str">
            <v>-</v>
          </cell>
          <cell r="K20" t="str">
            <v>INHIL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28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30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29</v>
          </cell>
          <cell r="J23" t="str">
            <v>-</v>
          </cell>
          <cell r="K23" t="str">
            <v>INHIL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39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33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45</v>
          </cell>
          <cell r="J26" t="str">
            <v>INHIL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29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29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23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  <row r="30">
          <cell r="F30">
            <v>33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23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No</v>
          </cell>
        </row>
        <row r="32">
          <cell r="F32">
            <v>28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35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32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</sheetData>
      <sheetData sheetId="7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30142</v>
          </cell>
          <cell r="C4" t="str">
            <v>SRIYATUN</v>
          </cell>
          <cell r="F4">
            <v>19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A5">
            <v>2</v>
          </cell>
          <cell r="B5">
            <v>30129</v>
          </cell>
          <cell r="C5" t="str">
            <v>WIWIK ERI SUSANTO</v>
          </cell>
          <cell r="F5">
            <v>20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A6">
            <v>3</v>
          </cell>
          <cell r="B6">
            <v>30128</v>
          </cell>
          <cell r="C6" t="str">
            <v>AGUS WAHONO</v>
          </cell>
          <cell r="F6">
            <v>20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20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26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24</v>
          </cell>
          <cell r="J9" t="str">
            <v>INHIL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30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25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34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37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26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28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26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27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22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23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24</v>
          </cell>
          <cell r="J20" t="str">
            <v>-</v>
          </cell>
          <cell r="K20" t="str">
            <v>INHIL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27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25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26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23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24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33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27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28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44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19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29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No</v>
          </cell>
        </row>
        <row r="32">
          <cell r="F32">
            <v>19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19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19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F35">
            <v>18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No</v>
          </cell>
        </row>
        <row r="36">
          <cell r="F36">
            <v>19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19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18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No</v>
          </cell>
        </row>
      </sheetData>
      <sheetData sheetId="8" refreshError="1">
        <row r="3">
          <cell r="F3" t="str">
            <v>THN</v>
          </cell>
        </row>
        <row r="4">
          <cell r="F4">
            <v>22</v>
          </cell>
          <cell r="J4" t="str">
            <v>INHIL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23</v>
          </cell>
          <cell r="J5" t="str">
            <v>INHIL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25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C7" t="str">
            <v>DAWAM</v>
          </cell>
          <cell r="F7">
            <v>30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24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22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24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28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26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27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27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22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20</v>
          </cell>
          <cell r="J17" t="str">
            <v>-</v>
          </cell>
          <cell r="K17" t="str">
            <v>INHIL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26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29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29</v>
          </cell>
          <cell r="J20" t="str">
            <v>INHIL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27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</sheetData>
      <sheetData sheetId="9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30160</v>
          </cell>
          <cell r="C4" t="str">
            <v>EKA HADI PRAMONO</v>
          </cell>
          <cell r="F4">
            <v>25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21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19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20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21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20</v>
          </cell>
          <cell r="J9" t="str">
            <v>-</v>
          </cell>
          <cell r="K9" t="str">
            <v>INHIL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20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24</v>
          </cell>
          <cell r="J11" t="str">
            <v>-</v>
          </cell>
          <cell r="K11" t="str">
            <v>INHIL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26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20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21</v>
          </cell>
          <cell r="J15" t="str">
            <v>-</v>
          </cell>
          <cell r="K15" t="str">
            <v>INHIL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36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24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27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27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48</v>
          </cell>
          <cell r="J20" t="str">
            <v>INHIL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24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21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30</v>
          </cell>
          <cell r="J23" t="str">
            <v>INHIL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25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21</v>
          </cell>
          <cell r="J25" t="str">
            <v>-</v>
          </cell>
          <cell r="K25" t="str">
            <v>INHIL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25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No</v>
          </cell>
        </row>
        <row r="27">
          <cell r="F27">
            <v>21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19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22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  <row r="30">
          <cell r="F30">
            <v>20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21</v>
          </cell>
          <cell r="J31" t="str">
            <v>-</v>
          </cell>
          <cell r="K31" t="str">
            <v>INHIL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23</v>
          </cell>
          <cell r="J32" t="str">
            <v>INHIL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27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24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30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38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23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53</v>
          </cell>
          <cell r="J38" t="str">
            <v>-</v>
          </cell>
          <cell r="K38" t="str">
            <v>-</v>
          </cell>
          <cell r="L38" t="str">
            <v>INHIL</v>
          </cell>
          <cell r="M38" t="str">
            <v>-</v>
          </cell>
          <cell r="N38" t="str">
            <v>INHIL</v>
          </cell>
        </row>
        <row r="39">
          <cell r="F39">
            <v>38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29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27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35</v>
          </cell>
          <cell r="J42" t="str">
            <v>INHIL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39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52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29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INHIL</v>
          </cell>
        </row>
        <row r="46">
          <cell r="F46">
            <v>30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INHIL</v>
          </cell>
        </row>
        <row r="47">
          <cell r="F47">
            <v>39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26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INHIL</v>
          </cell>
        </row>
        <row r="49">
          <cell r="F49">
            <v>30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25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F51">
            <v>19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F52">
            <v>23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No</v>
          </cell>
        </row>
        <row r="53">
          <cell r="F53">
            <v>24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28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No</v>
          </cell>
        </row>
        <row r="55">
          <cell r="F55">
            <v>21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No</v>
          </cell>
        </row>
        <row r="56">
          <cell r="F56">
            <v>29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24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23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No</v>
          </cell>
        </row>
        <row r="59">
          <cell r="F59">
            <v>23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31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34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No</v>
          </cell>
        </row>
        <row r="62">
          <cell r="F62">
            <v>23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24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4">
          <cell r="F64">
            <v>20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F65">
            <v>21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23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F67">
            <v>20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No</v>
          </cell>
        </row>
        <row r="68">
          <cell r="F68">
            <v>23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F69">
            <v>35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No</v>
          </cell>
        </row>
        <row r="70">
          <cell r="F70">
            <v>26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No</v>
          </cell>
        </row>
        <row r="71">
          <cell r="F71">
            <v>34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21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22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No</v>
          </cell>
        </row>
        <row r="74">
          <cell r="F74">
            <v>23</v>
          </cell>
          <cell r="J74" t="str">
            <v>INHIL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22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No</v>
          </cell>
        </row>
        <row r="76">
          <cell r="F76">
            <v>6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No</v>
          </cell>
        </row>
        <row r="77">
          <cell r="F77">
            <v>28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F78">
            <v>30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31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27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29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No</v>
          </cell>
        </row>
        <row r="82">
          <cell r="F82">
            <v>32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32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21</v>
          </cell>
          <cell r="J84" t="str">
            <v>-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No</v>
          </cell>
        </row>
        <row r="85">
          <cell r="F85">
            <v>22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No</v>
          </cell>
        </row>
        <row r="86">
          <cell r="F86">
            <v>28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INHIL</v>
          </cell>
        </row>
        <row r="87">
          <cell r="F87">
            <v>41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25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No</v>
          </cell>
        </row>
        <row r="89">
          <cell r="F89">
            <v>20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No</v>
          </cell>
        </row>
        <row r="91">
          <cell r="F91">
            <v>18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No</v>
          </cell>
        </row>
        <row r="92">
          <cell r="F92">
            <v>19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No</v>
          </cell>
        </row>
        <row r="93">
          <cell r="F93">
            <v>18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No</v>
          </cell>
        </row>
        <row r="94">
          <cell r="F94">
            <v>21</v>
          </cell>
          <cell r="N94" t="str">
            <v>No</v>
          </cell>
        </row>
        <row r="95">
          <cell r="F95">
            <v>26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No</v>
          </cell>
        </row>
      </sheetData>
      <sheetData sheetId="10" refreshError="1"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 t="str">
            <v>10235</v>
          </cell>
          <cell r="C4" t="str">
            <v>HADI SUNGKONO</v>
          </cell>
          <cell r="F4">
            <v>47</v>
          </cell>
          <cell r="J4" t="str">
            <v>INHIL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27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20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22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22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32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102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35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19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25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25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</sheetData>
      <sheetData sheetId="11" refreshError="1">
        <row r="3">
          <cell r="F3" t="str">
            <v>THN</v>
          </cell>
        </row>
        <row r="4">
          <cell r="F4">
            <v>29</v>
          </cell>
          <cell r="J4" t="str">
            <v>-</v>
          </cell>
          <cell r="K4" t="str">
            <v>INHIL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32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30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25</v>
          </cell>
          <cell r="J7" t="str">
            <v>-</v>
          </cell>
          <cell r="K7" t="str">
            <v>-</v>
          </cell>
          <cell r="L7" t="str">
            <v>INHIL</v>
          </cell>
          <cell r="M7" t="str">
            <v>-</v>
          </cell>
          <cell r="N7" t="str">
            <v>INHIL</v>
          </cell>
        </row>
        <row r="8">
          <cell r="F8">
            <v>25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24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27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A11">
            <v>8</v>
          </cell>
          <cell r="F11">
            <v>49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23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26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28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</sheetData>
      <sheetData sheetId="12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1516</v>
          </cell>
          <cell r="C4" t="str">
            <v>SATIER</v>
          </cell>
          <cell r="F4">
            <v>42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A5">
            <v>2</v>
          </cell>
          <cell r="B5">
            <v>7103</v>
          </cell>
          <cell r="C5" t="str">
            <v>SURYADI</v>
          </cell>
          <cell r="F5">
            <v>32</v>
          </cell>
          <cell r="J5" t="str">
            <v>INHIL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28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30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31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20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25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26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27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35</v>
          </cell>
          <cell r="J13" t="str">
            <v>-</v>
          </cell>
          <cell r="K13" t="str">
            <v>INHIL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21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34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26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25</v>
          </cell>
          <cell r="J17" t="str">
            <v>INHIL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19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19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25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20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17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25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23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No</v>
          </cell>
        </row>
        <row r="26">
          <cell r="F26">
            <v>19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No</v>
          </cell>
        </row>
        <row r="27">
          <cell r="F27">
            <v>25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25</v>
          </cell>
          <cell r="N28" t="str">
            <v>No</v>
          </cell>
        </row>
        <row r="29">
          <cell r="F29">
            <v>22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  <row r="38">
          <cell r="F38" t="str">
            <v xml:space="preserve">HARIAN </v>
          </cell>
        </row>
      </sheetData>
      <sheetData sheetId="13" refreshError="1">
        <row r="3">
          <cell r="F3" t="str">
            <v>THN</v>
          </cell>
        </row>
        <row r="4">
          <cell r="F4">
            <v>36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E6">
            <v>28481</v>
          </cell>
          <cell r="F6">
            <v>24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25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26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26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25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25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28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29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27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23</v>
          </cell>
        </row>
        <row r="16">
          <cell r="F16">
            <v>41</v>
          </cell>
        </row>
        <row r="17">
          <cell r="F17">
            <v>28</v>
          </cell>
        </row>
        <row r="18">
          <cell r="F18">
            <v>35</v>
          </cell>
        </row>
        <row r="19">
          <cell r="F19">
            <v>28</v>
          </cell>
        </row>
        <row r="20">
          <cell r="F20">
            <v>23</v>
          </cell>
        </row>
        <row r="21">
          <cell r="F21">
            <v>21</v>
          </cell>
        </row>
        <row r="22">
          <cell r="F22">
            <v>39</v>
          </cell>
        </row>
        <row r="23">
          <cell r="F23">
            <v>28</v>
          </cell>
        </row>
        <row r="24">
          <cell r="F24">
            <v>34</v>
          </cell>
        </row>
        <row r="25">
          <cell r="F25">
            <v>40</v>
          </cell>
        </row>
        <row r="26">
          <cell r="F26">
            <v>52</v>
          </cell>
        </row>
        <row r="27">
          <cell r="F27">
            <v>24</v>
          </cell>
        </row>
        <row r="28">
          <cell r="F28">
            <v>29</v>
          </cell>
        </row>
        <row r="29">
          <cell r="F29">
            <v>46</v>
          </cell>
        </row>
        <row r="30">
          <cell r="F30">
            <v>30</v>
          </cell>
        </row>
        <row r="31">
          <cell r="F31">
            <v>36</v>
          </cell>
        </row>
        <row r="32">
          <cell r="F32">
            <v>30</v>
          </cell>
        </row>
        <row r="33">
          <cell r="F33">
            <v>33</v>
          </cell>
        </row>
        <row r="34">
          <cell r="F34">
            <v>26</v>
          </cell>
        </row>
        <row r="35">
          <cell r="F35">
            <v>29</v>
          </cell>
        </row>
        <row r="36">
          <cell r="F36">
            <v>31</v>
          </cell>
        </row>
        <row r="37">
          <cell r="F37">
            <v>33</v>
          </cell>
        </row>
        <row r="38">
          <cell r="F38">
            <v>41</v>
          </cell>
        </row>
        <row r="39">
          <cell r="F39">
            <v>35</v>
          </cell>
        </row>
        <row r="40">
          <cell r="F40">
            <v>24</v>
          </cell>
        </row>
        <row r="41">
          <cell r="F41">
            <v>21</v>
          </cell>
        </row>
        <row r="42">
          <cell r="F42">
            <v>22</v>
          </cell>
        </row>
        <row r="43">
          <cell r="F43">
            <v>38</v>
          </cell>
        </row>
        <row r="44">
          <cell r="F44">
            <v>24</v>
          </cell>
        </row>
        <row r="45">
          <cell r="F45">
            <v>21</v>
          </cell>
        </row>
        <row r="46">
          <cell r="F46">
            <v>18</v>
          </cell>
        </row>
        <row r="47">
          <cell r="F47">
            <v>24</v>
          </cell>
        </row>
        <row r="48">
          <cell r="F48">
            <v>20</v>
          </cell>
        </row>
        <row r="49">
          <cell r="F49">
            <v>18</v>
          </cell>
        </row>
        <row r="50">
          <cell r="F50">
            <v>19</v>
          </cell>
        </row>
      </sheetData>
      <sheetData sheetId="14" refreshError="1">
        <row r="2">
          <cell r="C2" t="str">
            <v>NAMA</v>
          </cell>
        </row>
        <row r="3">
          <cell r="F3" t="str">
            <v>THN</v>
          </cell>
        </row>
        <row r="4">
          <cell r="C4" t="str">
            <v>DEDDY HERMAWAN</v>
          </cell>
          <cell r="F4">
            <v>44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C5" t="str">
            <v>SUTAN NASUTION</v>
          </cell>
          <cell r="F5">
            <v>38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31</v>
          </cell>
          <cell r="J7" t="str">
            <v>INHIL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23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38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39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26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25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26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31</v>
          </cell>
          <cell r="J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44</v>
          </cell>
          <cell r="J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32</v>
          </cell>
          <cell r="J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31</v>
          </cell>
          <cell r="J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27</v>
          </cell>
          <cell r="J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34</v>
          </cell>
          <cell r="J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31</v>
          </cell>
          <cell r="J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24</v>
          </cell>
          <cell r="J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21</v>
          </cell>
          <cell r="J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21</v>
          </cell>
          <cell r="J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32</v>
          </cell>
          <cell r="J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26</v>
          </cell>
          <cell r="J25" t="str">
            <v>-</v>
          </cell>
          <cell r="L25" t="str">
            <v>-</v>
          </cell>
          <cell r="M25" t="str">
            <v>-</v>
          </cell>
          <cell r="N25" t="str">
            <v>No</v>
          </cell>
        </row>
        <row r="26">
          <cell r="F26">
            <v>24</v>
          </cell>
          <cell r="J26" t="str">
            <v>INHIL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20</v>
          </cell>
          <cell r="J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32</v>
          </cell>
          <cell r="J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26</v>
          </cell>
          <cell r="J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25</v>
          </cell>
          <cell r="J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25</v>
          </cell>
          <cell r="J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32</v>
          </cell>
          <cell r="J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29</v>
          </cell>
          <cell r="J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31</v>
          </cell>
          <cell r="J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F35">
            <v>30</v>
          </cell>
          <cell r="J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32</v>
          </cell>
          <cell r="J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21</v>
          </cell>
          <cell r="J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24</v>
          </cell>
          <cell r="J38" t="str">
            <v>-</v>
          </cell>
          <cell r="L38" t="str">
            <v>-</v>
          </cell>
          <cell r="M38" t="str">
            <v>-</v>
          </cell>
          <cell r="N38" t="str">
            <v>No</v>
          </cell>
        </row>
        <row r="39">
          <cell r="F39">
            <v>20</v>
          </cell>
          <cell r="J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29</v>
          </cell>
          <cell r="J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21</v>
          </cell>
          <cell r="J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F42">
            <v>21</v>
          </cell>
          <cell r="J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35</v>
          </cell>
          <cell r="J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40</v>
          </cell>
          <cell r="J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26</v>
          </cell>
          <cell r="J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23</v>
          </cell>
          <cell r="J46" t="str">
            <v>INHIL</v>
          </cell>
          <cell r="L46" t="str">
            <v>-</v>
          </cell>
          <cell r="M46" t="str">
            <v>-</v>
          </cell>
          <cell r="N46" t="str">
            <v>INHIL</v>
          </cell>
        </row>
        <row r="47">
          <cell r="F47">
            <v>25</v>
          </cell>
          <cell r="J47" t="str">
            <v>-</v>
          </cell>
          <cell r="L47" t="str">
            <v>-</v>
          </cell>
          <cell r="M47" t="str">
            <v>-</v>
          </cell>
          <cell r="N47" t="str">
            <v>No</v>
          </cell>
        </row>
        <row r="48">
          <cell r="F48">
            <v>22</v>
          </cell>
          <cell r="J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30</v>
          </cell>
          <cell r="J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22</v>
          </cell>
          <cell r="J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28</v>
          </cell>
          <cell r="J51" t="str">
            <v>-</v>
          </cell>
          <cell r="L51" t="str">
            <v>-</v>
          </cell>
          <cell r="M51" t="str">
            <v>-</v>
          </cell>
          <cell r="N51" t="str">
            <v>No</v>
          </cell>
        </row>
        <row r="52">
          <cell r="F52">
            <v>31</v>
          </cell>
          <cell r="J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30</v>
          </cell>
          <cell r="J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29</v>
          </cell>
          <cell r="J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30</v>
          </cell>
          <cell r="J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20</v>
          </cell>
          <cell r="J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21</v>
          </cell>
          <cell r="J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28</v>
          </cell>
          <cell r="J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21</v>
          </cell>
          <cell r="J59" t="str">
            <v>-</v>
          </cell>
          <cell r="L59" t="str">
            <v>-</v>
          </cell>
          <cell r="M59" t="str">
            <v>-</v>
          </cell>
          <cell r="N59" t="str">
            <v>No</v>
          </cell>
        </row>
        <row r="60">
          <cell r="F60">
            <v>23</v>
          </cell>
          <cell r="J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19</v>
          </cell>
          <cell r="J61" t="str">
            <v>-</v>
          </cell>
          <cell r="L61" t="str">
            <v>-</v>
          </cell>
          <cell r="M61" t="str">
            <v>-</v>
          </cell>
          <cell r="N61" t="str">
            <v>No</v>
          </cell>
        </row>
        <row r="62">
          <cell r="F62">
            <v>28</v>
          </cell>
          <cell r="J62" t="str">
            <v>-</v>
          </cell>
          <cell r="L62" t="str">
            <v>-</v>
          </cell>
          <cell r="M62" t="str">
            <v>-</v>
          </cell>
          <cell r="N62" t="str">
            <v>INHIL</v>
          </cell>
        </row>
        <row r="63">
          <cell r="F63">
            <v>20</v>
          </cell>
          <cell r="J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4">
          <cell r="F64">
            <v>26</v>
          </cell>
          <cell r="J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F65">
            <v>30</v>
          </cell>
          <cell r="J65" t="str">
            <v>-</v>
          </cell>
          <cell r="L65" t="str">
            <v>-</v>
          </cell>
          <cell r="M65" t="str">
            <v>-</v>
          </cell>
          <cell r="N65" t="str">
            <v>No</v>
          </cell>
        </row>
        <row r="66">
          <cell r="F66">
            <v>22</v>
          </cell>
          <cell r="J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F67">
            <v>21</v>
          </cell>
          <cell r="J67" t="str">
            <v>-</v>
          </cell>
          <cell r="L67" t="str">
            <v>-</v>
          </cell>
          <cell r="M67" t="str">
            <v>-</v>
          </cell>
          <cell r="N67" t="str">
            <v>INHIL</v>
          </cell>
        </row>
        <row r="68">
          <cell r="F68">
            <v>23</v>
          </cell>
          <cell r="J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F69">
            <v>23</v>
          </cell>
          <cell r="J69" t="str">
            <v>-</v>
          </cell>
          <cell r="L69" t="str">
            <v>-</v>
          </cell>
          <cell r="M69" t="str">
            <v>-</v>
          </cell>
          <cell r="N69" t="str">
            <v>No</v>
          </cell>
        </row>
        <row r="70">
          <cell r="F70">
            <v>22</v>
          </cell>
          <cell r="J70" t="str">
            <v>INHIL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24</v>
          </cell>
          <cell r="J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21</v>
          </cell>
          <cell r="J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21</v>
          </cell>
          <cell r="J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23</v>
          </cell>
          <cell r="J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23</v>
          </cell>
          <cell r="J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24</v>
          </cell>
          <cell r="J76" t="str">
            <v>INHIL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27</v>
          </cell>
          <cell r="J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F78">
            <v>27</v>
          </cell>
          <cell r="J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25</v>
          </cell>
          <cell r="J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26</v>
          </cell>
          <cell r="J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22</v>
          </cell>
          <cell r="J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22</v>
          </cell>
          <cell r="J82" t="str">
            <v>INHIL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21</v>
          </cell>
          <cell r="J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26</v>
          </cell>
          <cell r="J84" t="str">
            <v>-</v>
          </cell>
          <cell r="L84" t="str">
            <v>-</v>
          </cell>
          <cell r="M84" t="str">
            <v>-</v>
          </cell>
          <cell r="N84" t="str">
            <v>No</v>
          </cell>
        </row>
        <row r="85">
          <cell r="F85">
            <v>24</v>
          </cell>
          <cell r="J85" t="str">
            <v>-</v>
          </cell>
          <cell r="L85" t="str">
            <v>-</v>
          </cell>
          <cell r="M85" t="str">
            <v>-</v>
          </cell>
          <cell r="N85" t="str">
            <v>No</v>
          </cell>
        </row>
        <row r="86">
          <cell r="F86">
            <v>21</v>
          </cell>
          <cell r="J86" t="str">
            <v>-</v>
          </cell>
          <cell r="L86" t="str">
            <v>-</v>
          </cell>
          <cell r="M86" t="str">
            <v>-</v>
          </cell>
          <cell r="N86" t="str">
            <v>No</v>
          </cell>
        </row>
        <row r="87">
          <cell r="F87">
            <v>20</v>
          </cell>
          <cell r="J87" t="str">
            <v>-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22</v>
          </cell>
          <cell r="J88" t="str">
            <v>-</v>
          </cell>
          <cell r="L88" t="str">
            <v>-</v>
          </cell>
          <cell r="M88" t="str">
            <v>-</v>
          </cell>
          <cell r="N88" t="str">
            <v>No</v>
          </cell>
        </row>
        <row r="89">
          <cell r="F89">
            <v>24</v>
          </cell>
          <cell r="J89" t="str">
            <v>-</v>
          </cell>
          <cell r="L89" t="str">
            <v>-</v>
          </cell>
          <cell r="M89" t="str">
            <v>-</v>
          </cell>
          <cell r="N89" t="str">
            <v>No</v>
          </cell>
        </row>
        <row r="90">
          <cell r="F90">
            <v>24</v>
          </cell>
          <cell r="J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29</v>
          </cell>
          <cell r="J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23</v>
          </cell>
          <cell r="J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30</v>
          </cell>
          <cell r="J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28</v>
          </cell>
          <cell r="J94" t="str">
            <v>-</v>
          </cell>
          <cell r="L94" t="str">
            <v>-</v>
          </cell>
          <cell r="M94" t="str">
            <v>-</v>
          </cell>
          <cell r="N94" t="str">
            <v>INHIL</v>
          </cell>
        </row>
        <row r="95">
          <cell r="F95">
            <v>27</v>
          </cell>
          <cell r="J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24</v>
          </cell>
          <cell r="J96" t="str">
            <v>-</v>
          </cell>
          <cell r="L96" t="str">
            <v>-</v>
          </cell>
          <cell r="M96" t="str">
            <v>-</v>
          </cell>
          <cell r="N96" t="str">
            <v>INHIL</v>
          </cell>
        </row>
        <row r="97">
          <cell r="F97">
            <v>21</v>
          </cell>
          <cell r="J97" t="str">
            <v>INHIL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25</v>
          </cell>
          <cell r="J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32</v>
          </cell>
          <cell r="J99" t="str">
            <v>-</v>
          </cell>
          <cell r="L99" t="str">
            <v>-</v>
          </cell>
          <cell r="M99" t="str">
            <v>-</v>
          </cell>
          <cell r="N99" t="str">
            <v>INHIL</v>
          </cell>
        </row>
        <row r="100">
          <cell r="F100">
            <v>29</v>
          </cell>
          <cell r="J100" t="str">
            <v>-</v>
          </cell>
          <cell r="L100" t="str">
            <v>-</v>
          </cell>
          <cell r="M100" t="str">
            <v>-</v>
          </cell>
          <cell r="N100" t="str">
            <v>No</v>
          </cell>
        </row>
        <row r="101">
          <cell r="F101">
            <v>25</v>
          </cell>
          <cell r="J101" t="str">
            <v>-</v>
          </cell>
          <cell r="L101" t="str">
            <v>-</v>
          </cell>
          <cell r="M101" t="str">
            <v>-</v>
          </cell>
          <cell r="N101" t="str">
            <v>No</v>
          </cell>
        </row>
        <row r="102">
          <cell r="F102">
            <v>32</v>
          </cell>
          <cell r="J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22</v>
          </cell>
          <cell r="J103" t="str">
            <v>-</v>
          </cell>
          <cell r="L103" t="str">
            <v>-</v>
          </cell>
          <cell r="M103" t="str">
            <v>-</v>
          </cell>
          <cell r="N103" t="str">
            <v>No</v>
          </cell>
        </row>
        <row r="104">
          <cell r="F104">
            <v>21</v>
          </cell>
          <cell r="J104" t="str">
            <v>-</v>
          </cell>
          <cell r="L104" t="str">
            <v>-</v>
          </cell>
          <cell r="M104" t="str">
            <v>-</v>
          </cell>
          <cell r="N104" t="str">
            <v>No</v>
          </cell>
        </row>
        <row r="105">
          <cell r="F105">
            <v>23</v>
          </cell>
          <cell r="J105" t="str">
            <v>-</v>
          </cell>
          <cell r="L105" t="str">
            <v>-</v>
          </cell>
          <cell r="M105" t="str">
            <v>-</v>
          </cell>
          <cell r="N105" t="str">
            <v>INHIL</v>
          </cell>
        </row>
        <row r="106">
          <cell r="F106">
            <v>25</v>
          </cell>
          <cell r="J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20</v>
          </cell>
          <cell r="J107" t="str">
            <v>-</v>
          </cell>
          <cell r="L107" t="str">
            <v>-</v>
          </cell>
          <cell r="M107" t="str">
            <v>-</v>
          </cell>
          <cell r="N107" t="str">
            <v>No</v>
          </cell>
        </row>
        <row r="108">
          <cell r="F108">
            <v>21</v>
          </cell>
          <cell r="J108" t="str">
            <v>-</v>
          </cell>
          <cell r="L108" t="str">
            <v>-</v>
          </cell>
          <cell r="M108" t="str">
            <v>-</v>
          </cell>
          <cell r="N108" t="str">
            <v>No</v>
          </cell>
        </row>
        <row r="109">
          <cell r="F109">
            <v>21</v>
          </cell>
          <cell r="J109" t="str">
            <v>-</v>
          </cell>
          <cell r="L109" t="str">
            <v>-</v>
          </cell>
          <cell r="M109" t="str">
            <v>-</v>
          </cell>
          <cell r="N109" t="str">
            <v>INHIL</v>
          </cell>
        </row>
        <row r="110">
          <cell r="F110">
            <v>30</v>
          </cell>
          <cell r="J110" t="str">
            <v>-</v>
          </cell>
          <cell r="L110" t="str">
            <v>-</v>
          </cell>
          <cell r="M110" t="str">
            <v>-</v>
          </cell>
          <cell r="N110" t="str">
            <v>INHIL</v>
          </cell>
        </row>
        <row r="111">
          <cell r="F111">
            <v>32</v>
          </cell>
          <cell r="J111" t="str">
            <v>INHIL</v>
          </cell>
          <cell r="L111" t="str">
            <v>-</v>
          </cell>
          <cell r="M111" t="str">
            <v>-</v>
          </cell>
          <cell r="N111" t="str">
            <v>INHIL</v>
          </cell>
        </row>
        <row r="112">
          <cell r="F112">
            <v>33</v>
          </cell>
          <cell r="J112" t="str">
            <v>INHIL</v>
          </cell>
          <cell r="L112" t="str">
            <v>-</v>
          </cell>
          <cell r="M112" t="str">
            <v>-</v>
          </cell>
          <cell r="N112" t="str">
            <v>INHIL</v>
          </cell>
        </row>
        <row r="113">
          <cell r="F113">
            <v>20</v>
          </cell>
          <cell r="J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20</v>
          </cell>
          <cell r="J114" t="str">
            <v>-</v>
          </cell>
          <cell r="L114" t="str">
            <v>-</v>
          </cell>
          <cell r="M114" t="str">
            <v>-</v>
          </cell>
          <cell r="N114" t="str">
            <v>No</v>
          </cell>
        </row>
        <row r="115">
          <cell r="F115">
            <v>22</v>
          </cell>
          <cell r="J115" t="str">
            <v>-</v>
          </cell>
          <cell r="L115" t="str">
            <v>-</v>
          </cell>
          <cell r="M115" t="str">
            <v>-</v>
          </cell>
          <cell r="N115" t="str">
            <v>No</v>
          </cell>
        </row>
        <row r="116">
          <cell r="F116">
            <v>25</v>
          </cell>
          <cell r="J116" t="str">
            <v>-</v>
          </cell>
          <cell r="L116" t="str">
            <v>-</v>
          </cell>
          <cell r="M116" t="str">
            <v>-</v>
          </cell>
          <cell r="N116" t="str">
            <v>No</v>
          </cell>
        </row>
        <row r="117">
          <cell r="F117">
            <v>26</v>
          </cell>
          <cell r="J117" t="str">
            <v>-</v>
          </cell>
          <cell r="L117" t="str">
            <v>-</v>
          </cell>
          <cell r="M117" t="str">
            <v>-</v>
          </cell>
          <cell r="N117" t="str">
            <v>No</v>
          </cell>
        </row>
        <row r="118">
          <cell r="F118">
            <v>22</v>
          </cell>
          <cell r="J118" t="str">
            <v>-</v>
          </cell>
          <cell r="L118" t="str">
            <v>-</v>
          </cell>
          <cell r="M118" t="str">
            <v>-</v>
          </cell>
          <cell r="N118" t="str">
            <v>No</v>
          </cell>
        </row>
        <row r="119">
          <cell r="F119">
            <v>20</v>
          </cell>
          <cell r="J119" t="str">
            <v>-</v>
          </cell>
          <cell r="L119" t="str">
            <v>-</v>
          </cell>
          <cell r="M119" t="str">
            <v>-</v>
          </cell>
          <cell r="N119" t="str">
            <v>No</v>
          </cell>
        </row>
        <row r="120">
          <cell r="F120">
            <v>21</v>
          </cell>
          <cell r="J120" t="str">
            <v>-</v>
          </cell>
          <cell r="L120" t="str">
            <v>-</v>
          </cell>
          <cell r="M120" t="str">
            <v>-</v>
          </cell>
          <cell r="N120" t="str">
            <v>No</v>
          </cell>
        </row>
        <row r="121">
          <cell r="F121">
            <v>19</v>
          </cell>
          <cell r="J121" t="str">
            <v>-</v>
          </cell>
          <cell r="L121" t="str">
            <v>-</v>
          </cell>
          <cell r="M121" t="str">
            <v>-</v>
          </cell>
          <cell r="N121" t="str">
            <v>No</v>
          </cell>
        </row>
        <row r="122">
          <cell r="F122">
            <v>19</v>
          </cell>
          <cell r="J122" t="str">
            <v>-</v>
          </cell>
          <cell r="L122" t="str">
            <v>-</v>
          </cell>
          <cell r="M122" t="str">
            <v>-</v>
          </cell>
          <cell r="N122" t="str">
            <v>No</v>
          </cell>
        </row>
        <row r="123">
          <cell r="F123">
            <v>22</v>
          </cell>
          <cell r="J123" t="str">
            <v>-</v>
          </cell>
          <cell r="L123" t="str">
            <v>-</v>
          </cell>
          <cell r="M123" t="str">
            <v>-</v>
          </cell>
          <cell r="N123" t="str">
            <v>No</v>
          </cell>
        </row>
        <row r="124">
          <cell r="F124">
            <v>29</v>
          </cell>
          <cell r="J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21</v>
          </cell>
          <cell r="J125" t="str">
            <v>-</v>
          </cell>
          <cell r="L125" t="str">
            <v>-</v>
          </cell>
          <cell r="M125" t="str">
            <v>-</v>
          </cell>
          <cell r="N125" t="str">
            <v>No</v>
          </cell>
        </row>
        <row r="126">
          <cell r="F126">
            <v>24</v>
          </cell>
          <cell r="J126" t="str">
            <v>-</v>
          </cell>
          <cell r="L126" t="str">
            <v>-</v>
          </cell>
          <cell r="M126" t="str">
            <v>-</v>
          </cell>
          <cell r="N126" t="str">
            <v>No</v>
          </cell>
        </row>
        <row r="127">
          <cell r="F127">
            <v>21</v>
          </cell>
          <cell r="J127" t="str">
            <v>-</v>
          </cell>
          <cell r="L127" t="str">
            <v>-</v>
          </cell>
          <cell r="M127" t="str">
            <v>-</v>
          </cell>
          <cell r="N127" t="str">
            <v>No</v>
          </cell>
        </row>
        <row r="128">
          <cell r="F128">
            <v>20</v>
          </cell>
          <cell r="J128" t="str">
            <v>-</v>
          </cell>
          <cell r="L128" t="str">
            <v>-</v>
          </cell>
          <cell r="M128" t="str">
            <v>-</v>
          </cell>
          <cell r="N128" t="str">
            <v>No</v>
          </cell>
        </row>
        <row r="129">
          <cell r="F129">
            <v>19</v>
          </cell>
          <cell r="J129" t="str">
            <v>-</v>
          </cell>
          <cell r="L129" t="str">
            <v>-</v>
          </cell>
          <cell r="M129" t="str">
            <v>-</v>
          </cell>
          <cell r="N129" t="str">
            <v>No</v>
          </cell>
        </row>
        <row r="130">
          <cell r="F130">
            <v>20</v>
          </cell>
          <cell r="J130" t="str">
            <v>-</v>
          </cell>
          <cell r="L130" t="str">
            <v>-</v>
          </cell>
          <cell r="M130" t="str">
            <v>-</v>
          </cell>
          <cell r="N130" t="str">
            <v>No</v>
          </cell>
        </row>
        <row r="131">
          <cell r="F131">
            <v>21</v>
          </cell>
          <cell r="J131" t="str">
            <v>-</v>
          </cell>
          <cell r="L131" t="str">
            <v>-</v>
          </cell>
          <cell r="M131" t="str">
            <v>-</v>
          </cell>
          <cell r="N131" t="str">
            <v>No</v>
          </cell>
        </row>
        <row r="132">
          <cell r="F132">
            <v>20</v>
          </cell>
          <cell r="J132" t="str">
            <v>-</v>
          </cell>
          <cell r="L132" t="str">
            <v>-</v>
          </cell>
          <cell r="M132" t="str">
            <v>-</v>
          </cell>
          <cell r="N132" t="str">
            <v>No</v>
          </cell>
        </row>
        <row r="133">
          <cell r="F133">
            <v>19</v>
          </cell>
          <cell r="J133" t="str">
            <v>-</v>
          </cell>
          <cell r="L133" t="str">
            <v>-</v>
          </cell>
          <cell r="M133" t="str">
            <v>-</v>
          </cell>
          <cell r="N133" t="str">
            <v>No</v>
          </cell>
        </row>
        <row r="134">
          <cell r="F134">
            <v>20</v>
          </cell>
          <cell r="J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22</v>
          </cell>
          <cell r="J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19</v>
          </cell>
          <cell r="J136" t="str">
            <v>-</v>
          </cell>
          <cell r="L136" t="str">
            <v>-</v>
          </cell>
          <cell r="M136" t="str">
            <v>-</v>
          </cell>
          <cell r="N136" t="str">
            <v>No</v>
          </cell>
        </row>
        <row r="137">
          <cell r="F137">
            <v>22</v>
          </cell>
          <cell r="J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21</v>
          </cell>
          <cell r="J138" t="str">
            <v>-</v>
          </cell>
          <cell r="L138" t="str">
            <v>-</v>
          </cell>
          <cell r="M138" t="str">
            <v>-</v>
          </cell>
          <cell r="N138" t="str">
            <v>No</v>
          </cell>
        </row>
        <row r="139">
          <cell r="F139">
            <v>20</v>
          </cell>
          <cell r="J139" t="str">
            <v>-</v>
          </cell>
          <cell r="L139" t="str">
            <v>-</v>
          </cell>
          <cell r="M139" t="str">
            <v>-</v>
          </cell>
          <cell r="N139" t="str">
            <v>INHIL</v>
          </cell>
        </row>
        <row r="140">
          <cell r="F140">
            <v>21</v>
          </cell>
          <cell r="J140" t="str">
            <v>-</v>
          </cell>
          <cell r="L140" t="str">
            <v>-</v>
          </cell>
          <cell r="M140" t="str">
            <v>-</v>
          </cell>
          <cell r="N140" t="str">
            <v>No</v>
          </cell>
        </row>
        <row r="141">
          <cell r="F141">
            <v>24</v>
          </cell>
          <cell r="J141" t="str">
            <v>-</v>
          </cell>
          <cell r="L141" t="str">
            <v>-</v>
          </cell>
          <cell r="M141" t="str">
            <v>-</v>
          </cell>
          <cell r="N141" t="str">
            <v>No</v>
          </cell>
        </row>
        <row r="142">
          <cell r="F142">
            <v>18</v>
          </cell>
          <cell r="J142" t="str">
            <v>-</v>
          </cell>
          <cell r="L142" t="str">
            <v>-</v>
          </cell>
          <cell r="M142" t="str">
            <v>-</v>
          </cell>
          <cell r="N142" t="str">
            <v>No</v>
          </cell>
        </row>
        <row r="143">
          <cell r="F143">
            <v>20</v>
          </cell>
          <cell r="J143" t="str">
            <v>-</v>
          </cell>
          <cell r="L143" t="str">
            <v>-</v>
          </cell>
          <cell r="M143" t="str">
            <v>-</v>
          </cell>
          <cell r="N143" t="str">
            <v>No</v>
          </cell>
        </row>
        <row r="144">
          <cell r="F144">
            <v>19</v>
          </cell>
          <cell r="J144" t="str">
            <v>-</v>
          </cell>
          <cell r="L144" t="str">
            <v>-</v>
          </cell>
          <cell r="M144" t="str">
            <v>-</v>
          </cell>
          <cell r="N144" t="str">
            <v>INHIL</v>
          </cell>
        </row>
        <row r="145">
          <cell r="F145">
            <v>23</v>
          </cell>
          <cell r="J145" t="str">
            <v>-</v>
          </cell>
          <cell r="L145" t="str">
            <v>-</v>
          </cell>
          <cell r="M145" t="str">
            <v>-</v>
          </cell>
          <cell r="N145" t="str">
            <v>No</v>
          </cell>
        </row>
        <row r="146">
          <cell r="F146">
            <v>19</v>
          </cell>
          <cell r="J146" t="str">
            <v>-</v>
          </cell>
          <cell r="L146" t="str">
            <v>-</v>
          </cell>
          <cell r="M146" t="str">
            <v>-</v>
          </cell>
          <cell r="N146" t="str">
            <v>No</v>
          </cell>
        </row>
        <row r="147">
          <cell r="F147">
            <v>24</v>
          </cell>
          <cell r="J147" t="str">
            <v>-</v>
          </cell>
          <cell r="L147" t="str">
            <v>-</v>
          </cell>
          <cell r="M147" t="str">
            <v>-</v>
          </cell>
          <cell r="N147" t="str">
            <v>No</v>
          </cell>
        </row>
        <row r="148">
          <cell r="F148">
            <v>25</v>
          </cell>
          <cell r="J148" t="str">
            <v>-</v>
          </cell>
          <cell r="L148" t="str">
            <v>-</v>
          </cell>
          <cell r="M148" t="str">
            <v>-</v>
          </cell>
          <cell r="N148" t="str">
            <v>No</v>
          </cell>
        </row>
        <row r="149">
          <cell r="F149">
            <v>24</v>
          </cell>
          <cell r="J149" t="str">
            <v>-</v>
          </cell>
          <cell r="L149" t="str">
            <v>-</v>
          </cell>
          <cell r="M149" t="str">
            <v>-</v>
          </cell>
          <cell r="N149" t="str">
            <v>No</v>
          </cell>
        </row>
        <row r="150">
          <cell r="F150">
            <v>25</v>
          </cell>
          <cell r="J150" t="str">
            <v>INHIL</v>
          </cell>
          <cell r="L150" t="str">
            <v>-</v>
          </cell>
          <cell r="M150" t="str">
            <v>-</v>
          </cell>
          <cell r="N150" t="str">
            <v>INHIL</v>
          </cell>
        </row>
        <row r="151">
          <cell r="F151">
            <v>23</v>
          </cell>
          <cell r="J151" t="str">
            <v>INHIL</v>
          </cell>
          <cell r="L151" t="str">
            <v>-</v>
          </cell>
          <cell r="M151" t="str">
            <v>-</v>
          </cell>
          <cell r="N151" t="str">
            <v>INHIL</v>
          </cell>
        </row>
        <row r="152">
          <cell r="F152">
            <v>21</v>
          </cell>
          <cell r="J152" t="str">
            <v>-</v>
          </cell>
          <cell r="L152" t="str">
            <v>-</v>
          </cell>
          <cell r="M152" t="str">
            <v>-</v>
          </cell>
          <cell r="N152" t="str">
            <v>No</v>
          </cell>
        </row>
        <row r="153">
          <cell r="F153">
            <v>23</v>
          </cell>
          <cell r="J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21</v>
          </cell>
          <cell r="J154" t="str">
            <v>-</v>
          </cell>
          <cell r="L154" t="str">
            <v>-</v>
          </cell>
          <cell r="M154" t="str">
            <v>-</v>
          </cell>
          <cell r="N154" t="str">
            <v>INHIL</v>
          </cell>
        </row>
        <row r="155">
          <cell r="F155">
            <v>21</v>
          </cell>
          <cell r="J155" t="str">
            <v>-</v>
          </cell>
          <cell r="L155" t="str">
            <v>-</v>
          </cell>
          <cell r="M155" t="str">
            <v>-</v>
          </cell>
          <cell r="N155" t="str">
            <v>INHIL</v>
          </cell>
        </row>
        <row r="156">
          <cell r="F156">
            <v>19</v>
          </cell>
          <cell r="J156" t="str">
            <v>-</v>
          </cell>
          <cell r="L156" t="str">
            <v>-</v>
          </cell>
          <cell r="M156" t="str">
            <v>-</v>
          </cell>
          <cell r="N156" t="str">
            <v>INHIL</v>
          </cell>
        </row>
        <row r="157">
          <cell r="F157">
            <v>22</v>
          </cell>
          <cell r="J157" t="str">
            <v>-</v>
          </cell>
          <cell r="L157" t="str">
            <v>-</v>
          </cell>
          <cell r="M157" t="str">
            <v>-</v>
          </cell>
          <cell r="N157" t="str">
            <v>INHIL</v>
          </cell>
        </row>
        <row r="158">
          <cell r="F158">
            <v>25</v>
          </cell>
          <cell r="J158" t="str">
            <v>-</v>
          </cell>
          <cell r="L158" t="str">
            <v>-</v>
          </cell>
          <cell r="M158" t="str">
            <v>-</v>
          </cell>
          <cell r="N158" t="str">
            <v>No</v>
          </cell>
        </row>
        <row r="159">
          <cell r="F159">
            <v>23</v>
          </cell>
          <cell r="J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20</v>
          </cell>
          <cell r="J160" t="str">
            <v>-</v>
          </cell>
          <cell r="L160" t="str">
            <v>-</v>
          </cell>
          <cell r="M160" t="str">
            <v>-</v>
          </cell>
          <cell r="N160" t="str">
            <v>No</v>
          </cell>
        </row>
        <row r="161">
          <cell r="F161">
            <v>24</v>
          </cell>
          <cell r="J161" t="str">
            <v>-</v>
          </cell>
          <cell r="L161" t="str">
            <v>-</v>
          </cell>
          <cell r="M161" t="str">
            <v>-</v>
          </cell>
          <cell r="N161" t="str">
            <v>INHIL</v>
          </cell>
        </row>
        <row r="162">
          <cell r="F162">
            <v>20</v>
          </cell>
          <cell r="J162" t="str">
            <v>-</v>
          </cell>
          <cell r="L162" t="str">
            <v>-</v>
          </cell>
          <cell r="M162" t="str">
            <v>INHIL</v>
          </cell>
          <cell r="N162" t="str">
            <v>INHIL</v>
          </cell>
        </row>
        <row r="163">
          <cell r="F163">
            <v>20</v>
          </cell>
          <cell r="J163" t="str">
            <v>-</v>
          </cell>
          <cell r="L163" t="str">
            <v>-</v>
          </cell>
          <cell r="M163" t="str">
            <v>-</v>
          </cell>
          <cell r="N163" t="str">
            <v>INHIL</v>
          </cell>
        </row>
        <row r="164">
          <cell r="F164">
            <v>20</v>
          </cell>
          <cell r="J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21</v>
          </cell>
          <cell r="J165" t="str">
            <v>-</v>
          </cell>
          <cell r="L165" t="str">
            <v>-</v>
          </cell>
          <cell r="M165" t="str">
            <v>-</v>
          </cell>
          <cell r="N165" t="str">
            <v>No</v>
          </cell>
        </row>
        <row r="166">
          <cell r="F166">
            <v>19</v>
          </cell>
          <cell r="J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18</v>
          </cell>
          <cell r="J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18</v>
          </cell>
          <cell r="J168" t="str">
            <v>-</v>
          </cell>
          <cell r="L168" t="str">
            <v>-</v>
          </cell>
          <cell r="M168" t="str">
            <v>-</v>
          </cell>
          <cell r="N168" t="str">
            <v>No</v>
          </cell>
        </row>
        <row r="169">
          <cell r="F169">
            <v>19</v>
          </cell>
          <cell r="J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18</v>
          </cell>
          <cell r="J170" t="str">
            <v>-</v>
          </cell>
          <cell r="L170" t="str">
            <v>-</v>
          </cell>
          <cell r="M170" t="str">
            <v>-</v>
          </cell>
          <cell r="N170" t="str">
            <v>No</v>
          </cell>
        </row>
        <row r="171">
          <cell r="F171">
            <v>19</v>
          </cell>
          <cell r="J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18</v>
          </cell>
          <cell r="J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18</v>
          </cell>
          <cell r="J173" t="str">
            <v>-</v>
          </cell>
          <cell r="L173" t="str">
            <v>-</v>
          </cell>
          <cell r="M173" t="str">
            <v>-</v>
          </cell>
          <cell r="N173" t="str">
            <v>No</v>
          </cell>
        </row>
        <row r="174">
          <cell r="F174">
            <v>19</v>
          </cell>
          <cell r="J174" t="str">
            <v>-</v>
          </cell>
          <cell r="L174" t="str">
            <v>-</v>
          </cell>
          <cell r="M174" t="str">
            <v>-</v>
          </cell>
          <cell r="N174" t="str">
            <v>No</v>
          </cell>
        </row>
        <row r="175">
          <cell r="F175">
            <v>18</v>
          </cell>
          <cell r="J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20</v>
          </cell>
          <cell r="J176" t="str">
            <v>-</v>
          </cell>
          <cell r="L176" t="str">
            <v>-</v>
          </cell>
          <cell r="M176" t="str">
            <v>-</v>
          </cell>
          <cell r="N176" t="str">
            <v>No</v>
          </cell>
        </row>
        <row r="177">
          <cell r="F177">
            <v>24</v>
          </cell>
          <cell r="J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18</v>
          </cell>
          <cell r="J178" t="str">
            <v>-</v>
          </cell>
          <cell r="L178" t="str">
            <v>-</v>
          </cell>
          <cell r="M178" t="str">
            <v>-</v>
          </cell>
          <cell r="N178" t="str">
            <v>No</v>
          </cell>
        </row>
        <row r="179">
          <cell r="F179">
            <v>19</v>
          </cell>
          <cell r="J179" t="str">
            <v>-</v>
          </cell>
          <cell r="L179" t="str">
            <v>-</v>
          </cell>
          <cell r="M179" t="str">
            <v>-</v>
          </cell>
          <cell r="N179" t="str">
            <v>No</v>
          </cell>
        </row>
        <row r="180">
          <cell r="F180">
            <v>25</v>
          </cell>
          <cell r="J180" t="str">
            <v>-</v>
          </cell>
          <cell r="L180" t="str">
            <v>-</v>
          </cell>
          <cell r="M180" t="str">
            <v>-</v>
          </cell>
          <cell r="N180" t="str">
            <v>No</v>
          </cell>
        </row>
        <row r="181">
          <cell r="F181">
            <v>19</v>
          </cell>
          <cell r="J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19</v>
          </cell>
          <cell r="J182" t="str">
            <v>-</v>
          </cell>
          <cell r="L182" t="str">
            <v>-</v>
          </cell>
          <cell r="M182" t="str">
            <v>-</v>
          </cell>
          <cell r="N182" t="str">
            <v>No</v>
          </cell>
        </row>
        <row r="183">
          <cell r="F183">
            <v>21</v>
          </cell>
          <cell r="J183" t="str">
            <v>-</v>
          </cell>
          <cell r="L183" t="str">
            <v>-</v>
          </cell>
          <cell r="M183" t="str">
            <v>-</v>
          </cell>
          <cell r="N183" t="str">
            <v>No</v>
          </cell>
        </row>
        <row r="184">
          <cell r="F184">
            <v>17</v>
          </cell>
          <cell r="J184" t="str">
            <v>-</v>
          </cell>
          <cell r="L184" t="str">
            <v>-</v>
          </cell>
          <cell r="M184" t="str">
            <v>-</v>
          </cell>
          <cell r="N184" t="str">
            <v>INHIL</v>
          </cell>
        </row>
        <row r="185">
          <cell r="F185">
            <v>18</v>
          </cell>
          <cell r="J185" t="str">
            <v>-</v>
          </cell>
          <cell r="L185" t="str">
            <v>-</v>
          </cell>
          <cell r="M185" t="str">
            <v>-</v>
          </cell>
          <cell r="N185" t="str">
            <v>No</v>
          </cell>
        </row>
        <row r="186">
          <cell r="F186">
            <v>22</v>
          </cell>
          <cell r="J186" t="str">
            <v>-</v>
          </cell>
          <cell r="L186" t="str">
            <v>-</v>
          </cell>
          <cell r="M186" t="str">
            <v>-</v>
          </cell>
          <cell r="N186" t="str">
            <v>No</v>
          </cell>
        </row>
        <row r="187">
          <cell r="F187">
            <v>19</v>
          </cell>
          <cell r="J187" t="str">
            <v>INHIL</v>
          </cell>
          <cell r="L187" t="str">
            <v>-</v>
          </cell>
          <cell r="M187" t="str">
            <v>-</v>
          </cell>
          <cell r="N187" t="str">
            <v>INHIL</v>
          </cell>
        </row>
        <row r="188">
          <cell r="F188">
            <v>19</v>
          </cell>
          <cell r="J188" t="str">
            <v>-</v>
          </cell>
          <cell r="L188" t="str">
            <v>-</v>
          </cell>
          <cell r="M188" t="str">
            <v>-</v>
          </cell>
          <cell r="N188" t="str">
            <v>No</v>
          </cell>
        </row>
        <row r="189">
          <cell r="F189">
            <v>18</v>
          </cell>
          <cell r="J189" t="str">
            <v>-</v>
          </cell>
          <cell r="L189" t="str">
            <v>-</v>
          </cell>
          <cell r="M189" t="str">
            <v>-</v>
          </cell>
          <cell r="N189" t="str">
            <v>No</v>
          </cell>
        </row>
        <row r="190">
          <cell r="F190">
            <v>23</v>
          </cell>
          <cell r="J190" t="str">
            <v>-</v>
          </cell>
          <cell r="L190" t="str">
            <v>NHIL</v>
          </cell>
          <cell r="M190" t="str">
            <v>-</v>
          </cell>
          <cell r="N190" t="str">
            <v>INHIL</v>
          </cell>
        </row>
        <row r="191">
          <cell r="F191">
            <v>21</v>
          </cell>
          <cell r="J191" t="str">
            <v>-</v>
          </cell>
          <cell r="L191" t="str">
            <v>-</v>
          </cell>
          <cell r="M191" t="str">
            <v>-</v>
          </cell>
          <cell r="N191" t="str">
            <v>No</v>
          </cell>
        </row>
        <row r="192">
          <cell r="F192">
            <v>23</v>
          </cell>
          <cell r="J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28</v>
          </cell>
          <cell r="J193" t="str">
            <v>-</v>
          </cell>
          <cell r="L193" t="str">
            <v>-</v>
          </cell>
          <cell r="M193" t="str">
            <v>-</v>
          </cell>
          <cell r="N193" t="str">
            <v>No</v>
          </cell>
        </row>
        <row r="194">
          <cell r="F194">
            <v>20</v>
          </cell>
          <cell r="J194" t="str">
            <v>-</v>
          </cell>
          <cell r="L194" t="str">
            <v>-</v>
          </cell>
          <cell r="M194" t="str">
            <v>-</v>
          </cell>
          <cell r="N194" t="str">
            <v>No</v>
          </cell>
        </row>
        <row r="195">
          <cell r="F195">
            <v>19</v>
          </cell>
          <cell r="J195" t="str">
            <v>-</v>
          </cell>
          <cell r="L195" t="str">
            <v>-</v>
          </cell>
          <cell r="M195" t="str">
            <v>-</v>
          </cell>
          <cell r="N195" t="str">
            <v>No</v>
          </cell>
        </row>
        <row r="196">
          <cell r="F196">
            <v>19</v>
          </cell>
          <cell r="J196" t="str">
            <v>-</v>
          </cell>
          <cell r="L196" t="str">
            <v>-</v>
          </cell>
          <cell r="M196" t="str">
            <v>-</v>
          </cell>
          <cell r="N196" t="str">
            <v>INHIL</v>
          </cell>
        </row>
      </sheetData>
      <sheetData sheetId="15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10873</v>
          </cell>
          <cell r="C4" t="str">
            <v>SATINA SOMAD</v>
          </cell>
          <cell r="F4">
            <v>32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38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28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28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33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29</v>
          </cell>
          <cell r="J9" t="str">
            <v>INHIL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J17" t="str">
            <v>INHIL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No</v>
          </cell>
        </row>
        <row r="41"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No</v>
          </cell>
        </row>
        <row r="44"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No</v>
          </cell>
        </row>
        <row r="45"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J47" t="str">
            <v>INHIL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N49" t="str">
            <v>INHIL</v>
          </cell>
        </row>
      </sheetData>
      <sheetData sheetId="16" refreshError="1">
        <row r="3">
          <cell r="F3" t="str">
            <v>THN</v>
          </cell>
        </row>
        <row r="4">
          <cell r="F4" t="str">
            <v>THN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27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28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34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24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28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41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36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23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27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25</v>
          </cell>
          <cell r="J14" t="str">
            <v>INHIL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20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36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27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27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22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23</v>
          </cell>
          <cell r="J20" t="str">
            <v>INHIL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28</v>
          </cell>
          <cell r="J21" t="str">
            <v>-</v>
          </cell>
          <cell r="K21" t="str">
            <v>INHIL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26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43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22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35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21</v>
          </cell>
          <cell r="J26" t="str">
            <v>INHIL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27</v>
          </cell>
          <cell r="J27" t="str">
            <v>INHIL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39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38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32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32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33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30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32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31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No</v>
          </cell>
        </row>
        <row r="36">
          <cell r="F36">
            <v>26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30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23</v>
          </cell>
          <cell r="J38" t="str">
            <v>INHIL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24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48</v>
          </cell>
          <cell r="J40" t="str">
            <v>INHIL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23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F42">
            <v>25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26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No</v>
          </cell>
        </row>
        <row r="44">
          <cell r="F44">
            <v>26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No</v>
          </cell>
        </row>
        <row r="45">
          <cell r="F45">
            <v>24</v>
          </cell>
          <cell r="N45" t="str">
            <v>No</v>
          </cell>
        </row>
        <row r="46">
          <cell r="F46">
            <v>24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</sheetData>
      <sheetData sheetId="17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1118</v>
          </cell>
          <cell r="C4" t="str">
            <v>JUWANDI</v>
          </cell>
          <cell r="F4">
            <v>37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42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41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28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27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23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INHIL</v>
          </cell>
          <cell r="N9" t="str">
            <v>INHIL</v>
          </cell>
        </row>
        <row r="10">
          <cell r="F10">
            <v>21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24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INHIL</v>
          </cell>
          <cell r="N11" t="str">
            <v>INHIL</v>
          </cell>
        </row>
        <row r="12">
          <cell r="F12">
            <v>23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24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30</v>
          </cell>
          <cell r="J14" t="str">
            <v>-</v>
          </cell>
          <cell r="K14" t="str">
            <v>INHIL</v>
          </cell>
          <cell r="L14" t="str">
            <v>-</v>
          </cell>
          <cell r="M14" t="str">
            <v>INHIL</v>
          </cell>
          <cell r="N14" t="str">
            <v>INHIL</v>
          </cell>
        </row>
        <row r="15">
          <cell r="F15">
            <v>42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22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22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31</v>
          </cell>
          <cell r="L18" t="str">
            <v>-</v>
          </cell>
          <cell r="M18" t="str">
            <v>-</v>
          </cell>
        </row>
        <row r="19">
          <cell r="F19">
            <v>26</v>
          </cell>
          <cell r="L19" t="str">
            <v>-</v>
          </cell>
          <cell r="M19" t="str">
            <v>-</v>
          </cell>
        </row>
        <row r="20">
          <cell r="F20">
            <v>29</v>
          </cell>
          <cell r="L20" t="str">
            <v>-</v>
          </cell>
          <cell r="M20" t="str">
            <v>-</v>
          </cell>
        </row>
        <row r="21">
          <cell r="F21">
            <v>26</v>
          </cell>
          <cell r="L21" t="str">
            <v>-</v>
          </cell>
          <cell r="M21" t="str">
            <v>-</v>
          </cell>
        </row>
        <row r="22">
          <cell r="F22">
            <v>20</v>
          </cell>
          <cell r="L22" t="str">
            <v>-</v>
          </cell>
          <cell r="M22" t="str">
            <v>-</v>
          </cell>
        </row>
        <row r="23">
          <cell r="F23">
            <v>35</v>
          </cell>
          <cell r="L23" t="str">
            <v>-</v>
          </cell>
          <cell r="M23" t="str">
            <v>-</v>
          </cell>
        </row>
        <row r="24">
          <cell r="F24">
            <v>36</v>
          </cell>
          <cell r="L24" t="str">
            <v>-</v>
          </cell>
          <cell r="M24" t="str">
            <v>-</v>
          </cell>
        </row>
        <row r="25">
          <cell r="F25">
            <v>26</v>
          </cell>
          <cell r="L25" t="str">
            <v>-</v>
          </cell>
          <cell r="M25" t="str">
            <v>-</v>
          </cell>
        </row>
        <row r="26">
          <cell r="F26">
            <v>25</v>
          </cell>
          <cell r="L26" t="str">
            <v>-</v>
          </cell>
          <cell r="M26" t="str">
            <v>-</v>
          </cell>
        </row>
        <row r="27">
          <cell r="F27">
            <v>34</v>
          </cell>
          <cell r="L27" t="str">
            <v>-</v>
          </cell>
          <cell r="M27" t="str">
            <v>-</v>
          </cell>
        </row>
        <row r="28">
          <cell r="F28">
            <v>27</v>
          </cell>
          <cell r="L28" t="str">
            <v>-</v>
          </cell>
          <cell r="M28" t="str">
            <v>-</v>
          </cell>
        </row>
        <row r="29">
          <cell r="F29">
            <v>30</v>
          </cell>
          <cell r="L29" t="str">
            <v>-</v>
          </cell>
          <cell r="M29" t="str">
            <v>-</v>
          </cell>
        </row>
        <row r="30">
          <cell r="F30">
            <v>23</v>
          </cell>
          <cell r="L30" t="str">
            <v>-</v>
          </cell>
          <cell r="M30" t="str">
            <v>-</v>
          </cell>
        </row>
        <row r="31">
          <cell r="F31">
            <v>34</v>
          </cell>
          <cell r="L31" t="str">
            <v>-</v>
          </cell>
          <cell r="M31" t="str">
            <v>-</v>
          </cell>
        </row>
        <row r="32">
          <cell r="F32">
            <v>23</v>
          </cell>
          <cell r="L32" t="str">
            <v>-</v>
          </cell>
          <cell r="M32" t="str">
            <v>-</v>
          </cell>
        </row>
        <row r="33">
          <cell r="F33">
            <v>23</v>
          </cell>
          <cell r="L33" t="str">
            <v>-</v>
          </cell>
          <cell r="M33" t="str">
            <v>-</v>
          </cell>
        </row>
        <row r="34">
          <cell r="F34">
            <v>31</v>
          </cell>
          <cell r="L34" t="str">
            <v>-</v>
          </cell>
          <cell r="M34" t="str">
            <v>-</v>
          </cell>
        </row>
        <row r="35">
          <cell r="F35">
            <v>23</v>
          </cell>
          <cell r="L35" t="str">
            <v>-</v>
          </cell>
          <cell r="M35" t="str">
            <v>-</v>
          </cell>
        </row>
        <row r="36">
          <cell r="F36">
            <v>21</v>
          </cell>
          <cell r="L36" t="str">
            <v>-</v>
          </cell>
          <cell r="M36" t="str">
            <v>-</v>
          </cell>
        </row>
        <row r="37">
          <cell r="F37">
            <v>27</v>
          </cell>
          <cell r="L37" t="str">
            <v>-</v>
          </cell>
          <cell r="M37" t="str">
            <v>-</v>
          </cell>
        </row>
        <row r="38">
          <cell r="F38">
            <v>36</v>
          </cell>
          <cell r="L38" t="str">
            <v>-</v>
          </cell>
          <cell r="M38" t="str">
            <v>-</v>
          </cell>
        </row>
        <row r="39">
          <cell r="F39">
            <v>27</v>
          </cell>
          <cell r="L39" t="str">
            <v>-</v>
          </cell>
          <cell r="M39" t="str">
            <v>-</v>
          </cell>
        </row>
        <row r="40">
          <cell r="F40">
            <v>26</v>
          </cell>
          <cell r="L40" t="str">
            <v>-</v>
          </cell>
          <cell r="M40" t="str">
            <v>-</v>
          </cell>
        </row>
        <row r="41">
          <cell r="F41">
            <v>27</v>
          </cell>
          <cell r="L41" t="str">
            <v>-</v>
          </cell>
          <cell r="M41" t="str">
            <v>-</v>
          </cell>
        </row>
        <row r="42">
          <cell r="F42">
            <v>50</v>
          </cell>
          <cell r="L42" t="str">
            <v>-</v>
          </cell>
          <cell r="M42" t="str">
            <v>-</v>
          </cell>
        </row>
        <row r="43">
          <cell r="F43">
            <v>32</v>
          </cell>
          <cell r="L43" t="str">
            <v>-</v>
          </cell>
          <cell r="M43" t="str">
            <v>-</v>
          </cell>
        </row>
        <row r="44">
          <cell r="F44">
            <v>27</v>
          </cell>
          <cell r="L44" t="str">
            <v>-</v>
          </cell>
          <cell r="M44" t="str">
            <v>-</v>
          </cell>
        </row>
        <row r="45">
          <cell r="F45">
            <v>21</v>
          </cell>
          <cell r="L45" t="str">
            <v>-</v>
          </cell>
          <cell r="M45" t="str">
            <v>-</v>
          </cell>
        </row>
        <row r="46">
          <cell r="F46">
            <v>24</v>
          </cell>
          <cell r="L46" t="str">
            <v>INHIL</v>
          </cell>
          <cell r="M46" t="str">
            <v>-</v>
          </cell>
        </row>
        <row r="47">
          <cell r="F47">
            <v>30</v>
          </cell>
          <cell r="L47" t="str">
            <v>-</v>
          </cell>
          <cell r="M47" t="str">
            <v>-</v>
          </cell>
        </row>
        <row r="48">
          <cell r="F48">
            <v>31</v>
          </cell>
          <cell r="L48" t="str">
            <v>-</v>
          </cell>
          <cell r="M48" t="str">
            <v>-</v>
          </cell>
        </row>
        <row r="49">
          <cell r="F49">
            <v>22</v>
          </cell>
          <cell r="L49" t="str">
            <v>-</v>
          </cell>
          <cell r="M49" t="str">
            <v>-</v>
          </cell>
        </row>
        <row r="50">
          <cell r="F50">
            <v>36</v>
          </cell>
          <cell r="L50" t="str">
            <v>-</v>
          </cell>
          <cell r="M50" t="str">
            <v>-</v>
          </cell>
        </row>
        <row r="51">
          <cell r="F51">
            <v>25</v>
          </cell>
          <cell r="L51" t="str">
            <v>-</v>
          </cell>
          <cell r="M51" t="str">
            <v>-</v>
          </cell>
        </row>
        <row r="52">
          <cell r="F52">
            <v>33</v>
          </cell>
          <cell r="L52" t="str">
            <v>-</v>
          </cell>
          <cell r="M52" t="str">
            <v>-</v>
          </cell>
        </row>
        <row r="53">
          <cell r="F53">
            <v>20</v>
          </cell>
          <cell r="L53" t="str">
            <v>INHIL</v>
          </cell>
          <cell r="M53" t="str">
            <v>-</v>
          </cell>
        </row>
        <row r="54">
          <cell r="F54">
            <v>36</v>
          </cell>
          <cell r="L54" t="str">
            <v>-</v>
          </cell>
          <cell r="M54" t="str">
            <v>-</v>
          </cell>
        </row>
        <row r="55">
          <cell r="F55">
            <v>25</v>
          </cell>
          <cell r="L55" t="str">
            <v>-</v>
          </cell>
          <cell r="M55" t="str">
            <v>-</v>
          </cell>
        </row>
        <row r="56">
          <cell r="F56">
            <v>22</v>
          </cell>
          <cell r="L56" t="str">
            <v>-</v>
          </cell>
          <cell r="M56" t="str">
            <v>-</v>
          </cell>
        </row>
        <row r="57">
          <cell r="F57">
            <v>19</v>
          </cell>
          <cell r="L57" t="str">
            <v>-</v>
          </cell>
          <cell r="M57" t="str">
            <v>-</v>
          </cell>
        </row>
        <row r="58">
          <cell r="F58">
            <v>29</v>
          </cell>
          <cell r="L58" t="str">
            <v>-</v>
          </cell>
          <cell r="M58" t="str">
            <v>-</v>
          </cell>
        </row>
        <row r="59">
          <cell r="F59">
            <v>31</v>
          </cell>
          <cell r="L59" t="str">
            <v>-</v>
          </cell>
          <cell r="M59" t="str">
            <v>-</v>
          </cell>
        </row>
        <row r="60">
          <cell r="F60">
            <v>28</v>
          </cell>
          <cell r="L60" t="str">
            <v>-</v>
          </cell>
          <cell r="M60" t="str">
            <v>-</v>
          </cell>
        </row>
        <row r="61">
          <cell r="F61">
            <v>27</v>
          </cell>
          <cell r="L61" t="str">
            <v>-</v>
          </cell>
          <cell r="M61" t="str">
            <v>-</v>
          </cell>
        </row>
        <row r="62">
          <cell r="F62">
            <v>35</v>
          </cell>
          <cell r="L62" t="str">
            <v>-</v>
          </cell>
          <cell r="M62" t="str">
            <v>-</v>
          </cell>
        </row>
        <row r="63">
          <cell r="F63">
            <v>30</v>
          </cell>
          <cell r="L63" t="str">
            <v>-</v>
          </cell>
          <cell r="M63" t="str">
            <v>-</v>
          </cell>
        </row>
        <row r="64">
          <cell r="F64">
            <v>28</v>
          </cell>
          <cell r="L64" t="str">
            <v>-</v>
          </cell>
          <cell r="M64" t="str">
            <v>-</v>
          </cell>
        </row>
        <row r="65">
          <cell r="F65">
            <v>35</v>
          </cell>
          <cell r="L65" t="str">
            <v>-</v>
          </cell>
          <cell r="M65" t="str">
            <v>-</v>
          </cell>
        </row>
        <row r="66">
          <cell r="F66">
            <v>41</v>
          </cell>
          <cell r="L66" t="str">
            <v>-</v>
          </cell>
          <cell r="M66" t="str">
            <v>-</v>
          </cell>
        </row>
        <row r="67">
          <cell r="F67">
            <v>30</v>
          </cell>
          <cell r="L67" t="str">
            <v>-</v>
          </cell>
          <cell r="M67" t="str">
            <v>-</v>
          </cell>
        </row>
        <row r="68">
          <cell r="F68">
            <v>30</v>
          </cell>
          <cell r="L68" t="str">
            <v>-</v>
          </cell>
          <cell r="M68" t="str">
            <v>-</v>
          </cell>
        </row>
        <row r="69">
          <cell r="F69">
            <v>31</v>
          </cell>
          <cell r="L69" t="str">
            <v>-</v>
          </cell>
          <cell r="M69" t="str">
            <v>-</v>
          </cell>
        </row>
        <row r="70">
          <cell r="F70">
            <v>28</v>
          </cell>
          <cell r="L70" t="str">
            <v>-</v>
          </cell>
          <cell r="M70" t="str">
            <v>-</v>
          </cell>
        </row>
        <row r="71">
          <cell r="F71">
            <v>31</v>
          </cell>
          <cell r="L71" t="str">
            <v>-</v>
          </cell>
          <cell r="M71" t="str">
            <v>-</v>
          </cell>
        </row>
        <row r="72">
          <cell r="F72">
            <v>25</v>
          </cell>
          <cell r="L72" t="str">
            <v>-</v>
          </cell>
          <cell r="M72" t="str">
            <v>-</v>
          </cell>
        </row>
        <row r="73">
          <cell r="F73">
            <v>22</v>
          </cell>
          <cell r="L73" t="str">
            <v>-</v>
          </cell>
          <cell r="M73" t="str">
            <v>-</v>
          </cell>
        </row>
        <row r="74">
          <cell r="F74">
            <v>25</v>
          </cell>
          <cell r="L74" t="str">
            <v>-</v>
          </cell>
          <cell r="M74" t="str">
            <v>-</v>
          </cell>
        </row>
        <row r="75">
          <cell r="F75">
            <v>28</v>
          </cell>
          <cell r="L75" t="str">
            <v>-</v>
          </cell>
          <cell r="M75" t="str">
            <v>-</v>
          </cell>
        </row>
        <row r="76">
          <cell r="F76">
            <v>23</v>
          </cell>
          <cell r="L76" t="str">
            <v>-</v>
          </cell>
          <cell r="M76" t="str">
            <v>-</v>
          </cell>
        </row>
        <row r="77">
          <cell r="F77">
            <v>24</v>
          </cell>
          <cell r="L77" t="str">
            <v>-</v>
          </cell>
          <cell r="M77" t="str">
            <v>-</v>
          </cell>
        </row>
        <row r="78">
          <cell r="F78">
            <v>20</v>
          </cell>
          <cell r="L78" t="str">
            <v>-</v>
          </cell>
          <cell r="M78" t="str">
            <v>-</v>
          </cell>
        </row>
        <row r="79">
          <cell r="F79">
            <v>21</v>
          </cell>
          <cell r="L79" t="str">
            <v>-</v>
          </cell>
          <cell r="M79" t="str">
            <v>-</v>
          </cell>
        </row>
        <row r="80">
          <cell r="F80">
            <v>24</v>
          </cell>
          <cell r="L80" t="str">
            <v>-</v>
          </cell>
          <cell r="M80" t="str">
            <v>-</v>
          </cell>
        </row>
        <row r="81">
          <cell r="F81">
            <v>20</v>
          </cell>
          <cell r="L81" t="str">
            <v>-</v>
          </cell>
          <cell r="M81" t="str">
            <v>-</v>
          </cell>
        </row>
        <row r="82">
          <cell r="F82">
            <v>23</v>
          </cell>
          <cell r="L82" t="str">
            <v>-</v>
          </cell>
          <cell r="M82" t="str">
            <v>-</v>
          </cell>
        </row>
        <row r="83">
          <cell r="F83">
            <v>21</v>
          </cell>
          <cell r="L83" t="str">
            <v>-</v>
          </cell>
          <cell r="M83" t="str">
            <v>-</v>
          </cell>
        </row>
        <row r="84">
          <cell r="F84">
            <v>26</v>
          </cell>
          <cell r="L84" t="str">
            <v>-</v>
          </cell>
          <cell r="M84" t="str">
            <v>-</v>
          </cell>
        </row>
        <row r="85">
          <cell r="F85">
            <v>23</v>
          </cell>
          <cell r="L85" t="str">
            <v>INHIL</v>
          </cell>
          <cell r="M85" t="str">
            <v>-</v>
          </cell>
        </row>
        <row r="86">
          <cell r="F86">
            <v>27</v>
          </cell>
          <cell r="L86" t="str">
            <v>-</v>
          </cell>
          <cell r="M86" t="str">
            <v>-</v>
          </cell>
        </row>
        <row r="87">
          <cell r="F87">
            <v>25</v>
          </cell>
          <cell r="L87" t="str">
            <v>-</v>
          </cell>
          <cell r="M87" t="str">
            <v>-</v>
          </cell>
        </row>
        <row r="88">
          <cell r="F88">
            <v>35</v>
          </cell>
          <cell r="L88" t="str">
            <v>-</v>
          </cell>
          <cell r="M88" t="str">
            <v>-</v>
          </cell>
        </row>
        <row r="89">
          <cell r="F89">
            <v>33</v>
          </cell>
          <cell r="L89" t="str">
            <v>-</v>
          </cell>
          <cell r="M89" t="str">
            <v>-</v>
          </cell>
        </row>
        <row r="90">
          <cell r="F90">
            <v>34</v>
          </cell>
          <cell r="L90" t="str">
            <v>-</v>
          </cell>
          <cell r="M90" t="str">
            <v>-</v>
          </cell>
        </row>
        <row r="91">
          <cell r="F91">
            <v>32</v>
          </cell>
          <cell r="L91" t="str">
            <v>-</v>
          </cell>
          <cell r="M91" t="str">
            <v>-</v>
          </cell>
        </row>
        <row r="92">
          <cell r="F92">
            <v>32</v>
          </cell>
          <cell r="L92" t="str">
            <v>-</v>
          </cell>
          <cell r="M92" t="str">
            <v>-</v>
          </cell>
        </row>
        <row r="93">
          <cell r="F93">
            <v>32</v>
          </cell>
          <cell r="L93" t="str">
            <v>-</v>
          </cell>
          <cell r="M93" t="str">
            <v>-</v>
          </cell>
        </row>
        <row r="94">
          <cell r="F94">
            <v>31</v>
          </cell>
          <cell r="L94" t="str">
            <v>-</v>
          </cell>
          <cell r="M94" t="str">
            <v>-</v>
          </cell>
        </row>
        <row r="95">
          <cell r="F95">
            <v>29</v>
          </cell>
          <cell r="L95" t="str">
            <v>-</v>
          </cell>
          <cell r="M95" t="str">
            <v>-</v>
          </cell>
        </row>
        <row r="96">
          <cell r="F96">
            <v>24</v>
          </cell>
          <cell r="L96" t="str">
            <v>-</v>
          </cell>
          <cell r="M96" t="str">
            <v>-</v>
          </cell>
        </row>
        <row r="97">
          <cell r="F97">
            <v>26</v>
          </cell>
          <cell r="L97" t="str">
            <v>-</v>
          </cell>
          <cell r="M97" t="str">
            <v>-</v>
          </cell>
        </row>
        <row r="98">
          <cell r="F98">
            <v>26</v>
          </cell>
          <cell r="L98" t="str">
            <v>-</v>
          </cell>
          <cell r="M98" t="str">
            <v>-</v>
          </cell>
        </row>
        <row r="99">
          <cell r="F99">
            <v>21</v>
          </cell>
          <cell r="L99" t="str">
            <v>-</v>
          </cell>
          <cell r="M99" t="str">
            <v>-</v>
          </cell>
        </row>
        <row r="100">
          <cell r="F100">
            <v>23</v>
          </cell>
          <cell r="L100" t="str">
            <v>-</v>
          </cell>
          <cell r="M100" t="str">
            <v>-</v>
          </cell>
        </row>
        <row r="101">
          <cell r="F101">
            <v>23</v>
          </cell>
          <cell r="L101" t="str">
            <v>-</v>
          </cell>
          <cell r="M101" t="str">
            <v>-</v>
          </cell>
        </row>
        <row r="102">
          <cell r="F102">
            <v>26</v>
          </cell>
          <cell r="L102" t="str">
            <v>-</v>
          </cell>
          <cell r="M102" t="str">
            <v>-</v>
          </cell>
        </row>
        <row r="103">
          <cell r="F103">
            <v>26</v>
          </cell>
          <cell r="L103" t="str">
            <v>-</v>
          </cell>
          <cell r="M103" t="str">
            <v>-</v>
          </cell>
        </row>
        <row r="104">
          <cell r="F104">
            <v>33</v>
          </cell>
          <cell r="L104" t="str">
            <v>-</v>
          </cell>
          <cell r="M104" t="str">
            <v>-</v>
          </cell>
        </row>
        <row r="105">
          <cell r="F105">
            <v>29</v>
          </cell>
          <cell r="L105" t="str">
            <v>-</v>
          </cell>
          <cell r="M105" t="str">
            <v>-</v>
          </cell>
        </row>
        <row r="106">
          <cell r="F106">
            <v>27</v>
          </cell>
          <cell r="L106" t="str">
            <v>-</v>
          </cell>
          <cell r="M106" t="str">
            <v>-</v>
          </cell>
        </row>
        <row r="107">
          <cell r="F107">
            <v>25</v>
          </cell>
          <cell r="L107" t="str">
            <v>-</v>
          </cell>
          <cell r="M107" t="str">
            <v>-</v>
          </cell>
        </row>
        <row r="108">
          <cell r="F108">
            <v>27</v>
          </cell>
          <cell r="L108" t="str">
            <v>-</v>
          </cell>
          <cell r="M108" t="str">
            <v>-</v>
          </cell>
        </row>
        <row r="109">
          <cell r="F109">
            <v>20</v>
          </cell>
          <cell r="L109" t="str">
            <v>INHIL</v>
          </cell>
          <cell r="M109" t="str">
            <v>-</v>
          </cell>
        </row>
        <row r="110">
          <cell r="F110">
            <v>23</v>
          </cell>
          <cell r="L110" t="str">
            <v>-</v>
          </cell>
          <cell r="M110" t="str">
            <v>-</v>
          </cell>
        </row>
        <row r="111">
          <cell r="F111">
            <v>23</v>
          </cell>
          <cell r="L111" t="str">
            <v>-</v>
          </cell>
          <cell r="M111" t="str">
            <v>-</v>
          </cell>
        </row>
        <row r="112">
          <cell r="F112">
            <v>22</v>
          </cell>
          <cell r="L112" t="str">
            <v>-</v>
          </cell>
          <cell r="M112" t="str">
            <v>-</v>
          </cell>
        </row>
        <row r="113">
          <cell r="F113">
            <v>20</v>
          </cell>
          <cell r="L113" t="str">
            <v>-</v>
          </cell>
          <cell r="M113" t="str">
            <v>-</v>
          </cell>
        </row>
        <row r="114">
          <cell r="F114">
            <v>33</v>
          </cell>
          <cell r="L114" t="str">
            <v>-</v>
          </cell>
          <cell r="M114" t="str">
            <v>-</v>
          </cell>
        </row>
        <row r="115">
          <cell r="F115">
            <v>23</v>
          </cell>
          <cell r="L115" t="str">
            <v>-</v>
          </cell>
          <cell r="M115" t="str">
            <v>-</v>
          </cell>
        </row>
        <row r="116">
          <cell r="F116">
            <v>34</v>
          </cell>
          <cell r="L116" t="str">
            <v>-</v>
          </cell>
          <cell r="M116" t="str">
            <v>-</v>
          </cell>
        </row>
        <row r="117">
          <cell r="F117">
            <v>32</v>
          </cell>
          <cell r="L117" t="str">
            <v>-</v>
          </cell>
          <cell r="M117" t="str">
            <v>-</v>
          </cell>
        </row>
        <row r="118">
          <cell r="F118">
            <v>26</v>
          </cell>
          <cell r="L118" t="str">
            <v>-</v>
          </cell>
          <cell r="M118" t="str">
            <v>-</v>
          </cell>
        </row>
        <row r="119">
          <cell r="F119">
            <v>21</v>
          </cell>
          <cell r="L119" t="str">
            <v>-</v>
          </cell>
          <cell r="M119" t="str">
            <v>-</v>
          </cell>
        </row>
        <row r="120">
          <cell r="F120">
            <v>31</v>
          </cell>
          <cell r="L120" t="str">
            <v>-</v>
          </cell>
          <cell r="M120" t="str">
            <v>-</v>
          </cell>
        </row>
        <row r="121">
          <cell r="F121">
            <v>21</v>
          </cell>
          <cell r="L121" t="str">
            <v>-</v>
          </cell>
          <cell r="M121" t="str">
            <v>-</v>
          </cell>
        </row>
        <row r="122">
          <cell r="F122">
            <v>24</v>
          </cell>
          <cell r="L122" t="str">
            <v>-</v>
          </cell>
          <cell r="M122" t="str">
            <v>-</v>
          </cell>
        </row>
        <row r="123">
          <cell r="F123">
            <v>28</v>
          </cell>
          <cell r="L123" t="str">
            <v>-</v>
          </cell>
          <cell r="M123" t="str">
            <v>-</v>
          </cell>
        </row>
        <row r="124">
          <cell r="F124">
            <v>25</v>
          </cell>
          <cell r="L124" t="str">
            <v>-</v>
          </cell>
          <cell r="M124" t="str">
            <v>-</v>
          </cell>
        </row>
        <row r="125">
          <cell r="F125">
            <v>21</v>
          </cell>
          <cell r="L125" t="str">
            <v>-</v>
          </cell>
          <cell r="M125" t="str">
            <v>-</v>
          </cell>
        </row>
        <row r="126">
          <cell r="F126">
            <v>24</v>
          </cell>
          <cell r="L126" t="str">
            <v>-</v>
          </cell>
          <cell r="M126" t="str">
            <v>-</v>
          </cell>
        </row>
        <row r="127">
          <cell r="F127">
            <v>29</v>
          </cell>
          <cell r="L127" t="str">
            <v>-</v>
          </cell>
          <cell r="M127" t="str">
            <v>-</v>
          </cell>
        </row>
        <row r="128">
          <cell r="F128">
            <v>24</v>
          </cell>
          <cell r="L128" t="str">
            <v>-</v>
          </cell>
          <cell r="M128" t="str">
            <v>-</v>
          </cell>
        </row>
        <row r="129">
          <cell r="F129">
            <v>28</v>
          </cell>
          <cell r="L129" t="str">
            <v>-</v>
          </cell>
          <cell r="M129" t="str">
            <v>-</v>
          </cell>
        </row>
        <row r="130">
          <cell r="F130">
            <v>40</v>
          </cell>
          <cell r="L130" t="str">
            <v>-</v>
          </cell>
          <cell r="M130" t="str">
            <v>-</v>
          </cell>
        </row>
        <row r="131">
          <cell r="F131">
            <v>30</v>
          </cell>
          <cell r="L131" t="str">
            <v>-</v>
          </cell>
          <cell r="M131" t="str">
            <v>-</v>
          </cell>
        </row>
        <row r="132">
          <cell r="F132">
            <v>30</v>
          </cell>
          <cell r="L132" t="str">
            <v>-</v>
          </cell>
          <cell r="M132" t="str">
            <v>-</v>
          </cell>
        </row>
        <row r="133">
          <cell r="F133">
            <v>25</v>
          </cell>
          <cell r="L133" t="str">
            <v>-</v>
          </cell>
          <cell r="M133" t="str">
            <v>-</v>
          </cell>
        </row>
        <row r="134">
          <cell r="F134">
            <v>27</v>
          </cell>
          <cell r="L134" t="str">
            <v>-</v>
          </cell>
          <cell r="M134" t="str">
            <v>-</v>
          </cell>
        </row>
        <row r="135">
          <cell r="F135">
            <v>23</v>
          </cell>
          <cell r="L135" t="str">
            <v>-</v>
          </cell>
          <cell r="M135" t="str">
            <v>-</v>
          </cell>
        </row>
        <row r="136">
          <cell r="F136">
            <v>20</v>
          </cell>
          <cell r="L136" t="str">
            <v>-</v>
          </cell>
          <cell r="M136" t="str">
            <v>-</v>
          </cell>
        </row>
        <row r="137">
          <cell r="F137">
            <v>22</v>
          </cell>
          <cell r="L137" t="str">
            <v>-</v>
          </cell>
          <cell r="M137" t="str">
            <v>-</v>
          </cell>
        </row>
        <row r="138">
          <cell r="F138">
            <v>21</v>
          </cell>
          <cell r="L138" t="str">
            <v>INHIL</v>
          </cell>
          <cell r="M138" t="str">
            <v>-</v>
          </cell>
        </row>
        <row r="139">
          <cell r="F139">
            <v>27</v>
          </cell>
          <cell r="L139" t="str">
            <v>-</v>
          </cell>
          <cell r="M139" t="str">
            <v>-</v>
          </cell>
        </row>
        <row r="140">
          <cell r="F140">
            <v>32</v>
          </cell>
          <cell r="L140" t="str">
            <v>-</v>
          </cell>
          <cell r="M140" t="str">
            <v>-</v>
          </cell>
        </row>
        <row r="141">
          <cell r="F141">
            <v>33</v>
          </cell>
          <cell r="L141" t="str">
            <v>-</v>
          </cell>
          <cell r="M141" t="str">
            <v>-</v>
          </cell>
        </row>
        <row r="142">
          <cell r="F142">
            <v>38</v>
          </cell>
          <cell r="L142" t="str">
            <v>-</v>
          </cell>
          <cell r="M142" t="str">
            <v>-</v>
          </cell>
        </row>
        <row r="143">
          <cell r="F143">
            <v>27</v>
          </cell>
          <cell r="L143" t="str">
            <v>-</v>
          </cell>
          <cell r="M143" t="str">
            <v>-</v>
          </cell>
        </row>
        <row r="144">
          <cell r="F144">
            <v>30</v>
          </cell>
          <cell r="L144" t="str">
            <v>-</v>
          </cell>
          <cell r="M144" t="str">
            <v>-</v>
          </cell>
        </row>
        <row r="145">
          <cell r="F145">
            <v>35</v>
          </cell>
          <cell r="L145" t="str">
            <v>-</v>
          </cell>
          <cell r="M145" t="str">
            <v>-</v>
          </cell>
        </row>
        <row r="146">
          <cell r="F146">
            <v>28</v>
          </cell>
          <cell r="L146" t="str">
            <v>-</v>
          </cell>
          <cell r="M146" t="str">
            <v>-</v>
          </cell>
        </row>
        <row r="147">
          <cell r="F147">
            <v>25</v>
          </cell>
          <cell r="L147" t="str">
            <v>-</v>
          </cell>
          <cell r="M147" t="str">
            <v>-</v>
          </cell>
        </row>
        <row r="148">
          <cell r="F148">
            <v>27</v>
          </cell>
          <cell r="L148" t="str">
            <v>-</v>
          </cell>
          <cell r="M148" t="str">
            <v>-</v>
          </cell>
        </row>
        <row r="149">
          <cell r="F149">
            <v>22</v>
          </cell>
          <cell r="L149" t="str">
            <v>-</v>
          </cell>
          <cell r="M149" t="str">
            <v>-</v>
          </cell>
        </row>
        <row r="150">
          <cell r="F150">
            <v>19</v>
          </cell>
          <cell r="L150" t="str">
            <v>-</v>
          </cell>
          <cell r="M150" t="str">
            <v>-</v>
          </cell>
        </row>
        <row r="151">
          <cell r="F151">
            <v>23</v>
          </cell>
          <cell r="L151" t="str">
            <v>-</v>
          </cell>
          <cell r="M151" t="str">
            <v>-</v>
          </cell>
        </row>
        <row r="152">
          <cell r="F152">
            <v>24</v>
          </cell>
          <cell r="L152" t="str">
            <v>-</v>
          </cell>
          <cell r="M152" t="str">
            <v>-</v>
          </cell>
        </row>
        <row r="153">
          <cell r="F153">
            <v>21</v>
          </cell>
          <cell r="L153" t="str">
            <v>-</v>
          </cell>
          <cell r="M153" t="str">
            <v>-</v>
          </cell>
        </row>
        <row r="154">
          <cell r="F154">
            <v>20</v>
          </cell>
          <cell r="L154" t="str">
            <v>-</v>
          </cell>
          <cell r="M154" t="str">
            <v>-</v>
          </cell>
        </row>
        <row r="155">
          <cell r="F155">
            <v>21</v>
          </cell>
          <cell r="L155" t="str">
            <v>-</v>
          </cell>
          <cell r="M155" t="str">
            <v>-</v>
          </cell>
        </row>
        <row r="156">
          <cell r="F156">
            <v>19</v>
          </cell>
          <cell r="L156" t="str">
            <v>-</v>
          </cell>
          <cell r="M156" t="str">
            <v>-</v>
          </cell>
        </row>
        <row r="157">
          <cell r="F157">
            <v>21</v>
          </cell>
          <cell r="L157" t="str">
            <v>-</v>
          </cell>
          <cell r="M157" t="str">
            <v>-</v>
          </cell>
        </row>
        <row r="158">
          <cell r="F158">
            <v>19</v>
          </cell>
          <cell r="L158" t="str">
            <v>-</v>
          </cell>
          <cell r="M158" t="str">
            <v>-</v>
          </cell>
        </row>
        <row r="159">
          <cell r="F159">
            <v>27</v>
          </cell>
          <cell r="L159" t="str">
            <v>-</v>
          </cell>
          <cell r="M159" t="str">
            <v>-</v>
          </cell>
        </row>
        <row r="160">
          <cell r="F160">
            <v>23</v>
          </cell>
          <cell r="L160" t="str">
            <v>-</v>
          </cell>
          <cell r="M160" t="str">
            <v>-</v>
          </cell>
        </row>
        <row r="161">
          <cell r="F161">
            <v>24</v>
          </cell>
          <cell r="L161" t="str">
            <v>-</v>
          </cell>
          <cell r="M161" t="str">
            <v>-</v>
          </cell>
        </row>
        <row r="162">
          <cell r="F162">
            <v>24</v>
          </cell>
          <cell r="L162" t="str">
            <v>-</v>
          </cell>
          <cell r="M162" t="str">
            <v>-</v>
          </cell>
        </row>
        <row r="163">
          <cell r="F163">
            <v>25</v>
          </cell>
          <cell r="L163" t="str">
            <v>-</v>
          </cell>
          <cell r="M163" t="str">
            <v>-</v>
          </cell>
        </row>
        <row r="164">
          <cell r="F164">
            <v>23</v>
          </cell>
          <cell r="L164" t="str">
            <v>-</v>
          </cell>
          <cell r="M164" t="str">
            <v>-</v>
          </cell>
        </row>
        <row r="165">
          <cell r="F165">
            <v>26</v>
          </cell>
          <cell r="L165" t="str">
            <v>-</v>
          </cell>
          <cell r="M165" t="str">
            <v>-</v>
          </cell>
        </row>
        <row r="166">
          <cell r="F166">
            <v>26</v>
          </cell>
          <cell r="L166" t="str">
            <v>-</v>
          </cell>
          <cell r="M166" t="str">
            <v>-</v>
          </cell>
        </row>
        <row r="167">
          <cell r="F167">
            <v>25</v>
          </cell>
          <cell r="L167" t="str">
            <v>-</v>
          </cell>
          <cell r="M167" t="str">
            <v>-</v>
          </cell>
        </row>
        <row r="168">
          <cell r="F168">
            <v>25</v>
          </cell>
          <cell r="L168" t="str">
            <v>-</v>
          </cell>
          <cell r="M168" t="str">
            <v>-</v>
          </cell>
        </row>
        <row r="169">
          <cell r="F169">
            <v>22</v>
          </cell>
          <cell r="L169" t="str">
            <v>-</v>
          </cell>
          <cell r="M169" t="str">
            <v>-</v>
          </cell>
        </row>
        <row r="170">
          <cell r="F170">
            <v>24</v>
          </cell>
          <cell r="L170" t="str">
            <v>-</v>
          </cell>
          <cell r="M170" t="str">
            <v>-</v>
          </cell>
        </row>
        <row r="171">
          <cell r="F171">
            <v>23</v>
          </cell>
          <cell r="L171" t="str">
            <v>-</v>
          </cell>
          <cell r="M171" t="str">
            <v>-</v>
          </cell>
        </row>
        <row r="172">
          <cell r="F172">
            <v>23</v>
          </cell>
          <cell r="L172" t="str">
            <v>-</v>
          </cell>
          <cell r="M172" t="str">
            <v>-</v>
          </cell>
        </row>
        <row r="173">
          <cell r="F173">
            <v>21</v>
          </cell>
          <cell r="L173" t="str">
            <v>-</v>
          </cell>
          <cell r="M173" t="str">
            <v>-</v>
          </cell>
        </row>
        <row r="174">
          <cell r="F174">
            <v>24</v>
          </cell>
          <cell r="L174" t="str">
            <v>-</v>
          </cell>
          <cell r="M174" t="str">
            <v>-</v>
          </cell>
        </row>
        <row r="175">
          <cell r="F175">
            <v>20</v>
          </cell>
          <cell r="L175" t="str">
            <v>-</v>
          </cell>
          <cell r="M175" t="str">
            <v>-</v>
          </cell>
        </row>
        <row r="176">
          <cell r="F176">
            <v>24</v>
          </cell>
          <cell r="L176" t="str">
            <v>-</v>
          </cell>
          <cell r="M176" t="str">
            <v>-</v>
          </cell>
        </row>
        <row r="177">
          <cell r="F177">
            <v>20</v>
          </cell>
          <cell r="L177" t="str">
            <v>-</v>
          </cell>
          <cell r="M177" t="str">
            <v>-</v>
          </cell>
        </row>
        <row r="178">
          <cell r="F178">
            <v>22</v>
          </cell>
          <cell r="L178" t="str">
            <v>-</v>
          </cell>
          <cell r="M178" t="str">
            <v>-</v>
          </cell>
        </row>
        <row r="179">
          <cell r="F179">
            <v>18</v>
          </cell>
          <cell r="L179" t="str">
            <v>-</v>
          </cell>
          <cell r="M179" t="str">
            <v>-</v>
          </cell>
        </row>
        <row r="180">
          <cell r="F180">
            <v>18</v>
          </cell>
          <cell r="L180" t="str">
            <v>-</v>
          </cell>
          <cell r="M180" t="str">
            <v>-</v>
          </cell>
        </row>
        <row r="181">
          <cell r="F181">
            <v>21</v>
          </cell>
          <cell r="L181" t="str">
            <v>-</v>
          </cell>
          <cell r="M181" t="str">
            <v>-</v>
          </cell>
        </row>
        <row r="182">
          <cell r="F182">
            <v>21</v>
          </cell>
          <cell r="L182" t="str">
            <v>INHIL</v>
          </cell>
          <cell r="M182" t="str">
            <v>-</v>
          </cell>
        </row>
        <row r="183">
          <cell r="F183">
            <v>19</v>
          </cell>
          <cell r="L183" t="str">
            <v>-</v>
          </cell>
          <cell r="M183" t="str">
            <v>-</v>
          </cell>
        </row>
        <row r="184">
          <cell r="F184">
            <v>19</v>
          </cell>
          <cell r="L184" t="str">
            <v>-</v>
          </cell>
          <cell r="M184" t="str">
            <v>-</v>
          </cell>
        </row>
        <row r="185">
          <cell r="F185">
            <v>18</v>
          </cell>
          <cell r="L185" t="str">
            <v>-</v>
          </cell>
          <cell r="M185" t="str">
            <v>-</v>
          </cell>
        </row>
        <row r="186">
          <cell r="F186">
            <v>19</v>
          </cell>
          <cell r="L186" t="str">
            <v>-</v>
          </cell>
          <cell r="M186" t="str">
            <v>-</v>
          </cell>
        </row>
        <row r="187">
          <cell r="F187">
            <v>18</v>
          </cell>
          <cell r="L187" t="str">
            <v>-</v>
          </cell>
          <cell r="M187" t="str">
            <v>-</v>
          </cell>
        </row>
        <row r="188">
          <cell r="F188">
            <v>20</v>
          </cell>
          <cell r="L188" t="str">
            <v>-</v>
          </cell>
          <cell r="M188" t="str">
            <v>-</v>
          </cell>
        </row>
        <row r="189">
          <cell r="F189">
            <v>18</v>
          </cell>
          <cell r="L189" t="str">
            <v>-</v>
          </cell>
          <cell r="M189" t="str">
            <v>-</v>
          </cell>
        </row>
        <row r="190">
          <cell r="F190">
            <v>19</v>
          </cell>
          <cell r="L190" t="str">
            <v>-</v>
          </cell>
          <cell r="M190" t="str">
            <v>-</v>
          </cell>
        </row>
        <row r="191">
          <cell r="F191">
            <v>20</v>
          </cell>
          <cell r="L191" t="str">
            <v>-</v>
          </cell>
          <cell r="M191" t="str">
            <v>-</v>
          </cell>
        </row>
        <row r="192">
          <cell r="F192">
            <v>19</v>
          </cell>
          <cell r="L192" t="str">
            <v>-</v>
          </cell>
          <cell r="M192" t="str">
            <v>-</v>
          </cell>
        </row>
        <row r="193">
          <cell r="F193">
            <v>20</v>
          </cell>
          <cell r="L193" t="str">
            <v>-</v>
          </cell>
          <cell r="M193" t="str">
            <v>-</v>
          </cell>
        </row>
        <row r="194">
          <cell r="F194">
            <v>21</v>
          </cell>
          <cell r="L194" t="str">
            <v>-</v>
          </cell>
          <cell r="M194" t="str">
            <v>-</v>
          </cell>
        </row>
        <row r="195">
          <cell r="F195">
            <v>18</v>
          </cell>
          <cell r="L195" t="str">
            <v>-</v>
          </cell>
          <cell r="M195" t="str">
            <v>-</v>
          </cell>
        </row>
        <row r="196">
          <cell r="F196">
            <v>19</v>
          </cell>
          <cell r="L196" t="str">
            <v>-</v>
          </cell>
          <cell r="M196" t="str">
            <v>-</v>
          </cell>
        </row>
        <row r="197">
          <cell r="F197">
            <v>18</v>
          </cell>
          <cell r="L197" t="str">
            <v>-</v>
          </cell>
          <cell r="M197" t="str">
            <v>-</v>
          </cell>
        </row>
        <row r="198">
          <cell r="F198">
            <v>18</v>
          </cell>
          <cell r="L198" t="str">
            <v>-</v>
          </cell>
          <cell r="M198" t="str">
            <v>-</v>
          </cell>
        </row>
        <row r="199">
          <cell r="F199">
            <v>20</v>
          </cell>
          <cell r="L199" t="str">
            <v>-</v>
          </cell>
          <cell r="M199" t="str">
            <v>-</v>
          </cell>
        </row>
        <row r="200">
          <cell r="F200">
            <v>23</v>
          </cell>
          <cell r="L200" t="str">
            <v>-</v>
          </cell>
          <cell r="M200" t="str">
            <v>-</v>
          </cell>
        </row>
        <row r="201">
          <cell r="F201">
            <v>18</v>
          </cell>
          <cell r="L201" t="str">
            <v>-</v>
          </cell>
          <cell r="M201" t="str">
            <v>-</v>
          </cell>
        </row>
        <row r="202">
          <cell r="F202">
            <v>19</v>
          </cell>
          <cell r="L202" t="str">
            <v>-</v>
          </cell>
          <cell r="M202" t="str">
            <v>-</v>
          </cell>
        </row>
        <row r="203">
          <cell r="F203">
            <v>18</v>
          </cell>
          <cell r="L203" t="str">
            <v>-</v>
          </cell>
          <cell r="M203" t="str">
            <v>-</v>
          </cell>
        </row>
      </sheetData>
      <sheetData sheetId="18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8965</v>
          </cell>
          <cell r="C4" t="str">
            <v>ENIZA SOFITRI</v>
          </cell>
          <cell r="F4">
            <v>37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A5">
            <v>2</v>
          </cell>
          <cell r="B5">
            <v>11608</v>
          </cell>
          <cell r="C5" t="str">
            <v>SALMAN AL LATIF</v>
          </cell>
          <cell r="F5">
            <v>30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A6">
            <v>3</v>
          </cell>
          <cell r="B6">
            <v>11863</v>
          </cell>
          <cell r="C6" t="str">
            <v>SAIDIN SPd</v>
          </cell>
          <cell r="F6">
            <v>32</v>
          </cell>
          <cell r="J6" t="str">
            <v>-</v>
          </cell>
          <cell r="K6" t="str">
            <v>INHIL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26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30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33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35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24</v>
          </cell>
          <cell r="J11" t="str">
            <v>INHIL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30</v>
          </cell>
          <cell r="J12" t="str">
            <v>-</v>
          </cell>
          <cell r="K12" t="str">
            <v>INHIL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21</v>
          </cell>
          <cell r="J13" t="str">
            <v>INHIL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23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26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26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</sheetData>
      <sheetData sheetId="19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10278</v>
          </cell>
          <cell r="C4" t="str">
            <v>SURIYANI</v>
          </cell>
          <cell r="F4">
            <v>26</v>
          </cell>
          <cell r="J4" t="str">
            <v>INHIL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24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33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30</v>
          </cell>
          <cell r="J8" t="str">
            <v>INHIL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32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30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29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29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26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32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28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31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30</v>
          </cell>
          <cell r="J17" t="str">
            <v>-</v>
          </cell>
          <cell r="K17" t="str">
            <v>-</v>
          </cell>
          <cell r="L17" t="str">
            <v>INHIL</v>
          </cell>
          <cell r="M17" t="str">
            <v>-</v>
          </cell>
          <cell r="N17" t="str">
            <v>INHIL</v>
          </cell>
        </row>
        <row r="18">
          <cell r="F18">
            <v>31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26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29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26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20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35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36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26</v>
          </cell>
          <cell r="J25" t="str">
            <v>INHIL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25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34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27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30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23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34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23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23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31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23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21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27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36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27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26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27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50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32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27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21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INHIL</v>
          </cell>
        </row>
        <row r="46">
          <cell r="F46">
            <v>24</v>
          </cell>
          <cell r="J46" t="str">
            <v>-</v>
          </cell>
          <cell r="K46" t="str">
            <v>-</v>
          </cell>
          <cell r="L46" t="str">
            <v>INHIL</v>
          </cell>
          <cell r="M46" t="str">
            <v>-</v>
          </cell>
          <cell r="N46" t="str">
            <v>INHIL</v>
          </cell>
        </row>
        <row r="47">
          <cell r="F47">
            <v>30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31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INHIL</v>
          </cell>
        </row>
        <row r="49">
          <cell r="F49">
            <v>22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36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F51">
            <v>25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F52">
            <v>33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20</v>
          </cell>
          <cell r="J53" t="str">
            <v>-</v>
          </cell>
          <cell r="K53" t="str">
            <v>-</v>
          </cell>
          <cell r="L53" t="str">
            <v>INHIL</v>
          </cell>
          <cell r="M53" t="str">
            <v>-</v>
          </cell>
          <cell r="N53" t="str">
            <v>INHIL</v>
          </cell>
        </row>
        <row r="54">
          <cell r="F54">
            <v>36</v>
          </cell>
          <cell r="J54" t="str">
            <v>-</v>
          </cell>
          <cell r="K54" t="str">
            <v>INHIL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25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22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INHIL</v>
          </cell>
        </row>
        <row r="57">
          <cell r="F57">
            <v>19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29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31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28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No</v>
          </cell>
        </row>
        <row r="61">
          <cell r="F61">
            <v>27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35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30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INHIL</v>
          </cell>
        </row>
        <row r="64">
          <cell r="F64">
            <v>28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INHIL</v>
          </cell>
        </row>
        <row r="65">
          <cell r="F65">
            <v>35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41</v>
          </cell>
          <cell r="J66" t="str">
            <v>-</v>
          </cell>
          <cell r="K66" t="str">
            <v>INHIL</v>
          </cell>
          <cell r="L66" t="str">
            <v>-</v>
          </cell>
          <cell r="M66" t="str">
            <v>-</v>
          </cell>
          <cell r="N66" t="str">
            <v>INHIL</v>
          </cell>
        </row>
        <row r="67">
          <cell r="F67">
            <v>30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INHIL</v>
          </cell>
        </row>
        <row r="68">
          <cell r="F68">
            <v>30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INHIL</v>
          </cell>
        </row>
        <row r="69">
          <cell r="F69">
            <v>31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INHIL</v>
          </cell>
        </row>
        <row r="70">
          <cell r="F70">
            <v>28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31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25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22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25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28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23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No</v>
          </cell>
        </row>
        <row r="77">
          <cell r="F77">
            <v>24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F78">
            <v>20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No</v>
          </cell>
        </row>
        <row r="79">
          <cell r="F79">
            <v>21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No</v>
          </cell>
        </row>
        <row r="80">
          <cell r="F80">
            <v>24</v>
          </cell>
          <cell r="J80" t="str">
            <v>-</v>
          </cell>
          <cell r="K80" t="str">
            <v>INHIL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20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No</v>
          </cell>
        </row>
        <row r="82">
          <cell r="F82">
            <v>23</v>
          </cell>
          <cell r="J82" t="str">
            <v>-</v>
          </cell>
          <cell r="K82" t="str">
            <v>INHIL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21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26</v>
          </cell>
          <cell r="J84" t="str">
            <v>-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No</v>
          </cell>
        </row>
        <row r="85">
          <cell r="F85">
            <v>23</v>
          </cell>
          <cell r="J85" t="str">
            <v>-</v>
          </cell>
          <cell r="K85" t="str">
            <v>-</v>
          </cell>
          <cell r="L85" t="str">
            <v>INHIL</v>
          </cell>
          <cell r="M85" t="str">
            <v>-</v>
          </cell>
          <cell r="N85" t="str">
            <v>INHIL</v>
          </cell>
        </row>
        <row r="86">
          <cell r="F86">
            <v>27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No</v>
          </cell>
        </row>
        <row r="87">
          <cell r="F87">
            <v>25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No</v>
          </cell>
        </row>
        <row r="88">
          <cell r="F88">
            <v>35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INHIL</v>
          </cell>
        </row>
        <row r="89">
          <cell r="F89">
            <v>33</v>
          </cell>
          <cell r="J89" t="str">
            <v>INHIL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INHIL</v>
          </cell>
        </row>
        <row r="90">
          <cell r="F90">
            <v>34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32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32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32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31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INHIL</v>
          </cell>
        </row>
        <row r="95">
          <cell r="F95">
            <v>29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24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INHIL</v>
          </cell>
        </row>
        <row r="97">
          <cell r="F97">
            <v>26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26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No</v>
          </cell>
        </row>
        <row r="99">
          <cell r="F99">
            <v>21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No</v>
          </cell>
        </row>
        <row r="100">
          <cell r="F100">
            <v>23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No</v>
          </cell>
        </row>
        <row r="101">
          <cell r="F101">
            <v>23</v>
          </cell>
          <cell r="J101" t="str">
            <v>-</v>
          </cell>
          <cell r="K101" t="str">
            <v>-</v>
          </cell>
          <cell r="L101" t="str">
            <v>-</v>
          </cell>
          <cell r="M101" t="str">
            <v>-</v>
          </cell>
          <cell r="N101" t="str">
            <v>No</v>
          </cell>
        </row>
        <row r="102">
          <cell r="F102">
            <v>26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No</v>
          </cell>
        </row>
        <row r="103">
          <cell r="F103">
            <v>26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No</v>
          </cell>
        </row>
        <row r="104">
          <cell r="F104">
            <v>33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-</v>
          </cell>
          <cell r="N104" t="str">
            <v>INHIL</v>
          </cell>
        </row>
        <row r="105">
          <cell r="F105">
            <v>29</v>
          </cell>
          <cell r="J105" t="str">
            <v>INHIL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INHIL</v>
          </cell>
        </row>
        <row r="106">
          <cell r="F106">
            <v>27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25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-</v>
          </cell>
          <cell r="N107" t="str">
            <v>INHIL</v>
          </cell>
        </row>
        <row r="108">
          <cell r="F108">
            <v>27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-</v>
          </cell>
          <cell r="N108" t="str">
            <v>INHIL</v>
          </cell>
        </row>
        <row r="109">
          <cell r="F109">
            <v>20</v>
          </cell>
          <cell r="J109" t="str">
            <v>-</v>
          </cell>
          <cell r="K109" t="str">
            <v>-</v>
          </cell>
          <cell r="L109" t="str">
            <v>INHIL</v>
          </cell>
          <cell r="M109" t="str">
            <v>-</v>
          </cell>
          <cell r="N109" t="str">
            <v>INHIL</v>
          </cell>
        </row>
        <row r="110">
          <cell r="F110">
            <v>23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INHIL</v>
          </cell>
        </row>
        <row r="111">
          <cell r="F111">
            <v>23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No</v>
          </cell>
        </row>
        <row r="112">
          <cell r="F112">
            <v>22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No</v>
          </cell>
        </row>
        <row r="113">
          <cell r="F113">
            <v>20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33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INHIL</v>
          </cell>
        </row>
        <row r="115">
          <cell r="F115">
            <v>23</v>
          </cell>
          <cell r="J115" t="str">
            <v>-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No</v>
          </cell>
        </row>
        <row r="116">
          <cell r="F116">
            <v>34</v>
          </cell>
          <cell r="J116" t="str">
            <v>INHIL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INHIL</v>
          </cell>
        </row>
        <row r="117">
          <cell r="F117">
            <v>32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INHIL</v>
          </cell>
        </row>
        <row r="118">
          <cell r="F118">
            <v>26</v>
          </cell>
          <cell r="J118" t="str">
            <v>INHIL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INHIL</v>
          </cell>
        </row>
        <row r="119">
          <cell r="F119">
            <v>21</v>
          </cell>
          <cell r="J119" t="str">
            <v>-</v>
          </cell>
          <cell r="K119" t="str">
            <v>-</v>
          </cell>
          <cell r="L119" t="str">
            <v>-</v>
          </cell>
          <cell r="M119" t="str">
            <v>-</v>
          </cell>
          <cell r="N119" t="str">
            <v>No</v>
          </cell>
        </row>
        <row r="120">
          <cell r="F120">
            <v>31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No</v>
          </cell>
        </row>
        <row r="121">
          <cell r="F121">
            <v>21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No</v>
          </cell>
        </row>
        <row r="122">
          <cell r="F122">
            <v>24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No</v>
          </cell>
        </row>
        <row r="123">
          <cell r="F123">
            <v>28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No</v>
          </cell>
        </row>
        <row r="124">
          <cell r="F124">
            <v>25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21</v>
          </cell>
          <cell r="J125" t="str">
            <v>INHIL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INHIL</v>
          </cell>
        </row>
        <row r="126">
          <cell r="F126">
            <v>24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No</v>
          </cell>
        </row>
        <row r="127">
          <cell r="F127">
            <v>29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INHIL</v>
          </cell>
        </row>
        <row r="128">
          <cell r="F128">
            <v>24</v>
          </cell>
          <cell r="J128" t="str">
            <v>INHIL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INHIL</v>
          </cell>
        </row>
        <row r="129">
          <cell r="F129">
            <v>28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INHIL</v>
          </cell>
        </row>
        <row r="130">
          <cell r="F130">
            <v>40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INHIL</v>
          </cell>
        </row>
        <row r="131">
          <cell r="F131">
            <v>30</v>
          </cell>
          <cell r="J131" t="str">
            <v>-</v>
          </cell>
          <cell r="K131" t="str">
            <v>INHIL</v>
          </cell>
          <cell r="L131" t="str">
            <v>-</v>
          </cell>
          <cell r="M131" t="str">
            <v>-</v>
          </cell>
          <cell r="N131" t="str">
            <v>INHIL</v>
          </cell>
        </row>
        <row r="132">
          <cell r="F132">
            <v>30</v>
          </cell>
          <cell r="J132" t="str">
            <v>INHIL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INHIL</v>
          </cell>
        </row>
        <row r="133">
          <cell r="F133">
            <v>25</v>
          </cell>
          <cell r="J133" t="str">
            <v>INHIL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INHIL</v>
          </cell>
        </row>
        <row r="134">
          <cell r="F134">
            <v>27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23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INHIL</v>
          </cell>
        </row>
        <row r="136">
          <cell r="F136">
            <v>20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No</v>
          </cell>
        </row>
        <row r="137">
          <cell r="F137">
            <v>22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21</v>
          </cell>
          <cell r="J138" t="str">
            <v>-</v>
          </cell>
          <cell r="K138" t="str">
            <v>-</v>
          </cell>
          <cell r="L138" t="str">
            <v>INHIL</v>
          </cell>
          <cell r="M138" t="str">
            <v>-</v>
          </cell>
          <cell r="N138" t="str">
            <v>INHIL</v>
          </cell>
        </row>
        <row r="139">
          <cell r="F139">
            <v>27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INHIL</v>
          </cell>
        </row>
        <row r="140">
          <cell r="F140">
            <v>32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INHIL</v>
          </cell>
        </row>
        <row r="141">
          <cell r="F141">
            <v>33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INHIL</v>
          </cell>
        </row>
        <row r="142">
          <cell r="F142">
            <v>38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INHIL</v>
          </cell>
        </row>
        <row r="143">
          <cell r="F143">
            <v>27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INHIL</v>
          </cell>
        </row>
        <row r="144">
          <cell r="F144">
            <v>30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INHIL</v>
          </cell>
        </row>
        <row r="145">
          <cell r="F145">
            <v>35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No</v>
          </cell>
        </row>
        <row r="146">
          <cell r="F146">
            <v>28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INHIL</v>
          </cell>
        </row>
        <row r="147">
          <cell r="F147">
            <v>25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No</v>
          </cell>
        </row>
        <row r="148">
          <cell r="F148">
            <v>27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No</v>
          </cell>
        </row>
        <row r="149">
          <cell r="F149">
            <v>22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No</v>
          </cell>
        </row>
        <row r="150">
          <cell r="F150">
            <v>19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 t="str">
            <v>No</v>
          </cell>
        </row>
        <row r="151">
          <cell r="F151">
            <v>23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No</v>
          </cell>
        </row>
        <row r="152">
          <cell r="F152">
            <v>24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No</v>
          </cell>
        </row>
        <row r="153">
          <cell r="F153">
            <v>21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20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No</v>
          </cell>
        </row>
        <row r="155">
          <cell r="F155">
            <v>21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 t="str">
            <v>No</v>
          </cell>
        </row>
        <row r="156">
          <cell r="F156">
            <v>19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No</v>
          </cell>
        </row>
        <row r="157">
          <cell r="F157">
            <v>21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 t="str">
            <v>No</v>
          </cell>
        </row>
        <row r="158">
          <cell r="F158">
            <v>19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No</v>
          </cell>
        </row>
        <row r="159">
          <cell r="F159">
            <v>27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23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No</v>
          </cell>
        </row>
        <row r="161">
          <cell r="F161">
            <v>24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No</v>
          </cell>
        </row>
        <row r="162">
          <cell r="F162">
            <v>24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No</v>
          </cell>
        </row>
        <row r="163">
          <cell r="F163">
            <v>25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No</v>
          </cell>
        </row>
        <row r="164">
          <cell r="F164">
            <v>23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26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No</v>
          </cell>
        </row>
        <row r="166">
          <cell r="F166">
            <v>26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25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25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-</v>
          </cell>
          <cell r="N168" t="e">
            <v>#REF!</v>
          </cell>
        </row>
        <row r="169">
          <cell r="F169">
            <v>22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24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-</v>
          </cell>
          <cell r="N170" t="str">
            <v>No</v>
          </cell>
        </row>
        <row r="171">
          <cell r="F171">
            <v>23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23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21</v>
          </cell>
          <cell r="J173" t="str">
            <v>-</v>
          </cell>
          <cell r="K173" t="str">
            <v>-</v>
          </cell>
          <cell r="L173" t="str">
            <v>-</v>
          </cell>
          <cell r="M173" t="str">
            <v>-</v>
          </cell>
          <cell r="N173" t="str">
            <v>No</v>
          </cell>
        </row>
        <row r="174">
          <cell r="F174">
            <v>24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-</v>
          </cell>
          <cell r="N174" t="str">
            <v>No</v>
          </cell>
        </row>
        <row r="175">
          <cell r="F175">
            <v>20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24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No</v>
          </cell>
        </row>
        <row r="177">
          <cell r="F177">
            <v>20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22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-</v>
          </cell>
          <cell r="N178" t="str">
            <v>No</v>
          </cell>
        </row>
        <row r="179">
          <cell r="F179">
            <v>18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-</v>
          </cell>
          <cell r="N179" t="str">
            <v>No</v>
          </cell>
        </row>
        <row r="180">
          <cell r="F180">
            <v>18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-</v>
          </cell>
          <cell r="N180" t="str">
            <v>No</v>
          </cell>
        </row>
        <row r="181">
          <cell r="F181">
            <v>21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21</v>
          </cell>
          <cell r="J182" t="str">
            <v>-</v>
          </cell>
          <cell r="K182" t="str">
            <v>-</v>
          </cell>
          <cell r="L182" t="str">
            <v>INHIL</v>
          </cell>
          <cell r="M182" t="str">
            <v>-</v>
          </cell>
          <cell r="N182" t="str">
            <v>INHIL</v>
          </cell>
        </row>
        <row r="183">
          <cell r="F183">
            <v>19</v>
          </cell>
          <cell r="J183" t="str">
            <v>-</v>
          </cell>
          <cell r="K183" t="str">
            <v>-</v>
          </cell>
          <cell r="L183" t="str">
            <v>-</v>
          </cell>
          <cell r="M183" t="str">
            <v>-</v>
          </cell>
          <cell r="N183" t="str">
            <v>No</v>
          </cell>
        </row>
        <row r="184">
          <cell r="F184">
            <v>19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-</v>
          </cell>
          <cell r="N184" t="str">
            <v>No</v>
          </cell>
        </row>
        <row r="185">
          <cell r="F185">
            <v>18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-</v>
          </cell>
          <cell r="N185" t="str">
            <v>No</v>
          </cell>
        </row>
        <row r="186">
          <cell r="F186">
            <v>19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-</v>
          </cell>
          <cell r="N186" t="str">
            <v>No</v>
          </cell>
        </row>
        <row r="187">
          <cell r="F187">
            <v>18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-</v>
          </cell>
          <cell r="N187" t="str">
            <v>No</v>
          </cell>
        </row>
        <row r="188">
          <cell r="F188">
            <v>20</v>
          </cell>
          <cell r="J188" t="str">
            <v>-</v>
          </cell>
          <cell r="K188" t="str">
            <v>-</v>
          </cell>
          <cell r="L188" t="str">
            <v>-</v>
          </cell>
          <cell r="M188" t="str">
            <v>-</v>
          </cell>
          <cell r="N188" t="str">
            <v>No</v>
          </cell>
        </row>
        <row r="189">
          <cell r="F189">
            <v>18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-</v>
          </cell>
          <cell r="N189" t="str">
            <v>No</v>
          </cell>
        </row>
        <row r="190">
          <cell r="F190">
            <v>19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-</v>
          </cell>
          <cell r="N190" t="str">
            <v>No</v>
          </cell>
        </row>
        <row r="191">
          <cell r="F191">
            <v>20</v>
          </cell>
          <cell r="J191" t="str">
            <v>-</v>
          </cell>
          <cell r="K191" t="str">
            <v>-</v>
          </cell>
          <cell r="L191" t="str">
            <v>-</v>
          </cell>
          <cell r="M191" t="str">
            <v>-</v>
          </cell>
          <cell r="N191" t="str">
            <v>No</v>
          </cell>
        </row>
        <row r="192">
          <cell r="F192">
            <v>19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20</v>
          </cell>
          <cell r="J193" t="str">
            <v>-</v>
          </cell>
          <cell r="K193" t="str">
            <v>-</v>
          </cell>
          <cell r="L193" t="str">
            <v>-</v>
          </cell>
          <cell r="M193" t="str">
            <v>-</v>
          </cell>
          <cell r="N193" t="str">
            <v>No</v>
          </cell>
        </row>
        <row r="194">
          <cell r="F194">
            <v>21</v>
          </cell>
          <cell r="J194" t="str">
            <v>-</v>
          </cell>
          <cell r="K194" t="str">
            <v>-</v>
          </cell>
          <cell r="L194" t="str">
            <v>-</v>
          </cell>
          <cell r="M194" t="str">
            <v>-</v>
          </cell>
          <cell r="N194" t="str">
            <v>No</v>
          </cell>
        </row>
        <row r="195">
          <cell r="F195">
            <v>18</v>
          </cell>
          <cell r="J195" t="str">
            <v>-</v>
          </cell>
          <cell r="K195" t="str">
            <v>-</v>
          </cell>
          <cell r="L195" t="str">
            <v>-</v>
          </cell>
          <cell r="M195" t="str">
            <v>-</v>
          </cell>
          <cell r="N195" t="str">
            <v>No</v>
          </cell>
        </row>
        <row r="196">
          <cell r="F196">
            <v>19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-</v>
          </cell>
          <cell r="N196" t="str">
            <v>No</v>
          </cell>
        </row>
        <row r="197">
          <cell r="F197">
            <v>18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-</v>
          </cell>
          <cell r="N197" t="str">
            <v>No</v>
          </cell>
        </row>
        <row r="198">
          <cell r="F198">
            <v>18</v>
          </cell>
          <cell r="J198" t="str">
            <v>-</v>
          </cell>
          <cell r="K198" t="str">
            <v>-</v>
          </cell>
          <cell r="L198" t="str">
            <v>-</v>
          </cell>
          <cell r="M198" t="str">
            <v>-</v>
          </cell>
          <cell r="N198" t="str">
            <v>No</v>
          </cell>
        </row>
        <row r="199">
          <cell r="F199">
            <v>20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-</v>
          </cell>
          <cell r="N199" t="str">
            <v>No</v>
          </cell>
        </row>
        <row r="200">
          <cell r="F200">
            <v>23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-</v>
          </cell>
          <cell r="N200" t="str">
            <v>No</v>
          </cell>
        </row>
        <row r="201">
          <cell r="F201">
            <v>18</v>
          </cell>
          <cell r="J201" t="str">
            <v>-</v>
          </cell>
          <cell r="K201" t="str">
            <v>-</v>
          </cell>
          <cell r="L201" t="str">
            <v>-</v>
          </cell>
          <cell r="M201" t="str">
            <v>-</v>
          </cell>
          <cell r="N201" t="str">
            <v>No</v>
          </cell>
        </row>
        <row r="202">
          <cell r="F202">
            <v>19</v>
          </cell>
          <cell r="J202" t="str">
            <v>-</v>
          </cell>
          <cell r="K202" t="str">
            <v>-</v>
          </cell>
          <cell r="L202" t="str">
            <v>-</v>
          </cell>
          <cell r="M202" t="str">
            <v>-</v>
          </cell>
          <cell r="N202" t="str">
            <v>No</v>
          </cell>
        </row>
        <row r="203">
          <cell r="F203">
            <v>18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-</v>
          </cell>
          <cell r="N203" t="str">
            <v>No</v>
          </cell>
        </row>
      </sheetData>
      <sheetData sheetId="20" refreshError="1">
        <row r="3">
          <cell r="F3" t="str">
            <v>THN</v>
          </cell>
        </row>
        <row r="4">
          <cell r="F4">
            <v>20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21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25</v>
          </cell>
          <cell r="J6" t="str">
            <v>INHIL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26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26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23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24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25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42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35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32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35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27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21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34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36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28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23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30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44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35</v>
          </cell>
          <cell r="J24" t="str">
            <v>-</v>
          </cell>
          <cell r="K24" t="str">
            <v>INHIL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35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31</v>
          </cell>
          <cell r="J26" t="str">
            <v>-</v>
          </cell>
          <cell r="K26" t="str">
            <v>INHIL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29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26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32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40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29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24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34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34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28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41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32</v>
          </cell>
          <cell r="J37" t="str">
            <v>INHIL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37</v>
          </cell>
          <cell r="J38" t="str">
            <v>-</v>
          </cell>
          <cell r="K38" t="str">
            <v>-</v>
          </cell>
          <cell r="L38" t="str">
            <v>INHIL</v>
          </cell>
          <cell r="M38" t="str">
            <v>-</v>
          </cell>
          <cell r="N38" t="str">
            <v>INHIL</v>
          </cell>
        </row>
        <row r="39">
          <cell r="F39">
            <v>46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39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40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28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29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24</v>
          </cell>
          <cell r="J44" t="str">
            <v>INHIL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25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27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20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No</v>
          </cell>
        </row>
        <row r="48">
          <cell r="F48">
            <v>21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44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No</v>
          </cell>
        </row>
        <row r="50"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No</v>
          </cell>
        </row>
        <row r="53"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No</v>
          </cell>
        </row>
        <row r="55"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No</v>
          </cell>
        </row>
        <row r="56"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No</v>
          </cell>
        </row>
        <row r="59"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No</v>
          </cell>
        </row>
        <row r="62"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4"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No</v>
          </cell>
        </row>
        <row r="68"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No</v>
          </cell>
        </row>
        <row r="70"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No</v>
          </cell>
        </row>
        <row r="71"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No</v>
          </cell>
        </row>
        <row r="74">
          <cell r="J74" t="str">
            <v>INHIL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No</v>
          </cell>
        </row>
        <row r="76"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No</v>
          </cell>
        </row>
        <row r="77">
          <cell r="J77" t="str">
            <v>-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No</v>
          </cell>
        </row>
        <row r="82"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J84" t="str">
            <v>-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No</v>
          </cell>
        </row>
        <row r="85"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No</v>
          </cell>
        </row>
        <row r="86">
          <cell r="J86" t="str">
            <v>-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INHIL</v>
          </cell>
        </row>
        <row r="87"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No</v>
          </cell>
        </row>
        <row r="89"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No</v>
          </cell>
        </row>
        <row r="91"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No</v>
          </cell>
        </row>
        <row r="92"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No</v>
          </cell>
        </row>
        <row r="93"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No</v>
          </cell>
        </row>
        <row r="94">
          <cell r="N94" t="str">
            <v>No</v>
          </cell>
        </row>
        <row r="95"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No</v>
          </cell>
        </row>
      </sheetData>
      <sheetData sheetId="21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11808</v>
          </cell>
          <cell r="C4" t="str">
            <v>DARMANTO S</v>
          </cell>
          <cell r="F4">
            <v>30</v>
          </cell>
          <cell r="J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A5">
            <v>2</v>
          </cell>
          <cell r="B5">
            <v>13284</v>
          </cell>
          <cell r="C5" t="str">
            <v>HARJITO</v>
          </cell>
          <cell r="F5">
            <v>30</v>
          </cell>
          <cell r="J5" t="str">
            <v>INHIL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44</v>
          </cell>
          <cell r="J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34</v>
          </cell>
          <cell r="J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41</v>
          </cell>
          <cell r="J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37</v>
          </cell>
          <cell r="J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27</v>
          </cell>
          <cell r="J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31</v>
          </cell>
          <cell r="J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35</v>
          </cell>
          <cell r="J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33</v>
          </cell>
          <cell r="J13" t="str">
            <v>INHIL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31</v>
          </cell>
          <cell r="J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44</v>
          </cell>
          <cell r="J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32</v>
          </cell>
          <cell r="J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31</v>
          </cell>
          <cell r="J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27</v>
          </cell>
          <cell r="J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34</v>
          </cell>
          <cell r="J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31</v>
          </cell>
          <cell r="J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24</v>
          </cell>
          <cell r="J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21</v>
          </cell>
          <cell r="J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21</v>
          </cell>
          <cell r="J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32</v>
          </cell>
          <cell r="J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26</v>
          </cell>
          <cell r="J25" t="str">
            <v>-</v>
          </cell>
          <cell r="L25" t="str">
            <v>-</v>
          </cell>
          <cell r="M25" t="str">
            <v>-</v>
          </cell>
          <cell r="N25" t="str">
            <v>No</v>
          </cell>
        </row>
        <row r="26">
          <cell r="F26">
            <v>24</v>
          </cell>
          <cell r="J26" t="str">
            <v>INHIL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20</v>
          </cell>
          <cell r="J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32</v>
          </cell>
          <cell r="J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26</v>
          </cell>
          <cell r="J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25</v>
          </cell>
          <cell r="J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25</v>
          </cell>
          <cell r="J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32</v>
          </cell>
          <cell r="J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29</v>
          </cell>
          <cell r="J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31</v>
          </cell>
          <cell r="J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F35">
            <v>30</v>
          </cell>
          <cell r="J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32</v>
          </cell>
          <cell r="J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21</v>
          </cell>
          <cell r="J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24</v>
          </cell>
          <cell r="J38" t="str">
            <v>-</v>
          </cell>
          <cell r="L38" t="str">
            <v>-</v>
          </cell>
          <cell r="M38" t="str">
            <v>-</v>
          </cell>
          <cell r="N38" t="str">
            <v>No</v>
          </cell>
        </row>
        <row r="39">
          <cell r="F39">
            <v>20</v>
          </cell>
          <cell r="J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29</v>
          </cell>
          <cell r="J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21</v>
          </cell>
          <cell r="J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F42">
            <v>21</v>
          </cell>
          <cell r="J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35</v>
          </cell>
          <cell r="J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40</v>
          </cell>
          <cell r="J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26</v>
          </cell>
          <cell r="J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23</v>
          </cell>
          <cell r="J46" t="str">
            <v>INHIL</v>
          </cell>
          <cell r="L46" t="str">
            <v>-</v>
          </cell>
          <cell r="M46" t="str">
            <v>-</v>
          </cell>
          <cell r="N46" t="str">
            <v>INHIL</v>
          </cell>
        </row>
        <row r="47">
          <cell r="F47">
            <v>25</v>
          </cell>
          <cell r="J47" t="str">
            <v>-</v>
          </cell>
          <cell r="L47" t="str">
            <v>-</v>
          </cell>
          <cell r="M47" t="str">
            <v>-</v>
          </cell>
          <cell r="N47" t="str">
            <v>No</v>
          </cell>
        </row>
        <row r="48">
          <cell r="F48">
            <v>22</v>
          </cell>
          <cell r="J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30</v>
          </cell>
          <cell r="J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22</v>
          </cell>
          <cell r="J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28</v>
          </cell>
          <cell r="J51" t="str">
            <v>-</v>
          </cell>
          <cell r="L51" t="str">
            <v>-</v>
          </cell>
          <cell r="M51" t="str">
            <v>-</v>
          </cell>
          <cell r="N51" t="str">
            <v>No</v>
          </cell>
        </row>
        <row r="52">
          <cell r="F52">
            <v>31</v>
          </cell>
          <cell r="J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30</v>
          </cell>
          <cell r="J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29</v>
          </cell>
          <cell r="J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30</v>
          </cell>
          <cell r="J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20</v>
          </cell>
          <cell r="J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21</v>
          </cell>
          <cell r="J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28</v>
          </cell>
          <cell r="J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21</v>
          </cell>
          <cell r="J59" t="str">
            <v>-</v>
          </cell>
          <cell r="L59" t="str">
            <v>-</v>
          </cell>
          <cell r="M59" t="str">
            <v>-</v>
          </cell>
          <cell r="N59" t="str">
            <v>No</v>
          </cell>
        </row>
        <row r="60">
          <cell r="F60">
            <v>23</v>
          </cell>
          <cell r="J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19</v>
          </cell>
          <cell r="J61" t="str">
            <v>-</v>
          </cell>
          <cell r="L61" t="str">
            <v>-</v>
          </cell>
          <cell r="M61" t="str">
            <v>-</v>
          </cell>
          <cell r="N61" t="str">
            <v>No</v>
          </cell>
        </row>
        <row r="62">
          <cell r="F62">
            <v>28</v>
          </cell>
          <cell r="J62" t="str">
            <v>-</v>
          </cell>
          <cell r="L62" t="str">
            <v>-</v>
          </cell>
          <cell r="M62" t="str">
            <v>-</v>
          </cell>
          <cell r="N62" t="str">
            <v>INHIL</v>
          </cell>
        </row>
        <row r="63">
          <cell r="F63">
            <v>20</v>
          </cell>
          <cell r="J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4">
          <cell r="F64">
            <v>26</v>
          </cell>
          <cell r="J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F65">
            <v>30</v>
          </cell>
          <cell r="J65" t="str">
            <v>-</v>
          </cell>
          <cell r="L65" t="str">
            <v>-</v>
          </cell>
          <cell r="M65" t="str">
            <v>-</v>
          </cell>
          <cell r="N65" t="str">
            <v>No</v>
          </cell>
        </row>
        <row r="66">
          <cell r="F66">
            <v>22</v>
          </cell>
          <cell r="J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F67">
            <v>21</v>
          </cell>
          <cell r="J67" t="str">
            <v>-</v>
          </cell>
          <cell r="L67" t="str">
            <v>-</v>
          </cell>
          <cell r="M67" t="str">
            <v>-</v>
          </cell>
          <cell r="N67" t="str">
            <v>INHIL</v>
          </cell>
        </row>
        <row r="68">
          <cell r="F68">
            <v>23</v>
          </cell>
          <cell r="J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F69">
            <v>23</v>
          </cell>
          <cell r="J69" t="str">
            <v>-</v>
          </cell>
          <cell r="L69" t="str">
            <v>-</v>
          </cell>
          <cell r="M69" t="str">
            <v>-</v>
          </cell>
          <cell r="N69" t="str">
            <v>No</v>
          </cell>
        </row>
        <row r="70">
          <cell r="F70">
            <v>22</v>
          </cell>
          <cell r="J70" t="str">
            <v>INHIL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24</v>
          </cell>
          <cell r="J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21</v>
          </cell>
          <cell r="J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21</v>
          </cell>
          <cell r="J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23</v>
          </cell>
          <cell r="J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23</v>
          </cell>
          <cell r="J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24</v>
          </cell>
          <cell r="J76" t="str">
            <v>INHIL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27</v>
          </cell>
          <cell r="J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F78">
            <v>27</v>
          </cell>
          <cell r="J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25</v>
          </cell>
          <cell r="J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26</v>
          </cell>
          <cell r="J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22</v>
          </cell>
          <cell r="J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22</v>
          </cell>
          <cell r="J82" t="str">
            <v>INHIL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21</v>
          </cell>
          <cell r="J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26</v>
          </cell>
          <cell r="J84" t="str">
            <v>-</v>
          </cell>
          <cell r="L84" t="str">
            <v>-</v>
          </cell>
          <cell r="M84" t="str">
            <v>-</v>
          </cell>
          <cell r="N84" t="str">
            <v>No</v>
          </cell>
        </row>
        <row r="85">
          <cell r="F85">
            <v>24</v>
          </cell>
          <cell r="J85" t="str">
            <v>-</v>
          </cell>
          <cell r="L85" t="str">
            <v>-</v>
          </cell>
          <cell r="M85" t="str">
            <v>-</v>
          </cell>
          <cell r="N85" t="str">
            <v>No</v>
          </cell>
        </row>
        <row r="86">
          <cell r="F86">
            <v>21</v>
          </cell>
          <cell r="J86" t="str">
            <v>-</v>
          </cell>
          <cell r="L86" t="str">
            <v>-</v>
          </cell>
          <cell r="M86" t="str">
            <v>-</v>
          </cell>
          <cell r="N86" t="str">
            <v>No</v>
          </cell>
        </row>
        <row r="87">
          <cell r="F87">
            <v>20</v>
          </cell>
          <cell r="J87" t="str">
            <v>-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22</v>
          </cell>
          <cell r="J88" t="str">
            <v>-</v>
          </cell>
          <cell r="L88" t="str">
            <v>-</v>
          </cell>
          <cell r="M88" t="str">
            <v>-</v>
          </cell>
          <cell r="N88" t="str">
            <v>No</v>
          </cell>
        </row>
        <row r="89">
          <cell r="F89">
            <v>24</v>
          </cell>
          <cell r="J89" t="str">
            <v>-</v>
          </cell>
          <cell r="L89" t="str">
            <v>-</v>
          </cell>
          <cell r="M89" t="str">
            <v>-</v>
          </cell>
          <cell r="N89" t="str">
            <v>No</v>
          </cell>
        </row>
        <row r="90">
          <cell r="F90">
            <v>24</v>
          </cell>
          <cell r="J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29</v>
          </cell>
          <cell r="J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23</v>
          </cell>
          <cell r="J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30</v>
          </cell>
          <cell r="J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28</v>
          </cell>
          <cell r="J94" t="str">
            <v>-</v>
          </cell>
          <cell r="L94" t="str">
            <v>-</v>
          </cell>
          <cell r="M94" t="str">
            <v>-</v>
          </cell>
          <cell r="N94" t="str">
            <v>INHIL</v>
          </cell>
        </row>
        <row r="95">
          <cell r="F95">
            <v>27</v>
          </cell>
          <cell r="J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24</v>
          </cell>
          <cell r="J96" t="str">
            <v>-</v>
          </cell>
          <cell r="L96" t="str">
            <v>-</v>
          </cell>
          <cell r="M96" t="str">
            <v>-</v>
          </cell>
          <cell r="N96" t="str">
            <v>INHIL</v>
          </cell>
        </row>
        <row r="97">
          <cell r="F97">
            <v>21</v>
          </cell>
          <cell r="J97" t="str">
            <v>INHIL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25</v>
          </cell>
          <cell r="J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32</v>
          </cell>
          <cell r="J99" t="str">
            <v>-</v>
          </cell>
          <cell r="L99" t="str">
            <v>-</v>
          </cell>
          <cell r="M99" t="str">
            <v>-</v>
          </cell>
          <cell r="N99" t="str">
            <v>INHIL</v>
          </cell>
        </row>
        <row r="100">
          <cell r="F100">
            <v>29</v>
          </cell>
          <cell r="J100" t="str">
            <v>-</v>
          </cell>
          <cell r="L100" t="str">
            <v>-</v>
          </cell>
          <cell r="M100" t="str">
            <v>-</v>
          </cell>
          <cell r="N100" t="str">
            <v>No</v>
          </cell>
        </row>
        <row r="101">
          <cell r="F101">
            <v>25</v>
          </cell>
          <cell r="J101" t="str">
            <v>-</v>
          </cell>
          <cell r="L101" t="str">
            <v>-</v>
          </cell>
          <cell r="M101" t="str">
            <v>-</v>
          </cell>
          <cell r="N101" t="str">
            <v>No</v>
          </cell>
        </row>
        <row r="102">
          <cell r="F102">
            <v>32</v>
          </cell>
          <cell r="J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22</v>
          </cell>
          <cell r="J103" t="str">
            <v>-</v>
          </cell>
          <cell r="L103" t="str">
            <v>-</v>
          </cell>
          <cell r="M103" t="str">
            <v>-</v>
          </cell>
          <cell r="N103" t="str">
            <v>No</v>
          </cell>
        </row>
        <row r="104">
          <cell r="F104">
            <v>21</v>
          </cell>
          <cell r="J104" t="str">
            <v>-</v>
          </cell>
          <cell r="L104" t="str">
            <v>-</v>
          </cell>
          <cell r="M104" t="str">
            <v>-</v>
          </cell>
          <cell r="N104" t="str">
            <v>No</v>
          </cell>
        </row>
        <row r="105">
          <cell r="F105">
            <v>23</v>
          </cell>
          <cell r="J105" t="str">
            <v>-</v>
          </cell>
          <cell r="L105" t="str">
            <v>-</v>
          </cell>
          <cell r="M105" t="str">
            <v>-</v>
          </cell>
          <cell r="N105" t="str">
            <v>INHIL</v>
          </cell>
        </row>
        <row r="106">
          <cell r="F106">
            <v>25</v>
          </cell>
          <cell r="J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20</v>
          </cell>
          <cell r="J107" t="str">
            <v>-</v>
          </cell>
          <cell r="L107" t="str">
            <v>-</v>
          </cell>
          <cell r="M107" t="str">
            <v>-</v>
          </cell>
          <cell r="N107" t="str">
            <v>No</v>
          </cell>
        </row>
        <row r="108">
          <cell r="F108">
            <v>21</v>
          </cell>
          <cell r="J108" t="str">
            <v>-</v>
          </cell>
          <cell r="L108" t="str">
            <v>-</v>
          </cell>
          <cell r="M108" t="str">
            <v>-</v>
          </cell>
          <cell r="N108" t="str">
            <v>No</v>
          </cell>
        </row>
        <row r="109">
          <cell r="F109">
            <v>21</v>
          </cell>
          <cell r="J109" t="str">
            <v>-</v>
          </cell>
          <cell r="L109" t="str">
            <v>-</v>
          </cell>
          <cell r="M109" t="str">
            <v>-</v>
          </cell>
          <cell r="N109" t="str">
            <v>INHIL</v>
          </cell>
        </row>
        <row r="110">
          <cell r="F110">
            <v>30</v>
          </cell>
          <cell r="J110" t="str">
            <v>-</v>
          </cell>
          <cell r="L110" t="str">
            <v>-</v>
          </cell>
          <cell r="M110" t="str">
            <v>-</v>
          </cell>
          <cell r="N110" t="str">
            <v>INHIL</v>
          </cell>
        </row>
        <row r="111">
          <cell r="F111">
            <v>32</v>
          </cell>
          <cell r="J111" t="str">
            <v>INHIL</v>
          </cell>
          <cell r="L111" t="str">
            <v>-</v>
          </cell>
          <cell r="M111" t="str">
            <v>-</v>
          </cell>
          <cell r="N111" t="str">
            <v>INHIL</v>
          </cell>
        </row>
        <row r="112">
          <cell r="F112">
            <v>33</v>
          </cell>
          <cell r="J112" t="str">
            <v>INHIL</v>
          </cell>
          <cell r="L112" t="str">
            <v>-</v>
          </cell>
          <cell r="M112" t="str">
            <v>-</v>
          </cell>
          <cell r="N112" t="str">
            <v>INHIL</v>
          </cell>
        </row>
        <row r="113">
          <cell r="F113">
            <v>20</v>
          </cell>
          <cell r="J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20</v>
          </cell>
          <cell r="J114" t="str">
            <v>-</v>
          </cell>
          <cell r="L114" t="str">
            <v>-</v>
          </cell>
          <cell r="M114" t="str">
            <v>-</v>
          </cell>
          <cell r="N114" t="str">
            <v>No</v>
          </cell>
        </row>
        <row r="115">
          <cell r="F115">
            <v>22</v>
          </cell>
          <cell r="J115" t="str">
            <v>-</v>
          </cell>
          <cell r="L115" t="str">
            <v>-</v>
          </cell>
          <cell r="M115" t="str">
            <v>-</v>
          </cell>
          <cell r="N115" t="str">
            <v>No</v>
          </cell>
        </row>
        <row r="116">
          <cell r="F116">
            <v>25</v>
          </cell>
          <cell r="J116" t="str">
            <v>-</v>
          </cell>
          <cell r="L116" t="str">
            <v>-</v>
          </cell>
          <cell r="M116" t="str">
            <v>-</v>
          </cell>
          <cell r="N116" t="str">
            <v>No</v>
          </cell>
        </row>
        <row r="117">
          <cell r="F117">
            <v>26</v>
          </cell>
          <cell r="J117" t="str">
            <v>-</v>
          </cell>
          <cell r="L117" t="str">
            <v>-</v>
          </cell>
          <cell r="M117" t="str">
            <v>-</v>
          </cell>
          <cell r="N117" t="str">
            <v>No</v>
          </cell>
        </row>
        <row r="118">
          <cell r="F118">
            <v>22</v>
          </cell>
          <cell r="J118" t="str">
            <v>-</v>
          </cell>
          <cell r="L118" t="str">
            <v>-</v>
          </cell>
          <cell r="M118" t="str">
            <v>-</v>
          </cell>
          <cell r="N118" t="str">
            <v>No</v>
          </cell>
        </row>
        <row r="119">
          <cell r="F119">
            <v>20</v>
          </cell>
          <cell r="J119" t="str">
            <v>-</v>
          </cell>
          <cell r="L119" t="str">
            <v>-</v>
          </cell>
          <cell r="M119" t="str">
            <v>-</v>
          </cell>
          <cell r="N119" t="str">
            <v>No</v>
          </cell>
        </row>
        <row r="120">
          <cell r="F120">
            <v>21</v>
          </cell>
          <cell r="J120" t="str">
            <v>-</v>
          </cell>
          <cell r="L120" t="str">
            <v>-</v>
          </cell>
          <cell r="M120" t="str">
            <v>-</v>
          </cell>
          <cell r="N120" t="str">
            <v>No</v>
          </cell>
        </row>
        <row r="121">
          <cell r="F121">
            <v>19</v>
          </cell>
          <cell r="J121" t="str">
            <v>-</v>
          </cell>
          <cell r="L121" t="str">
            <v>-</v>
          </cell>
          <cell r="M121" t="str">
            <v>-</v>
          </cell>
          <cell r="N121" t="str">
            <v>No</v>
          </cell>
        </row>
        <row r="122">
          <cell r="F122">
            <v>19</v>
          </cell>
          <cell r="J122" t="str">
            <v>-</v>
          </cell>
          <cell r="L122" t="str">
            <v>-</v>
          </cell>
          <cell r="M122" t="str">
            <v>-</v>
          </cell>
          <cell r="N122" t="str">
            <v>No</v>
          </cell>
        </row>
        <row r="123">
          <cell r="F123">
            <v>22</v>
          </cell>
          <cell r="J123" t="str">
            <v>-</v>
          </cell>
          <cell r="L123" t="str">
            <v>-</v>
          </cell>
          <cell r="M123" t="str">
            <v>-</v>
          </cell>
          <cell r="N123" t="str">
            <v>No</v>
          </cell>
        </row>
        <row r="124">
          <cell r="F124">
            <v>29</v>
          </cell>
          <cell r="J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21</v>
          </cell>
          <cell r="J125" t="str">
            <v>-</v>
          </cell>
          <cell r="L125" t="str">
            <v>-</v>
          </cell>
          <cell r="M125" t="str">
            <v>-</v>
          </cell>
          <cell r="N125" t="str">
            <v>No</v>
          </cell>
        </row>
        <row r="126">
          <cell r="F126">
            <v>24</v>
          </cell>
          <cell r="J126" t="str">
            <v>-</v>
          </cell>
          <cell r="L126" t="str">
            <v>-</v>
          </cell>
          <cell r="M126" t="str">
            <v>-</v>
          </cell>
          <cell r="N126" t="str">
            <v>No</v>
          </cell>
        </row>
        <row r="127">
          <cell r="F127">
            <v>21</v>
          </cell>
          <cell r="J127" t="str">
            <v>-</v>
          </cell>
          <cell r="L127" t="str">
            <v>-</v>
          </cell>
          <cell r="M127" t="str">
            <v>-</v>
          </cell>
          <cell r="N127" t="str">
            <v>No</v>
          </cell>
        </row>
        <row r="128">
          <cell r="F128">
            <v>20</v>
          </cell>
          <cell r="J128" t="str">
            <v>-</v>
          </cell>
          <cell r="L128" t="str">
            <v>-</v>
          </cell>
          <cell r="M128" t="str">
            <v>-</v>
          </cell>
          <cell r="N128" t="str">
            <v>No</v>
          </cell>
        </row>
        <row r="129">
          <cell r="F129">
            <v>19</v>
          </cell>
          <cell r="J129" t="str">
            <v>-</v>
          </cell>
          <cell r="L129" t="str">
            <v>-</v>
          </cell>
          <cell r="M129" t="str">
            <v>-</v>
          </cell>
          <cell r="N129" t="str">
            <v>No</v>
          </cell>
        </row>
        <row r="130">
          <cell r="F130">
            <v>20</v>
          </cell>
          <cell r="J130" t="str">
            <v>-</v>
          </cell>
          <cell r="L130" t="str">
            <v>-</v>
          </cell>
          <cell r="M130" t="str">
            <v>-</v>
          </cell>
          <cell r="N130" t="str">
            <v>No</v>
          </cell>
        </row>
        <row r="131">
          <cell r="F131">
            <v>21</v>
          </cell>
          <cell r="J131" t="str">
            <v>-</v>
          </cell>
          <cell r="L131" t="str">
            <v>-</v>
          </cell>
          <cell r="M131" t="str">
            <v>-</v>
          </cell>
          <cell r="N131" t="str">
            <v>No</v>
          </cell>
        </row>
        <row r="132">
          <cell r="F132">
            <v>20</v>
          </cell>
          <cell r="J132" t="str">
            <v>-</v>
          </cell>
          <cell r="L132" t="str">
            <v>-</v>
          </cell>
          <cell r="M132" t="str">
            <v>-</v>
          </cell>
          <cell r="N132" t="str">
            <v>No</v>
          </cell>
        </row>
        <row r="133">
          <cell r="F133">
            <v>19</v>
          </cell>
          <cell r="J133" t="str">
            <v>-</v>
          </cell>
          <cell r="L133" t="str">
            <v>-</v>
          </cell>
          <cell r="M133" t="str">
            <v>-</v>
          </cell>
          <cell r="N133" t="str">
            <v>No</v>
          </cell>
        </row>
        <row r="134">
          <cell r="F134">
            <v>20</v>
          </cell>
          <cell r="J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22</v>
          </cell>
          <cell r="J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19</v>
          </cell>
          <cell r="J136" t="str">
            <v>-</v>
          </cell>
          <cell r="L136" t="str">
            <v>-</v>
          </cell>
          <cell r="M136" t="str">
            <v>-</v>
          </cell>
          <cell r="N136" t="str">
            <v>No</v>
          </cell>
        </row>
        <row r="137">
          <cell r="F137">
            <v>22</v>
          </cell>
          <cell r="J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21</v>
          </cell>
          <cell r="J138" t="str">
            <v>-</v>
          </cell>
          <cell r="L138" t="str">
            <v>-</v>
          </cell>
          <cell r="M138" t="str">
            <v>-</v>
          </cell>
          <cell r="N138" t="str">
            <v>No</v>
          </cell>
        </row>
        <row r="139">
          <cell r="F139">
            <v>20</v>
          </cell>
          <cell r="J139" t="str">
            <v>-</v>
          </cell>
          <cell r="L139" t="str">
            <v>-</v>
          </cell>
          <cell r="M139" t="str">
            <v>-</v>
          </cell>
          <cell r="N139" t="str">
            <v>INHIL</v>
          </cell>
        </row>
        <row r="140">
          <cell r="F140">
            <v>21</v>
          </cell>
          <cell r="J140" t="str">
            <v>-</v>
          </cell>
          <cell r="L140" t="str">
            <v>-</v>
          </cell>
          <cell r="M140" t="str">
            <v>-</v>
          </cell>
          <cell r="N140" t="str">
            <v>No</v>
          </cell>
        </row>
        <row r="141">
          <cell r="F141">
            <v>24</v>
          </cell>
          <cell r="J141" t="str">
            <v>-</v>
          </cell>
          <cell r="L141" t="str">
            <v>-</v>
          </cell>
          <cell r="M141" t="str">
            <v>-</v>
          </cell>
          <cell r="N141" t="str">
            <v>No</v>
          </cell>
        </row>
        <row r="142">
          <cell r="F142">
            <v>18</v>
          </cell>
          <cell r="J142" t="str">
            <v>-</v>
          </cell>
          <cell r="L142" t="str">
            <v>-</v>
          </cell>
          <cell r="M142" t="str">
            <v>-</v>
          </cell>
          <cell r="N142" t="str">
            <v>No</v>
          </cell>
        </row>
        <row r="143">
          <cell r="F143">
            <v>20</v>
          </cell>
          <cell r="J143" t="str">
            <v>-</v>
          </cell>
          <cell r="L143" t="str">
            <v>-</v>
          </cell>
          <cell r="M143" t="str">
            <v>-</v>
          </cell>
          <cell r="N143" t="str">
            <v>No</v>
          </cell>
        </row>
        <row r="144">
          <cell r="F144">
            <v>19</v>
          </cell>
          <cell r="J144" t="str">
            <v>-</v>
          </cell>
          <cell r="L144" t="str">
            <v>-</v>
          </cell>
          <cell r="M144" t="str">
            <v>-</v>
          </cell>
          <cell r="N144" t="str">
            <v>INHIL</v>
          </cell>
        </row>
        <row r="145">
          <cell r="F145">
            <v>23</v>
          </cell>
          <cell r="J145" t="str">
            <v>-</v>
          </cell>
          <cell r="L145" t="str">
            <v>-</v>
          </cell>
          <cell r="M145" t="str">
            <v>-</v>
          </cell>
          <cell r="N145" t="str">
            <v>No</v>
          </cell>
        </row>
        <row r="146">
          <cell r="F146">
            <v>19</v>
          </cell>
          <cell r="J146" t="str">
            <v>-</v>
          </cell>
          <cell r="L146" t="str">
            <v>-</v>
          </cell>
          <cell r="M146" t="str">
            <v>-</v>
          </cell>
          <cell r="N146" t="str">
            <v>No</v>
          </cell>
        </row>
        <row r="147">
          <cell r="F147">
            <v>24</v>
          </cell>
          <cell r="J147" t="str">
            <v>-</v>
          </cell>
          <cell r="L147" t="str">
            <v>-</v>
          </cell>
          <cell r="M147" t="str">
            <v>-</v>
          </cell>
          <cell r="N147" t="str">
            <v>No</v>
          </cell>
        </row>
        <row r="148">
          <cell r="F148">
            <v>25</v>
          </cell>
          <cell r="J148" t="str">
            <v>-</v>
          </cell>
          <cell r="L148" t="str">
            <v>-</v>
          </cell>
          <cell r="M148" t="str">
            <v>-</v>
          </cell>
          <cell r="N148" t="str">
            <v>No</v>
          </cell>
        </row>
        <row r="149">
          <cell r="F149">
            <v>24</v>
          </cell>
          <cell r="J149" t="str">
            <v>-</v>
          </cell>
          <cell r="L149" t="str">
            <v>-</v>
          </cell>
          <cell r="M149" t="str">
            <v>-</v>
          </cell>
          <cell r="N149" t="str">
            <v>No</v>
          </cell>
        </row>
        <row r="150">
          <cell r="F150">
            <v>25</v>
          </cell>
          <cell r="J150" t="str">
            <v>INHIL</v>
          </cell>
          <cell r="L150" t="str">
            <v>-</v>
          </cell>
          <cell r="M150" t="str">
            <v>-</v>
          </cell>
          <cell r="N150" t="str">
            <v>INHIL</v>
          </cell>
        </row>
        <row r="151">
          <cell r="F151">
            <v>23</v>
          </cell>
          <cell r="J151" t="str">
            <v>INHIL</v>
          </cell>
          <cell r="L151" t="str">
            <v>-</v>
          </cell>
          <cell r="M151" t="str">
            <v>-</v>
          </cell>
          <cell r="N151" t="str">
            <v>INHIL</v>
          </cell>
        </row>
        <row r="152">
          <cell r="F152">
            <v>21</v>
          </cell>
          <cell r="J152" t="str">
            <v>-</v>
          </cell>
          <cell r="L152" t="str">
            <v>-</v>
          </cell>
          <cell r="M152" t="str">
            <v>-</v>
          </cell>
          <cell r="N152" t="str">
            <v>No</v>
          </cell>
        </row>
        <row r="153">
          <cell r="F153">
            <v>23</v>
          </cell>
          <cell r="J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21</v>
          </cell>
          <cell r="J154" t="str">
            <v>-</v>
          </cell>
          <cell r="L154" t="str">
            <v>-</v>
          </cell>
          <cell r="M154" t="str">
            <v>-</v>
          </cell>
          <cell r="N154" t="str">
            <v>INHIL</v>
          </cell>
        </row>
        <row r="155">
          <cell r="F155">
            <v>21</v>
          </cell>
          <cell r="J155" t="str">
            <v>-</v>
          </cell>
          <cell r="L155" t="str">
            <v>-</v>
          </cell>
          <cell r="M155" t="str">
            <v>-</v>
          </cell>
          <cell r="N155" t="str">
            <v>INHIL</v>
          </cell>
        </row>
        <row r="156">
          <cell r="F156">
            <v>19</v>
          </cell>
          <cell r="J156" t="str">
            <v>-</v>
          </cell>
          <cell r="L156" t="str">
            <v>-</v>
          </cell>
          <cell r="M156" t="str">
            <v>-</v>
          </cell>
          <cell r="N156" t="str">
            <v>INHIL</v>
          </cell>
        </row>
        <row r="157">
          <cell r="F157">
            <v>22</v>
          </cell>
          <cell r="J157" t="str">
            <v>-</v>
          </cell>
          <cell r="L157" t="str">
            <v>-</v>
          </cell>
          <cell r="M157" t="str">
            <v>-</v>
          </cell>
          <cell r="N157" t="str">
            <v>INHIL</v>
          </cell>
        </row>
        <row r="158">
          <cell r="F158">
            <v>25</v>
          </cell>
          <cell r="J158" t="str">
            <v>-</v>
          </cell>
          <cell r="L158" t="str">
            <v>-</v>
          </cell>
          <cell r="M158" t="str">
            <v>-</v>
          </cell>
          <cell r="N158" t="str">
            <v>No</v>
          </cell>
        </row>
        <row r="159">
          <cell r="F159">
            <v>23</v>
          </cell>
          <cell r="J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20</v>
          </cell>
          <cell r="J160" t="str">
            <v>-</v>
          </cell>
          <cell r="L160" t="str">
            <v>-</v>
          </cell>
          <cell r="M160" t="str">
            <v>-</v>
          </cell>
          <cell r="N160" t="str">
            <v>No</v>
          </cell>
        </row>
        <row r="161">
          <cell r="F161">
            <v>24</v>
          </cell>
          <cell r="J161" t="str">
            <v>-</v>
          </cell>
          <cell r="L161" t="str">
            <v>-</v>
          </cell>
          <cell r="M161" t="str">
            <v>-</v>
          </cell>
          <cell r="N161" t="str">
            <v>INHIL</v>
          </cell>
        </row>
        <row r="162">
          <cell r="F162">
            <v>20</v>
          </cell>
          <cell r="J162" t="str">
            <v>-</v>
          </cell>
          <cell r="L162" t="str">
            <v>-</v>
          </cell>
          <cell r="M162" t="str">
            <v>INHIL</v>
          </cell>
          <cell r="N162" t="str">
            <v>INHIL</v>
          </cell>
        </row>
        <row r="163">
          <cell r="F163">
            <v>20</v>
          </cell>
          <cell r="J163" t="str">
            <v>-</v>
          </cell>
          <cell r="L163" t="str">
            <v>-</v>
          </cell>
          <cell r="M163" t="str">
            <v>-</v>
          </cell>
          <cell r="N163" t="str">
            <v>INHIL</v>
          </cell>
        </row>
        <row r="164">
          <cell r="F164">
            <v>20</v>
          </cell>
          <cell r="J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21</v>
          </cell>
          <cell r="J165" t="str">
            <v>-</v>
          </cell>
          <cell r="L165" t="str">
            <v>-</v>
          </cell>
          <cell r="M165" t="str">
            <v>-</v>
          </cell>
          <cell r="N165" t="str">
            <v>No</v>
          </cell>
        </row>
        <row r="166">
          <cell r="F166">
            <v>19</v>
          </cell>
          <cell r="J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18</v>
          </cell>
          <cell r="J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18</v>
          </cell>
          <cell r="J168" t="str">
            <v>-</v>
          </cell>
          <cell r="L168" t="str">
            <v>-</v>
          </cell>
          <cell r="M168" t="str">
            <v>-</v>
          </cell>
          <cell r="N168" t="str">
            <v>No</v>
          </cell>
        </row>
        <row r="169">
          <cell r="F169">
            <v>19</v>
          </cell>
          <cell r="J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18</v>
          </cell>
          <cell r="J170" t="str">
            <v>-</v>
          </cell>
          <cell r="L170" t="str">
            <v>-</v>
          </cell>
          <cell r="M170" t="str">
            <v>-</v>
          </cell>
          <cell r="N170" t="str">
            <v>No</v>
          </cell>
        </row>
        <row r="171">
          <cell r="F171">
            <v>19</v>
          </cell>
          <cell r="J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18</v>
          </cell>
          <cell r="J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18</v>
          </cell>
          <cell r="J173" t="str">
            <v>-</v>
          </cell>
          <cell r="L173" t="str">
            <v>-</v>
          </cell>
          <cell r="M173" t="str">
            <v>-</v>
          </cell>
          <cell r="N173" t="str">
            <v>No</v>
          </cell>
        </row>
        <row r="174">
          <cell r="F174">
            <v>19</v>
          </cell>
          <cell r="J174" t="str">
            <v>-</v>
          </cell>
          <cell r="L174" t="str">
            <v>-</v>
          </cell>
          <cell r="M174" t="str">
            <v>-</v>
          </cell>
          <cell r="N174" t="str">
            <v>No</v>
          </cell>
        </row>
        <row r="175">
          <cell r="F175">
            <v>18</v>
          </cell>
          <cell r="J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20</v>
          </cell>
          <cell r="J176" t="str">
            <v>-</v>
          </cell>
          <cell r="L176" t="str">
            <v>-</v>
          </cell>
          <cell r="M176" t="str">
            <v>-</v>
          </cell>
          <cell r="N176" t="str">
            <v>No</v>
          </cell>
        </row>
        <row r="177">
          <cell r="F177">
            <v>24</v>
          </cell>
          <cell r="J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18</v>
          </cell>
          <cell r="J178" t="str">
            <v>-</v>
          </cell>
          <cell r="L178" t="str">
            <v>-</v>
          </cell>
          <cell r="M178" t="str">
            <v>-</v>
          </cell>
          <cell r="N178" t="str">
            <v>No</v>
          </cell>
        </row>
        <row r="179">
          <cell r="F179">
            <v>19</v>
          </cell>
          <cell r="J179" t="str">
            <v>-</v>
          </cell>
          <cell r="L179" t="str">
            <v>-</v>
          </cell>
          <cell r="M179" t="str">
            <v>-</v>
          </cell>
          <cell r="N179" t="str">
            <v>No</v>
          </cell>
        </row>
        <row r="180">
          <cell r="F180">
            <v>25</v>
          </cell>
          <cell r="J180" t="str">
            <v>-</v>
          </cell>
          <cell r="L180" t="str">
            <v>-</v>
          </cell>
          <cell r="M180" t="str">
            <v>-</v>
          </cell>
          <cell r="N180" t="str">
            <v>No</v>
          </cell>
        </row>
        <row r="181">
          <cell r="F181">
            <v>19</v>
          </cell>
          <cell r="J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19</v>
          </cell>
          <cell r="J182" t="str">
            <v>-</v>
          </cell>
          <cell r="L182" t="str">
            <v>-</v>
          </cell>
          <cell r="M182" t="str">
            <v>-</v>
          </cell>
          <cell r="N182" t="str">
            <v>No</v>
          </cell>
        </row>
        <row r="183">
          <cell r="F183">
            <v>21</v>
          </cell>
          <cell r="J183" t="str">
            <v>-</v>
          </cell>
          <cell r="L183" t="str">
            <v>-</v>
          </cell>
          <cell r="M183" t="str">
            <v>-</v>
          </cell>
          <cell r="N183" t="str">
            <v>No</v>
          </cell>
        </row>
        <row r="184">
          <cell r="F184">
            <v>17</v>
          </cell>
          <cell r="J184" t="str">
            <v>-</v>
          </cell>
          <cell r="L184" t="str">
            <v>-</v>
          </cell>
          <cell r="M184" t="str">
            <v>-</v>
          </cell>
          <cell r="N184" t="str">
            <v>INHIL</v>
          </cell>
        </row>
        <row r="185">
          <cell r="F185">
            <v>18</v>
          </cell>
          <cell r="J185" t="str">
            <v>-</v>
          </cell>
          <cell r="L185" t="str">
            <v>-</v>
          </cell>
          <cell r="M185" t="str">
            <v>-</v>
          </cell>
          <cell r="N185" t="str">
            <v>No</v>
          </cell>
        </row>
        <row r="186">
          <cell r="F186">
            <v>22</v>
          </cell>
          <cell r="J186" t="str">
            <v>-</v>
          </cell>
          <cell r="L186" t="str">
            <v>-</v>
          </cell>
          <cell r="M186" t="str">
            <v>-</v>
          </cell>
          <cell r="N186" t="str">
            <v>No</v>
          </cell>
        </row>
        <row r="187">
          <cell r="F187">
            <v>19</v>
          </cell>
          <cell r="J187" t="str">
            <v>INHIL</v>
          </cell>
          <cell r="L187" t="str">
            <v>-</v>
          </cell>
          <cell r="M187" t="str">
            <v>-</v>
          </cell>
          <cell r="N187" t="str">
            <v>INHIL</v>
          </cell>
        </row>
        <row r="188">
          <cell r="F188">
            <v>19</v>
          </cell>
          <cell r="J188" t="str">
            <v>-</v>
          </cell>
          <cell r="L188" t="str">
            <v>-</v>
          </cell>
          <cell r="M188" t="str">
            <v>-</v>
          </cell>
          <cell r="N188" t="str">
            <v>No</v>
          </cell>
        </row>
        <row r="189">
          <cell r="F189">
            <v>18</v>
          </cell>
          <cell r="J189" t="str">
            <v>-</v>
          </cell>
          <cell r="L189" t="str">
            <v>-</v>
          </cell>
          <cell r="M189" t="str">
            <v>-</v>
          </cell>
          <cell r="N189" t="str">
            <v>No</v>
          </cell>
        </row>
        <row r="190">
          <cell r="F190">
            <v>23</v>
          </cell>
          <cell r="J190" t="str">
            <v>-</v>
          </cell>
          <cell r="L190" t="str">
            <v>NHIL</v>
          </cell>
          <cell r="M190" t="str">
            <v>-</v>
          </cell>
          <cell r="N190" t="str">
            <v>INHIL</v>
          </cell>
        </row>
        <row r="191">
          <cell r="F191">
            <v>21</v>
          </cell>
          <cell r="J191" t="str">
            <v>-</v>
          </cell>
          <cell r="L191" t="str">
            <v>-</v>
          </cell>
          <cell r="M191" t="str">
            <v>-</v>
          </cell>
          <cell r="N191" t="str">
            <v>No</v>
          </cell>
        </row>
        <row r="192">
          <cell r="F192">
            <v>23</v>
          </cell>
          <cell r="J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28</v>
          </cell>
          <cell r="J193" t="str">
            <v>-</v>
          </cell>
          <cell r="L193" t="str">
            <v>-</v>
          </cell>
          <cell r="M193" t="str">
            <v>-</v>
          </cell>
          <cell r="N193" t="str">
            <v>No</v>
          </cell>
        </row>
        <row r="194">
          <cell r="F194">
            <v>20</v>
          </cell>
          <cell r="J194" t="str">
            <v>-</v>
          </cell>
          <cell r="L194" t="str">
            <v>-</v>
          </cell>
          <cell r="M194" t="str">
            <v>-</v>
          </cell>
          <cell r="N194" t="str">
            <v>No</v>
          </cell>
        </row>
        <row r="195">
          <cell r="F195">
            <v>19</v>
          </cell>
          <cell r="J195" t="str">
            <v>-</v>
          </cell>
          <cell r="L195" t="str">
            <v>-</v>
          </cell>
          <cell r="M195" t="str">
            <v>-</v>
          </cell>
          <cell r="N195" t="str">
            <v>No</v>
          </cell>
        </row>
        <row r="196">
          <cell r="F196">
            <v>19</v>
          </cell>
          <cell r="J196" t="str">
            <v>-</v>
          </cell>
          <cell r="L196" t="str">
            <v>-</v>
          </cell>
          <cell r="M196" t="str">
            <v>-</v>
          </cell>
          <cell r="N196" t="str">
            <v>INHIL</v>
          </cell>
        </row>
      </sheetData>
      <sheetData sheetId="22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30153</v>
          </cell>
          <cell r="C4" t="str">
            <v>SUWANDI</v>
          </cell>
          <cell r="F4">
            <v>26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A5">
            <v>2</v>
          </cell>
          <cell r="B5">
            <v>30017</v>
          </cell>
          <cell r="C5" t="str">
            <v>TUNGGUL Y</v>
          </cell>
          <cell r="F5">
            <v>25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27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21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36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43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31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34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20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32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33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26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27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32</v>
          </cell>
          <cell r="J17" t="str">
            <v>INHIL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38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24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30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28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25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27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27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30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26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31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23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20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25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27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50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28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F35">
            <v>34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28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28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49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26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24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No</v>
          </cell>
        </row>
        <row r="41">
          <cell r="F41">
            <v>27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F42">
            <v>19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24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No</v>
          </cell>
        </row>
        <row r="44">
          <cell r="F44">
            <v>24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No</v>
          </cell>
        </row>
        <row r="45">
          <cell r="F45">
            <v>28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29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21</v>
          </cell>
          <cell r="J47" t="str">
            <v>INHIL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29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28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20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25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No</v>
          </cell>
        </row>
        <row r="52">
          <cell r="F52">
            <v>28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No</v>
          </cell>
        </row>
        <row r="53">
          <cell r="F53">
            <v>32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34</v>
          </cell>
          <cell r="J54" t="str">
            <v>INHIL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31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28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18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20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No</v>
          </cell>
        </row>
        <row r="59">
          <cell r="F59">
            <v>29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24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No</v>
          </cell>
        </row>
        <row r="61">
          <cell r="F61">
            <v>21</v>
          </cell>
          <cell r="J61" t="str">
            <v>-</v>
          </cell>
          <cell r="K61" t="str">
            <v>INHIL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22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18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</sheetData>
      <sheetData sheetId="23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F4">
            <v>20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22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21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20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20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26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26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22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23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43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33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34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29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34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20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32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32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26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34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24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23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27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23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21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45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44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41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No</v>
          </cell>
        </row>
        <row r="32">
          <cell r="F32">
            <v>28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21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20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</sheetData>
      <sheetData sheetId="24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F4">
            <v>35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31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35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35</v>
          </cell>
          <cell r="J7" t="str">
            <v>INHIL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33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29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35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25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32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29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23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31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30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21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29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40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24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28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25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32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24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22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No</v>
          </cell>
        </row>
        <row r="27">
          <cell r="F27">
            <v>27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31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30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  <row r="30">
          <cell r="F30">
            <v>35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27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27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32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34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23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25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29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23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21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21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No</v>
          </cell>
        </row>
        <row r="41">
          <cell r="F41">
            <v>27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21</v>
          </cell>
          <cell r="J42" t="str">
            <v>-</v>
          </cell>
          <cell r="K42" t="str">
            <v>-</v>
          </cell>
          <cell r="L42" t="str">
            <v>INHIL</v>
          </cell>
          <cell r="M42" t="str">
            <v>-</v>
          </cell>
          <cell r="N42" t="str">
            <v>INHIL</v>
          </cell>
        </row>
        <row r="43">
          <cell r="F43">
            <v>35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33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28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INHIL</v>
          </cell>
        </row>
        <row r="46">
          <cell r="F46">
            <v>25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32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26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INHIL</v>
          </cell>
        </row>
        <row r="49">
          <cell r="F49">
            <v>26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24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24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No</v>
          </cell>
        </row>
        <row r="52">
          <cell r="F52">
            <v>29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25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22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No</v>
          </cell>
        </row>
        <row r="55">
          <cell r="F55">
            <v>28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27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38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38</v>
          </cell>
          <cell r="J58" t="str">
            <v>-</v>
          </cell>
          <cell r="K58" t="str">
            <v>INHIL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24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No</v>
          </cell>
        </row>
        <row r="60">
          <cell r="F60">
            <v>38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38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27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30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5">
          <cell r="F65">
            <v>23</v>
          </cell>
          <cell r="N65" t="str">
            <v>No</v>
          </cell>
        </row>
      </sheetData>
      <sheetData sheetId="25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30124</v>
          </cell>
          <cell r="C4" t="str">
            <v>HARI SISWOYO</v>
          </cell>
          <cell r="F4">
            <v>20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22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21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23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21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29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23</v>
          </cell>
          <cell r="J10" t="str">
            <v>-</v>
          </cell>
          <cell r="K10" t="str">
            <v>INHIL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26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27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25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30</v>
          </cell>
          <cell r="J14" t="str">
            <v>INHIL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27</v>
          </cell>
          <cell r="J15" t="str">
            <v>-</v>
          </cell>
          <cell r="K15" t="str">
            <v>INHIL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32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40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23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17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19</v>
          </cell>
          <cell r="N20" t="str">
            <v>No</v>
          </cell>
        </row>
        <row r="21">
          <cell r="F21">
            <v>23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19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19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19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21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No</v>
          </cell>
        </row>
        <row r="26">
          <cell r="F26">
            <v>18</v>
          </cell>
          <cell r="N26" t="str">
            <v>No</v>
          </cell>
        </row>
        <row r="27">
          <cell r="F27">
            <v>20</v>
          </cell>
          <cell r="N27" t="str">
            <v>No</v>
          </cell>
        </row>
      </sheetData>
      <sheetData sheetId="26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F4">
            <v>27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F5">
            <v>27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27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27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25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26</v>
          </cell>
          <cell r="J9" t="str">
            <v>-</v>
          </cell>
          <cell r="K9" t="str">
            <v>INHIL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32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28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41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23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25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25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31</v>
          </cell>
          <cell r="J16" t="str">
            <v>INHIL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30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20</v>
          </cell>
          <cell r="J18" t="str">
            <v>INHIL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34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18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36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31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36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28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23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23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30</v>
          </cell>
          <cell r="J27" t="str">
            <v>-</v>
          </cell>
          <cell r="K27" t="str">
            <v>INHIL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25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33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33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36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40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40</v>
          </cell>
          <cell r="J33" t="str">
            <v>INHIL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47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26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29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31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30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37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53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26</v>
          </cell>
          <cell r="J41" t="str">
            <v>INHIL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48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25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34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37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INHIL</v>
          </cell>
          <cell r="N45" t="str">
            <v>INHIL</v>
          </cell>
        </row>
        <row r="46">
          <cell r="F46">
            <v>22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INHIL</v>
          </cell>
        </row>
        <row r="47">
          <cell r="F47">
            <v>40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28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INHIL</v>
          </cell>
        </row>
        <row r="49">
          <cell r="F49">
            <v>26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44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F51">
            <v>42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F52">
            <v>25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29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48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28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26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INHIL</v>
          </cell>
        </row>
        <row r="57">
          <cell r="F57">
            <v>21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37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No</v>
          </cell>
        </row>
        <row r="59">
          <cell r="F59">
            <v>26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No</v>
          </cell>
        </row>
        <row r="60">
          <cell r="F60">
            <v>20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No</v>
          </cell>
        </row>
        <row r="61">
          <cell r="F61">
            <v>18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17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INHIL</v>
          </cell>
        </row>
        <row r="63">
          <cell r="F63">
            <v>18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INHIL</v>
          </cell>
        </row>
        <row r="64">
          <cell r="F64">
            <v>18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F65">
            <v>24</v>
          </cell>
          <cell r="J65" t="str">
            <v>-</v>
          </cell>
          <cell r="K65" t="str">
            <v>INHIL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25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F67">
            <v>20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No</v>
          </cell>
        </row>
        <row r="68">
          <cell r="F68">
            <v>25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F69">
            <v>25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No</v>
          </cell>
        </row>
        <row r="70">
          <cell r="F70">
            <v>20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30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30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27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25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97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42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29</v>
          </cell>
          <cell r="J77" t="str">
            <v>INHIL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INHIL</v>
          </cell>
        </row>
        <row r="78">
          <cell r="F78">
            <v>26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30</v>
          </cell>
          <cell r="J79" t="str">
            <v>INHIL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28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26</v>
          </cell>
          <cell r="J81" t="str">
            <v>INHIL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32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30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29</v>
          </cell>
          <cell r="J84" t="str">
            <v>INHIL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INHIL</v>
          </cell>
        </row>
        <row r="85">
          <cell r="F85">
            <v>40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INHIL</v>
          </cell>
        </row>
        <row r="86">
          <cell r="F86">
            <v>30</v>
          </cell>
          <cell r="J86" t="str">
            <v>INHIL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INHIL</v>
          </cell>
        </row>
        <row r="87">
          <cell r="F87">
            <v>27</v>
          </cell>
          <cell r="J87" t="str">
            <v>-</v>
          </cell>
          <cell r="K87" t="str">
            <v>INHIL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32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INHIL</v>
          </cell>
        </row>
        <row r="89">
          <cell r="F89">
            <v>32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INHIL</v>
          </cell>
        </row>
        <row r="90">
          <cell r="F90">
            <v>32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31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28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32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28</v>
          </cell>
          <cell r="J94" t="str">
            <v>INHIL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INHIL</v>
          </cell>
        </row>
        <row r="95">
          <cell r="F95">
            <v>30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30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INHIL</v>
          </cell>
        </row>
        <row r="97">
          <cell r="F97">
            <v>20</v>
          </cell>
          <cell r="J97" t="str">
            <v>INHIL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21</v>
          </cell>
          <cell r="J98" t="str">
            <v>INHIL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22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No</v>
          </cell>
        </row>
        <row r="100">
          <cell r="F100">
            <v>22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INHIL</v>
          </cell>
        </row>
        <row r="101">
          <cell r="F101">
            <v>19</v>
          </cell>
          <cell r="J101" t="str">
            <v>-</v>
          </cell>
          <cell r="K101" t="str">
            <v>INHIL</v>
          </cell>
          <cell r="L101" t="str">
            <v>-</v>
          </cell>
          <cell r="M101" t="str">
            <v>-</v>
          </cell>
          <cell r="N101" t="str">
            <v>INHIL</v>
          </cell>
        </row>
        <row r="102">
          <cell r="F102">
            <v>21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23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INHIL</v>
          </cell>
        </row>
        <row r="104">
          <cell r="F104">
            <v>18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-</v>
          </cell>
          <cell r="N104" t="str">
            <v>No</v>
          </cell>
        </row>
        <row r="105">
          <cell r="F105">
            <v>22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No</v>
          </cell>
        </row>
        <row r="106">
          <cell r="F106">
            <v>28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20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-</v>
          </cell>
          <cell r="N107" t="str">
            <v>No</v>
          </cell>
        </row>
        <row r="108">
          <cell r="F108">
            <v>25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-</v>
          </cell>
          <cell r="N108" t="str">
            <v>No</v>
          </cell>
        </row>
        <row r="109">
          <cell r="F109">
            <v>18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No</v>
          </cell>
        </row>
        <row r="110">
          <cell r="F110">
            <v>21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No</v>
          </cell>
        </row>
        <row r="111">
          <cell r="F111">
            <v>32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No</v>
          </cell>
        </row>
        <row r="112">
          <cell r="F112">
            <v>21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No</v>
          </cell>
        </row>
        <row r="113">
          <cell r="F113">
            <v>28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24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No</v>
          </cell>
        </row>
        <row r="115">
          <cell r="F115">
            <v>23</v>
          </cell>
          <cell r="J115" t="str">
            <v>INHIL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INHIL</v>
          </cell>
        </row>
        <row r="116">
          <cell r="F116">
            <v>21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INHIL</v>
          </cell>
        </row>
        <row r="117">
          <cell r="F117">
            <v>21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No</v>
          </cell>
        </row>
        <row r="118">
          <cell r="F118">
            <v>27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INHIL</v>
          </cell>
        </row>
        <row r="119">
          <cell r="F119">
            <v>25</v>
          </cell>
          <cell r="J119" t="str">
            <v>-</v>
          </cell>
          <cell r="K119" t="str">
            <v>-</v>
          </cell>
          <cell r="L119" t="str">
            <v>INHIL</v>
          </cell>
          <cell r="M119" t="str">
            <v>-</v>
          </cell>
          <cell r="N119" t="str">
            <v>INHIL</v>
          </cell>
        </row>
        <row r="120">
          <cell r="F120">
            <v>31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No</v>
          </cell>
        </row>
        <row r="121">
          <cell r="F121">
            <v>27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No</v>
          </cell>
        </row>
        <row r="122">
          <cell r="F122">
            <v>19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No</v>
          </cell>
        </row>
        <row r="123">
          <cell r="F123">
            <v>22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No</v>
          </cell>
        </row>
        <row r="124">
          <cell r="F124">
            <v>21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23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No</v>
          </cell>
        </row>
        <row r="126">
          <cell r="F126">
            <v>26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INHIL</v>
          </cell>
        </row>
        <row r="127">
          <cell r="F127">
            <v>26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No</v>
          </cell>
        </row>
        <row r="128">
          <cell r="F128">
            <v>21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No</v>
          </cell>
        </row>
        <row r="129">
          <cell r="F129">
            <v>25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No</v>
          </cell>
        </row>
        <row r="130">
          <cell r="F130">
            <v>22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No</v>
          </cell>
        </row>
        <row r="131">
          <cell r="F131">
            <v>25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INHIL</v>
          </cell>
        </row>
        <row r="132">
          <cell r="F132">
            <v>29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INHIL</v>
          </cell>
        </row>
        <row r="133">
          <cell r="F133">
            <v>27</v>
          </cell>
          <cell r="J133" t="str">
            <v>INHIL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INHIL</v>
          </cell>
        </row>
        <row r="134">
          <cell r="F134">
            <v>21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21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23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INHIL</v>
          </cell>
        </row>
        <row r="137">
          <cell r="F137">
            <v>22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21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No</v>
          </cell>
        </row>
        <row r="139">
          <cell r="F139">
            <v>24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No</v>
          </cell>
        </row>
        <row r="140">
          <cell r="F140">
            <v>35</v>
          </cell>
          <cell r="J140" t="str">
            <v>INHIL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INHIL</v>
          </cell>
        </row>
        <row r="141">
          <cell r="F141">
            <v>24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INHIL</v>
          </cell>
        </row>
        <row r="142">
          <cell r="F142">
            <v>31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INHIL</v>
          </cell>
        </row>
        <row r="143">
          <cell r="F143">
            <v>22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INHIL</v>
          </cell>
        </row>
        <row r="144">
          <cell r="F144">
            <v>27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No</v>
          </cell>
        </row>
        <row r="145">
          <cell r="F145">
            <v>23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INHIL</v>
          </cell>
        </row>
        <row r="146">
          <cell r="F146">
            <v>28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INHIL</v>
          </cell>
        </row>
        <row r="147">
          <cell r="F147">
            <v>26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INHIL</v>
          </cell>
        </row>
        <row r="148">
          <cell r="F148">
            <v>24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INHIL</v>
          </cell>
        </row>
        <row r="149">
          <cell r="F149">
            <v>20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INHIL</v>
          </cell>
        </row>
        <row r="150">
          <cell r="F150">
            <v>24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 t="str">
            <v>No</v>
          </cell>
        </row>
        <row r="151">
          <cell r="F151">
            <v>37</v>
          </cell>
          <cell r="J151" t="str">
            <v>INHIL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INHIL</v>
          </cell>
        </row>
        <row r="152">
          <cell r="F152">
            <v>34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INHIL</v>
          </cell>
        </row>
        <row r="153">
          <cell r="F153">
            <v>21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42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INHIL</v>
          </cell>
        </row>
        <row r="155">
          <cell r="F155">
            <v>31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 t="str">
            <v>No</v>
          </cell>
        </row>
        <row r="156">
          <cell r="F156">
            <v>35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INHIL</v>
          </cell>
        </row>
        <row r="157">
          <cell r="F157">
            <v>19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 t="str">
            <v>No</v>
          </cell>
        </row>
        <row r="158">
          <cell r="F158">
            <v>25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INHIL</v>
          </cell>
        </row>
        <row r="159">
          <cell r="F159">
            <v>22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34</v>
          </cell>
          <cell r="J160" t="str">
            <v>INHIL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INHIL</v>
          </cell>
        </row>
        <row r="161">
          <cell r="F161">
            <v>34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INHIL</v>
          </cell>
        </row>
        <row r="162">
          <cell r="F162">
            <v>20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INHIL</v>
          </cell>
        </row>
        <row r="163">
          <cell r="F163">
            <v>33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No</v>
          </cell>
        </row>
        <row r="164">
          <cell r="F164">
            <v>19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34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INHIL</v>
          </cell>
        </row>
        <row r="166">
          <cell r="F166">
            <v>21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19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27</v>
          </cell>
          <cell r="J168" t="str">
            <v>INHIL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INHIL</v>
          </cell>
        </row>
        <row r="169">
          <cell r="F169">
            <v>35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23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-</v>
          </cell>
          <cell r="N170" t="str">
            <v>INHIL</v>
          </cell>
        </row>
        <row r="171">
          <cell r="F171">
            <v>30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22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27</v>
          </cell>
          <cell r="J173" t="str">
            <v>-</v>
          </cell>
          <cell r="K173" t="str">
            <v>INHIL</v>
          </cell>
          <cell r="L173" t="str">
            <v>-</v>
          </cell>
          <cell r="M173" t="str">
            <v>-</v>
          </cell>
          <cell r="N173" t="str">
            <v>INHIL</v>
          </cell>
        </row>
        <row r="174">
          <cell r="F174">
            <v>29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-</v>
          </cell>
          <cell r="N174" t="str">
            <v>INHIL</v>
          </cell>
        </row>
        <row r="175">
          <cell r="F175">
            <v>26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33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INHIL</v>
          </cell>
        </row>
        <row r="177">
          <cell r="F177">
            <v>28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45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-</v>
          </cell>
          <cell r="N178" t="str">
            <v>INHIL</v>
          </cell>
        </row>
        <row r="179">
          <cell r="F179">
            <v>35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-</v>
          </cell>
          <cell r="N179" t="str">
            <v>INHIL</v>
          </cell>
        </row>
        <row r="180">
          <cell r="F180">
            <v>22</v>
          </cell>
          <cell r="J180" t="str">
            <v>-</v>
          </cell>
          <cell r="K180" t="str">
            <v>INHIL</v>
          </cell>
          <cell r="L180" t="str">
            <v>-</v>
          </cell>
          <cell r="M180" t="str">
            <v>-</v>
          </cell>
          <cell r="N180" t="str">
            <v>INHIL</v>
          </cell>
        </row>
        <row r="181">
          <cell r="F181">
            <v>23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46</v>
          </cell>
          <cell r="J182" t="str">
            <v>-</v>
          </cell>
          <cell r="K182" t="str">
            <v>-</v>
          </cell>
          <cell r="L182" t="str">
            <v>-</v>
          </cell>
          <cell r="M182" t="str">
            <v>-</v>
          </cell>
          <cell r="N182" t="str">
            <v>INHIL</v>
          </cell>
        </row>
        <row r="183">
          <cell r="F183">
            <v>22</v>
          </cell>
          <cell r="J183" t="str">
            <v>-</v>
          </cell>
          <cell r="K183" t="str">
            <v>INHIL</v>
          </cell>
          <cell r="L183" t="str">
            <v>-</v>
          </cell>
          <cell r="M183" t="str">
            <v>-</v>
          </cell>
          <cell r="N183" t="str">
            <v>INHIL</v>
          </cell>
        </row>
        <row r="184">
          <cell r="F184">
            <v>34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-</v>
          </cell>
          <cell r="N184" t="str">
            <v>INHIL</v>
          </cell>
        </row>
        <row r="185">
          <cell r="F185">
            <v>30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-</v>
          </cell>
          <cell r="N185" t="str">
            <v>INHIL</v>
          </cell>
        </row>
        <row r="186">
          <cell r="F186">
            <v>36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-</v>
          </cell>
          <cell r="N186" t="str">
            <v>INHIL</v>
          </cell>
        </row>
        <row r="187">
          <cell r="F187">
            <v>28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-</v>
          </cell>
          <cell r="N187" t="str">
            <v>No</v>
          </cell>
        </row>
        <row r="188">
          <cell r="F188">
            <v>26</v>
          </cell>
          <cell r="J188" t="str">
            <v>INHIL</v>
          </cell>
          <cell r="K188" t="str">
            <v>-</v>
          </cell>
          <cell r="L188" t="str">
            <v>-</v>
          </cell>
          <cell r="M188" t="str">
            <v>-</v>
          </cell>
          <cell r="N188" t="str">
            <v>INHIL</v>
          </cell>
        </row>
        <row r="189">
          <cell r="F189">
            <v>34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-</v>
          </cell>
          <cell r="N189" t="str">
            <v>INHIL</v>
          </cell>
        </row>
        <row r="190">
          <cell r="F190">
            <v>49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-</v>
          </cell>
          <cell r="N190" t="str">
            <v>No</v>
          </cell>
        </row>
        <row r="191">
          <cell r="F191">
            <v>23</v>
          </cell>
          <cell r="J191" t="str">
            <v>-</v>
          </cell>
          <cell r="K191" t="str">
            <v>-</v>
          </cell>
          <cell r="L191" t="str">
            <v>-</v>
          </cell>
          <cell r="M191" t="str">
            <v>-</v>
          </cell>
          <cell r="N191" t="str">
            <v>No</v>
          </cell>
        </row>
        <row r="192">
          <cell r="F192">
            <v>33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52</v>
          </cell>
          <cell r="J193" t="str">
            <v>-</v>
          </cell>
          <cell r="K193" t="str">
            <v>-</v>
          </cell>
          <cell r="L193" t="str">
            <v>-</v>
          </cell>
          <cell r="M193" t="str">
            <v>-</v>
          </cell>
          <cell r="N193" t="str">
            <v>INHIL</v>
          </cell>
        </row>
        <row r="194">
          <cell r="F194">
            <v>25</v>
          </cell>
          <cell r="J194" t="str">
            <v>-</v>
          </cell>
          <cell r="K194" t="str">
            <v>-</v>
          </cell>
          <cell r="L194" t="str">
            <v>-</v>
          </cell>
          <cell r="M194" t="str">
            <v>-</v>
          </cell>
          <cell r="N194" t="str">
            <v>INHIL</v>
          </cell>
        </row>
        <row r="195">
          <cell r="F195">
            <v>20</v>
          </cell>
          <cell r="J195" t="str">
            <v>-</v>
          </cell>
          <cell r="K195" t="str">
            <v>INHIL</v>
          </cell>
          <cell r="L195" t="str">
            <v>-</v>
          </cell>
          <cell r="M195" t="str">
            <v>-</v>
          </cell>
          <cell r="N195" t="str">
            <v>INHIL</v>
          </cell>
        </row>
        <row r="196">
          <cell r="F196">
            <v>19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-</v>
          </cell>
          <cell r="N196" t="str">
            <v>INHIL</v>
          </cell>
        </row>
        <row r="197">
          <cell r="F197">
            <v>39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-</v>
          </cell>
          <cell r="N197" t="str">
            <v>No</v>
          </cell>
        </row>
        <row r="198">
          <cell r="F198">
            <v>26</v>
          </cell>
          <cell r="J198" t="str">
            <v>-</v>
          </cell>
          <cell r="K198" t="str">
            <v>INHIL</v>
          </cell>
          <cell r="L198" t="str">
            <v>-</v>
          </cell>
          <cell r="M198" t="str">
            <v>-</v>
          </cell>
          <cell r="N198" t="str">
            <v>INHIL</v>
          </cell>
        </row>
        <row r="199">
          <cell r="F199">
            <v>33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-</v>
          </cell>
          <cell r="N199" t="str">
            <v>INHIL</v>
          </cell>
        </row>
        <row r="200">
          <cell r="F200">
            <v>19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-</v>
          </cell>
          <cell r="N200" t="str">
            <v>No</v>
          </cell>
        </row>
        <row r="201">
          <cell r="F201">
            <v>30</v>
          </cell>
          <cell r="J201" t="str">
            <v>-</v>
          </cell>
          <cell r="K201" t="str">
            <v>-</v>
          </cell>
          <cell r="L201" t="str">
            <v>-</v>
          </cell>
          <cell r="M201" t="str">
            <v>-</v>
          </cell>
          <cell r="N201" t="str">
            <v>INHIL</v>
          </cell>
        </row>
        <row r="202">
          <cell r="F202">
            <v>21</v>
          </cell>
          <cell r="J202" t="str">
            <v>-</v>
          </cell>
          <cell r="K202" t="str">
            <v>-</v>
          </cell>
          <cell r="L202" t="str">
            <v>-</v>
          </cell>
          <cell r="M202" t="str">
            <v>-</v>
          </cell>
          <cell r="N202" t="str">
            <v>No</v>
          </cell>
        </row>
        <row r="203">
          <cell r="F203">
            <v>30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-</v>
          </cell>
          <cell r="N203" t="str">
            <v>INHIL</v>
          </cell>
        </row>
        <row r="204">
          <cell r="F204">
            <v>27</v>
          </cell>
          <cell r="J204" t="str">
            <v>-</v>
          </cell>
          <cell r="K204" t="str">
            <v>INHIL</v>
          </cell>
          <cell r="L204" t="str">
            <v>-</v>
          </cell>
          <cell r="M204" t="str">
            <v>-</v>
          </cell>
          <cell r="N204" t="str">
            <v>INHIL</v>
          </cell>
        </row>
        <row r="205">
          <cell r="F205">
            <v>29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-</v>
          </cell>
          <cell r="N205" t="str">
            <v>INHIL</v>
          </cell>
        </row>
        <row r="206">
          <cell r="F206">
            <v>19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-</v>
          </cell>
          <cell r="N206" t="str">
            <v>No</v>
          </cell>
        </row>
        <row r="207">
          <cell r="F207">
            <v>32</v>
          </cell>
          <cell r="J207" t="str">
            <v>INHIL</v>
          </cell>
          <cell r="K207" t="str">
            <v>-</v>
          </cell>
          <cell r="L207" t="str">
            <v>-</v>
          </cell>
          <cell r="M207" t="str">
            <v>-</v>
          </cell>
          <cell r="N207" t="str">
            <v>INHIL</v>
          </cell>
        </row>
        <row r="208">
          <cell r="F208">
            <v>27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-</v>
          </cell>
          <cell r="N208" t="str">
            <v>INHIL</v>
          </cell>
        </row>
        <row r="209">
          <cell r="F209">
            <v>20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-</v>
          </cell>
          <cell r="N209" t="str">
            <v>INHIL</v>
          </cell>
        </row>
        <row r="210">
          <cell r="F210">
            <v>34</v>
          </cell>
          <cell r="J210" t="str">
            <v>-</v>
          </cell>
          <cell r="K210" t="str">
            <v>-</v>
          </cell>
          <cell r="L210" t="str">
            <v>-</v>
          </cell>
          <cell r="M210" t="str">
            <v>-</v>
          </cell>
          <cell r="N210" t="str">
            <v>INHIL</v>
          </cell>
        </row>
        <row r="211">
          <cell r="F211">
            <v>32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-</v>
          </cell>
          <cell r="N211" t="str">
            <v>INHIL</v>
          </cell>
        </row>
        <row r="212">
          <cell r="F212">
            <v>20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-</v>
          </cell>
          <cell r="N212" t="str">
            <v>No</v>
          </cell>
        </row>
        <row r="213">
          <cell r="F213">
            <v>29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No</v>
          </cell>
        </row>
        <row r="214">
          <cell r="F214">
            <v>25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-</v>
          </cell>
          <cell r="N214" t="str">
            <v>No</v>
          </cell>
        </row>
        <row r="215">
          <cell r="F215">
            <v>31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-</v>
          </cell>
          <cell r="N215" t="str">
            <v>INHIL</v>
          </cell>
        </row>
        <row r="216">
          <cell r="F216">
            <v>21</v>
          </cell>
          <cell r="J216" t="str">
            <v>-</v>
          </cell>
          <cell r="K216" t="str">
            <v>-</v>
          </cell>
          <cell r="L216" t="str">
            <v>-</v>
          </cell>
          <cell r="M216" t="str">
            <v>-</v>
          </cell>
          <cell r="N216" t="str">
            <v>INHIL</v>
          </cell>
        </row>
        <row r="217">
          <cell r="F217">
            <v>30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-</v>
          </cell>
          <cell r="N217" t="str">
            <v>INHIL</v>
          </cell>
        </row>
        <row r="218">
          <cell r="F218">
            <v>19</v>
          </cell>
          <cell r="J218" t="str">
            <v>INHIL</v>
          </cell>
          <cell r="K218" t="str">
            <v>-</v>
          </cell>
          <cell r="L218" t="str">
            <v>-</v>
          </cell>
          <cell r="M218" t="str">
            <v>-</v>
          </cell>
          <cell r="N218" t="str">
            <v>INHIL</v>
          </cell>
        </row>
        <row r="219">
          <cell r="F219">
            <v>44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-</v>
          </cell>
          <cell r="N219" t="str">
            <v>INHIL</v>
          </cell>
        </row>
        <row r="220">
          <cell r="F220">
            <v>27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-</v>
          </cell>
          <cell r="N220" t="str">
            <v>INHIL</v>
          </cell>
        </row>
        <row r="221">
          <cell r="F221">
            <v>25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INHIL</v>
          </cell>
        </row>
        <row r="222">
          <cell r="F222">
            <v>31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-</v>
          </cell>
          <cell r="N222" t="str">
            <v>No</v>
          </cell>
        </row>
        <row r="223">
          <cell r="F223">
            <v>25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-</v>
          </cell>
          <cell r="N223" t="str">
            <v>INHIL</v>
          </cell>
        </row>
        <row r="224">
          <cell r="F224">
            <v>30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-</v>
          </cell>
          <cell r="N224" t="str">
            <v>No</v>
          </cell>
        </row>
        <row r="225">
          <cell r="F225">
            <v>32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-</v>
          </cell>
          <cell r="N225" t="str">
            <v>INHIL</v>
          </cell>
        </row>
        <row r="226">
          <cell r="F226">
            <v>19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-</v>
          </cell>
          <cell r="N226" t="str">
            <v>No</v>
          </cell>
        </row>
        <row r="227">
          <cell r="F227">
            <v>25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-</v>
          </cell>
          <cell r="N227" t="str">
            <v>INHIL</v>
          </cell>
        </row>
        <row r="228">
          <cell r="F228">
            <v>23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-</v>
          </cell>
          <cell r="N228" t="str">
            <v>INHIL</v>
          </cell>
        </row>
        <row r="229">
          <cell r="F229">
            <v>18</v>
          </cell>
          <cell r="J229" t="str">
            <v>-</v>
          </cell>
          <cell r="K229" t="str">
            <v>-</v>
          </cell>
          <cell r="L229" t="str">
            <v>-</v>
          </cell>
          <cell r="M229" t="str">
            <v>-</v>
          </cell>
          <cell r="N229" t="str">
            <v>No</v>
          </cell>
        </row>
        <row r="230">
          <cell r="F230">
            <v>35</v>
          </cell>
          <cell r="J230" t="str">
            <v>-</v>
          </cell>
          <cell r="K230" t="str">
            <v>-</v>
          </cell>
          <cell r="L230" t="str">
            <v>-</v>
          </cell>
          <cell r="M230" t="str">
            <v>-</v>
          </cell>
          <cell r="N230" t="str">
            <v>INHIL</v>
          </cell>
        </row>
        <row r="231">
          <cell r="F231">
            <v>22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-</v>
          </cell>
          <cell r="N231" t="str">
            <v>No</v>
          </cell>
        </row>
        <row r="232">
          <cell r="F232">
            <v>32</v>
          </cell>
          <cell r="J232" t="str">
            <v>-</v>
          </cell>
          <cell r="K232" t="str">
            <v>INHIL</v>
          </cell>
          <cell r="L232" t="str">
            <v>-</v>
          </cell>
          <cell r="M232" t="str">
            <v>-</v>
          </cell>
          <cell r="N232" t="str">
            <v>INHIL</v>
          </cell>
        </row>
        <row r="233">
          <cell r="F233">
            <v>28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-</v>
          </cell>
          <cell r="N233" t="str">
            <v>No</v>
          </cell>
        </row>
        <row r="234">
          <cell r="F234">
            <v>26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-</v>
          </cell>
          <cell r="N234" t="str">
            <v>INHIL</v>
          </cell>
        </row>
        <row r="235">
          <cell r="F235">
            <v>27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-</v>
          </cell>
          <cell r="N235" t="str">
            <v>INHIL</v>
          </cell>
        </row>
        <row r="236">
          <cell r="F236">
            <v>25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-</v>
          </cell>
          <cell r="N236" t="str">
            <v>No</v>
          </cell>
        </row>
        <row r="237">
          <cell r="F237">
            <v>20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-</v>
          </cell>
          <cell r="N237" t="str">
            <v>INHIL</v>
          </cell>
        </row>
        <row r="238">
          <cell r="F238">
            <v>25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-</v>
          </cell>
          <cell r="N238" t="str">
            <v>INHIL</v>
          </cell>
        </row>
        <row r="239">
          <cell r="F239">
            <v>23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-</v>
          </cell>
          <cell r="N239" t="str">
            <v>No</v>
          </cell>
        </row>
        <row r="240">
          <cell r="F240">
            <v>32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-</v>
          </cell>
          <cell r="N240" t="str">
            <v>INHIL</v>
          </cell>
        </row>
        <row r="241">
          <cell r="F241">
            <v>21</v>
          </cell>
          <cell r="J241" t="str">
            <v>-</v>
          </cell>
          <cell r="K241" t="str">
            <v>-</v>
          </cell>
          <cell r="L241" t="str">
            <v>-</v>
          </cell>
          <cell r="M241" t="str">
            <v>-</v>
          </cell>
          <cell r="N241" t="str">
            <v>No</v>
          </cell>
        </row>
        <row r="242">
          <cell r="F242">
            <v>24</v>
          </cell>
          <cell r="J242" t="str">
            <v>-</v>
          </cell>
          <cell r="K242" t="str">
            <v>-</v>
          </cell>
          <cell r="L242" t="str">
            <v>-</v>
          </cell>
          <cell r="M242" t="str">
            <v>-</v>
          </cell>
          <cell r="N242" t="str">
            <v>INHIL</v>
          </cell>
        </row>
        <row r="243">
          <cell r="F243">
            <v>29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-</v>
          </cell>
          <cell r="N243" t="str">
            <v>INHIL</v>
          </cell>
        </row>
        <row r="244">
          <cell r="F244">
            <v>23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-</v>
          </cell>
          <cell r="N244" t="str">
            <v>No</v>
          </cell>
        </row>
        <row r="245">
          <cell r="F245">
            <v>28</v>
          </cell>
          <cell r="J245" t="str">
            <v>-</v>
          </cell>
          <cell r="K245" t="str">
            <v>-</v>
          </cell>
          <cell r="L245" t="str">
            <v>-</v>
          </cell>
          <cell r="M245" t="str">
            <v>-</v>
          </cell>
          <cell r="N245" t="str">
            <v>No</v>
          </cell>
        </row>
        <row r="246">
          <cell r="F246">
            <v>19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-</v>
          </cell>
          <cell r="N246" t="str">
            <v>No</v>
          </cell>
        </row>
        <row r="247">
          <cell r="F247">
            <v>33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-</v>
          </cell>
          <cell r="N247" t="str">
            <v>No</v>
          </cell>
        </row>
        <row r="248">
          <cell r="F248">
            <v>21</v>
          </cell>
          <cell r="J248" t="str">
            <v>-</v>
          </cell>
          <cell r="K248" t="str">
            <v>-</v>
          </cell>
          <cell r="L248" t="str">
            <v>-</v>
          </cell>
          <cell r="M248" t="str">
            <v>-</v>
          </cell>
          <cell r="N248" t="str">
            <v>No</v>
          </cell>
        </row>
        <row r="249">
          <cell r="F249">
            <v>24</v>
          </cell>
          <cell r="J249" t="str">
            <v>INHIL</v>
          </cell>
          <cell r="K249" t="str">
            <v>-</v>
          </cell>
          <cell r="L249" t="str">
            <v>-</v>
          </cell>
          <cell r="M249" t="str">
            <v>-</v>
          </cell>
          <cell r="N249" t="str">
            <v>INHIL</v>
          </cell>
        </row>
        <row r="250">
          <cell r="F250">
            <v>20</v>
          </cell>
          <cell r="J250" t="str">
            <v>-</v>
          </cell>
          <cell r="K250" t="str">
            <v>-</v>
          </cell>
          <cell r="L250" t="str">
            <v>-</v>
          </cell>
          <cell r="M250" t="str">
            <v>-</v>
          </cell>
          <cell r="N250" t="str">
            <v>No</v>
          </cell>
        </row>
        <row r="251">
          <cell r="F251">
            <v>24</v>
          </cell>
          <cell r="J251" t="str">
            <v>-</v>
          </cell>
          <cell r="K251" t="str">
            <v>-</v>
          </cell>
          <cell r="L251" t="str">
            <v>-</v>
          </cell>
          <cell r="M251" t="str">
            <v>-</v>
          </cell>
          <cell r="N251" t="str">
            <v>No</v>
          </cell>
        </row>
        <row r="252">
          <cell r="F252">
            <v>22</v>
          </cell>
          <cell r="J252" t="str">
            <v>-</v>
          </cell>
          <cell r="K252" t="str">
            <v>-</v>
          </cell>
          <cell r="L252" t="str">
            <v>-</v>
          </cell>
          <cell r="M252" t="str">
            <v>-</v>
          </cell>
          <cell r="N252" t="str">
            <v>No</v>
          </cell>
        </row>
        <row r="253">
          <cell r="F253">
            <v>26</v>
          </cell>
          <cell r="J253" t="str">
            <v>-</v>
          </cell>
          <cell r="K253" t="str">
            <v>-</v>
          </cell>
          <cell r="L253" t="str">
            <v>-</v>
          </cell>
          <cell r="M253" t="str">
            <v>-</v>
          </cell>
          <cell r="N253" t="str">
            <v>No</v>
          </cell>
        </row>
        <row r="254">
          <cell r="F254">
            <v>21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No</v>
          </cell>
        </row>
        <row r="255">
          <cell r="F255">
            <v>19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No</v>
          </cell>
        </row>
        <row r="256">
          <cell r="F256">
            <v>27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INHIL</v>
          </cell>
        </row>
        <row r="257">
          <cell r="F257">
            <v>19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No</v>
          </cell>
        </row>
        <row r="258">
          <cell r="F258">
            <v>20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No</v>
          </cell>
        </row>
        <row r="259">
          <cell r="F259">
            <v>31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INHIL</v>
          </cell>
        </row>
        <row r="260">
          <cell r="F260">
            <v>22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INHIL</v>
          </cell>
        </row>
        <row r="261">
          <cell r="F261">
            <v>23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No</v>
          </cell>
        </row>
        <row r="262">
          <cell r="F262">
            <v>26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No</v>
          </cell>
        </row>
        <row r="263">
          <cell r="F263">
            <v>44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INHIL</v>
          </cell>
        </row>
        <row r="264">
          <cell r="F264">
            <v>30</v>
          </cell>
          <cell r="J264" t="str">
            <v>INHIL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INHIL</v>
          </cell>
        </row>
        <row r="265">
          <cell r="F265">
            <v>30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INHIL</v>
          </cell>
        </row>
        <row r="266">
          <cell r="F266">
            <v>19</v>
          </cell>
          <cell r="J266" t="str">
            <v>INHIL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INHIL</v>
          </cell>
        </row>
        <row r="267">
          <cell r="F267">
            <v>22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No</v>
          </cell>
        </row>
        <row r="268">
          <cell r="F268">
            <v>25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No</v>
          </cell>
        </row>
        <row r="269">
          <cell r="F269">
            <v>20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INHIL</v>
          </cell>
        </row>
        <row r="270">
          <cell r="F270">
            <v>20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No</v>
          </cell>
        </row>
        <row r="271">
          <cell r="F271">
            <v>97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INHIL</v>
          </cell>
        </row>
        <row r="272">
          <cell r="F272">
            <v>21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INHIL</v>
          </cell>
        </row>
        <row r="273">
          <cell r="F273">
            <v>33</v>
          </cell>
          <cell r="J273" t="str">
            <v>-</v>
          </cell>
          <cell r="K273" t="str">
            <v>INHIL</v>
          </cell>
          <cell r="L273" t="str">
            <v>-</v>
          </cell>
          <cell r="M273" t="str">
            <v>-</v>
          </cell>
          <cell r="N273" t="str">
            <v>INHIL</v>
          </cell>
        </row>
        <row r="274">
          <cell r="F274">
            <v>19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INHIL</v>
          </cell>
        </row>
        <row r="275">
          <cell r="F275">
            <v>31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INHIL</v>
          </cell>
        </row>
        <row r="276">
          <cell r="F276">
            <v>21</v>
          </cell>
          <cell r="J276" t="str">
            <v>INHIL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INHIL</v>
          </cell>
        </row>
        <row r="277">
          <cell r="F277">
            <v>38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INHIL</v>
          </cell>
        </row>
        <row r="278">
          <cell r="F278">
            <v>22</v>
          </cell>
          <cell r="J278" t="str">
            <v>INHIL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INHIL</v>
          </cell>
        </row>
        <row r="279">
          <cell r="F279">
            <v>21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No</v>
          </cell>
        </row>
        <row r="280">
          <cell r="F280">
            <v>23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No</v>
          </cell>
        </row>
        <row r="281">
          <cell r="F281">
            <v>20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INHIL</v>
          </cell>
        </row>
        <row r="282">
          <cell r="F282">
            <v>25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INHIL</v>
          </cell>
        </row>
        <row r="283">
          <cell r="F283">
            <v>25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INHIL</v>
          </cell>
        </row>
        <row r="284">
          <cell r="F284">
            <v>21</v>
          </cell>
          <cell r="J284" t="str">
            <v>INHIL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INHIL</v>
          </cell>
        </row>
        <row r="285">
          <cell r="F285">
            <v>24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INHIL</v>
          </cell>
        </row>
        <row r="286">
          <cell r="F286">
            <v>24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No</v>
          </cell>
        </row>
        <row r="287">
          <cell r="F287">
            <v>27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No</v>
          </cell>
        </row>
        <row r="289">
          <cell r="F289">
            <v>21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No</v>
          </cell>
        </row>
        <row r="290">
          <cell r="F290">
            <v>46</v>
          </cell>
          <cell r="J290" t="str">
            <v>INHIL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INHIL</v>
          </cell>
        </row>
        <row r="291">
          <cell r="F291">
            <v>31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INHIL</v>
          </cell>
        </row>
        <row r="292">
          <cell r="F292">
            <v>21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INHIL</v>
          </cell>
        </row>
        <row r="293">
          <cell r="F293">
            <v>21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INHIL</v>
          </cell>
        </row>
        <row r="294">
          <cell r="F294">
            <v>31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INHIL</v>
          </cell>
        </row>
        <row r="295">
          <cell r="F295">
            <v>24</v>
          </cell>
          <cell r="J295" t="str">
            <v>-</v>
          </cell>
          <cell r="K295" t="str">
            <v>INHIL</v>
          </cell>
          <cell r="L295" t="str">
            <v>-</v>
          </cell>
          <cell r="M295" t="str">
            <v>-</v>
          </cell>
          <cell r="N295" t="str">
            <v>INHIL</v>
          </cell>
        </row>
        <row r="296">
          <cell r="F296">
            <v>28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INHIL</v>
          </cell>
        </row>
        <row r="297">
          <cell r="F297">
            <v>25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INHIL</v>
          </cell>
        </row>
        <row r="298">
          <cell r="F298">
            <v>42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INHIL</v>
          </cell>
        </row>
        <row r="299">
          <cell r="F299">
            <v>39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INHIL</v>
          </cell>
        </row>
        <row r="300">
          <cell r="F300">
            <v>31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INHIL</v>
          </cell>
        </row>
        <row r="301">
          <cell r="F301">
            <v>26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INHIL</v>
          </cell>
        </row>
        <row r="302">
          <cell r="F302">
            <v>20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INHIL</v>
          </cell>
        </row>
        <row r="303">
          <cell r="F303">
            <v>34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No</v>
          </cell>
        </row>
        <row r="304">
          <cell r="F304">
            <v>22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INHIL</v>
          </cell>
        </row>
        <row r="305">
          <cell r="F305">
            <v>24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INHIL</v>
          </cell>
        </row>
        <row r="306">
          <cell r="F306">
            <v>20</v>
          </cell>
          <cell r="J306" t="str">
            <v>INHIL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INHIL</v>
          </cell>
        </row>
        <row r="307">
          <cell r="F307">
            <v>22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INHIL</v>
          </cell>
        </row>
        <row r="308">
          <cell r="F308">
            <v>23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INHIL</v>
          </cell>
        </row>
        <row r="309">
          <cell r="F309">
            <v>28</v>
          </cell>
          <cell r="J309" t="str">
            <v>INHIL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INHIL</v>
          </cell>
        </row>
        <row r="310">
          <cell r="F310">
            <v>28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INHIL</v>
          </cell>
        </row>
        <row r="311">
          <cell r="F311">
            <v>20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No</v>
          </cell>
        </row>
        <row r="312">
          <cell r="F312">
            <v>31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INHIL</v>
          </cell>
        </row>
        <row r="313">
          <cell r="F313">
            <v>23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INHIL</v>
          </cell>
        </row>
        <row r="314">
          <cell r="F314">
            <v>21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INHIL</v>
          </cell>
        </row>
        <row r="315">
          <cell r="F315">
            <v>31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INHIL</v>
          </cell>
        </row>
        <row r="316">
          <cell r="F316">
            <v>25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INHIL</v>
          </cell>
        </row>
        <row r="317">
          <cell r="F317">
            <v>32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INHIL</v>
          </cell>
        </row>
        <row r="318">
          <cell r="F318">
            <v>29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INHIL</v>
          </cell>
        </row>
        <row r="319">
          <cell r="F319">
            <v>20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No</v>
          </cell>
        </row>
        <row r="320">
          <cell r="F320">
            <v>26</v>
          </cell>
          <cell r="J320" t="str">
            <v>-</v>
          </cell>
          <cell r="K320" t="str">
            <v>INHIL</v>
          </cell>
          <cell r="L320" t="str">
            <v>-</v>
          </cell>
          <cell r="M320" t="str">
            <v>-</v>
          </cell>
          <cell r="N320" t="str">
            <v>INHIL</v>
          </cell>
        </row>
        <row r="321">
          <cell r="F321">
            <v>19</v>
          </cell>
          <cell r="J321" t="str">
            <v>-</v>
          </cell>
          <cell r="K321" t="str">
            <v>INHIL</v>
          </cell>
          <cell r="L321" t="str">
            <v>-</v>
          </cell>
          <cell r="M321" t="str">
            <v>-</v>
          </cell>
          <cell r="N321" t="str">
            <v>INHIL</v>
          </cell>
        </row>
        <row r="322">
          <cell r="F322">
            <v>29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INHIL</v>
          </cell>
        </row>
        <row r="323">
          <cell r="F323">
            <v>22</v>
          </cell>
          <cell r="J323" t="str">
            <v>-</v>
          </cell>
          <cell r="K323" t="str">
            <v>INHIL</v>
          </cell>
          <cell r="L323" t="str">
            <v>-</v>
          </cell>
          <cell r="M323" t="str">
            <v>-</v>
          </cell>
          <cell r="N323" t="str">
            <v>INHIL</v>
          </cell>
        </row>
        <row r="324">
          <cell r="F324">
            <v>24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INHIL</v>
          </cell>
        </row>
        <row r="325">
          <cell r="F325">
            <v>32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INHIL</v>
          </cell>
        </row>
        <row r="326">
          <cell r="F326">
            <v>23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INHIL</v>
          </cell>
        </row>
        <row r="327">
          <cell r="F327">
            <v>21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INHIL</v>
          </cell>
        </row>
        <row r="328">
          <cell r="F328">
            <v>32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INHIL</v>
          </cell>
        </row>
        <row r="329">
          <cell r="F329">
            <v>28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INHIL</v>
          </cell>
        </row>
        <row r="330">
          <cell r="F330">
            <v>22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INHIL</v>
          </cell>
        </row>
        <row r="331">
          <cell r="F331">
            <v>24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INHIL</v>
          </cell>
        </row>
        <row r="332">
          <cell r="F332">
            <v>25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No</v>
          </cell>
        </row>
        <row r="333">
          <cell r="F333">
            <v>30</v>
          </cell>
          <cell r="J333" t="str">
            <v>INHIL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INHIL</v>
          </cell>
        </row>
        <row r="334">
          <cell r="F334">
            <v>22</v>
          </cell>
          <cell r="J334" t="str">
            <v>-</v>
          </cell>
          <cell r="K334" t="str">
            <v>-</v>
          </cell>
          <cell r="L334" t="str">
            <v>-</v>
          </cell>
          <cell r="M334" t="str">
            <v>-</v>
          </cell>
          <cell r="N334" t="str">
            <v>No</v>
          </cell>
        </row>
        <row r="335">
          <cell r="F335">
            <v>22</v>
          </cell>
          <cell r="J335" t="str">
            <v>-</v>
          </cell>
          <cell r="K335" t="str">
            <v>-</v>
          </cell>
          <cell r="L335" t="str">
            <v>-</v>
          </cell>
          <cell r="M335" t="str">
            <v>-</v>
          </cell>
          <cell r="N335" t="str">
            <v>No</v>
          </cell>
        </row>
        <row r="336">
          <cell r="F336">
            <v>28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No</v>
          </cell>
        </row>
        <row r="337">
          <cell r="F337">
            <v>32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INHIL</v>
          </cell>
        </row>
        <row r="338">
          <cell r="F338">
            <v>32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No</v>
          </cell>
        </row>
        <row r="339">
          <cell r="F339">
            <v>34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INHIL</v>
          </cell>
        </row>
        <row r="340">
          <cell r="F340">
            <v>34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INHIL</v>
          </cell>
        </row>
        <row r="341">
          <cell r="F341">
            <v>21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INHIL</v>
          </cell>
        </row>
        <row r="342">
          <cell r="F342">
            <v>21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No</v>
          </cell>
        </row>
        <row r="343">
          <cell r="F343">
            <v>24</v>
          </cell>
          <cell r="J343" t="str">
            <v>-</v>
          </cell>
          <cell r="K343" t="str">
            <v>INHIL</v>
          </cell>
          <cell r="L343" t="str">
            <v>-</v>
          </cell>
          <cell r="M343" t="str">
            <v>-</v>
          </cell>
          <cell r="N343" t="str">
            <v>INHIL</v>
          </cell>
        </row>
        <row r="344">
          <cell r="F344">
            <v>20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No</v>
          </cell>
        </row>
        <row r="345">
          <cell r="F345">
            <v>25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No</v>
          </cell>
        </row>
        <row r="346">
          <cell r="F346">
            <v>33</v>
          </cell>
          <cell r="J346" t="str">
            <v>-</v>
          </cell>
          <cell r="K346" t="str">
            <v>INHIL</v>
          </cell>
          <cell r="L346" t="str">
            <v>-</v>
          </cell>
          <cell r="M346" t="str">
            <v>-</v>
          </cell>
          <cell r="N346" t="str">
            <v>INHIL</v>
          </cell>
        </row>
        <row r="347">
          <cell r="F347">
            <v>23</v>
          </cell>
          <cell r="J347" t="str">
            <v>INHIL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INHIL</v>
          </cell>
        </row>
        <row r="348">
          <cell r="F348">
            <v>30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INHIL</v>
          </cell>
        </row>
        <row r="349">
          <cell r="F349">
            <v>22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No</v>
          </cell>
        </row>
        <row r="350">
          <cell r="F350">
            <v>30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INHIL</v>
          </cell>
        </row>
        <row r="351">
          <cell r="F351">
            <v>20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No</v>
          </cell>
        </row>
        <row r="352">
          <cell r="F352">
            <v>33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No</v>
          </cell>
        </row>
        <row r="353">
          <cell r="F353">
            <v>20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INHIL</v>
          </cell>
        </row>
        <row r="354">
          <cell r="F354">
            <v>28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INHIL</v>
          </cell>
        </row>
        <row r="355">
          <cell r="F355">
            <v>27</v>
          </cell>
          <cell r="J355" t="str">
            <v>INHIL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INHIL</v>
          </cell>
        </row>
        <row r="356">
          <cell r="F356">
            <v>21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INHIL</v>
          </cell>
        </row>
        <row r="357">
          <cell r="F357">
            <v>20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No</v>
          </cell>
        </row>
        <row r="358">
          <cell r="F358">
            <v>37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INHIL</v>
          </cell>
        </row>
        <row r="359">
          <cell r="F359">
            <v>35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INHIL</v>
          </cell>
        </row>
        <row r="360">
          <cell r="F360">
            <v>17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No</v>
          </cell>
        </row>
        <row r="361">
          <cell r="F361">
            <v>39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INHIL</v>
          </cell>
        </row>
        <row r="362">
          <cell r="F362">
            <v>21</v>
          </cell>
          <cell r="J362" t="str">
            <v>-</v>
          </cell>
          <cell r="K362" t="str">
            <v>-</v>
          </cell>
          <cell r="L362" t="str">
            <v>NHIL</v>
          </cell>
          <cell r="M362" t="str">
            <v>-</v>
          </cell>
          <cell r="N362" t="str">
            <v>INHIL</v>
          </cell>
        </row>
        <row r="363">
          <cell r="F363">
            <v>40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No</v>
          </cell>
        </row>
        <row r="364">
          <cell r="F364">
            <v>42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INHIL</v>
          </cell>
        </row>
        <row r="365">
          <cell r="F365">
            <v>25</v>
          </cell>
          <cell r="J365" t="str">
            <v>INHIL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INHIL</v>
          </cell>
        </row>
        <row r="366">
          <cell r="F366">
            <v>20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No</v>
          </cell>
        </row>
        <row r="367">
          <cell r="F367">
            <v>20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No</v>
          </cell>
        </row>
        <row r="368">
          <cell r="F368">
            <v>27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INHIL</v>
          </cell>
        </row>
        <row r="369">
          <cell r="F369">
            <v>23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No</v>
          </cell>
        </row>
        <row r="370">
          <cell r="F370">
            <v>26</v>
          </cell>
          <cell r="J370" t="str">
            <v>-</v>
          </cell>
          <cell r="K370" t="str">
            <v>INHIL</v>
          </cell>
          <cell r="L370" t="str">
            <v>-</v>
          </cell>
          <cell r="M370" t="str">
            <v>-</v>
          </cell>
          <cell r="N370" t="str">
            <v>INHIL</v>
          </cell>
        </row>
        <row r="371">
          <cell r="F371">
            <v>21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No</v>
          </cell>
        </row>
        <row r="372">
          <cell r="F372">
            <v>22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No</v>
          </cell>
        </row>
        <row r="373">
          <cell r="F373">
            <v>25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No</v>
          </cell>
        </row>
        <row r="374">
          <cell r="F374">
            <v>29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INHIL</v>
          </cell>
        </row>
        <row r="375">
          <cell r="F375">
            <v>23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INHIL</v>
          </cell>
        </row>
        <row r="376">
          <cell r="F376">
            <v>33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INHIL</v>
          </cell>
        </row>
        <row r="377">
          <cell r="F377">
            <v>24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INHIL</v>
          </cell>
        </row>
        <row r="378">
          <cell r="F378">
            <v>22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No</v>
          </cell>
        </row>
        <row r="379">
          <cell r="F379">
            <v>24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No</v>
          </cell>
        </row>
        <row r="380">
          <cell r="F380">
            <v>28</v>
          </cell>
          <cell r="J380" t="str">
            <v>INHIL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INHIL</v>
          </cell>
        </row>
        <row r="381">
          <cell r="F381">
            <v>34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INHIL</v>
          </cell>
        </row>
        <row r="382">
          <cell r="F382">
            <v>25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No</v>
          </cell>
        </row>
        <row r="383">
          <cell r="F383">
            <v>28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INHIL</v>
          </cell>
        </row>
        <row r="384">
          <cell r="F384">
            <v>28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INHIL</v>
          </cell>
        </row>
        <row r="385">
          <cell r="F385">
            <v>25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No</v>
          </cell>
        </row>
        <row r="386">
          <cell r="F386">
            <v>28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INHIL</v>
          </cell>
        </row>
        <row r="387">
          <cell r="F387">
            <v>23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INHIL</v>
          </cell>
        </row>
        <row r="388">
          <cell r="F388">
            <v>22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No</v>
          </cell>
        </row>
        <row r="389">
          <cell r="F389">
            <v>31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INHIL</v>
          </cell>
        </row>
        <row r="390">
          <cell r="F390">
            <v>26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INHIL</v>
          </cell>
        </row>
        <row r="391">
          <cell r="F391">
            <v>29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INHIL</v>
          </cell>
        </row>
        <row r="392">
          <cell r="F392">
            <v>32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INHIL</v>
          </cell>
        </row>
        <row r="393">
          <cell r="F393">
            <v>32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INHIL</v>
          </cell>
        </row>
        <row r="394">
          <cell r="F394">
            <v>23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INHIL</v>
          </cell>
        </row>
        <row r="395">
          <cell r="F395">
            <v>28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INHIL</v>
          </cell>
        </row>
        <row r="396">
          <cell r="F396">
            <v>20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INHIL</v>
          </cell>
        </row>
        <row r="397">
          <cell r="F397">
            <v>29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INHIL</v>
          </cell>
        </row>
        <row r="398">
          <cell r="F398">
            <v>35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INHIL</v>
          </cell>
        </row>
        <row r="399">
          <cell r="F399">
            <v>40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INHIL</v>
          </cell>
        </row>
        <row r="400">
          <cell r="F400">
            <v>27</v>
          </cell>
          <cell r="J400" t="str">
            <v>-</v>
          </cell>
          <cell r="K400" t="str">
            <v>INHIL</v>
          </cell>
          <cell r="L400" t="str">
            <v>-</v>
          </cell>
          <cell r="M400" t="str">
            <v>-</v>
          </cell>
          <cell r="N400" t="str">
            <v>INHIL</v>
          </cell>
        </row>
        <row r="401">
          <cell r="F401">
            <v>23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INHIL</v>
          </cell>
        </row>
        <row r="402">
          <cell r="F402">
            <v>23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INHIL</v>
          </cell>
        </row>
        <row r="403">
          <cell r="F403">
            <v>39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INHIL</v>
          </cell>
        </row>
        <row r="404">
          <cell r="F404">
            <v>44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INHIL</v>
          </cell>
        </row>
        <row r="405">
          <cell r="F405">
            <v>25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No</v>
          </cell>
        </row>
        <row r="406">
          <cell r="F406">
            <v>31</v>
          </cell>
          <cell r="J406" t="str">
            <v>INHIL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INHIL</v>
          </cell>
        </row>
        <row r="407">
          <cell r="F407">
            <v>23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No</v>
          </cell>
        </row>
        <row r="408">
          <cell r="F408">
            <v>31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No</v>
          </cell>
        </row>
        <row r="409">
          <cell r="F409">
            <v>28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No</v>
          </cell>
        </row>
        <row r="410">
          <cell r="F410">
            <v>23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No</v>
          </cell>
        </row>
        <row r="411">
          <cell r="F411">
            <v>23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No</v>
          </cell>
        </row>
        <row r="412">
          <cell r="F412">
            <v>27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INHIL</v>
          </cell>
        </row>
        <row r="413">
          <cell r="F413">
            <v>21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No</v>
          </cell>
        </row>
        <row r="414">
          <cell r="F414">
            <v>21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INHIL</v>
          </cell>
        </row>
        <row r="415">
          <cell r="F415">
            <v>32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INHIL</v>
          </cell>
        </row>
        <row r="416">
          <cell r="F416">
            <v>29</v>
          </cell>
          <cell r="J416" t="str">
            <v>-</v>
          </cell>
          <cell r="K416" t="str">
            <v>-</v>
          </cell>
          <cell r="L416" t="str">
            <v>-</v>
          </cell>
          <cell r="M416" t="str">
            <v>-</v>
          </cell>
          <cell r="N416" t="str">
            <v>INHIL</v>
          </cell>
        </row>
        <row r="417">
          <cell r="F417">
            <v>38</v>
          </cell>
          <cell r="J417" t="str">
            <v>-</v>
          </cell>
          <cell r="K417" t="str">
            <v>-</v>
          </cell>
          <cell r="L417" t="str">
            <v>-</v>
          </cell>
          <cell r="M417" t="str">
            <v>-</v>
          </cell>
          <cell r="N417" t="str">
            <v>INHIL</v>
          </cell>
        </row>
        <row r="418">
          <cell r="F418">
            <v>19</v>
          </cell>
          <cell r="J418" t="str">
            <v>-</v>
          </cell>
          <cell r="K418" t="str">
            <v>-</v>
          </cell>
          <cell r="L418" t="str">
            <v>-</v>
          </cell>
          <cell r="M418" t="str">
            <v>-</v>
          </cell>
          <cell r="N418" t="str">
            <v>No</v>
          </cell>
        </row>
        <row r="419">
          <cell r="F419">
            <v>21</v>
          </cell>
          <cell r="J419" t="str">
            <v>-</v>
          </cell>
          <cell r="K419" t="str">
            <v>INHIL</v>
          </cell>
          <cell r="L419" t="str">
            <v>-</v>
          </cell>
          <cell r="M419" t="str">
            <v>-</v>
          </cell>
          <cell r="N419" t="str">
            <v>INHIL</v>
          </cell>
        </row>
        <row r="420">
          <cell r="F420">
            <v>22</v>
          </cell>
          <cell r="J420" t="str">
            <v>-</v>
          </cell>
          <cell r="K420" t="str">
            <v>-</v>
          </cell>
          <cell r="L420" t="str">
            <v>-</v>
          </cell>
          <cell r="M420" t="str">
            <v>-</v>
          </cell>
          <cell r="N420" t="str">
            <v>INHIL</v>
          </cell>
        </row>
        <row r="421">
          <cell r="F421">
            <v>30</v>
          </cell>
          <cell r="J421" t="str">
            <v>-</v>
          </cell>
          <cell r="K421" t="str">
            <v>-</v>
          </cell>
          <cell r="L421" t="str">
            <v>-</v>
          </cell>
          <cell r="M421" t="str">
            <v>-</v>
          </cell>
          <cell r="N421" t="str">
            <v>INHIL</v>
          </cell>
        </row>
        <row r="422">
          <cell r="F422">
            <v>26</v>
          </cell>
          <cell r="J422" t="str">
            <v>-</v>
          </cell>
          <cell r="K422" t="str">
            <v>-</v>
          </cell>
          <cell r="L422" t="str">
            <v>INHIL</v>
          </cell>
          <cell r="M422" t="str">
            <v>-</v>
          </cell>
          <cell r="N422" t="str">
            <v>INHIL</v>
          </cell>
        </row>
        <row r="423">
          <cell r="F423">
            <v>24</v>
          </cell>
          <cell r="J423" t="str">
            <v>-</v>
          </cell>
          <cell r="K423" t="str">
            <v>-</v>
          </cell>
          <cell r="L423" t="str">
            <v>-</v>
          </cell>
          <cell r="M423" t="str">
            <v>-</v>
          </cell>
          <cell r="N423" t="str">
            <v>No</v>
          </cell>
        </row>
        <row r="424">
          <cell r="F424">
            <v>22</v>
          </cell>
          <cell r="J424" t="str">
            <v>-</v>
          </cell>
          <cell r="K424" t="str">
            <v>-</v>
          </cell>
          <cell r="L424" t="str">
            <v>-</v>
          </cell>
          <cell r="M424" t="str">
            <v>-</v>
          </cell>
          <cell r="N424" t="str">
            <v>No</v>
          </cell>
        </row>
        <row r="425">
          <cell r="F425">
            <v>32</v>
          </cell>
          <cell r="J425" t="str">
            <v>-</v>
          </cell>
          <cell r="K425" t="str">
            <v>-</v>
          </cell>
          <cell r="L425" t="str">
            <v>-</v>
          </cell>
          <cell r="M425" t="str">
            <v>-</v>
          </cell>
          <cell r="N425" t="str">
            <v>INHIL</v>
          </cell>
        </row>
        <row r="426">
          <cell r="F426">
            <v>23</v>
          </cell>
          <cell r="J426" t="str">
            <v>-</v>
          </cell>
          <cell r="K426" t="str">
            <v>-</v>
          </cell>
          <cell r="L426" t="str">
            <v>-</v>
          </cell>
          <cell r="M426" t="str">
            <v>-</v>
          </cell>
          <cell r="N426" t="str">
            <v>No</v>
          </cell>
        </row>
        <row r="427">
          <cell r="F427">
            <v>20</v>
          </cell>
          <cell r="J427" t="str">
            <v>-</v>
          </cell>
          <cell r="K427" t="str">
            <v>INHIL</v>
          </cell>
          <cell r="L427" t="str">
            <v>-</v>
          </cell>
          <cell r="M427" t="str">
            <v>-</v>
          </cell>
          <cell r="N427" t="str">
            <v>INHIL</v>
          </cell>
        </row>
        <row r="428">
          <cell r="F428">
            <v>22</v>
          </cell>
          <cell r="J428" t="str">
            <v>-</v>
          </cell>
          <cell r="K428" t="str">
            <v>-</v>
          </cell>
          <cell r="L428" t="str">
            <v>-</v>
          </cell>
          <cell r="M428" t="str">
            <v>-</v>
          </cell>
          <cell r="N428" t="str">
            <v>No</v>
          </cell>
        </row>
        <row r="429">
          <cell r="F429">
            <v>32</v>
          </cell>
          <cell r="J429" t="str">
            <v>-</v>
          </cell>
          <cell r="K429" t="str">
            <v>-</v>
          </cell>
          <cell r="L429" t="str">
            <v>-</v>
          </cell>
          <cell r="M429" t="str">
            <v>-</v>
          </cell>
          <cell r="N429" t="str">
            <v>No</v>
          </cell>
        </row>
        <row r="430">
          <cell r="F430">
            <v>26</v>
          </cell>
          <cell r="J430" t="str">
            <v>-</v>
          </cell>
          <cell r="K430" t="str">
            <v>-</v>
          </cell>
          <cell r="L430" t="str">
            <v>-</v>
          </cell>
          <cell r="M430" t="str">
            <v>-</v>
          </cell>
          <cell r="N430" t="str">
            <v>INHIL</v>
          </cell>
        </row>
        <row r="431">
          <cell r="F431">
            <v>23</v>
          </cell>
          <cell r="J431" t="str">
            <v>-</v>
          </cell>
          <cell r="K431" t="str">
            <v>-</v>
          </cell>
          <cell r="L431" t="str">
            <v>-</v>
          </cell>
          <cell r="M431" t="str">
            <v>-</v>
          </cell>
          <cell r="N431" t="str">
            <v>No</v>
          </cell>
        </row>
        <row r="432">
          <cell r="F432">
            <v>31</v>
          </cell>
          <cell r="J432" t="str">
            <v>-</v>
          </cell>
          <cell r="K432" t="str">
            <v>INHIL</v>
          </cell>
          <cell r="L432" t="str">
            <v>-</v>
          </cell>
          <cell r="M432" t="str">
            <v>-</v>
          </cell>
          <cell r="N432" t="str">
            <v>INHIL</v>
          </cell>
        </row>
        <row r="433">
          <cell r="F433">
            <v>37</v>
          </cell>
          <cell r="J433" t="str">
            <v>-</v>
          </cell>
          <cell r="K433" t="str">
            <v>-</v>
          </cell>
          <cell r="L433" t="str">
            <v>-</v>
          </cell>
          <cell r="M433" t="str">
            <v>-</v>
          </cell>
          <cell r="N433" t="str">
            <v>INHIL</v>
          </cell>
        </row>
        <row r="434">
          <cell r="F434">
            <v>34</v>
          </cell>
          <cell r="J434" t="str">
            <v>-</v>
          </cell>
          <cell r="K434" t="str">
            <v>-</v>
          </cell>
          <cell r="L434" t="str">
            <v>-</v>
          </cell>
          <cell r="M434" t="str">
            <v>-</v>
          </cell>
          <cell r="N434" t="str">
            <v>INHIL</v>
          </cell>
        </row>
        <row r="435">
          <cell r="F435">
            <v>35</v>
          </cell>
          <cell r="J435" t="str">
            <v>-</v>
          </cell>
          <cell r="K435" t="str">
            <v>-</v>
          </cell>
          <cell r="L435" t="str">
            <v>-</v>
          </cell>
          <cell r="M435" t="str">
            <v>-</v>
          </cell>
          <cell r="N435" t="str">
            <v>INHIL</v>
          </cell>
        </row>
        <row r="436">
          <cell r="F436">
            <v>33</v>
          </cell>
          <cell r="J436" t="str">
            <v>-</v>
          </cell>
          <cell r="K436" t="str">
            <v>-</v>
          </cell>
          <cell r="L436" t="str">
            <v>-</v>
          </cell>
          <cell r="M436" t="str">
            <v>-</v>
          </cell>
          <cell r="N436" t="str">
            <v>INHIL</v>
          </cell>
        </row>
        <row r="437">
          <cell r="F437">
            <v>38</v>
          </cell>
          <cell r="J437" t="str">
            <v>-</v>
          </cell>
          <cell r="K437" t="str">
            <v>INHIL</v>
          </cell>
          <cell r="L437" t="str">
            <v>-</v>
          </cell>
          <cell r="M437" t="str">
            <v>-</v>
          </cell>
          <cell r="N437" t="str">
            <v>INHIL</v>
          </cell>
        </row>
        <row r="438">
          <cell r="F438">
            <v>31</v>
          </cell>
          <cell r="J438" t="str">
            <v>-</v>
          </cell>
          <cell r="K438" t="str">
            <v>-</v>
          </cell>
          <cell r="L438" t="str">
            <v>-</v>
          </cell>
          <cell r="M438" t="str">
            <v>-</v>
          </cell>
          <cell r="N438" t="str">
            <v>INHIL</v>
          </cell>
        </row>
        <row r="439">
          <cell r="F439">
            <v>30</v>
          </cell>
          <cell r="J439" t="str">
            <v>-</v>
          </cell>
          <cell r="K439" t="str">
            <v>-</v>
          </cell>
          <cell r="L439" t="str">
            <v>-</v>
          </cell>
          <cell r="M439" t="str">
            <v>-</v>
          </cell>
          <cell r="N439" t="str">
            <v>INHIL</v>
          </cell>
        </row>
        <row r="440">
          <cell r="F440">
            <v>25</v>
          </cell>
          <cell r="J440" t="str">
            <v>-</v>
          </cell>
          <cell r="K440" t="str">
            <v>-</v>
          </cell>
          <cell r="L440" t="str">
            <v>-</v>
          </cell>
          <cell r="M440" t="str">
            <v>-</v>
          </cell>
          <cell r="N440" t="str">
            <v>INHIL</v>
          </cell>
        </row>
        <row r="441">
          <cell r="F441">
            <v>33</v>
          </cell>
          <cell r="J441" t="str">
            <v>-</v>
          </cell>
          <cell r="K441" t="str">
            <v>-</v>
          </cell>
          <cell r="L441" t="str">
            <v>-</v>
          </cell>
          <cell r="M441" t="str">
            <v>-</v>
          </cell>
          <cell r="N441" t="str">
            <v>INHIL</v>
          </cell>
        </row>
        <row r="442">
          <cell r="F442">
            <v>37</v>
          </cell>
          <cell r="J442" t="str">
            <v>-</v>
          </cell>
          <cell r="K442" t="str">
            <v>-</v>
          </cell>
          <cell r="L442" t="str">
            <v>-</v>
          </cell>
          <cell r="M442" t="str">
            <v>-</v>
          </cell>
          <cell r="N442" t="str">
            <v>INHIL</v>
          </cell>
        </row>
        <row r="443">
          <cell r="F443">
            <v>35</v>
          </cell>
          <cell r="J443" t="str">
            <v>-</v>
          </cell>
          <cell r="K443" t="str">
            <v>-</v>
          </cell>
          <cell r="L443" t="str">
            <v>-</v>
          </cell>
          <cell r="M443" t="str">
            <v>-</v>
          </cell>
          <cell r="N443" t="str">
            <v>INHIL</v>
          </cell>
        </row>
        <row r="444">
          <cell r="F444">
            <v>28</v>
          </cell>
          <cell r="J444" t="str">
            <v>-</v>
          </cell>
          <cell r="K444" t="str">
            <v>-</v>
          </cell>
          <cell r="L444" t="str">
            <v>-</v>
          </cell>
          <cell r="M444" t="str">
            <v>-</v>
          </cell>
          <cell r="N444" t="str">
            <v>INHIL</v>
          </cell>
        </row>
        <row r="445">
          <cell r="F445">
            <v>27</v>
          </cell>
          <cell r="J445" t="str">
            <v>-</v>
          </cell>
          <cell r="K445" t="str">
            <v>-</v>
          </cell>
          <cell r="L445" t="str">
            <v>-</v>
          </cell>
          <cell r="M445" t="str">
            <v>-</v>
          </cell>
          <cell r="N445" t="str">
            <v>INHIL</v>
          </cell>
        </row>
        <row r="446">
          <cell r="F446">
            <v>33</v>
          </cell>
          <cell r="J446" t="str">
            <v>INHIL</v>
          </cell>
          <cell r="K446" t="str">
            <v>-</v>
          </cell>
          <cell r="L446" t="str">
            <v>-</v>
          </cell>
          <cell r="M446" t="str">
            <v>-</v>
          </cell>
          <cell r="N446" t="str">
            <v>INHIL</v>
          </cell>
        </row>
        <row r="447">
          <cell r="F447">
            <v>35</v>
          </cell>
          <cell r="J447" t="str">
            <v>-</v>
          </cell>
          <cell r="K447" t="str">
            <v>-</v>
          </cell>
          <cell r="L447" t="str">
            <v>-</v>
          </cell>
          <cell r="M447" t="str">
            <v>-</v>
          </cell>
          <cell r="N447" t="str">
            <v>INHIL</v>
          </cell>
        </row>
        <row r="448">
          <cell r="F448">
            <v>35</v>
          </cell>
          <cell r="J448" t="str">
            <v>-</v>
          </cell>
          <cell r="K448" t="str">
            <v>-</v>
          </cell>
          <cell r="L448" t="str">
            <v>-</v>
          </cell>
          <cell r="M448" t="str">
            <v>-</v>
          </cell>
          <cell r="N448" t="str">
            <v>INHIL</v>
          </cell>
        </row>
        <row r="449">
          <cell r="F449">
            <v>32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INHIL</v>
          </cell>
        </row>
        <row r="450">
          <cell r="F450">
            <v>33</v>
          </cell>
          <cell r="J450" t="str">
            <v>-</v>
          </cell>
          <cell r="K450" t="str">
            <v>-</v>
          </cell>
          <cell r="L450" t="str">
            <v>-</v>
          </cell>
          <cell r="M450" t="str">
            <v>-</v>
          </cell>
          <cell r="N450" t="str">
            <v>INHIL</v>
          </cell>
        </row>
        <row r="451">
          <cell r="F451">
            <v>33</v>
          </cell>
          <cell r="J451" t="str">
            <v>-</v>
          </cell>
          <cell r="K451" t="str">
            <v>-</v>
          </cell>
          <cell r="L451" t="str">
            <v>-</v>
          </cell>
          <cell r="M451" t="str">
            <v>-</v>
          </cell>
          <cell r="N451" t="str">
            <v>INHIL</v>
          </cell>
        </row>
        <row r="452">
          <cell r="F452">
            <v>33</v>
          </cell>
          <cell r="J452" t="str">
            <v>INHIL</v>
          </cell>
          <cell r="K452" t="str">
            <v>-</v>
          </cell>
          <cell r="L452" t="str">
            <v>-</v>
          </cell>
          <cell r="M452" t="str">
            <v>-</v>
          </cell>
          <cell r="N452" t="str">
            <v>INHIL</v>
          </cell>
        </row>
        <row r="453">
          <cell r="F453">
            <v>36</v>
          </cell>
          <cell r="J453" t="str">
            <v>-</v>
          </cell>
          <cell r="K453" t="str">
            <v>-</v>
          </cell>
          <cell r="L453" t="str">
            <v>-</v>
          </cell>
          <cell r="M453" t="str">
            <v>-</v>
          </cell>
          <cell r="N453" t="str">
            <v>INHIL</v>
          </cell>
        </row>
        <row r="454">
          <cell r="F454">
            <v>30</v>
          </cell>
          <cell r="J454" t="str">
            <v>-</v>
          </cell>
          <cell r="K454" t="str">
            <v>-</v>
          </cell>
          <cell r="L454" t="str">
            <v>-</v>
          </cell>
          <cell r="M454" t="str">
            <v>-</v>
          </cell>
          <cell r="N454" t="str">
            <v>INHIL</v>
          </cell>
        </row>
        <row r="455">
          <cell r="F455">
            <v>38</v>
          </cell>
          <cell r="J455" t="str">
            <v>-</v>
          </cell>
          <cell r="K455" t="str">
            <v>-</v>
          </cell>
          <cell r="L455" t="str">
            <v>-</v>
          </cell>
          <cell r="M455" t="str">
            <v>-</v>
          </cell>
          <cell r="N455" t="str">
            <v>INHIL</v>
          </cell>
        </row>
        <row r="456">
          <cell r="F456">
            <v>36</v>
          </cell>
          <cell r="J456" t="str">
            <v>-</v>
          </cell>
          <cell r="K456" t="str">
            <v>-</v>
          </cell>
          <cell r="L456" t="str">
            <v>-</v>
          </cell>
          <cell r="M456" t="str">
            <v>-</v>
          </cell>
          <cell r="N456" t="str">
            <v>INHIL</v>
          </cell>
        </row>
        <row r="457">
          <cell r="F457">
            <v>30</v>
          </cell>
          <cell r="J457" t="str">
            <v>-</v>
          </cell>
          <cell r="K457" t="str">
            <v>-</v>
          </cell>
          <cell r="L457" t="str">
            <v>-</v>
          </cell>
          <cell r="M457" t="str">
            <v>-</v>
          </cell>
          <cell r="N457" t="str">
            <v>INHIL</v>
          </cell>
        </row>
        <row r="458">
          <cell r="F458">
            <v>31</v>
          </cell>
          <cell r="J458" t="str">
            <v>-</v>
          </cell>
          <cell r="K458" t="str">
            <v>-</v>
          </cell>
          <cell r="L458" t="str">
            <v>-</v>
          </cell>
          <cell r="M458" t="str">
            <v>-</v>
          </cell>
          <cell r="N458" t="str">
            <v>INHIL</v>
          </cell>
        </row>
        <row r="459">
          <cell r="F459">
            <v>23</v>
          </cell>
          <cell r="J459" t="str">
            <v>-</v>
          </cell>
          <cell r="K459" t="str">
            <v>-</v>
          </cell>
          <cell r="L459" t="str">
            <v>-</v>
          </cell>
          <cell r="M459" t="str">
            <v>-</v>
          </cell>
          <cell r="N459" t="str">
            <v>INHIL</v>
          </cell>
        </row>
        <row r="460">
          <cell r="F460">
            <v>30</v>
          </cell>
          <cell r="J460" t="str">
            <v>-</v>
          </cell>
          <cell r="K460" t="str">
            <v>-</v>
          </cell>
          <cell r="L460" t="str">
            <v>-</v>
          </cell>
          <cell r="M460" t="str">
            <v>-</v>
          </cell>
          <cell r="N460" t="str">
            <v>INHIL</v>
          </cell>
        </row>
        <row r="461">
          <cell r="F461">
            <v>34</v>
          </cell>
          <cell r="J461" t="str">
            <v>-</v>
          </cell>
          <cell r="K461" t="str">
            <v>-</v>
          </cell>
          <cell r="L461" t="str">
            <v>-</v>
          </cell>
          <cell r="M461" t="str">
            <v>-</v>
          </cell>
          <cell r="N461" t="str">
            <v>INHIL</v>
          </cell>
        </row>
        <row r="462">
          <cell r="F462">
            <v>30</v>
          </cell>
          <cell r="J462" t="str">
            <v>-</v>
          </cell>
          <cell r="K462" t="str">
            <v>-</v>
          </cell>
          <cell r="L462" t="str">
            <v>-</v>
          </cell>
          <cell r="M462" t="str">
            <v>-</v>
          </cell>
          <cell r="N462" t="str">
            <v>INHIL</v>
          </cell>
        </row>
        <row r="463">
          <cell r="F463">
            <v>34</v>
          </cell>
          <cell r="J463" t="str">
            <v>-</v>
          </cell>
          <cell r="K463" t="str">
            <v>-</v>
          </cell>
          <cell r="L463" t="str">
            <v>-</v>
          </cell>
          <cell r="M463" t="str">
            <v>-</v>
          </cell>
          <cell r="N463" t="str">
            <v>INHIL</v>
          </cell>
        </row>
        <row r="464">
          <cell r="F464">
            <v>32</v>
          </cell>
          <cell r="J464" t="str">
            <v>-</v>
          </cell>
          <cell r="K464" t="str">
            <v>-</v>
          </cell>
          <cell r="L464" t="str">
            <v>-</v>
          </cell>
          <cell r="M464" t="str">
            <v>-</v>
          </cell>
          <cell r="N464" t="str">
            <v>INHIL</v>
          </cell>
        </row>
        <row r="465">
          <cell r="F465">
            <v>32</v>
          </cell>
          <cell r="J465" t="str">
            <v>-</v>
          </cell>
          <cell r="K465" t="str">
            <v>-</v>
          </cell>
          <cell r="L465" t="str">
            <v>-</v>
          </cell>
          <cell r="M465" t="str">
            <v>-</v>
          </cell>
          <cell r="N465" t="str">
            <v>INHIL</v>
          </cell>
        </row>
        <row r="466">
          <cell r="F466">
            <v>35</v>
          </cell>
          <cell r="J466" t="str">
            <v>-</v>
          </cell>
          <cell r="K466" t="str">
            <v>-</v>
          </cell>
          <cell r="L466" t="str">
            <v>-</v>
          </cell>
          <cell r="M466" t="str">
            <v>-</v>
          </cell>
          <cell r="N466" t="str">
            <v>INHIL</v>
          </cell>
        </row>
        <row r="467">
          <cell r="F467">
            <v>31</v>
          </cell>
          <cell r="J467" t="str">
            <v>-</v>
          </cell>
          <cell r="K467" t="str">
            <v>-</v>
          </cell>
          <cell r="L467" t="str">
            <v>-</v>
          </cell>
          <cell r="M467" t="str">
            <v>-</v>
          </cell>
          <cell r="N467" t="str">
            <v>INHIL</v>
          </cell>
        </row>
        <row r="468">
          <cell r="F468">
            <v>31</v>
          </cell>
          <cell r="J468" t="str">
            <v>INHIL</v>
          </cell>
          <cell r="K468" t="str">
            <v>-</v>
          </cell>
          <cell r="L468" t="str">
            <v>-</v>
          </cell>
          <cell r="M468" t="str">
            <v>-</v>
          </cell>
          <cell r="N468" t="str">
            <v>INHIL</v>
          </cell>
        </row>
        <row r="469">
          <cell r="F469">
            <v>32</v>
          </cell>
          <cell r="J469" t="str">
            <v>-</v>
          </cell>
          <cell r="K469" t="str">
            <v>-</v>
          </cell>
          <cell r="L469" t="str">
            <v>-</v>
          </cell>
          <cell r="M469" t="str">
            <v>-</v>
          </cell>
          <cell r="N469" t="str">
            <v>INHIL</v>
          </cell>
        </row>
        <row r="470">
          <cell r="F470">
            <v>33</v>
          </cell>
          <cell r="J470" t="str">
            <v>-</v>
          </cell>
          <cell r="K470" t="str">
            <v>-</v>
          </cell>
          <cell r="L470" t="str">
            <v>-</v>
          </cell>
          <cell r="M470" t="str">
            <v>-</v>
          </cell>
          <cell r="N470" t="str">
            <v>INHIL</v>
          </cell>
        </row>
        <row r="471">
          <cell r="F471">
            <v>30</v>
          </cell>
          <cell r="J471" t="str">
            <v>INHIL</v>
          </cell>
          <cell r="K471" t="str">
            <v>-</v>
          </cell>
          <cell r="L471" t="str">
            <v>-</v>
          </cell>
          <cell r="M471" t="str">
            <v>-</v>
          </cell>
          <cell r="N471" t="str">
            <v>INHIL</v>
          </cell>
        </row>
        <row r="472">
          <cell r="F472">
            <v>23</v>
          </cell>
          <cell r="J472" t="str">
            <v>-</v>
          </cell>
          <cell r="K472" t="str">
            <v>-</v>
          </cell>
          <cell r="L472" t="str">
            <v>-</v>
          </cell>
          <cell r="M472" t="str">
            <v>-</v>
          </cell>
          <cell r="N472" t="str">
            <v>INHIL</v>
          </cell>
        </row>
        <row r="473">
          <cell r="F473">
            <v>22</v>
          </cell>
          <cell r="J473" t="str">
            <v>-</v>
          </cell>
          <cell r="K473" t="str">
            <v>-</v>
          </cell>
          <cell r="L473" t="str">
            <v>-</v>
          </cell>
          <cell r="M473" t="str">
            <v>-</v>
          </cell>
          <cell r="N473" t="str">
            <v>No</v>
          </cell>
        </row>
        <row r="474">
          <cell r="F474">
            <v>23</v>
          </cell>
          <cell r="J474" t="str">
            <v>-</v>
          </cell>
          <cell r="K474" t="str">
            <v>-</v>
          </cell>
          <cell r="L474" t="str">
            <v>-</v>
          </cell>
          <cell r="M474" t="str">
            <v>-</v>
          </cell>
          <cell r="N474" t="str">
            <v>No</v>
          </cell>
        </row>
        <row r="475">
          <cell r="F475">
            <v>33</v>
          </cell>
          <cell r="J475" t="str">
            <v>-</v>
          </cell>
          <cell r="K475" t="str">
            <v>INHIL</v>
          </cell>
          <cell r="L475" t="str">
            <v>-</v>
          </cell>
          <cell r="M475" t="str">
            <v>-</v>
          </cell>
          <cell r="N475" t="str">
            <v>INHIL</v>
          </cell>
        </row>
        <row r="476">
          <cell r="F476">
            <v>22</v>
          </cell>
          <cell r="J476" t="str">
            <v>-</v>
          </cell>
          <cell r="K476" t="str">
            <v>-</v>
          </cell>
          <cell r="L476" t="str">
            <v>-</v>
          </cell>
          <cell r="M476" t="str">
            <v>-</v>
          </cell>
          <cell r="N476" t="str">
            <v>INHIL</v>
          </cell>
        </row>
        <row r="477">
          <cell r="F477">
            <v>23</v>
          </cell>
          <cell r="J477" t="str">
            <v>-</v>
          </cell>
          <cell r="K477" t="str">
            <v>-</v>
          </cell>
          <cell r="L477" t="str">
            <v>-</v>
          </cell>
          <cell r="M477" t="str">
            <v>-</v>
          </cell>
          <cell r="N477" t="str">
            <v>INHIL</v>
          </cell>
        </row>
        <row r="478">
          <cell r="F478">
            <v>26</v>
          </cell>
          <cell r="J478" t="str">
            <v>-</v>
          </cell>
          <cell r="K478" t="str">
            <v>-</v>
          </cell>
          <cell r="L478" t="str">
            <v>-</v>
          </cell>
          <cell r="M478" t="str">
            <v>-</v>
          </cell>
          <cell r="N478" t="str">
            <v>No</v>
          </cell>
        </row>
        <row r="479">
          <cell r="F479">
            <v>31</v>
          </cell>
          <cell r="J479" t="str">
            <v>-</v>
          </cell>
          <cell r="K479" t="str">
            <v>-</v>
          </cell>
          <cell r="L479" t="str">
            <v>-</v>
          </cell>
          <cell r="M479" t="str">
            <v>-</v>
          </cell>
          <cell r="N479" t="str">
            <v>INHIL</v>
          </cell>
        </row>
        <row r="480">
          <cell r="F480">
            <v>28</v>
          </cell>
          <cell r="J480" t="str">
            <v>-</v>
          </cell>
          <cell r="K480" t="str">
            <v>-</v>
          </cell>
          <cell r="L480" t="str">
            <v>-</v>
          </cell>
          <cell r="M480" t="str">
            <v>-</v>
          </cell>
          <cell r="N480" t="str">
            <v>INHIL</v>
          </cell>
        </row>
        <row r="481">
          <cell r="F481">
            <v>25</v>
          </cell>
          <cell r="J481" t="str">
            <v>INHIL</v>
          </cell>
          <cell r="K481" t="str">
            <v>-</v>
          </cell>
          <cell r="L481" t="str">
            <v>-</v>
          </cell>
          <cell r="M481" t="str">
            <v>-</v>
          </cell>
          <cell r="N481" t="str">
            <v>INHIL</v>
          </cell>
        </row>
        <row r="482">
          <cell r="F482">
            <v>31</v>
          </cell>
          <cell r="J482" t="str">
            <v>-</v>
          </cell>
          <cell r="K482" t="str">
            <v>-</v>
          </cell>
          <cell r="L482" t="str">
            <v>-</v>
          </cell>
          <cell r="M482" t="str">
            <v>-</v>
          </cell>
          <cell r="N482" t="str">
            <v>INHIL</v>
          </cell>
        </row>
        <row r="483">
          <cell r="F483">
            <v>30</v>
          </cell>
          <cell r="J483" t="str">
            <v>-</v>
          </cell>
          <cell r="K483" t="str">
            <v>-</v>
          </cell>
          <cell r="L483" t="str">
            <v>-</v>
          </cell>
          <cell r="M483" t="str">
            <v>-</v>
          </cell>
          <cell r="N483" t="str">
            <v>No</v>
          </cell>
        </row>
        <row r="484">
          <cell r="F484">
            <v>32</v>
          </cell>
          <cell r="J484" t="str">
            <v>-</v>
          </cell>
          <cell r="K484" t="str">
            <v>-</v>
          </cell>
          <cell r="L484" t="str">
            <v>-</v>
          </cell>
          <cell r="M484" t="str">
            <v>-</v>
          </cell>
          <cell r="N484" t="str">
            <v>INHIL</v>
          </cell>
        </row>
        <row r="485">
          <cell r="F485">
            <v>34</v>
          </cell>
          <cell r="J485" t="str">
            <v>-</v>
          </cell>
          <cell r="K485" t="str">
            <v>-</v>
          </cell>
          <cell r="L485" t="str">
            <v>-</v>
          </cell>
          <cell r="M485" t="str">
            <v>-</v>
          </cell>
          <cell r="N485" t="str">
            <v>INHIL</v>
          </cell>
        </row>
        <row r="486">
          <cell r="F486">
            <v>35</v>
          </cell>
          <cell r="J486" t="str">
            <v>-</v>
          </cell>
          <cell r="K486" t="str">
            <v>-</v>
          </cell>
          <cell r="L486" t="str">
            <v>-</v>
          </cell>
          <cell r="M486" t="str">
            <v>-</v>
          </cell>
          <cell r="N486" t="str">
            <v>INHIL</v>
          </cell>
        </row>
        <row r="487">
          <cell r="F487">
            <v>35</v>
          </cell>
          <cell r="J487" t="str">
            <v>-</v>
          </cell>
          <cell r="K487" t="str">
            <v>-</v>
          </cell>
          <cell r="L487" t="str">
            <v>-</v>
          </cell>
          <cell r="M487" t="str">
            <v>-</v>
          </cell>
          <cell r="N487" t="str">
            <v>INHIL</v>
          </cell>
        </row>
        <row r="488">
          <cell r="F488">
            <v>33</v>
          </cell>
          <cell r="J488" t="str">
            <v>-</v>
          </cell>
          <cell r="K488" t="str">
            <v>-</v>
          </cell>
          <cell r="L488" t="str">
            <v>-</v>
          </cell>
          <cell r="M488" t="str">
            <v>-</v>
          </cell>
          <cell r="N488" t="str">
            <v>INHIL</v>
          </cell>
        </row>
        <row r="489">
          <cell r="F489">
            <v>43</v>
          </cell>
          <cell r="J489" t="str">
            <v>-</v>
          </cell>
          <cell r="K489" t="str">
            <v>-</v>
          </cell>
          <cell r="L489" t="str">
            <v>-</v>
          </cell>
          <cell r="M489" t="str">
            <v>-</v>
          </cell>
          <cell r="N489" t="str">
            <v>INHIL</v>
          </cell>
        </row>
        <row r="490">
          <cell r="F490">
            <v>28</v>
          </cell>
          <cell r="J490" t="str">
            <v>-</v>
          </cell>
          <cell r="K490" t="str">
            <v>-</v>
          </cell>
          <cell r="L490" t="str">
            <v>-</v>
          </cell>
          <cell r="M490" t="str">
            <v>-</v>
          </cell>
          <cell r="N490" t="str">
            <v>INHIL</v>
          </cell>
        </row>
        <row r="491">
          <cell r="F491">
            <v>23</v>
          </cell>
          <cell r="J491" t="str">
            <v>-</v>
          </cell>
          <cell r="K491" t="str">
            <v>-</v>
          </cell>
          <cell r="L491" t="str">
            <v>INHIL</v>
          </cell>
          <cell r="M491" t="str">
            <v>-</v>
          </cell>
          <cell r="N491" t="str">
            <v>INHIL</v>
          </cell>
        </row>
        <row r="492">
          <cell r="F492">
            <v>24</v>
          </cell>
          <cell r="J492" t="str">
            <v>-</v>
          </cell>
          <cell r="K492" t="str">
            <v>-</v>
          </cell>
          <cell r="L492" t="str">
            <v>-</v>
          </cell>
          <cell r="M492" t="str">
            <v>-</v>
          </cell>
          <cell r="N492" t="str">
            <v>No</v>
          </cell>
        </row>
        <row r="493">
          <cell r="F493">
            <v>27</v>
          </cell>
          <cell r="J493" t="str">
            <v>-</v>
          </cell>
          <cell r="K493" t="str">
            <v>-</v>
          </cell>
          <cell r="L493" t="str">
            <v>-</v>
          </cell>
          <cell r="M493" t="str">
            <v>-</v>
          </cell>
          <cell r="N493" t="str">
            <v>No</v>
          </cell>
        </row>
        <row r="494">
          <cell r="F494">
            <v>31</v>
          </cell>
          <cell r="J494" t="str">
            <v>-</v>
          </cell>
          <cell r="K494" t="str">
            <v>-</v>
          </cell>
          <cell r="L494" t="str">
            <v>-</v>
          </cell>
          <cell r="M494" t="str">
            <v>-</v>
          </cell>
          <cell r="N494" t="str">
            <v>INHIL</v>
          </cell>
        </row>
        <row r="495">
          <cell r="F495">
            <v>31</v>
          </cell>
          <cell r="J495" t="str">
            <v>-</v>
          </cell>
          <cell r="K495" t="str">
            <v>-</v>
          </cell>
          <cell r="L495" t="str">
            <v>-</v>
          </cell>
          <cell r="M495" t="str">
            <v>-</v>
          </cell>
          <cell r="N495" t="str">
            <v>INHIL</v>
          </cell>
        </row>
        <row r="496">
          <cell r="F496">
            <v>34</v>
          </cell>
          <cell r="J496" t="str">
            <v>-</v>
          </cell>
          <cell r="K496" t="str">
            <v>-</v>
          </cell>
          <cell r="L496" t="str">
            <v>-</v>
          </cell>
          <cell r="M496" t="str">
            <v>-</v>
          </cell>
          <cell r="N496" t="str">
            <v>INHIL</v>
          </cell>
        </row>
        <row r="497">
          <cell r="F497">
            <v>35</v>
          </cell>
          <cell r="J497" t="str">
            <v>-</v>
          </cell>
          <cell r="K497" t="str">
            <v>-</v>
          </cell>
          <cell r="L497" t="str">
            <v>-</v>
          </cell>
          <cell r="M497" t="str">
            <v>-</v>
          </cell>
          <cell r="N497" t="str">
            <v>INHIL</v>
          </cell>
        </row>
        <row r="498">
          <cell r="F498">
            <v>31</v>
          </cell>
          <cell r="J498" t="str">
            <v>-</v>
          </cell>
          <cell r="K498" t="str">
            <v>-</v>
          </cell>
          <cell r="L498" t="str">
            <v>-</v>
          </cell>
          <cell r="M498" t="str">
            <v>-</v>
          </cell>
          <cell r="N498" t="str">
            <v>INHIL</v>
          </cell>
        </row>
        <row r="499">
          <cell r="F499">
            <v>30</v>
          </cell>
          <cell r="J499" t="str">
            <v>-</v>
          </cell>
          <cell r="K499" t="str">
            <v>-</v>
          </cell>
          <cell r="L499" t="str">
            <v>-</v>
          </cell>
          <cell r="M499" t="str">
            <v>-</v>
          </cell>
          <cell r="N499" t="str">
            <v>INHIL</v>
          </cell>
        </row>
        <row r="500">
          <cell r="F500">
            <v>37</v>
          </cell>
          <cell r="J500" t="str">
            <v>-</v>
          </cell>
          <cell r="K500" t="str">
            <v>-</v>
          </cell>
          <cell r="L500" t="str">
            <v>-</v>
          </cell>
          <cell r="M500" t="str">
            <v>-</v>
          </cell>
          <cell r="N500" t="str">
            <v>INHIL</v>
          </cell>
        </row>
        <row r="501">
          <cell r="F501">
            <v>28</v>
          </cell>
          <cell r="J501" t="str">
            <v>-</v>
          </cell>
          <cell r="K501" t="str">
            <v>-</v>
          </cell>
          <cell r="L501" t="str">
            <v>-</v>
          </cell>
          <cell r="M501" t="str">
            <v>-</v>
          </cell>
          <cell r="N501" t="str">
            <v>No</v>
          </cell>
        </row>
        <row r="502">
          <cell r="F502">
            <v>39</v>
          </cell>
          <cell r="J502" t="str">
            <v>-</v>
          </cell>
          <cell r="K502" t="str">
            <v>-</v>
          </cell>
          <cell r="L502" t="str">
            <v>-</v>
          </cell>
          <cell r="M502" t="str">
            <v>-</v>
          </cell>
          <cell r="N502" t="str">
            <v>INHIL</v>
          </cell>
        </row>
        <row r="503">
          <cell r="F503">
            <v>20</v>
          </cell>
          <cell r="J503" t="str">
            <v>-</v>
          </cell>
          <cell r="K503" t="str">
            <v>-</v>
          </cell>
          <cell r="L503" t="str">
            <v>-</v>
          </cell>
          <cell r="M503" t="str">
            <v>-</v>
          </cell>
          <cell r="N503" t="str">
            <v>No</v>
          </cell>
        </row>
        <row r="504">
          <cell r="F504">
            <v>19</v>
          </cell>
          <cell r="J504" t="str">
            <v>-</v>
          </cell>
          <cell r="K504" t="str">
            <v>-</v>
          </cell>
          <cell r="L504" t="str">
            <v>-</v>
          </cell>
          <cell r="M504" t="str">
            <v>-</v>
          </cell>
          <cell r="N504" t="str">
            <v>No</v>
          </cell>
        </row>
        <row r="505">
          <cell r="F505">
            <v>20</v>
          </cell>
          <cell r="J505" t="str">
            <v>-</v>
          </cell>
          <cell r="K505" t="str">
            <v>-</v>
          </cell>
          <cell r="L505" t="str">
            <v>-</v>
          </cell>
          <cell r="M505" t="str">
            <v>-</v>
          </cell>
          <cell r="N505" t="str">
            <v>No</v>
          </cell>
        </row>
        <row r="506">
          <cell r="F506">
            <v>19</v>
          </cell>
          <cell r="J506" t="str">
            <v>-</v>
          </cell>
          <cell r="K506" t="str">
            <v>-</v>
          </cell>
          <cell r="L506" t="str">
            <v>-</v>
          </cell>
          <cell r="M506" t="str">
            <v>-</v>
          </cell>
          <cell r="N506" t="str">
            <v>No</v>
          </cell>
        </row>
        <row r="507">
          <cell r="F507">
            <v>21</v>
          </cell>
          <cell r="J507" t="str">
            <v>-</v>
          </cell>
          <cell r="K507" t="str">
            <v>-</v>
          </cell>
          <cell r="L507" t="str">
            <v>-</v>
          </cell>
          <cell r="M507" t="str">
            <v>-</v>
          </cell>
          <cell r="N507" t="str">
            <v>No</v>
          </cell>
        </row>
        <row r="508">
          <cell r="F508">
            <v>20</v>
          </cell>
          <cell r="J508" t="str">
            <v>-</v>
          </cell>
          <cell r="K508" t="str">
            <v>-</v>
          </cell>
          <cell r="L508" t="str">
            <v>-</v>
          </cell>
          <cell r="M508" t="str">
            <v>-</v>
          </cell>
          <cell r="N508" t="str">
            <v>No</v>
          </cell>
        </row>
        <row r="509">
          <cell r="F509">
            <v>19</v>
          </cell>
          <cell r="J509" t="str">
            <v>-</v>
          </cell>
          <cell r="K509" t="str">
            <v>-</v>
          </cell>
          <cell r="L509" t="str">
            <v>-</v>
          </cell>
          <cell r="M509" t="str">
            <v>-</v>
          </cell>
          <cell r="N509" t="str">
            <v>No</v>
          </cell>
        </row>
        <row r="510">
          <cell r="F510">
            <v>21</v>
          </cell>
          <cell r="J510" t="str">
            <v>-</v>
          </cell>
          <cell r="K510" t="str">
            <v>-</v>
          </cell>
          <cell r="L510" t="str">
            <v>-</v>
          </cell>
          <cell r="M510" t="str">
            <v>-</v>
          </cell>
          <cell r="N510" t="str">
            <v>No</v>
          </cell>
        </row>
        <row r="511">
          <cell r="F511">
            <v>20</v>
          </cell>
          <cell r="J511" t="str">
            <v>-</v>
          </cell>
          <cell r="K511" t="str">
            <v>-</v>
          </cell>
          <cell r="L511" t="str">
            <v>-</v>
          </cell>
          <cell r="M511" t="str">
            <v>-</v>
          </cell>
          <cell r="N511" t="str">
            <v>No</v>
          </cell>
        </row>
        <row r="512">
          <cell r="F512">
            <v>21</v>
          </cell>
          <cell r="J512" t="str">
            <v>-</v>
          </cell>
          <cell r="K512" t="str">
            <v>-</v>
          </cell>
          <cell r="L512" t="str">
            <v>-</v>
          </cell>
          <cell r="M512" t="str">
            <v>-</v>
          </cell>
          <cell r="N512" t="str">
            <v>No</v>
          </cell>
        </row>
        <row r="513">
          <cell r="F513">
            <v>20</v>
          </cell>
          <cell r="J513" t="str">
            <v>-</v>
          </cell>
          <cell r="K513" t="str">
            <v>-</v>
          </cell>
          <cell r="L513" t="str">
            <v>-</v>
          </cell>
          <cell r="M513" t="str">
            <v>-</v>
          </cell>
          <cell r="N513" t="str">
            <v>No</v>
          </cell>
        </row>
        <row r="514">
          <cell r="F514">
            <v>21</v>
          </cell>
          <cell r="J514" t="str">
            <v>INHIL</v>
          </cell>
          <cell r="K514" t="str">
            <v>-</v>
          </cell>
          <cell r="L514" t="str">
            <v>-</v>
          </cell>
          <cell r="M514" t="str">
            <v>-</v>
          </cell>
          <cell r="N514" t="str">
            <v>INHIL</v>
          </cell>
        </row>
        <row r="515">
          <cell r="F515">
            <v>20</v>
          </cell>
          <cell r="J515" t="str">
            <v>INHIL</v>
          </cell>
          <cell r="K515" t="str">
            <v>-</v>
          </cell>
          <cell r="L515" t="str">
            <v>-</v>
          </cell>
          <cell r="M515" t="str">
            <v>-</v>
          </cell>
          <cell r="N515" t="str">
            <v>INHIL</v>
          </cell>
        </row>
        <row r="516">
          <cell r="F516">
            <v>22</v>
          </cell>
          <cell r="J516" t="str">
            <v>-</v>
          </cell>
          <cell r="K516" t="str">
            <v>-</v>
          </cell>
          <cell r="L516" t="str">
            <v>INHIL</v>
          </cell>
          <cell r="M516" t="str">
            <v>-</v>
          </cell>
          <cell r="N516" t="str">
            <v>INHIL</v>
          </cell>
        </row>
        <row r="517">
          <cell r="F517">
            <v>21</v>
          </cell>
          <cell r="J517" t="str">
            <v>-</v>
          </cell>
          <cell r="K517" t="str">
            <v>-</v>
          </cell>
          <cell r="L517" t="str">
            <v>-</v>
          </cell>
          <cell r="M517" t="str">
            <v>-</v>
          </cell>
          <cell r="N517" t="str">
            <v>No</v>
          </cell>
        </row>
        <row r="518">
          <cell r="F518">
            <v>23</v>
          </cell>
          <cell r="J518" t="str">
            <v>-</v>
          </cell>
          <cell r="K518" t="str">
            <v>-</v>
          </cell>
          <cell r="L518" t="str">
            <v>-</v>
          </cell>
          <cell r="M518" t="str">
            <v>-</v>
          </cell>
          <cell r="N518" t="str">
            <v>INHIL</v>
          </cell>
        </row>
        <row r="519">
          <cell r="F519">
            <v>22</v>
          </cell>
          <cell r="J519" t="str">
            <v>-</v>
          </cell>
          <cell r="K519" t="str">
            <v>-</v>
          </cell>
          <cell r="L519" t="str">
            <v>-</v>
          </cell>
          <cell r="M519" t="str">
            <v>-</v>
          </cell>
          <cell r="N519" t="str">
            <v>No</v>
          </cell>
        </row>
        <row r="520">
          <cell r="F520">
            <v>24</v>
          </cell>
          <cell r="J520" t="str">
            <v>-</v>
          </cell>
          <cell r="K520" t="str">
            <v>INHIL</v>
          </cell>
          <cell r="L520" t="str">
            <v>-</v>
          </cell>
          <cell r="M520" t="str">
            <v>-</v>
          </cell>
          <cell r="N520" t="str">
            <v>INHIL</v>
          </cell>
        </row>
        <row r="521">
          <cell r="F521">
            <v>25</v>
          </cell>
          <cell r="J521" t="str">
            <v>-</v>
          </cell>
          <cell r="K521" t="str">
            <v>-</v>
          </cell>
          <cell r="L521" t="str">
            <v>-</v>
          </cell>
          <cell r="M521" t="str">
            <v>-</v>
          </cell>
          <cell r="N521" t="str">
            <v>No</v>
          </cell>
        </row>
        <row r="522">
          <cell r="F522">
            <v>29</v>
          </cell>
          <cell r="J522" t="str">
            <v>-</v>
          </cell>
          <cell r="K522" t="str">
            <v>-</v>
          </cell>
          <cell r="L522" t="str">
            <v>-</v>
          </cell>
          <cell r="M522" t="str">
            <v>-</v>
          </cell>
          <cell r="N522" t="str">
            <v>No</v>
          </cell>
        </row>
        <row r="523">
          <cell r="F523">
            <v>23</v>
          </cell>
          <cell r="J523" t="str">
            <v>-</v>
          </cell>
          <cell r="K523" t="str">
            <v>-</v>
          </cell>
          <cell r="L523" t="str">
            <v>-</v>
          </cell>
          <cell r="M523" t="str">
            <v>-</v>
          </cell>
          <cell r="N523" t="str">
            <v>No</v>
          </cell>
        </row>
        <row r="524">
          <cell r="F524">
            <v>19</v>
          </cell>
          <cell r="J524" t="str">
            <v>-</v>
          </cell>
          <cell r="K524" t="str">
            <v>-</v>
          </cell>
          <cell r="L524" t="str">
            <v>-</v>
          </cell>
          <cell r="M524" t="str">
            <v>-</v>
          </cell>
          <cell r="N524" t="str">
            <v>No</v>
          </cell>
        </row>
        <row r="525">
          <cell r="F525">
            <v>18</v>
          </cell>
          <cell r="J525" t="str">
            <v>-</v>
          </cell>
          <cell r="K525" t="str">
            <v>-</v>
          </cell>
          <cell r="L525" t="str">
            <v>-</v>
          </cell>
          <cell r="M525" t="str">
            <v>-</v>
          </cell>
          <cell r="N525" t="str">
            <v>No</v>
          </cell>
        </row>
        <row r="526">
          <cell r="F526">
            <v>18</v>
          </cell>
          <cell r="J526" t="str">
            <v>-</v>
          </cell>
          <cell r="K526" t="str">
            <v>-</v>
          </cell>
          <cell r="L526" t="str">
            <v>-</v>
          </cell>
          <cell r="M526" t="str">
            <v>-</v>
          </cell>
          <cell r="N526" t="str">
            <v>No</v>
          </cell>
        </row>
        <row r="527">
          <cell r="F527">
            <v>18</v>
          </cell>
          <cell r="J527" t="str">
            <v>-</v>
          </cell>
          <cell r="K527" t="str">
            <v>-</v>
          </cell>
          <cell r="L527" t="str">
            <v>-</v>
          </cell>
          <cell r="M527" t="str">
            <v>-</v>
          </cell>
          <cell r="N527" t="str">
            <v>No</v>
          </cell>
        </row>
        <row r="528">
          <cell r="F528">
            <v>20</v>
          </cell>
          <cell r="J528" t="str">
            <v>-</v>
          </cell>
          <cell r="K528" t="str">
            <v>-</v>
          </cell>
          <cell r="L528" t="str">
            <v>-</v>
          </cell>
          <cell r="M528" t="str">
            <v>-</v>
          </cell>
          <cell r="N528" t="str">
            <v>No</v>
          </cell>
        </row>
        <row r="529">
          <cell r="F529">
            <v>19</v>
          </cell>
          <cell r="J529" t="str">
            <v>INHIL</v>
          </cell>
          <cell r="K529" t="str">
            <v>-</v>
          </cell>
          <cell r="L529" t="str">
            <v>-</v>
          </cell>
          <cell r="M529" t="str">
            <v>-</v>
          </cell>
          <cell r="N529" t="str">
            <v>INHIL</v>
          </cell>
        </row>
        <row r="530">
          <cell r="F530">
            <v>19</v>
          </cell>
          <cell r="J530" t="str">
            <v>-</v>
          </cell>
          <cell r="K530" t="str">
            <v>-</v>
          </cell>
          <cell r="L530" t="str">
            <v>-</v>
          </cell>
          <cell r="M530" t="str">
            <v>-</v>
          </cell>
          <cell r="N530" t="str">
            <v>No</v>
          </cell>
        </row>
        <row r="531">
          <cell r="F531">
            <v>18</v>
          </cell>
          <cell r="J531" t="str">
            <v>-</v>
          </cell>
          <cell r="K531" t="str">
            <v>-</v>
          </cell>
          <cell r="L531" t="str">
            <v>-</v>
          </cell>
          <cell r="M531" t="str">
            <v>-</v>
          </cell>
          <cell r="N531" t="str">
            <v>No</v>
          </cell>
        </row>
        <row r="532">
          <cell r="F532">
            <v>19</v>
          </cell>
          <cell r="J532" t="str">
            <v>-</v>
          </cell>
          <cell r="K532" t="str">
            <v>-</v>
          </cell>
          <cell r="L532" t="str">
            <v>-</v>
          </cell>
          <cell r="M532" t="str">
            <v>-</v>
          </cell>
          <cell r="N532" t="str">
            <v>No</v>
          </cell>
        </row>
        <row r="533">
          <cell r="F533">
            <v>18</v>
          </cell>
          <cell r="J533" t="str">
            <v>-</v>
          </cell>
          <cell r="K533" t="str">
            <v>-</v>
          </cell>
          <cell r="L533" t="str">
            <v>INHIL</v>
          </cell>
          <cell r="M533" t="str">
            <v>-</v>
          </cell>
          <cell r="N533" t="str">
            <v>INHIL</v>
          </cell>
        </row>
        <row r="534">
          <cell r="F534">
            <v>22</v>
          </cell>
          <cell r="J534" t="str">
            <v>-</v>
          </cell>
          <cell r="K534" t="str">
            <v>-</v>
          </cell>
          <cell r="L534" t="str">
            <v>-</v>
          </cell>
          <cell r="M534" t="str">
            <v>-</v>
          </cell>
          <cell r="N534" t="str">
            <v>No</v>
          </cell>
        </row>
        <row r="535">
          <cell r="F535">
            <v>26</v>
          </cell>
          <cell r="J535" t="str">
            <v>-</v>
          </cell>
          <cell r="K535" t="str">
            <v>-</v>
          </cell>
          <cell r="L535" t="str">
            <v>-</v>
          </cell>
          <cell r="M535" t="str">
            <v>-</v>
          </cell>
          <cell r="N535" t="str">
            <v>No</v>
          </cell>
        </row>
        <row r="536">
          <cell r="F536">
            <v>23</v>
          </cell>
          <cell r="J536" t="str">
            <v>-</v>
          </cell>
          <cell r="K536" t="str">
            <v>-</v>
          </cell>
          <cell r="L536" t="str">
            <v>-</v>
          </cell>
          <cell r="M536" t="str">
            <v>-</v>
          </cell>
          <cell r="N536" t="str">
            <v>No</v>
          </cell>
        </row>
        <row r="537">
          <cell r="F537">
            <v>24</v>
          </cell>
          <cell r="J537" t="str">
            <v>-</v>
          </cell>
          <cell r="K537" t="str">
            <v>-</v>
          </cell>
          <cell r="L537" t="str">
            <v>-</v>
          </cell>
          <cell r="M537" t="str">
            <v>-</v>
          </cell>
          <cell r="N537" t="str">
            <v>No</v>
          </cell>
        </row>
      </sheetData>
      <sheetData sheetId="27" refreshError="1">
        <row r="3">
          <cell r="F3" t="str">
            <v>THN</v>
          </cell>
        </row>
        <row r="4">
          <cell r="F4">
            <v>29</v>
          </cell>
          <cell r="J4" t="str">
            <v>-</v>
          </cell>
          <cell r="K4" t="str">
            <v>INHIL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33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30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25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28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22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24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18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24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21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37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24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22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20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20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18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22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19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18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19</v>
          </cell>
          <cell r="N24" t="str">
            <v>No</v>
          </cell>
        </row>
        <row r="25">
          <cell r="F25">
            <v>19</v>
          </cell>
          <cell r="N25" t="str">
            <v>No</v>
          </cell>
        </row>
        <row r="26">
          <cell r="F26">
            <v>20</v>
          </cell>
          <cell r="N26" t="str">
            <v>INHIL</v>
          </cell>
        </row>
      </sheetData>
      <sheetData sheetId="28" refreshError="1">
        <row r="3">
          <cell r="F3" t="str">
            <v>THN</v>
          </cell>
        </row>
        <row r="4">
          <cell r="F4">
            <v>33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INHIL</v>
          </cell>
          <cell r="N4" t="str">
            <v>INHIL</v>
          </cell>
        </row>
        <row r="5">
          <cell r="F5">
            <v>28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25</v>
          </cell>
          <cell r="J6" t="str">
            <v>-</v>
          </cell>
          <cell r="K6" t="str">
            <v>INHIL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37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25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31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32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36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33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30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56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23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32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28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24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25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39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26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26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30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37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34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35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33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32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38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26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25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28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27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31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32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32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27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No</v>
          </cell>
        </row>
        <row r="39">
          <cell r="F39">
            <v>26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39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27</v>
          </cell>
          <cell r="J41" t="str">
            <v>-</v>
          </cell>
          <cell r="K41" t="str">
            <v>INHIL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23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19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No</v>
          </cell>
        </row>
        <row r="44">
          <cell r="F44">
            <v>35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32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INHIL</v>
          </cell>
        </row>
        <row r="46">
          <cell r="F46">
            <v>23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19</v>
          </cell>
          <cell r="J47" t="str">
            <v>INHIL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34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23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No</v>
          </cell>
        </row>
        <row r="50">
          <cell r="F50">
            <v>20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25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No</v>
          </cell>
        </row>
        <row r="52">
          <cell r="F52">
            <v>28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No</v>
          </cell>
        </row>
        <row r="53">
          <cell r="F53">
            <v>32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34</v>
          </cell>
          <cell r="J54" t="str">
            <v>INHIL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31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INHIL</v>
          </cell>
        </row>
        <row r="56">
          <cell r="F56">
            <v>28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18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No</v>
          </cell>
        </row>
        <row r="58">
          <cell r="F58">
            <v>20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No</v>
          </cell>
        </row>
        <row r="59">
          <cell r="F59">
            <v>29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24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No</v>
          </cell>
        </row>
        <row r="61">
          <cell r="F61">
            <v>21</v>
          </cell>
          <cell r="J61" t="str">
            <v>-</v>
          </cell>
          <cell r="K61" t="str">
            <v>INHIL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22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18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5">
          <cell r="F65">
            <v>23</v>
          </cell>
          <cell r="N65" t="str">
            <v>No</v>
          </cell>
        </row>
      </sheetData>
      <sheetData sheetId="29" refreshError="1">
        <row r="3">
          <cell r="F3" t="str">
            <v>THN</v>
          </cell>
        </row>
        <row r="4">
          <cell r="F4">
            <v>33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31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32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28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34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25</v>
          </cell>
          <cell r="J9" t="str">
            <v>INHIL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28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29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97</v>
          </cell>
          <cell r="J12" t="str">
            <v>-</v>
          </cell>
          <cell r="K12" t="str">
            <v>INHIL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31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31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35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28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35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35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30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33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28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32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20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21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42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31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No</v>
          </cell>
        </row>
        <row r="27">
          <cell r="F27">
            <v>21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19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22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44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41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No</v>
          </cell>
        </row>
        <row r="32">
          <cell r="F32">
            <v>28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21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20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</sheetData>
      <sheetData sheetId="30" refreshError="1">
        <row r="3">
          <cell r="F3" t="str">
            <v>THN</v>
          </cell>
        </row>
        <row r="4">
          <cell r="F4">
            <v>27</v>
          </cell>
          <cell r="J4" t="str">
            <v>INHIL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35</v>
          </cell>
          <cell r="J6" t="str">
            <v>INHIL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29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30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24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30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30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28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36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25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24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26</v>
          </cell>
          <cell r="N16" t="str">
            <v>No</v>
          </cell>
        </row>
      </sheetData>
      <sheetData sheetId="31" refreshError="1">
        <row r="3">
          <cell r="F3" t="str">
            <v>THN</v>
          </cell>
        </row>
        <row r="4">
          <cell r="A4">
            <v>1</v>
          </cell>
          <cell r="B4">
            <v>30259</v>
          </cell>
          <cell r="C4" t="str">
            <v>ELLY MURTADHO</v>
          </cell>
          <cell r="F4">
            <v>23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A5">
            <v>2</v>
          </cell>
          <cell r="B5">
            <v>30260</v>
          </cell>
          <cell r="C5" t="str">
            <v>YEKTI BUDI WIDODO</v>
          </cell>
          <cell r="F5">
            <v>25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A6">
            <v>3</v>
          </cell>
          <cell r="B6">
            <v>30261</v>
          </cell>
          <cell r="C6" t="str">
            <v>DARYANA</v>
          </cell>
          <cell r="F6">
            <v>22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22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No</v>
          </cell>
        </row>
        <row r="8">
          <cell r="F8">
            <v>20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35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23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40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24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No</v>
          </cell>
        </row>
        <row r="13">
          <cell r="F13">
            <v>21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37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24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22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20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20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18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No</v>
          </cell>
        </row>
        <row r="21">
          <cell r="F21">
            <v>22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19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18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19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19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No</v>
          </cell>
        </row>
        <row r="26">
          <cell r="F26">
            <v>20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N28" t="str">
            <v>No</v>
          </cell>
        </row>
        <row r="29"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</sheetData>
      <sheetData sheetId="32" refreshError="1">
        <row r="3">
          <cell r="F3" t="str">
            <v>THN</v>
          </cell>
        </row>
        <row r="4">
          <cell r="A4">
            <v>1</v>
          </cell>
          <cell r="B4">
            <v>1875</v>
          </cell>
          <cell r="C4" t="str">
            <v>M YUSUF</v>
          </cell>
          <cell r="F4">
            <v>31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A5">
            <v>2</v>
          </cell>
          <cell r="B5">
            <v>12401</v>
          </cell>
          <cell r="C5" t="str">
            <v>MARMIS</v>
          </cell>
          <cell r="F5">
            <v>25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40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32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26</v>
          </cell>
          <cell r="J8" t="str">
            <v>INHIL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24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28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27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21</v>
          </cell>
          <cell r="J12" t="str">
            <v>-</v>
          </cell>
          <cell r="K12" t="str">
            <v>-</v>
          </cell>
          <cell r="L12" t="str">
            <v>INHIL</v>
          </cell>
          <cell r="M12" t="str">
            <v>-</v>
          </cell>
          <cell r="N12" t="str">
            <v>INHIL</v>
          </cell>
        </row>
        <row r="13">
          <cell r="F13">
            <v>29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No</v>
          </cell>
        </row>
        <row r="14">
          <cell r="F14">
            <v>27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</sheetData>
      <sheetData sheetId="33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  <cell r="C2" t="str">
            <v>NAMA</v>
          </cell>
        </row>
        <row r="3">
          <cell r="F3" t="str">
            <v>THN</v>
          </cell>
        </row>
        <row r="4">
          <cell r="A4">
            <v>1</v>
          </cell>
          <cell r="B4">
            <v>60105</v>
          </cell>
          <cell r="C4" t="str">
            <v>HERBIN DARYO</v>
          </cell>
          <cell r="F4">
            <v>39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No</v>
          </cell>
        </row>
        <row r="5">
          <cell r="A5">
            <v>2</v>
          </cell>
          <cell r="B5">
            <v>13535</v>
          </cell>
          <cell r="C5" t="str">
            <v>AMILIO SATRIADY</v>
          </cell>
          <cell r="F5">
            <v>29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31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35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36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No</v>
          </cell>
        </row>
        <row r="9">
          <cell r="F9">
            <v>34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19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21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28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19</v>
          </cell>
          <cell r="J13" t="str">
            <v>INHIL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19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20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No</v>
          </cell>
        </row>
        <row r="16">
          <cell r="F16">
            <v>30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29</v>
          </cell>
          <cell r="J17" t="str">
            <v>-</v>
          </cell>
          <cell r="K17" t="str">
            <v>INHIL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27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21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No</v>
          </cell>
        </row>
        <row r="20">
          <cell r="F20">
            <v>18</v>
          </cell>
          <cell r="J20" t="str">
            <v>-</v>
          </cell>
          <cell r="K20" t="str">
            <v>INHIL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19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No</v>
          </cell>
        </row>
        <row r="22">
          <cell r="F22">
            <v>36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18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20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No</v>
          </cell>
        </row>
        <row r="25">
          <cell r="F25">
            <v>22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23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No</v>
          </cell>
        </row>
        <row r="27">
          <cell r="F27">
            <v>19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No</v>
          </cell>
        </row>
        <row r="28">
          <cell r="F28">
            <v>19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No</v>
          </cell>
        </row>
        <row r="29">
          <cell r="F29">
            <v>32</v>
          </cell>
          <cell r="J29" t="str">
            <v>-</v>
          </cell>
          <cell r="K29" t="str">
            <v>INHIL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20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No</v>
          </cell>
        </row>
        <row r="31">
          <cell r="F31">
            <v>29</v>
          </cell>
          <cell r="J31" t="str">
            <v>INHIL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22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21</v>
          </cell>
          <cell r="J33" t="str">
            <v>INHIL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21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No</v>
          </cell>
        </row>
        <row r="35">
          <cell r="F35">
            <v>19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No</v>
          </cell>
        </row>
        <row r="36">
          <cell r="F36">
            <v>22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No</v>
          </cell>
        </row>
        <row r="37">
          <cell r="F37">
            <v>19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No</v>
          </cell>
        </row>
        <row r="38">
          <cell r="F38">
            <v>22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No</v>
          </cell>
        </row>
        <row r="39">
          <cell r="F39">
            <v>21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No</v>
          </cell>
        </row>
        <row r="40">
          <cell r="F40">
            <v>23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No</v>
          </cell>
        </row>
        <row r="41">
          <cell r="F41">
            <v>21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No</v>
          </cell>
        </row>
        <row r="42">
          <cell r="F42">
            <v>22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23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20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No</v>
          </cell>
        </row>
        <row r="45">
          <cell r="F45">
            <v>20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18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31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No</v>
          </cell>
        </row>
        <row r="48">
          <cell r="F48">
            <v>26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INHIL</v>
          </cell>
        </row>
        <row r="49">
          <cell r="F49">
            <v>35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No</v>
          </cell>
        </row>
        <row r="50">
          <cell r="F50">
            <v>21</v>
          </cell>
          <cell r="J50" t="str">
            <v>-</v>
          </cell>
          <cell r="K50" t="str">
            <v>INHIL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F51">
            <v>21</v>
          </cell>
          <cell r="J51" t="str">
            <v>INHIL</v>
          </cell>
          <cell r="K51" t="str">
            <v>-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F52">
            <v>23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No</v>
          </cell>
        </row>
        <row r="53">
          <cell r="F53">
            <v>26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No</v>
          </cell>
        </row>
        <row r="54">
          <cell r="F54">
            <v>19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No</v>
          </cell>
        </row>
        <row r="55">
          <cell r="F55">
            <v>21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No</v>
          </cell>
        </row>
        <row r="56">
          <cell r="F56">
            <v>30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No</v>
          </cell>
        </row>
        <row r="57">
          <cell r="F57">
            <v>30</v>
          </cell>
          <cell r="J57" t="str">
            <v>-</v>
          </cell>
          <cell r="K57" t="str">
            <v>INHIL</v>
          </cell>
          <cell r="L57" t="str">
            <v>-</v>
          </cell>
          <cell r="M57" t="str">
            <v>-</v>
          </cell>
          <cell r="N57" t="str">
            <v>INHIL</v>
          </cell>
        </row>
        <row r="58">
          <cell r="F58">
            <v>27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27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31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26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34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INHIL</v>
          </cell>
        </row>
        <row r="63">
          <cell r="F63">
            <v>22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INHIL</v>
          </cell>
        </row>
        <row r="64">
          <cell r="F64">
            <v>25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INHIL</v>
          </cell>
        </row>
        <row r="65">
          <cell r="F65">
            <v>33</v>
          </cell>
          <cell r="J65" t="str">
            <v>INHIL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20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INHIL</v>
          </cell>
        </row>
        <row r="67">
          <cell r="F67">
            <v>25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INHIL</v>
          </cell>
        </row>
        <row r="68">
          <cell r="F68">
            <v>38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INHIL</v>
          </cell>
        </row>
        <row r="69">
          <cell r="F69">
            <v>30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INHIL</v>
          </cell>
        </row>
        <row r="70">
          <cell r="F70">
            <v>31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30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30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27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25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97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42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29</v>
          </cell>
          <cell r="J77" t="str">
            <v>INHIL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INHIL</v>
          </cell>
        </row>
        <row r="78">
          <cell r="F78">
            <v>26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30</v>
          </cell>
          <cell r="J79" t="str">
            <v>INHIL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28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26</v>
          </cell>
          <cell r="J81" t="str">
            <v>INHIL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32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30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29</v>
          </cell>
          <cell r="J84" t="str">
            <v>INHIL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INHIL</v>
          </cell>
        </row>
        <row r="85">
          <cell r="F85">
            <v>40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INHIL</v>
          </cell>
        </row>
        <row r="86">
          <cell r="F86">
            <v>30</v>
          </cell>
          <cell r="J86" t="str">
            <v>INHIL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INHIL</v>
          </cell>
        </row>
        <row r="87">
          <cell r="F87">
            <v>27</v>
          </cell>
          <cell r="J87" t="str">
            <v>-</v>
          </cell>
          <cell r="K87" t="str">
            <v>INHIL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32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INHIL</v>
          </cell>
        </row>
        <row r="89">
          <cell r="F89">
            <v>32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INHIL</v>
          </cell>
        </row>
        <row r="90">
          <cell r="F90">
            <v>32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31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28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32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28</v>
          </cell>
          <cell r="J94" t="str">
            <v>INHIL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INHIL</v>
          </cell>
        </row>
        <row r="95">
          <cell r="F95">
            <v>30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30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INHIL</v>
          </cell>
        </row>
        <row r="97">
          <cell r="F97">
            <v>20</v>
          </cell>
          <cell r="J97" t="str">
            <v>INHIL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21</v>
          </cell>
          <cell r="J98" t="str">
            <v>INHIL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22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No</v>
          </cell>
        </row>
        <row r="100">
          <cell r="F100">
            <v>22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INHIL</v>
          </cell>
        </row>
        <row r="101">
          <cell r="F101">
            <v>19</v>
          </cell>
          <cell r="J101" t="str">
            <v>-</v>
          </cell>
          <cell r="K101" t="str">
            <v>INHIL</v>
          </cell>
          <cell r="L101" t="str">
            <v>-</v>
          </cell>
          <cell r="M101" t="str">
            <v>-</v>
          </cell>
          <cell r="N101" t="str">
            <v>INHIL</v>
          </cell>
        </row>
        <row r="102">
          <cell r="F102">
            <v>21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23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INHIL</v>
          </cell>
        </row>
        <row r="104">
          <cell r="F104">
            <v>18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-</v>
          </cell>
          <cell r="N104" t="str">
            <v>No</v>
          </cell>
        </row>
        <row r="105">
          <cell r="F105">
            <v>22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No</v>
          </cell>
        </row>
        <row r="106">
          <cell r="F106">
            <v>28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20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-</v>
          </cell>
          <cell r="N107" t="str">
            <v>No</v>
          </cell>
        </row>
        <row r="108">
          <cell r="F108">
            <v>25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-</v>
          </cell>
          <cell r="N108" t="str">
            <v>No</v>
          </cell>
        </row>
        <row r="109">
          <cell r="F109">
            <v>18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No</v>
          </cell>
        </row>
        <row r="110">
          <cell r="F110">
            <v>21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No</v>
          </cell>
        </row>
        <row r="111">
          <cell r="F111">
            <v>32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No</v>
          </cell>
        </row>
        <row r="112">
          <cell r="F112">
            <v>21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No</v>
          </cell>
        </row>
        <row r="113">
          <cell r="F113">
            <v>28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24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No</v>
          </cell>
        </row>
        <row r="115">
          <cell r="F115">
            <v>23</v>
          </cell>
          <cell r="J115" t="str">
            <v>INHIL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INHIL</v>
          </cell>
        </row>
        <row r="116">
          <cell r="F116">
            <v>21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INHIL</v>
          </cell>
        </row>
        <row r="117">
          <cell r="F117">
            <v>21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No</v>
          </cell>
        </row>
        <row r="118">
          <cell r="F118">
            <v>27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INHIL</v>
          </cell>
        </row>
        <row r="119">
          <cell r="F119">
            <v>25</v>
          </cell>
          <cell r="J119" t="str">
            <v>-</v>
          </cell>
          <cell r="K119" t="str">
            <v>-</v>
          </cell>
          <cell r="L119" t="str">
            <v>INHIL</v>
          </cell>
          <cell r="M119" t="str">
            <v>-</v>
          </cell>
          <cell r="N119" t="str">
            <v>INHIL</v>
          </cell>
        </row>
        <row r="120">
          <cell r="F120">
            <v>31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No</v>
          </cell>
        </row>
        <row r="121">
          <cell r="F121">
            <v>27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No</v>
          </cell>
        </row>
        <row r="122">
          <cell r="F122">
            <v>19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No</v>
          </cell>
        </row>
        <row r="123">
          <cell r="F123">
            <v>22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No</v>
          </cell>
        </row>
        <row r="124">
          <cell r="F124">
            <v>21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23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No</v>
          </cell>
        </row>
        <row r="126">
          <cell r="F126">
            <v>26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INHIL</v>
          </cell>
        </row>
        <row r="127">
          <cell r="F127">
            <v>26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No</v>
          </cell>
        </row>
        <row r="128">
          <cell r="F128">
            <v>21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No</v>
          </cell>
        </row>
        <row r="129">
          <cell r="F129">
            <v>25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No</v>
          </cell>
        </row>
        <row r="130">
          <cell r="F130">
            <v>22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No</v>
          </cell>
        </row>
        <row r="131">
          <cell r="F131">
            <v>25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INHIL</v>
          </cell>
        </row>
        <row r="132">
          <cell r="F132">
            <v>29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INHIL</v>
          </cell>
        </row>
        <row r="133">
          <cell r="F133">
            <v>27</v>
          </cell>
          <cell r="J133" t="str">
            <v>INHIL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INHIL</v>
          </cell>
        </row>
        <row r="134">
          <cell r="F134">
            <v>21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21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23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INHIL</v>
          </cell>
        </row>
        <row r="137">
          <cell r="F137">
            <v>22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21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No</v>
          </cell>
        </row>
        <row r="139">
          <cell r="F139">
            <v>24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No</v>
          </cell>
        </row>
        <row r="140">
          <cell r="F140">
            <v>35</v>
          </cell>
          <cell r="J140" t="str">
            <v>INHIL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INHIL</v>
          </cell>
        </row>
        <row r="141">
          <cell r="F141">
            <v>24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INHIL</v>
          </cell>
        </row>
        <row r="142">
          <cell r="F142">
            <v>31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INHIL</v>
          </cell>
        </row>
        <row r="143">
          <cell r="F143">
            <v>22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INHIL</v>
          </cell>
        </row>
        <row r="144">
          <cell r="F144">
            <v>27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No</v>
          </cell>
        </row>
        <row r="145">
          <cell r="F145">
            <v>23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INHIL</v>
          </cell>
        </row>
        <row r="146">
          <cell r="F146">
            <v>28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INHIL</v>
          </cell>
        </row>
        <row r="147">
          <cell r="F147">
            <v>26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INHIL</v>
          </cell>
        </row>
        <row r="148">
          <cell r="F148">
            <v>24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INHIL</v>
          </cell>
        </row>
        <row r="149">
          <cell r="F149">
            <v>20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INHIL</v>
          </cell>
        </row>
        <row r="150">
          <cell r="F150">
            <v>24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 t="str">
            <v>No</v>
          </cell>
        </row>
        <row r="151">
          <cell r="F151">
            <v>37</v>
          </cell>
          <cell r="J151" t="str">
            <v>INHIL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INHIL</v>
          </cell>
        </row>
        <row r="152">
          <cell r="F152">
            <v>34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INHIL</v>
          </cell>
        </row>
        <row r="153">
          <cell r="F153">
            <v>21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42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INHIL</v>
          </cell>
        </row>
        <row r="155">
          <cell r="F155">
            <v>31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 t="str">
            <v>No</v>
          </cell>
        </row>
        <row r="156">
          <cell r="F156">
            <v>35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INHIL</v>
          </cell>
        </row>
        <row r="157">
          <cell r="F157">
            <v>19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 t="str">
            <v>No</v>
          </cell>
        </row>
        <row r="158">
          <cell r="F158">
            <v>25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INHIL</v>
          </cell>
        </row>
        <row r="159">
          <cell r="F159">
            <v>22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34</v>
          </cell>
          <cell r="J160" t="str">
            <v>INHIL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INHIL</v>
          </cell>
        </row>
        <row r="161">
          <cell r="F161">
            <v>34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INHIL</v>
          </cell>
        </row>
        <row r="162">
          <cell r="F162">
            <v>20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INHIL</v>
          </cell>
        </row>
        <row r="163">
          <cell r="F163">
            <v>33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No</v>
          </cell>
        </row>
        <row r="164">
          <cell r="F164">
            <v>19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34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INHIL</v>
          </cell>
        </row>
        <row r="166">
          <cell r="F166">
            <v>21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19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27</v>
          </cell>
          <cell r="J168" t="str">
            <v>INHIL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INHIL</v>
          </cell>
        </row>
        <row r="169">
          <cell r="F169">
            <v>35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23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-</v>
          </cell>
          <cell r="N170" t="str">
            <v>INHIL</v>
          </cell>
        </row>
        <row r="171">
          <cell r="F171">
            <v>30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22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27</v>
          </cell>
          <cell r="J173" t="str">
            <v>-</v>
          </cell>
          <cell r="K173" t="str">
            <v>INHIL</v>
          </cell>
          <cell r="L173" t="str">
            <v>-</v>
          </cell>
          <cell r="M173" t="str">
            <v>-</v>
          </cell>
          <cell r="N173" t="str">
            <v>INHIL</v>
          </cell>
        </row>
        <row r="174">
          <cell r="F174">
            <v>29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-</v>
          </cell>
          <cell r="N174" t="str">
            <v>INHIL</v>
          </cell>
        </row>
        <row r="175">
          <cell r="F175">
            <v>26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33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INHIL</v>
          </cell>
        </row>
        <row r="177">
          <cell r="F177">
            <v>28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45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-</v>
          </cell>
          <cell r="N178" t="str">
            <v>INHIL</v>
          </cell>
        </row>
        <row r="179">
          <cell r="F179">
            <v>35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-</v>
          </cell>
          <cell r="N179" t="str">
            <v>INHIL</v>
          </cell>
        </row>
        <row r="180">
          <cell r="F180">
            <v>22</v>
          </cell>
          <cell r="J180" t="str">
            <v>-</v>
          </cell>
          <cell r="K180" t="str">
            <v>INHIL</v>
          </cell>
          <cell r="L180" t="str">
            <v>-</v>
          </cell>
          <cell r="M180" t="str">
            <v>-</v>
          </cell>
          <cell r="N180" t="str">
            <v>INHIL</v>
          </cell>
        </row>
        <row r="181">
          <cell r="F181">
            <v>23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46</v>
          </cell>
          <cell r="J182" t="str">
            <v>-</v>
          </cell>
          <cell r="K182" t="str">
            <v>-</v>
          </cell>
          <cell r="L182" t="str">
            <v>-</v>
          </cell>
          <cell r="M182" t="str">
            <v>-</v>
          </cell>
          <cell r="N182" t="str">
            <v>INHIL</v>
          </cell>
        </row>
        <row r="183">
          <cell r="F183">
            <v>22</v>
          </cell>
          <cell r="J183" t="str">
            <v>-</v>
          </cell>
          <cell r="K183" t="str">
            <v>INHIL</v>
          </cell>
          <cell r="L183" t="str">
            <v>-</v>
          </cell>
          <cell r="M183" t="str">
            <v>-</v>
          </cell>
          <cell r="N183" t="str">
            <v>INHIL</v>
          </cell>
        </row>
        <row r="184">
          <cell r="F184">
            <v>34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-</v>
          </cell>
          <cell r="N184" t="str">
            <v>INHIL</v>
          </cell>
        </row>
        <row r="185">
          <cell r="F185">
            <v>30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-</v>
          </cell>
          <cell r="N185" t="str">
            <v>INHIL</v>
          </cell>
        </row>
        <row r="186">
          <cell r="F186">
            <v>36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-</v>
          </cell>
          <cell r="N186" t="str">
            <v>INHIL</v>
          </cell>
        </row>
        <row r="187">
          <cell r="F187">
            <v>28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-</v>
          </cell>
          <cell r="N187" t="str">
            <v>No</v>
          </cell>
        </row>
        <row r="188">
          <cell r="F188">
            <v>26</v>
          </cell>
          <cell r="J188" t="str">
            <v>INHIL</v>
          </cell>
          <cell r="K188" t="str">
            <v>-</v>
          </cell>
          <cell r="L188" t="str">
            <v>-</v>
          </cell>
          <cell r="M188" t="str">
            <v>-</v>
          </cell>
          <cell r="N188" t="str">
            <v>INHIL</v>
          </cell>
        </row>
        <row r="189">
          <cell r="F189">
            <v>34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-</v>
          </cell>
          <cell r="N189" t="str">
            <v>INHIL</v>
          </cell>
        </row>
        <row r="190">
          <cell r="F190">
            <v>49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-</v>
          </cell>
          <cell r="N190" t="str">
            <v>No</v>
          </cell>
        </row>
        <row r="191">
          <cell r="F191">
            <v>23</v>
          </cell>
          <cell r="J191" t="str">
            <v>-</v>
          </cell>
          <cell r="K191" t="str">
            <v>-</v>
          </cell>
          <cell r="L191" t="str">
            <v>-</v>
          </cell>
          <cell r="M191" t="str">
            <v>-</v>
          </cell>
          <cell r="N191" t="str">
            <v>No</v>
          </cell>
        </row>
        <row r="192">
          <cell r="F192">
            <v>33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52</v>
          </cell>
          <cell r="J193" t="str">
            <v>-</v>
          </cell>
          <cell r="K193" t="str">
            <v>-</v>
          </cell>
          <cell r="L193" t="str">
            <v>-</v>
          </cell>
          <cell r="M193" t="str">
            <v>-</v>
          </cell>
          <cell r="N193" t="str">
            <v>INHIL</v>
          </cell>
        </row>
        <row r="194">
          <cell r="F194">
            <v>25</v>
          </cell>
          <cell r="J194" t="str">
            <v>-</v>
          </cell>
          <cell r="K194" t="str">
            <v>-</v>
          </cell>
          <cell r="L194" t="str">
            <v>-</v>
          </cell>
          <cell r="M194" t="str">
            <v>-</v>
          </cell>
          <cell r="N194" t="str">
            <v>INHIL</v>
          </cell>
        </row>
        <row r="195">
          <cell r="F195">
            <v>20</v>
          </cell>
          <cell r="J195" t="str">
            <v>-</v>
          </cell>
          <cell r="K195" t="str">
            <v>INHIL</v>
          </cell>
          <cell r="L195" t="str">
            <v>-</v>
          </cell>
          <cell r="M195" t="str">
            <v>-</v>
          </cell>
          <cell r="N195" t="str">
            <v>INHIL</v>
          </cell>
        </row>
        <row r="196">
          <cell r="F196">
            <v>19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-</v>
          </cell>
          <cell r="N196" t="str">
            <v>INHIL</v>
          </cell>
        </row>
        <row r="197">
          <cell r="F197">
            <v>39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-</v>
          </cell>
          <cell r="N197" t="str">
            <v>No</v>
          </cell>
        </row>
        <row r="198">
          <cell r="F198">
            <v>26</v>
          </cell>
          <cell r="J198" t="str">
            <v>-</v>
          </cell>
          <cell r="K198" t="str">
            <v>INHIL</v>
          </cell>
          <cell r="L198" t="str">
            <v>-</v>
          </cell>
          <cell r="M198" t="str">
            <v>-</v>
          </cell>
          <cell r="N198" t="str">
            <v>INHIL</v>
          </cell>
        </row>
        <row r="199">
          <cell r="F199">
            <v>33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-</v>
          </cell>
          <cell r="N199" t="str">
            <v>INHIL</v>
          </cell>
        </row>
        <row r="200">
          <cell r="F200">
            <v>19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-</v>
          </cell>
          <cell r="N200" t="str">
            <v>No</v>
          </cell>
        </row>
        <row r="201">
          <cell r="F201">
            <v>30</v>
          </cell>
          <cell r="J201" t="str">
            <v>-</v>
          </cell>
          <cell r="K201" t="str">
            <v>-</v>
          </cell>
          <cell r="L201" t="str">
            <v>-</v>
          </cell>
          <cell r="M201" t="str">
            <v>-</v>
          </cell>
          <cell r="N201" t="str">
            <v>INHIL</v>
          </cell>
        </row>
        <row r="202">
          <cell r="F202">
            <v>21</v>
          </cell>
          <cell r="J202" t="str">
            <v>-</v>
          </cell>
          <cell r="K202" t="str">
            <v>-</v>
          </cell>
          <cell r="L202" t="str">
            <v>-</v>
          </cell>
          <cell r="M202" t="str">
            <v>-</v>
          </cell>
          <cell r="N202" t="str">
            <v>No</v>
          </cell>
        </row>
        <row r="203">
          <cell r="F203">
            <v>30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-</v>
          </cell>
          <cell r="N203" t="str">
            <v>INHIL</v>
          </cell>
        </row>
        <row r="204">
          <cell r="F204">
            <v>27</v>
          </cell>
          <cell r="J204" t="str">
            <v>-</v>
          </cell>
          <cell r="K204" t="str">
            <v>INHIL</v>
          </cell>
          <cell r="L204" t="str">
            <v>-</v>
          </cell>
          <cell r="M204" t="str">
            <v>-</v>
          </cell>
          <cell r="N204" t="str">
            <v>INHIL</v>
          </cell>
        </row>
        <row r="205">
          <cell r="F205">
            <v>29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-</v>
          </cell>
          <cell r="N205" t="str">
            <v>INHIL</v>
          </cell>
        </row>
        <row r="206">
          <cell r="F206">
            <v>19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-</v>
          </cell>
          <cell r="N206" t="str">
            <v>No</v>
          </cell>
        </row>
        <row r="207">
          <cell r="F207">
            <v>32</v>
          </cell>
          <cell r="J207" t="str">
            <v>INHIL</v>
          </cell>
          <cell r="K207" t="str">
            <v>-</v>
          </cell>
          <cell r="L207" t="str">
            <v>-</v>
          </cell>
          <cell r="M207" t="str">
            <v>-</v>
          </cell>
          <cell r="N207" t="str">
            <v>INHIL</v>
          </cell>
        </row>
        <row r="208">
          <cell r="F208">
            <v>27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-</v>
          </cell>
          <cell r="N208" t="str">
            <v>INHIL</v>
          </cell>
        </row>
        <row r="209">
          <cell r="F209">
            <v>20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-</v>
          </cell>
          <cell r="N209" t="str">
            <v>INHIL</v>
          </cell>
        </row>
        <row r="210">
          <cell r="F210">
            <v>34</v>
          </cell>
          <cell r="J210" t="str">
            <v>-</v>
          </cell>
          <cell r="K210" t="str">
            <v>-</v>
          </cell>
          <cell r="L210" t="str">
            <v>-</v>
          </cell>
          <cell r="M210" t="str">
            <v>-</v>
          </cell>
          <cell r="N210" t="str">
            <v>INHIL</v>
          </cell>
        </row>
        <row r="211">
          <cell r="F211">
            <v>32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-</v>
          </cell>
          <cell r="N211" t="str">
            <v>INHIL</v>
          </cell>
        </row>
        <row r="212">
          <cell r="F212">
            <v>20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-</v>
          </cell>
          <cell r="N212" t="str">
            <v>No</v>
          </cell>
        </row>
        <row r="213">
          <cell r="F213">
            <v>29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No</v>
          </cell>
        </row>
        <row r="214">
          <cell r="F214">
            <v>25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-</v>
          </cell>
          <cell r="N214" t="str">
            <v>No</v>
          </cell>
        </row>
        <row r="215">
          <cell r="F215">
            <v>31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-</v>
          </cell>
          <cell r="N215" t="str">
            <v>INHIL</v>
          </cell>
        </row>
        <row r="216">
          <cell r="F216">
            <v>21</v>
          </cell>
          <cell r="J216" t="str">
            <v>-</v>
          </cell>
          <cell r="K216" t="str">
            <v>-</v>
          </cell>
          <cell r="L216" t="str">
            <v>-</v>
          </cell>
          <cell r="M216" t="str">
            <v>-</v>
          </cell>
          <cell r="N216" t="str">
            <v>INHIL</v>
          </cell>
        </row>
        <row r="217">
          <cell r="F217">
            <v>30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-</v>
          </cell>
          <cell r="N217" t="str">
            <v>INHIL</v>
          </cell>
        </row>
        <row r="218">
          <cell r="F218">
            <v>19</v>
          </cell>
          <cell r="J218" t="str">
            <v>INHIL</v>
          </cell>
          <cell r="K218" t="str">
            <v>-</v>
          </cell>
          <cell r="L218" t="str">
            <v>-</v>
          </cell>
          <cell r="M218" t="str">
            <v>-</v>
          </cell>
          <cell r="N218" t="str">
            <v>INHIL</v>
          </cell>
        </row>
        <row r="219">
          <cell r="F219">
            <v>44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-</v>
          </cell>
          <cell r="N219" t="str">
            <v>INHIL</v>
          </cell>
        </row>
        <row r="220">
          <cell r="F220">
            <v>27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-</v>
          </cell>
          <cell r="N220" t="str">
            <v>INHIL</v>
          </cell>
        </row>
        <row r="221">
          <cell r="F221">
            <v>25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INHIL</v>
          </cell>
        </row>
        <row r="222">
          <cell r="F222">
            <v>31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-</v>
          </cell>
          <cell r="N222" t="str">
            <v>No</v>
          </cell>
        </row>
        <row r="223">
          <cell r="F223">
            <v>25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-</v>
          </cell>
          <cell r="N223" t="str">
            <v>INHIL</v>
          </cell>
        </row>
        <row r="224">
          <cell r="F224">
            <v>30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-</v>
          </cell>
          <cell r="N224" t="str">
            <v>No</v>
          </cell>
        </row>
        <row r="225">
          <cell r="F225">
            <v>32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-</v>
          </cell>
          <cell r="N225" t="str">
            <v>INHIL</v>
          </cell>
        </row>
        <row r="226">
          <cell r="F226">
            <v>19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-</v>
          </cell>
          <cell r="N226" t="str">
            <v>No</v>
          </cell>
        </row>
        <row r="227">
          <cell r="F227">
            <v>25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-</v>
          </cell>
          <cell r="N227" t="str">
            <v>INHIL</v>
          </cell>
        </row>
        <row r="228">
          <cell r="F228">
            <v>23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-</v>
          </cell>
          <cell r="N228" t="str">
            <v>INHIL</v>
          </cell>
        </row>
        <row r="229">
          <cell r="F229">
            <v>18</v>
          </cell>
          <cell r="J229" t="str">
            <v>-</v>
          </cell>
          <cell r="K229" t="str">
            <v>-</v>
          </cell>
          <cell r="L229" t="str">
            <v>-</v>
          </cell>
          <cell r="M229" t="str">
            <v>-</v>
          </cell>
          <cell r="N229" t="str">
            <v>No</v>
          </cell>
        </row>
        <row r="230">
          <cell r="F230">
            <v>35</v>
          </cell>
          <cell r="J230" t="str">
            <v>-</v>
          </cell>
          <cell r="K230" t="str">
            <v>-</v>
          </cell>
          <cell r="L230" t="str">
            <v>-</v>
          </cell>
          <cell r="M230" t="str">
            <v>-</v>
          </cell>
          <cell r="N230" t="str">
            <v>INHIL</v>
          </cell>
        </row>
        <row r="231">
          <cell r="F231">
            <v>22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-</v>
          </cell>
          <cell r="N231" t="str">
            <v>No</v>
          </cell>
        </row>
        <row r="232">
          <cell r="F232">
            <v>32</v>
          </cell>
          <cell r="J232" t="str">
            <v>-</v>
          </cell>
          <cell r="K232" t="str">
            <v>INHIL</v>
          </cell>
          <cell r="L232" t="str">
            <v>-</v>
          </cell>
          <cell r="M232" t="str">
            <v>-</v>
          </cell>
          <cell r="N232" t="str">
            <v>INHIL</v>
          </cell>
        </row>
        <row r="233">
          <cell r="F233">
            <v>28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-</v>
          </cell>
          <cell r="N233" t="str">
            <v>No</v>
          </cell>
        </row>
        <row r="234">
          <cell r="F234">
            <v>26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-</v>
          </cell>
          <cell r="N234" t="str">
            <v>INHIL</v>
          </cell>
        </row>
        <row r="235">
          <cell r="F235">
            <v>27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-</v>
          </cell>
          <cell r="N235" t="str">
            <v>INHIL</v>
          </cell>
        </row>
        <row r="236">
          <cell r="F236">
            <v>25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-</v>
          </cell>
          <cell r="N236" t="str">
            <v>No</v>
          </cell>
        </row>
        <row r="237">
          <cell r="F237">
            <v>20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-</v>
          </cell>
          <cell r="N237" t="str">
            <v>INHIL</v>
          </cell>
        </row>
        <row r="238">
          <cell r="F238">
            <v>25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-</v>
          </cell>
          <cell r="N238" t="str">
            <v>INHIL</v>
          </cell>
        </row>
        <row r="239">
          <cell r="F239">
            <v>23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-</v>
          </cell>
          <cell r="N239" t="str">
            <v>No</v>
          </cell>
        </row>
        <row r="240">
          <cell r="F240">
            <v>32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-</v>
          </cell>
          <cell r="N240" t="str">
            <v>INHIL</v>
          </cell>
        </row>
        <row r="241">
          <cell r="F241">
            <v>21</v>
          </cell>
          <cell r="J241" t="str">
            <v>-</v>
          </cell>
          <cell r="K241" t="str">
            <v>-</v>
          </cell>
          <cell r="L241" t="str">
            <v>-</v>
          </cell>
          <cell r="M241" t="str">
            <v>-</v>
          </cell>
          <cell r="N241" t="str">
            <v>No</v>
          </cell>
        </row>
        <row r="242">
          <cell r="F242">
            <v>24</v>
          </cell>
          <cell r="J242" t="str">
            <v>-</v>
          </cell>
          <cell r="K242" t="str">
            <v>-</v>
          </cell>
          <cell r="L242" t="str">
            <v>-</v>
          </cell>
          <cell r="M242" t="str">
            <v>-</v>
          </cell>
          <cell r="N242" t="str">
            <v>INHIL</v>
          </cell>
        </row>
        <row r="243">
          <cell r="F243">
            <v>29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-</v>
          </cell>
          <cell r="N243" t="str">
            <v>INHIL</v>
          </cell>
        </row>
        <row r="244">
          <cell r="F244">
            <v>23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-</v>
          </cell>
          <cell r="N244" t="str">
            <v>No</v>
          </cell>
        </row>
        <row r="245">
          <cell r="F245">
            <v>28</v>
          </cell>
          <cell r="J245" t="str">
            <v>-</v>
          </cell>
          <cell r="K245" t="str">
            <v>-</v>
          </cell>
          <cell r="L245" t="str">
            <v>-</v>
          </cell>
          <cell r="M245" t="str">
            <v>-</v>
          </cell>
          <cell r="N245" t="str">
            <v>No</v>
          </cell>
        </row>
        <row r="246">
          <cell r="F246">
            <v>19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-</v>
          </cell>
          <cell r="N246" t="str">
            <v>No</v>
          </cell>
        </row>
        <row r="247">
          <cell r="F247">
            <v>33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-</v>
          </cell>
          <cell r="N247" t="str">
            <v>No</v>
          </cell>
        </row>
        <row r="248">
          <cell r="F248">
            <v>21</v>
          </cell>
          <cell r="J248" t="str">
            <v>-</v>
          </cell>
          <cell r="K248" t="str">
            <v>-</v>
          </cell>
          <cell r="L248" t="str">
            <v>-</v>
          </cell>
          <cell r="M248" t="str">
            <v>-</v>
          </cell>
          <cell r="N248" t="str">
            <v>No</v>
          </cell>
        </row>
        <row r="249">
          <cell r="F249">
            <v>24</v>
          </cell>
          <cell r="J249" t="str">
            <v>INHIL</v>
          </cell>
          <cell r="K249" t="str">
            <v>-</v>
          </cell>
          <cell r="L249" t="str">
            <v>-</v>
          </cell>
          <cell r="M249" t="str">
            <v>-</v>
          </cell>
          <cell r="N249" t="str">
            <v>INHIL</v>
          </cell>
        </row>
        <row r="250">
          <cell r="F250">
            <v>20</v>
          </cell>
          <cell r="J250" t="str">
            <v>-</v>
          </cell>
          <cell r="K250" t="str">
            <v>-</v>
          </cell>
          <cell r="L250" t="str">
            <v>-</v>
          </cell>
          <cell r="M250" t="str">
            <v>-</v>
          </cell>
          <cell r="N250" t="str">
            <v>No</v>
          </cell>
        </row>
        <row r="251">
          <cell r="F251">
            <v>24</v>
          </cell>
          <cell r="J251" t="str">
            <v>-</v>
          </cell>
          <cell r="K251" t="str">
            <v>-</v>
          </cell>
          <cell r="L251" t="str">
            <v>-</v>
          </cell>
          <cell r="M251" t="str">
            <v>-</v>
          </cell>
          <cell r="N251" t="str">
            <v>No</v>
          </cell>
        </row>
        <row r="252">
          <cell r="F252">
            <v>22</v>
          </cell>
          <cell r="J252" t="str">
            <v>-</v>
          </cell>
          <cell r="K252" t="str">
            <v>-</v>
          </cell>
          <cell r="L252" t="str">
            <v>-</v>
          </cell>
          <cell r="M252" t="str">
            <v>-</v>
          </cell>
          <cell r="N252" t="str">
            <v>No</v>
          </cell>
        </row>
        <row r="253">
          <cell r="F253">
            <v>26</v>
          </cell>
          <cell r="J253" t="str">
            <v>-</v>
          </cell>
          <cell r="K253" t="str">
            <v>-</v>
          </cell>
          <cell r="L253" t="str">
            <v>-</v>
          </cell>
          <cell r="M253" t="str">
            <v>-</v>
          </cell>
          <cell r="N253" t="str">
            <v>No</v>
          </cell>
        </row>
        <row r="254">
          <cell r="F254">
            <v>21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No</v>
          </cell>
        </row>
        <row r="255">
          <cell r="F255">
            <v>19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No</v>
          </cell>
        </row>
        <row r="256">
          <cell r="F256">
            <v>27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INHIL</v>
          </cell>
        </row>
        <row r="257">
          <cell r="F257">
            <v>19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No</v>
          </cell>
        </row>
        <row r="258">
          <cell r="F258">
            <v>20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No</v>
          </cell>
        </row>
        <row r="259">
          <cell r="F259">
            <v>31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INHIL</v>
          </cell>
        </row>
        <row r="260">
          <cell r="F260">
            <v>22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INHIL</v>
          </cell>
        </row>
        <row r="261">
          <cell r="F261">
            <v>23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No</v>
          </cell>
        </row>
        <row r="262">
          <cell r="F262">
            <v>26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No</v>
          </cell>
        </row>
        <row r="263">
          <cell r="F263">
            <v>44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INHIL</v>
          </cell>
        </row>
        <row r="264">
          <cell r="F264">
            <v>30</v>
          </cell>
          <cell r="J264" t="str">
            <v>INHIL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INHIL</v>
          </cell>
        </row>
        <row r="265">
          <cell r="F265">
            <v>30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INHIL</v>
          </cell>
        </row>
        <row r="266">
          <cell r="F266">
            <v>19</v>
          </cell>
          <cell r="J266" t="str">
            <v>INHIL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INHIL</v>
          </cell>
        </row>
        <row r="267">
          <cell r="F267">
            <v>22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No</v>
          </cell>
        </row>
        <row r="268">
          <cell r="F268">
            <v>25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No</v>
          </cell>
        </row>
        <row r="269">
          <cell r="F269">
            <v>20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INHIL</v>
          </cell>
        </row>
        <row r="270">
          <cell r="F270">
            <v>20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No</v>
          </cell>
        </row>
        <row r="271">
          <cell r="F271">
            <v>97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INHIL</v>
          </cell>
        </row>
        <row r="272">
          <cell r="F272">
            <v>21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INHIL</v>
          </cell>
        </row>
        <row r="273">
          <cell r="F273">
            <v>33</v>
          </cell>
          <cell r="J273" t="str">
            <v>-</v>
          </cell>
          <cell r="K273" t="str">
            <v>INHIL</v>
          </cell>
          <cell r="L273" t="str">
            <v>-</v>
          </cell>
          <cell r="M273" t="str">
            <v>-</v>
          </cell>
          <cell r="N273" t="str">
            <v>INHIL</v>
          </cell>
        </row>
        <row r="274">
          <cell r="F274">
            <v>19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INHIL</v>
          </cell>
        </row>
        <row r="275">
          <cell r="F275">
            <v>31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INHIL</v>
          </cell>
        </row>
        <row r="276">
          <cell r="F276">
            <v>21</v>
          </cell>
          <cell r="J276" t="str">
            <v>INHIL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INHIL</v>
          </cell>
        </row>
        <row r="277">
          <cell r="F277">
            <v>38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INHIL</v>
          </cell>
        </row>
        <row r="278">
          <cell r="F278">
            <v>22</v>
          </cell>
          <cell r="J278" t="str">
            <v>INHIL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INHIL</v>
          </cell>
        </row>
        <row r="279">
          <cell r="F279">
            <v>21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No</v>
          </cell>
        </row>
        <row r="280">
          <cell r="F280">
            <v>23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No</v>
          </cell>
        </row>
        <row r="281">
          <cell r="F281">
            <v>20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INHIL</v>
          </cell>
        </row>
        <row r="282">
          <cell r="F282">
            <v>25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INHIL</v>
          </cell>
        </row>
        <row r="283">
          <cell r="F283">
            <v>25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INHIL</v>
          </cell>
        </row>
        <row r="284">
          <cell r="F284">
            <v>21</v>
          </cell>
          <cell r="J284" t="str">
            <v>INHIL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INHIL</v>
          </cell>
        </row>
        <row r="285">
          <cell r="F285">
            <v>24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INHIL</v>
          </cell>
        </row>
        <row r="286">
          <cell r="F286">
            <v>24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No</v>
          </cell>
        </row>
        <row r="287">
          <cell r="F287">
            <v>27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No</v>
          </cell>
        </row>
        <row r="289">
          <cell r="F289">
            <v>21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No</v>
          </cell>
        </row>
        <row r="290">
          <cell r="F290">
            <v>46</v>
          </cell>
          <cell r="J290" t="str">
            <v>INHIL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INHIL</v>
          </cell>
        </row>
        <row r="291">
          <cell r="F291">
            <v>31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INHIL</v>
          </cell>
        </row>
        <row r="292">
          <cell r="F292">
            <v>21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INHIL</v>
          </cell>
        </row>
        <row r="293">
          <cell r="F293">
            <v>21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INHIL</v>
          </cell>
        </row>
        <row r="294">
          <cell r="F294">
            <v>31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INHIL</v>
          </cell>
        </row>
        <row r="295">
          <cell r="F295">
            <v>24</v>
          </cell>
          <cell r="J295" t="str">
            <v>-</v>
          </cell>
          <cell r="K295" t="str">
            <v>INHIL</v>
          </cell>
          <cell r="L295" t="str">
            <v>-</v>
          </cell>
          <cell r="M295" t="str">
            <v>-</v>
          </cell>
          <cell r="N295" t="str">
            <v>INHIL</v>
          </cell>
        </row>
        <row r="296">
          <cell r="F296">
            <v>28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INHIL</v>
          </cell>
        </row>
        <row r="297">
          <cell r="F297">
            <v>25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INHIL</v>
          </cell>
        </row>
        <row r="298">
          <cell r="F298">
            <v>42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INHIL</v>
          </cell>
        </row>
        <row r="299">
          <cell r="F299">
            <v>39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INHIL</v>
          </cell>
        </row>
        <row r="300">
          <cell r="F300">
            <v>31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INHIL</v>
          </cell>
        </row>
        <row r="301">
          <cell r="F301">
            <v>26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INHIL</v>
          </cell>
        </row>
        <row r="302">
          <cell r="F302">
            <v>20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INHIL</v>
          </cell>
        </row>
        <row r="303">
          <cell r="F303">
            <v>34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No</v>
          </cell>
        </row>
        <row r="304">
          <cell r="F304">
            <v>22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INHIL</v>
          </cell>
        </row>
        <row r="305">
          <cell r="F305">
            <v>24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INHIL</v>
          </cell>
        </row>
        <row r="306">
          <cell r="F306">
            <v>20</v>
          </cell>
          <cell r="J306" t="str">
            <v>INHIL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INHIL</v>
          </cell>
        </row>
        <row r="307">
          <cell r="F307">
            <v>22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INHIL</v>
          </cell>
        </row>
        <row r="308">
          <cell r="F308">
            <v>23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INHIL</v>
          </cell>
        </row>
        <row r="309">
          <cell r="F309">
            <v>28</v>
          </cell>
          <cell r="J309" t="str">
            <v>INHIL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INHIL</v>
          </cell>
        </row>
        <row r="310">
          <cell r="F310">
            <v>28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INHIL</v>
          </cell>
        </row>
        <row r="311">
          <cell r="F311">
            <v>20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No</v>
          </cell>
        </row>
        <row r="312">
          <cell r="F312">
            <v>31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INHIL</v>
          </cell>
        </row>
        <row r="313">
          <cell r="F313">
            <v>23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INHIL</v>
          </cell>
        </row>
        <row r="314">
          <cell r="F314">
            <v>21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INHIL</v>
          </cell>
        </row>
        <row r="315">
          <cell r="F315">
            <v>31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INHIL</v>
          </cell>
        </row>
        <row r="316">
          <cell r="F316">
            <v>25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INHIL</v>
          </cell>
        </row>
        <row r="317">
          <cell r="F317">
            <v>32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INHIL</v>
          </cell>
        </row>
        <row r="318">
          <cell r="F318">
            <v>29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INHIL</v>
          </cell>
        </row>
        <row r="319">
          <cell r="F319">
            <v>20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No</v>
          </cell>
        </row>
        <row r="320">
          <cell r="F320">
            <v>26</v>
          </cell>
          <cell r="J320" t="str">
            <v>-</v>
          </cell>
          <cell r="K320" t="str">
            <v>INHIL</v>
          </cell>
          <cell r="L320" t="str">
            <v>-</v>
          </cell>
          <cell r="M320" t="str">
            <v>-</v>
          </cell>
          <cell r="N320" t="str">
            <v>INHIL</v>
          </cell>
        </row>
        <row r="321">
          <cell r="F321">
            <v>19</v>
          </cell>
          <cell r="J321" t="str">
            <v>-</v>
          </cell>
          <cell r="K321" t="str">
            <v>INHIL</v>
          </cell>
          <cell r="L321" t="str">
            <v>-</v>
          </cell>
          <cell r="M321" t="str">
            <v>-</v>
          </cell>
          <cell r="N321" t="str">
            <v>INHIL</v>
          </cell>
        </row>
        <row r="322">
          <cell r="F322">
            <v>29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INHIL</v>
          </cell>
        </row>
        <row r="323">
          <cell r="F323">
            <v>22</v>
          </cell>
          <cell r="J323" t="str">
            <v>-</v>
          </cell>
          <cell r="K323" t="str">
            <v>INHIL</v>
          </cell>
          <cell r="L323" t="str">
            <v>-</v>
          </cell>
          <cell r="M323" t="str">
            <v>-</v>
          </cell>
          <cell r="N323" t="str">
            <v>INHIL</v>
          </cell>
        </row>
        <row r="324">
          <cell r="F324">
            <v>24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INHIL</v>
          </cell>
        </row>
        <row r="325">
          <cell r="F325">
            <v>32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INHIL</v>
          </cell>
        </row>
        <row r="326">
          <cell r="F326">
            <v>23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INHIL</v>
          </cell>
        </row>
        <row r="327">
          <cell r="F327">
            <v>21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INHIL</v>
          </cell>
        </row>
        <row r="328">
          <cell r="F328">
            <v>32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INHIL</v>
          </cell>
        </row>
        <row r="329">
          <cell r="F329">
            <v>28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INHIL</v>
          </cell>
        </row>
        <row r="330">
          <cell r="F330">
            <v>22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INHIL</v>
          </cell>
        </row>
        <row r="331">
          <cell r="F331">
            <v>24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INHIL</v>
          </cell>
        </row>
        <row r="332">
          <cell r="F332">
            <v>25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No</v>
          </cell>
        </row>
        <row r="333">
          <cell r="F333">
            <v>30</v>
          </cell>
          <cell r="J333" t="str">
            <v>INHIL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INHIL</v>
          </cell>
        </row>
        <row r="334">
          <cell r="F334">
            <v>22</v>
          </cell>
          <cell r="J334" t="str">
            <v>-</v>
          </cell>
          <cell r="K334" t="str">
            <v>-</v>
          </cell>
          <cell r="L334" t="str">
            <v>-</v>
          </cell>
          <cell r="M334" t="str">
            <v>-</v>
          </cell>
          <cell r="N334" t="str">
            <v>No</v>
          </cell>
        </row>
        <row r="335">
          <cell r="F335">
            <v>22</v>
          </cell>
          <cell r="J335" t="str">
            <v>-</v>
          </cell>
          <cell r="K335" t="str">
            <v>-</v>
          </cell>
          <cell r="L335" t="str">
            <v>-</v>
          </cell>
          <cell r="M335" t="str">
            <v>-</v>
          </cell>
          <cell r="N335" t="str">
            <v>No</v>
          </cell>
        </row>
        <row r="336">
          <cell r="F336">
            <v>28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No</v>
          </cell>
        </row>
        <row r="337">
          <cell r="F337">
            <v>32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INHIL</v>
          </cell>
        </row>
        <row r="338">
          <cell r="F338">
            <v>32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No</v>
          </cell>
        </row>
        <row r="339">
          <cell r="F339">
            <v>34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INHIL</v>
          </cell>
        </row>
        <row r="340">
          <cell r="F340">
            <v>34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INHIL</v>
          </cell>
        </row>
        <row r="341">
          <cell r="F341">
            <v>21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INHIL</v>
          </cell>
        </row>
        <row r="342">
          <cell r="F342">
            <v>21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No</v>
          </cell>
        </row>
        <row r="343">
          <cell r="F343">
            <v>24</v>
          </cell>
          <cell r="J343" t="str">
            <v>-</v>
          </cell>
          <cell r="K343" t="str">
            <v>INHIL</v>
          </cell>
          <cell r="L343" t="str">
            <v>-</v>
          </cell>
          <cell r="M343" t="str">
            <v>-</v>
          </cell>
          <cell r="N343" t="str">
            <v>INHIL</v>
          </cell>
        </row>
        <row r="344">
          <cell r="F344">
            <v>20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No</v>
          </cell>
        </row>
        <row r="345">
          <cell r="F345">
            <v>25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No</v>
          </cell>
        </row>
        <row r="346">
          <cell r="F346">
            <v>33</v>
          </cell>
          <cell r="J346" t="str">
            <v>-</v>
          </cell>
          <cell r="K346" t="str">
            <v>INHIL</v>
          </cell>
          <cell r="L346" t="str">
            <v>-</v>
          </cell>
          <cell r="M346" t="str">
            <v>-</v>
          </cell>
          <cell r="N346" t="str">
            <v>INHIL</v>
          </cell>
        </row>
        <row r="347">
          <cell r="F347">
            <v>23</v>
          </cell>
          <cell r="J347" t="str">
            <v>INHIL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INHIL</v>
          </cell>
        </row>
        <row r="348">
          <cell r="F348">
            <v>30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INHIL</v>
          </cell>
        </row>
        <row r="349">
          <cell r="F349">
            <v>22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No</v>
          </cell>
        </row>
        <row r="350">
          <cell r="F350">
            <v>30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INHIL</v>
          </cell>
        </row>
        <row r="351">
          <cell r="F351">
            <v>20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No</v>
          </cell>
        </row>
        <row r="352">
          <cell r="F352">
            <v>33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No</v>
          </cell>
        </row>
        <row r="353">
          <cell r="F353">
            <v>20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INHIL</v>
          </cell>
        </row>
        <row r="354">
          <cell r="F354">
            <v>28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INHIL</v>
          </cell>
        </row>
        <row r="355">
          <cell r="F355">
            <v>27</v>
          </cell>
          <cell r="J355" t="str">
            <v>INHIL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INHIL</v>
          </cell>
        </row>
        <row r="356">
          <cell r="F356">
            <v>21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INHIL</v>
          </cell>
        </row>
        <row r="357">
          <cell r="F357">
            <v>20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No</v>
          </cell>
        </row>
        <row r="358">
          <cell r="F358">
            <v>37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INHIL</v>
          </cell>
        </row>
        <row r="359">
          <cell r="F359">
            <v>35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INHIL</v>
          </cell>
        </row>
        <row r="360">
          <cell r="F360">
            <v>17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No</v>
          </cell>
        </row>
        <row r="361">
          <cell r="F361">
            <v>39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INHIL</v>
          </cell>
        </row>
        <row r="362">
          <cell r="F362">
            <v>21</v>
          </cell>
          <cell r="J362" t="str">
            <v>-</v>
          </cell>
          <cell r="K362" t="str">
            <v>-</v>
          </cell>
          <cell r="L362" t="str">
            <v>NHIL</v>
          </cell>
          <cell r="M362" t="str">
            <v>-</v>
          </cell>
          <cell r="N362" t="str">
            <v>INHIL</v>
          </cell>
        </row>
        <row r="363">
          <cell r="F363">
            <v>40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No</v>
          </cell>
        </row>
        <row r="364">
          <cell r="F364">
            <v>42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INHIL</v>
          </cell>
        </row>
        <row r="365">
          <cell r="F365">
            <v>25</v>
          </cell>
          <cell r="J365" t="str">
            <v>INHIL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INHIL</v>
          </cell>
        </row>
        <row r="366">
          <cell r="F366">
            <v>20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No</v>
          </cell>
        </row>
        <row r="367">
          <cell r="F367">
            <v>20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No</v>
          </cell>
        </row>
        <row r="368">
          <cell r="F368">
            <v>27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INHIL</v>
          </cell>
        </row>
        <row r="369">
          <cell r="F369">
            <v>23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No</v>
          </cell>
        </row>
        <row r="370">
          <cell r="F370">
            <v>26</v>
          </cell>
          <cell r="J370" t="str">
            <v>-</v>
          </cell>
          <cell r="K370" t="str">
            <v>INHIL</v>
          </cell>
          <cell r="L370" t="str">
            <v>-</v>
          </cell>
          <cell r="M370" t="str">
            <v>-</v>
          </cell>
          <cell r="N370" t="str">
            <v>INHIL</v>
          </cell>
        </row>
        <row r="371">
          <cell r="F371">
            <v>21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No</v>
          </cell>
        </row>
        <row r="372">
          <cell r="F372">
            <v>22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No</v>
          </cell>
        </row>
        <row r="373">
          <cell r="F373">
            <v>25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No</v>
          </cell>
        </row>
        <row r="374">
          <cell r="F374">
            <v>29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INHIL</v>
          </cell>
        </row>
        <row r="375">
          <cell r="F375">
            <v>23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INHIL</v>
          </cell>
        </row>
        <row r="376">
          <cell r="F376">
            <v>33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INHIL</v>
          </cell>
        </row>
        <row r="377">
          <cell r="F377">
            <v>24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INHIL</v>
          </cell>
        </row>
        <row r="378">
          <cell r="F378">
            <v>22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No</v>
          </cell>
        </row>
        <row r="379">
          <cell r="F379">
            <v>24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No</v>
          </cell>
        </row>
        <row r="380">
          <cell r="F380">
            <v>28</v>
          </cell>
          <cell r="J380" t="str">
            <v>INHIL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INHIL</v>
          </cell>
        </row>
        <row r="381">
          <cell r="F381">
            <v>34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INHIL</v>
          </cell>
        </row>
        <row r="382">
          <cell r="F382">
            <v>25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No</v>
          </cell>
        </row>
        <row r="383">
          <cell r="F383">
            <v>28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INHIL</v>
          </cell>
        </row>
        <row r="384">
          <cell r="F384">
            <v>28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INHIL</v>
          </cell>
        </row>
        <row r="385">
          <cell r="F385">
            <v>25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No</v>
          </cell>
        </row>
        <row r="386">
          <cell r="F386">
            <v>28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INHIL</v>
          </cell>
        </row>
        <row r="387">
          <cell r="F387">
            <v>23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INHIL</v>
          </cell>
        </row>
        <row r="388">
          <cell r="F388">
            <v>22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No</v>
          </cell>
        </row>
        <row r="389">
          <cell r="F389">
            <v>31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INHIL</v>
          </cell>
        </row>
        <row r="390">
          <cell r="F390">
            <v>26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INHIL</v>
          </cell>
        </row>
        <row r="391">
          <cell r="F391">
            <v>29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INHIL</v>
          </cell>
        </row>
        <row r="392">
          <cell r="F392">
            <v>32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INHIL</v>
          </cell>
        </row>
        <row r="393">
          <cell r="F393">
            <v>32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INHIL</v>
          </cell>
        </row>
        <row r="394">
          <cell r="F394">
            <v>23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INHIL</v>
          </cell>
        </row>
        <row r="395">
          <cell r="F395">
            <v>28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INHIL</v>
          </cell>
        </row>
        <row r="396">
          <cell r="F396">
            <v>20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INHIL</v>
          </cell>
        </row>
        <row r="397">
          <cell r="F397">
            <v>29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INHIL</v>
          </cell>
        </row>
        <row r="398">
          <cell r="F398">
            <v>35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INHIL</v>
          </cell>
        </row>
        <row r="399">
          <cell r="F399">
            <v>40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INHIL</v>
          </cell>
        </row>
        <row r="400">
          <cell r="F400">
            <v>27</v>
          </cell>
          <cell r="J400" t="str">
            <v>-</v>
          </cell>
          <cell r="K400" t="str">
            <v>INHIL</v>
          </cell>
          <cell r="L400" t="str">
            <v>-</v>
          </cell>
          <cell r="M400" t="str">
            <v>-</v>
          </cell>
          <cell r="N400" t="str">
            <v>INHIL</v>
          </cell>
        </row>
        <row r="401">
          <cell r="F401">
            <v>23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INHIL</v>
          </cell>
        </row>
        <row r="402">
          <cell r="F402">
            <v>23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INHIL</v>
          </cell>
        </row>
        <row r="403">
          <cell r="F403">
            <v>39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INHIL</v>
          </cell>
        </row>
        <row r="404">
          <cell r="F404">
            <v>44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INHIL</v>
          </cell>
        </row>
        <row r="405">
          <cell r="F405">
            <v>25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No</v>
          </cell>
        </row>
        <row r="406">
          <cell r="F406">
            <v>31</v>
          </cell>
          <cell r="J406" t="str">
            <v>INHIL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INHIL</v>
          </cell>
        </row>
        <row r="407">
          <cell r="F407">
            <v>23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No</v>
          </cell>
        </row>
        <row r="408">
          <cell r="F408">
            <v>31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No</v>
          </cell>
        </row>
        <row r="409">
          <cell r="F409">
            <v>28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No</v>
          </cell>
        </row>
        <row r="410">
          <cell r="F410">
            <v>23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No</v>
          </cell>
        </row>
        <row r="411">
          <cell r="F411">
            <v>23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No</v>
          </cell>
        </row>
        <row r="412">
          <cell r="F412">
            <v>27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INHIL</v>
          </cell>
        </row>
        <row r="413">
          <cell r="F413">
            <v>21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No</v>
          </cell>
        </row>
        <row r="414">
          <cell r="F414">
            <v>21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INHIL</v>
          </cell>
        </row>
        <row r="415">
          <cell r="F415">
            <v>32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INHIL</v>
          </cell>
        </row>
        <row r="416">
          <cell r="F416">
            <v>29</v>
          </cell>
          <cell r="J416" t="str">
            <v>-</v>
          </cell>
          <cell r="K416" t="str">
            <v>-</v>
          </cell>
          <cell r="L416" t="str">
            <v>-</v>
          </cell>
          <cell r="M416" t="str">
            <v>-</v>
          </cell>
          <cell r="N416" t="str">
            <v>INHIL</v>
          </cell>
        </row>
        <row r="417">
          <cell r="F417">
            <v>38</v>
          </cell>
          <cell r="J417" t="str">
            <v>-</v>
          </cell>
          <cell r="K417" t="str">
            <v>-</v>
          </cell>
          <cell r="L417" t="str">
            <v>-</v>
          </cell>
          <cell r="M417" t="str">
            <v>-</v>
          </cell>
          <cell r="N417" t="str">
            <v>INHIL</v>
          </cell>
        </row>
        <row r="418">
          <cell r="F418">
            <v>19</v>
          </cell>
          <cell r="J418" t="str">
            <v>-</v>
          </cell>
          <cell r="K418" t="str">
            <v>-</v>
          </cell>
          <cell r="L418" t="str">
            <v>-</v>
          </cell>
          <cell r="M418" t="str">
            <v>-</v>
          </cell>
          <cell r="N418" t="str">
            <v>No</v>
          </cell>
        </row>
        <row r="419">
          <cell r="F419">
            <v>21</v>
          </cell>
          <cell r="J419" t="str">
            <v>-</v>
          </cell>
          <cell r="K419" t="str">
            <v>INHIL</v>
          </cell>
          <cell r="L419" t="str">
            <v>-</v>
          </cell>
          <cell r="M419" t="str">
            <v>-</v>
          </cell>
          <cell r="N419" t="str">
            <v>INHIL</v>
          </cell>
        </row>
        <row r="420">
          <cell r="F420">
            <v>22</v>
          </cell>
          <cell r="J420" t="str">
            <v>-</v>
          </cell>
          <cell r="K420" t="str">
            <v>-</v>
          </cell>
          <cell r="L420" t="str">
            <v>-</v>
          </cell>
          <cell r="M420" t="str">
            <v>-</v>
          </cell>
          <cell r="N420" t="str">
            <v>INHIL</v>
          </cell>
        </row>
        <row r="421">
          <cell r="F421">
            <v>30</v>
          </cell>
          <cell r="J421" t="str">
            <v>-</v>
          </cell>
          <cell r="K421" t="str">
            <v>-</v>
          </cell>
          <cell r="L421" t="str">
            <v>-</v>
          </cell>
          <cell r="M421" t="str">
            <v>-</v>
          </cell>
          <cell r="N421" t="str">
            <v>INHIL</v>
          </cell>
        </row>
        <row r="422">
          <cell r="F422">
            <v>26</v>
          </cell>
          <cell r="J422" t="str">
            <v>-</v>
          </cell>
          <cell r="K422" t="str">
            <v>-</v>
          </cell>
          <cell r="L422" t="str">
            <v>INHIL</v>
          </cell>
          <cell r="M422" t="str">
            <v>-</v>
          </cell>
          <cell r="N422" t="str">
            <v>INHIL</v>
          </cell>
        </row>
        <row r="423">
          <cell r="F423">
            <v>24</v>
          </cell>
          <cell r="J423" t="str">
            <v>-</v>
          </cell>
          <cell r="K423" t="str">
            <v>-</v>
          </cell>
          <cell r="L423" t="str">
            <v>-</v>
          </cell>
          <cell r="M423" t="str">
            <v>-</v>
          </cell>
          <cell r="N423" t="str">
            <v>No</v>
          </cell>
        </row>
        <row r="424">
          <cell r="F424">
            <v>22</v>
          </cell>
          <cell r="J424" t="str">
            <v>-</v>
          </cell>
          <cell r="K424" t="str">
            <v>-</v>
          </cell>
          <cell r="L424" t="str">
            <v>-</v>
          </cell>
          <cell r="M424" t="str">
            <v>-</v>
          </cell>
          <cell r="N424" t="str">
            <v>No</v>
          </cell>
        </row>
        <row r="425">
          <cell r="F425">
            <v>32</v>
          </cell>
          <cell r="J425" t="str">
            <v>-</v>
          </cell>
          <cell r="K425" t="str">
            <v>-</v>
          </cell>
          <cell r="L425" t="str">
            <v>-</v>
          </cell>
          <cell r="M425" t="str">
            <v>-</v>
          </cell>
          <cell r="N425" t="str">
            <v>INHIL</v>
          </cell>
        </row>
        <row r="426">
          <cell r="F426">
            <v>23</v>
          </cell>
          <cell r="J426" t="str">
            <v>-</v>
          </cell>
          <cell r="K426" t="str">
            <v>-</v>
          </cell>
          <cell r="L426" t="str">
            <v>-</v>
          </cell>
          <cell r="M426" t="str">
            <v>-</v>
          </cell>
          <cell r="N426" t="str">
            <v>No</v>
          </cell>
        </row>
        <row r="427">
          <cell r="F427">
            <v>20</v>
          </cell>
          <cell r="J427" t="str">
            <v>-</v>
          </cell>
          <cell r="K427" t="str">
            <v>INHIL</v>
          </cell>
          <cell r="L427" t="str">
            <v>-</v>
          </cell>
          <cell r="M427" t="str">
            <v>-</v>
          </cell>
          <cell r="N427" t="str">
            <v>INHIL</v>
          </cell>
        </row>
        <row r="428">
          <cell r="F428">
            <v>22</v>
          </cell>
          <cell r="J428" t="str">
            <v>-</v>
          </cell>
          <cell r="K428" t="str">
            <v>-</v>
          </cell>
          <cell r="L428" t="str">
            <v>-</v>
          </cell>
          <cell r="M428" t="str">
            <v>-</v>
          </cell>
          <cell r="N428" t="str">
            <v>No</v>
          </cell>
        </row>
        <row r="429">
          <cell r="F429">
            <v>32</v>
          </cell>
          <cell r="J429" t="str">
            <v>-</v>
          </cell>
          <cell r="K429" t="str">
            <v>-</v>
          </cell>
          <cell r="L429" t="str">
            <v>-</v>
          </cell>
          <cell r="M429" t="str">
            <v>-</v>
          </cell>
          <cell r="N429" t="str">
            <v>No</v>
          </cell>
        </row>
        <row r="430">
          <cell r="F430">
            <v>26</v>
          </cell>
          <cell r="J430" t="str">
            <v>-</v>
          </cell>
          <cell r="K430" t="str">
            <v>-</v>
          </cell>
          <cell r="L430" t="str">
            <v>-</v>
          </cell>
          <cell r="M430" t="str">
            <v>-</v>
          </cell>
          <cell r="N430" t="str">
            <v>INHIL</v>
          </cell>
        </row>
        <row r="431">
          <cell r="F431">
            <v>23</v>
          </cell>
          <cell r="J431" t="str">
            <v>-</v>
          </cell>
          <cell r="K431" t="str">
            <v>-</v>
          </cell>
          <cell r="L431" t="str">
            <v>-</v>
          </cell>
          <cell r="M431" t="str">
            <v>-</v>
          </cell>
          <cell r="N431" t="str">
            <v>No</v>
          </cell>
        </row>
        <row r="432">
          <cell r="F432">
            <v>31</v>
          </cell>
          <cell r="J432" t="str">
            <v>-</v>
          </cell>
          <cell r="K432" t="str">
            <v>INHIL</v>
          </cell>
          <cell r="L432" t="str">
            <v>-</v>
          </cell>
          <cell r="M432" t="str">
            <v>-</v>
          </cell>
          <cell r="N432" t="str">
            <v>INHIL</v>
          </cell>
        </row>
        <row r="433">
          <cell r="F433">
            <v>37</v>
          </cell>
          <cell r="J433" t="str">
            <v>-</v>
          </cell>
          <cell r="K433" t="str">
            <v>-</v>
          </cell>
          <cell r="L433" t="str">
            <v>-</v>
          </cell>
          <cell r="M433" t="str">
            <v>-</v>
          </cell>
          <cell r="N433" t="str">
            <v>INHIL</v>
          </cell>
        </row>
        <row r="434">
          <cell r="F434">
            <v>34</v>
          </cell>
          <cell r="J434" t="str">
            <v>-</v>
          </cell>
          <cell r="K434" t="str">
            <v>-</v>
          </cell>
          <cell r="L434" t="str">
            <v>-</v>
          </cell>
          <cell r="M434" t="str">
            <v>-</v>
          </cell>
          <cell r="N434" t="str">
            <v>INHIL</v>
          </cell>
        </row>
        <row r="435">
          <cell r="F435">
            <v>35</v>
          </cell>
          <cell r="J435" t="str">
            <v>-</v>
          </cell>
          <cell r="K435" t="str">
            <v>-</v>
          </cell>
          <cell r="L435" t="str">
            <v>-</v>
          </cell>
          <cell r="M435" t="str">
            <v>-</v>
          </cell>
          <cell r="N435" t="str">
            <v>INHIL</v>
          </cell>
        </row>
        <row r="436">
          <cell r="F436">
            <v>33</v>
          </cell>
          <cell r="J436" t="str">
            <v>-</v>
          </cell>
          <cell r="K436" t="str">
            <v>-</v>
          </cell>
          <cell r="L436" t="str">
            <v>-</v>
          </cell>
          <cell r="M436" t="str">
            <v>-</v>
          </cell>
          <cell r="N436" t="str">
            <v>INHIL</v>
          </cell>
        </row>
        <row r="437">
          <cell r="F437">
            <v>38</v>
          </cell>
          <cell r="J437" t="str">
            <v>-</v>
          </cell>
          <cell r="K437" t="str">
            <v>INHIL</v>
          </cell>
          <cell r="L437" t="str">
            <v>-</v>
          </cell>
          <cell r="M437" t="str">
            <v>-</v>
          </cell>
          <cell r="N437" t="str">
            <v>INHIL</v>
          </cell>
        </row>
        <row r="438">
          <cell r="F438">
            <v>31</v>
          </cell>
          <cell r="J438" t="str">
            <v>-</v>
          </cell>
          <cell r="K438" t="str">
            <v>-</v>
          </cell>
          <cell r="L438" t="str">
            <v>-</v>
          </cell>
          <cell r="M438" t="str">
            <v>-</v>
          </cell>
          <cell r="N438" t="str">
            <v>INHIL</v>
          </cell>
        </row>
        <row r="439">
          <cell r="F439">
            <v>30</v>
          </cell>
          <cell r="J439" t="str">
            <v>-</v>
          </cell>
          <cell r="K439" t="str">
            <v>-</v>
          </cell>
          <cell r="L439" t="str">
            <v>-</v>
          </cell>
          <cell r="M439" t="str">
            <v>-</v>
          </cell>
          <cell r="N439" t="str">
            <v>INHIL</v>
          </cell>
        </row>
        <row r="440">
          <cell r="F440">
            <v>25</v>
          </cell>
          <cell r="J440" t="str">
            <v>-</v>
          </cell>
          <cell r="K440" t="str">
            <v>-</v>
          </cell>
          <cell r="L440" t="str">
            <v>-</v>
          </cell>
          <cell r="M440" t="str">
            <v>-</v>
          </cell>
          <cell r="N440" t="str">
            <v>INHIL</v>
          </cell>
        </row>
        <row r="441">
          <cell r="F441">
            <v>33</v>
          </cell>
          <cell r="J441" t="str">
            <v>-</v>
          </cell>
          <cell r="K441" t="str">
            <v>-</v>
          </cell>
          <cell r="L441" t="str">
            <v>-</v>
          </cell>
          <cell r="M441" t="str">
            <v>-</v>
          </cell>
          <cell r="N441" t="str">
            <v>INHIL</v>
          </cell>
        </row>
        <row r="442">
          <cell r="F442">
            <v>37</v>
          </cell>
          <cell r="J442" t="str">
            <v>-</v>
          </cell>
          <cell r="K442" t="str">
            <v>-</v>
          </cell>
          <cell r="L442" t="str">
            <v>-</v>
          </cell>
          <cell r="M442" t="str">
            <v>-</v>
          </cell>
          <cell r="N442" t="str">
            <v>INHIL</v>
          </cell>
        </row>
        <row r="443">
          <cell r="F443">
            <v>35</v>
          </cell>
          <cell r="J443" t="str">
            <v>-</v>
          </cell>
          <cell r="K443" t="str">
            <v>-</v>
          </cell>
          <cell r="L443" t="str">
            <v>-</v>
          </cell>
          <cell r="M443" t="str">
            <v>-</v>
          </cell>
          <cell r="N443" t="str">
            <v>INHIL</v>
          </cell>
        </row>
        <row r="444">
          <cell r="F444">
            <v>28</v>
          </cell>
          <cell r="J444" t="str">
            <v>-</v>
          </cell>
          <cell r="K444" t="str">
            <v>-</v>
          </cell>
          <cell r="L444" t="str">
            <v>-</v>
          </cell>
          <cell r="M444" t="str">
            <v>-</v>
          </cell>
          <cell r="N444" t="str">
            <v>INHIL</v>
          </cell>
        </row>
        <row r="445">
          <cell r="F445">
            <v>27</v>
          </cell>
          <cell r="J445" t="str">
            <v>-</v>
          </cell>
          <cell r="K445" t="str">
            <v>-</v>
          </cell>
          <cell r="L445" t="str">
            <v>-</v>
          </cell>
          <cell r="M445" t="str">
            <v>-</v>
          </cell>
          <cell r="N445" t="str">
            <v>INHIL</v>
          </cell>
        </row>
        <row r="446">
          <cell r="F446">
            <v>33</v>
          </cell>
          <cell r="J446" t="str">
            <v>INHIL</v>
          </cell>
          <cell r="K446" t="str">
            <v>-</v>
          </cell>
          <cell r="L446" t="str">
            <v>-</v>
          </cell>
          <cell r="M446" t="str">
            <v>-</v>
          </cell>
          <cell r="N446" t="str">
            <v>INHIL</v>
          </cell>
        </row>
        <row r="447">
          <cell r="F447">
            <v>35</v>
          </cell>
          <cell r="J447" t="str">
            <v>-</v>
          </cell>
          <cell r="K447" t="str">
            <v>-</v>
          </cell>
          <cell r="L447" t="str">
            <v>-</v>
          </cell>
          <cell r="M447" t="str">
            <v>-</v>
          </cell>
          <cell r="N447" t="str">
            <v>INHIL</v>
          </cell>
        </row>
        <row r="448">
          <cell r="F448">
            <v>35</v>
          </cell>
          <cell r="J448" t="str">
            <v>-</v>
          </cell>
          <cell r="K448" t="str">
            <v>-</v>
          </cell>
          <cell r="L448" t="str">
            <v>-</v>
          </cell>
          <cell r="M448" t="str">
            <v>-</v>
          </cell>
          <cell r="N448" t="str">
            <v>INHIL</v>
          </cell>
        </row>
        <row r="449">
          <cell r="F449">
            <v>32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INHIL</v>
          </cell>
        </row>
        <row r="450">
          <cell r="F450">
            <v>33</v>
          </cell>
          <cell r="J450" t="str">
            <v>-</v>
          </cell>
          <cell r="K450" t="str">
            <v>-</v>
          </cell>
          <cell r="L450" t="str">
            <v>-</v>
          </cell>
          <cell r="M450" t="str">
            <v>-</v>
          </cell>
          <cell r="N450" t="str">
            <v>INHIL</v>
          </cell>
        </row>
        <row r="451">
          <cell r="F451">
            <v>33</v>
          </cell>
          <cell r="J451" t="str">
            <v>-</v>
          </cell>
          <cell r="K451" t="str">
            <v>-</v>
          </cell>
          <cell r="L451" t="str">
            <v>-</v>
          </cell>
          <cell r="M451" t="str">
            <v>-</v>
          </cell>
          <cell r="N451" t="str">
            <v>INHIL</v>
          </cell>
        </row>
        <row r="452">
          <cell r="F452">
            <v>33</v>
          </cell>
          <cell r="J452" t="str">
            <v>INHIL</v>
          </cell>
          <cell r="K452" t="str">
            <v>-</v>
          </cell>
          <cell r="L452" t="str">
            <v>-</v>
          </cell>
          <cell r="M452" t="str">
            <v>-</v>
          </cell>
          <cell r="N452" t="str">
            <v>INHIL</v>
          </cell>
        </row>
        <row r="453">
          <cell r="F453">
            <v>36</v>
          </cell>
          <cell r="J453" t="str">
            <v>-</v>
          </cell>
          <cell r="K453" t="str">
            <v>-</v>
          </cell>
          <cell r="L453" t="str">
            <v>-</v>
          </cell>
          <cell r="M453" t="str">
            <v>-</v>
          </cell>
          <cell r="N453" t="str">
            <v>INHIL</v>
          </cell>
        </row>
        <row r="454">
          <cell r="F454">
            <v>30</v>
          </cell>
          <cell r="J454" t="str">
            <v>-</v>
          </cell>
          <cell r="K454" t="str">
            <v>-</v>
          </cell>
          <cell r="L454" t="str">
            <v>-</v>
          </cell>
          <cell r="M454" t="str">
            <v>-</v>
          </cell>
          <cell r="N454" t="str">
            <v>INHIL</v>
          </cell>
        </row>
        <row r="455">
          <cell r="F455">
            <v>38</v>
          </cell>
          <cell r="J455" t="str">
            <v>-</v>
          </cell>
          <cell r="K455" t="str">
            <v>-</v>
          </cell>
          <cell r="L455" t="str">
            <v>-</v>
          </cell>
          <cell r="M455" t="str">
            <v>-</v>
          </cell>
          <cell r="N455" t="str">
            <v>INHIL</v>
          </cell>
        </row>
        <row r="456">
          <cell r="F456">
            <v>36</v>
          </cell>
          <cell r="J456" t="str">
            <v>-</v>
          </cell>
          <cell r="K456" t="str">
            <v>-</v>
          </cell>
          <cell r="L456" t="str">
            <v>-</v>
          </cell>
          <cell r="M456" t="str">
            <v>-</v>
          </cell>
          <cell r="N456" t="str">
            <v>INHIL</v>
          </cell>
        </row>
        <row r="457">
          <cell r="F457">
            <v>30</v>
          </cell>
          <cell r="J457" t="str">
            <v>-</v>
          </cell>
          <cell r="K457" t="str">
            <v>-</v>
          </cell>
          <cell r="L457" t="str">
            <v>-</v>
          </cell>
          <cell r="M457" t="str">
            <v>-</v>
          </cell>
          <cell r="N457" t="str">
            <v>INHIL</v>
          </cell>
        </row>
        <row r="458">
          <cell r="F458">
            <v>31</v>
          </cell>
          <cell r="J458" t="str">
            <v>-</v>
          </cell>
          <cell r="K458" t="str">
            <v>-</v>
          </cell>
          <cell r="L458" t="str">
            <v>-</v>
          </cell>
          <cell r="M458" t="str">
            <v>-</v>
          </cell>
          <cell r="N458" t="str">
            <v>INHIL</v>
          </cell>
        </row>
        <row r="459">
          <cell r="F459">
            <v>23</v>
          </cell>
          <cell r="J459" t="str">
            <v>-</v>
          </cell>
          <cell r="K459" t="str">
            <v>-</v>
          </cell>
          <cell r="L459" t="str">
            <v>-</v>
          </cell>
          <cell r="M459" t="str">
            <v>-</v>
          </cell>
          <cell r="N459" t="str">
            <v>INHIL</v>
          </cell>
        </row>
        <row r="460">
          <cell r="F460">
            <v>30</v>
          </cell>
          <cell r="J460" t="str">
            <v>-</v>
          </cell>
          <cell r="K460" t="str">
            <v>-</v>
          </cell>
          <cell r="L460" t="str">
            <v>-</v>
          </cell>
          <cell r="M460" t="str">
            <v>-</v>
          </cell>
          <cell r="N460" t="str">
            <v>INHIL</v>
          </cell>
        </row>
        <row r="461">
          <cell r="F461">
            <v>34</v>
          </cell>
          <cell r="J461" t="str">
            <v>-</v>
          </cell>
          <cell r="K461" t="str">
            <v>-</v>
          </cell>
          <cell r="L461" t="str">
            <v>-</v>
          </cell>
          <cell r="M461" t="str">
            <v>-</v>
          </cell>
          <cell r="N461" t="str">
            <v>INHIL</v>
          </cell>
        </row>
        <row r="462">
          <cell r="F462">
            <v>30</v>
          </cell>
          <cell r="J462" t="str">
            <v>-</v>
          </cell>
          <cell r="K462" t="str">
            <v>-</v>
          </cell>
          <cell r="L462" t="str">
            <v>-</v>
          </cell>
          <cell r="M462" t="str">
            <v>-</v>
          </cell>
          <cell r="N462" t="str">
            <v>INHIL</v>
          </cell>
        </row>
        <row r="463">
          <cell r="F463">
            <v>34</v>
          </cell>
          <cell r="J463" t="str">
            <v>-</v>
          </cell>
          <cell r="K463" t="str">
            <v>-</v>
          </cell>
          <cell r="L463" t="str">
            <v>-</v>
          </cell>
          <cell r="M463" t="str">
            <v>-</v>
          </cell>
          <cell r="N463" t="str">
            <v>INHIL</v>
          </cell>
        </row>
        <row r="464">
          <cell r="F464">
            <v>32</v>
          </cell>
          <cell r="J464" t="str">
            <v>-</v>
          </cell>
          <cell r="K464" t="str">
            <v>-</v>
          </cell>
          <cell r="L464" t="str">
            <v>-</v>
          </cell>
          <cell r="M464" t="str">
            <v>-</v>
          </cell>
          <cell r="N464" t="str">
            <v>INHIL</v>
          </cell>
        </row>
        <row r="465">
          <cell r="F465">
            <v>32</v>
          </cell>
          <cell r="J465" t="str">
            <v>-</v>
          </cell>
          <cell r="K465" t="str">
            <v>-</v>
          </cell>
          <cell r="L465" t="str">
            <v>-</v>
          </cell>
          <cell r="M465" t="str">
            <v>-</v>
          </cell>
          <cell r="N465" t="str">
            <v>INHIL</v>
          </cell>
        </row>
        <row r="466">
          <cell r="F466">
            <v>35</v>
          </cell>
          <cell r="J466" t="str">
            <v>-</v>
          </cell>
          <cell r="K466" t="str">
            <v>-</v>
          </cell>
          <cell r="L466" t="str">
            <v>-</v>
          </cell>
          <cell r="M466" t="str">
            <v>-</v>
          </cell>
          <cell r="N466" t="str">
            <v>INHIL</v>
          </cell>
        </row>
        <row r="467">
          <cell r="F467">
            <v>31</v>
          </cell>
          <cell r="J467" t="str">
            <v>-</v>
          </cell>
          <cell r="K467" t="str">
            <v>-</v>
          </cell>
          <cell r="L467" t="str">
            <v>-</v>
          </cell>
          <cell r="M467" t="str">
            <v>-</v>
          </cell>
          <cell r="N467" t="str">
            <v>INHIL</v>
          </cell>
        </row>
        <row r="468">
          <cell r="F468">
            <v>31</v>
          </cell>
          <cell r="J468" t="str">
            <v>INHIL</v>
          </cell>
          <cell r="K468" t="str">
            <v>-</v>
          </cell>
          <cell r="L468" t="str">
            <v>-</v>
          </cell>
          <cell r="M468" t="str">
            <v>-</v>
          </cell>
          <cell r="N468" t="str">
            <v>INHIL</v>
          </cell>
        </row>
        <row r="469">
          <cell r="F469">
            <v>32</v>
          </cell>
          <cell r="J469" t="str">
            <v>-</v>
          </cell>
          <cell r="K469" t="str">
            <v>-</v>
          </cell>
          <cell r="L469" t="str">
            <v>-</v>
          </cell>
          <cell r="M469" t="str">
            <v>-</v>
          </cell>
          <cell r="N469" t="str">
            <v>INHIL</v>
          </cell>
        </row>
        <row r="470">
          <cell r="F470">
            <v>33</v>
          </cell>
          <cell r="J470" t="str">
            <v>-</v>
          </cell>
          <cell r="K470" t="str">
            <v>-</v>
          </cell>
          <cell r="L470" t="str">
            <v>-</v>
          </cell>
          <cell r="M470" t="str">
            <v>-</v>
          </cell>
          <cell r="N470" t="str">
            <v>INHIL</v>
          </cell>
        </row>
        <row r="471">
          <cell r="F471">
            <v>30</v>
          </cell>
          <cell r="J471" t="str">
            <v>INHIL</v>
          </cell>
          <cell r="K471" t="str">
            <v>-</v>
          </cell>
          <cell r="L471" t="str">
            <v>-</v>
          </cell>
          <cell r="M471" t="str">
            <v>-</v>
          </cell>
          <cell r="N471" t="str">
            <v>INHIL</v>
          </cell>
        </row>
        <row r="472">
          <cell r="F472">
            <v>23</v>
          </cell>
          <cell r="J472" t="str">
            <v>-</v>
          </cell>
          <cell r="K472" t="str">
            <v>-</v>
          </cell>
          <cell r="L472" t="str">
            <v>-</v>
          </cell>
          <cell r="M472" t="str">
            <v>-</v>
          </cell>
          <cell r="N472" t="str">
            <v>INHIL</v>
          </cell>
        </row>
        <row r="473">
          <cell r="F473">
            <v>22</v>
          </cell>
          <cell r="J473" t="str">
            <v>-</v>
          </cell>
          <cell r="K473" t="str">
            <v>-</v>
          </cell>
          <cell r="L473" t="str">
            <v>-</v>
          </cell>
          <cell r="M473" t="str">
            <v>-</v>
          </cell>
          <cell r="N473" t="str">
            <v>No</v>
          </cell>
        </row>
        <row r="474">
          <cell r="F474">
            <v>23</v>
          </cell>
          <cell r="J474" t="str">
            <v>-</v>
          </cell>
          <cell r="K474" t="str">
            <v>-</v>
          </cell>
          <cell r="L474" t="str">
            <v>-</v>
          </cell>
          <cell r="M474" t="str">
            <v>-</v>
          </cell>
          <cell r="N474" t="str">
            <v>No</v>
          </cell>
        </row>
        <row r="475">
          <cell r="F475">
            <v>33</v>
          </cell>
          <cell r="J475" t="str">
            <v>-</v>
          </cell>
          <cell r="K475" t="str">
            <v>INHIL</v>
          </cell>
          <cell r="L475" t="str">
            <v>-</v>
          </cell>
          <cell r="M475" t="str">
            <v>-</v>
          </cell>
          <cell r="N475" t="str">
            <v>INHIL</v>
          </cell>
        </row>
        <row r="476">
          <cell r="F476">
            <v>22</v>
          </cell>
          <cell r="J476" t="str">
            <v>-</v>
          </cell>
          <cell r="K476" t="str">
            <v>-</v>
          </cell>
          <cell r="L476" t="str">
            <v>-</v>
          </cell>
          <cell r="M476" t="str">
            <v>-</v>
          </cell>
          <cell r="N476" t="str">
            <v>INHIL</v>
          </cell>
        </row>
        <row r="477">
          <cell r="F477">
            <v>23</v>
          </cell>
          <cell r="J477" t="str">
            <v>-</v>
          </cell>
          <cell r="K477" t="str">
            <v>-</v>
          </cell>
          <cell r="L477" t="str">
            <v>-</v>
          </cell>
          <cell r="M477" t="str">
            <v>-</v>
          </cell>
          <cell r="N477" t="str">
            <v>INHIL</v>
          </cell>
        </row>
        <row r="478">
          <cell r="F478">
            <v>26</v>
          </cell>
          <cell r="J478" t="str">
            <v>-</v>
          </cell>
          <cell r="K478" t="str">
            <v>-</v>
          </cell>
          <cell r="L478" t="str">
            <v>-</v>
          </cell>
          <cell r="M478" t="str">
            <v>-</v>
          </cell>
          <cell r="N478" t="str">
            <v>No</v>
          </cell>
        </row>
        <row r="479">
          <cell r="F479">
            <v>31</v>
          </cell>
          <cell r="J479" t="str">
            <v>-</v>
          </cell>
          <cell r="K479" t="str">
            <v>-</v>
          </cell>
          <cell r="L479" t="str">
            <v>-</v>
          </cell>
          <cell r="M479" t="str">
            <v>-</v>
          </cell>
          <cell r="N479" t="str">
            <v>INHIL</v>
          </cell>
        </row>
        <row r="480">
          <cell r="F480">
            <v>28</v>
          </cell>
          <cell r="J480" t="str">
            <v>-</v>
          </cell>
          <cell r="K480" t="str">
            <v>-</v>
          </cell>
          <cell r="L480" t="str">
            <v>-</v>
          </cell>
          <cell r="M480" t="str">
            <v>-</v>
          </cell>
          <cell r="N480" t="str">
            <v>INHIL</v>
          </cell>
        </row>
        <row r="481">
          <cell r="F481">
            <v>25</v>
          </cell>
          <cell r="J481" t="str">
            <v>INHIL</v>
          </cell>
          <cell r="K481" t="str">
            <v>-</v>
          </cell>
          <cell r="L481" t="str">
            <v>-</v>
          </cell>
          <cell r="M481" t="str">
            <v>-</v>
          </cell>
          <cell r="N481" t="str">
            <v>INHIL</v>
          </cell>
        </row>
        <row r="482">
          <cell r="F482">
            <v>31</v>
          </cell>
          <cell r="J482" t="str">
            <v>-</v>
          </cell>
          <cell r="K482" t="str">
            <v>-</v>
          </cell>
          <cell r="L482" t="str">
            <v>-</v>
          </cell>
          <cell r="M482" t="str">
            <v>-</v>
          </cell>
          <cell r="N482" t="str">
            <v>INHIL</v>
          </cell>
        </row>
        <row r="483">
          <cell r="F483">
            <v>30</v>
          </cell>
          <cell r="J483" t="str">
            <v>-</v>
          </cell>
          <cell r="K483" t="str">
            <v>-</v>
          </cell>
          <cell r="L483" t="str">
            <v>-</v>
          </cell>
          <cell r="M483" t="str">
            <v>-</v>
          </cell>
          <cell r="N483" t="str">
            <v>No</v>
          </cell>
        </row>
        <row r="484">
          <cell r="F484">
            <v>32</v>
          </cell>
          <cell r="J484" t="str">
            <v>-</v>
          </cell>
          <cell r="K484" t="str">
            <v>-</v>
          </cell>
          <cell r="L484" t="str">
            <v>-</v>
          </cell>
          <cell r="M484" t="str">
            <v>-</v>
          </cell>
          <cell r="N484" t="str">
            <v>INHIL</v>
          </cell>
        </row>
        <row r="485">
          <cell r="F485">
            <v>34</v>
          </cell>
          <cell r="J485" t="str">
            <v>-</v>
          </cell>
          <cell r="K485" t="str">
            <v>-</v>
          </cell>
          <cell r="L485" t="str">
            <v>-</v>
          </cell>
          <cell r="M485" t="str">
            <v>-</v>
          </cell>
          <cell r="N485" t="str">
            <v>INHIL</v>
          </cell>
        </row>
        <row r="486">
          <cell r="F486">
            <v>35</v>
          </cell>
          <cell r="J486" t="str">
            <v>-</v>
          </cell>
          <cell r="K486" t="str">
            <v>-</v>
          </cell>
          <cell r="L486" t="str">
            <v>-</v>
          </cell>
          <cell r="M486" t="str">
            <v>-</v>
          </cell>
          <cell r="N486" t="str">
            <v>INHIL</v>
          </cell>
        </row>
        <row r="487">
          <cell r="F487">
            <v>35</v>
          </cell>
          <cell r="J487" t="str">
            <v>-</v>
          </cell>
          <cell r="K487" t="str">
            <v>-</v>
          </cell>
          <cell r="L487" t="str">
            <v>-</v>
          </cell>
          <cell r="M487" t="str">
            <v>-</v>
          </cell>
          <cell r="N487" t="str">
            <v>INHIL</v>
          </cell>
        </row>
        <row r="488">
          <cell r="F488">
            <v>33</v>
          </cell>
          <cell r="J488" t="str">
            <v>-</v>
          </cell>
          <cell r="K488" t="str">
            <v>-</v>
          </cell>
          <cell r="L488" t="str">
            <v>-</v>
          </cell>
          <cell r="M488" t="str">
            <v>-</v>
          </cell>
          <cell r="N488" t="str">
            <v>INHIL</v>
          </cell>
        </row>
        <row r="489">
          <cell r="F489">
            <v>43</v>
          </cell>
          <cell r="J489" t="str">
            <v>-</v>
          </cell>
          <cell r="K489" t="str">
            <v>-</v>
          </cell>
          <cell r="L489" t="str">
            <v>-</v>
          </cell>
          <cell r="M489" t="str">
            <v>-</v>
          </cell>
          <cell r="N489" t="str">
            <v>INHIL</v>
          </cell>
        </row>
        <row r="490">
          <cell r="F490">
            <v>28</v>
          </cell>
          <cell r="J490" t="str">
            <v>-</v>
          </cell>
          <cell r="K490" t="str">
            <v>-</v>
          </cell>
          <cell r="L490" t="str">
            <v>-</v>
          </cell>
          <cell r="M490" t="str">
            <v>-</v>
          </cell>
          <cell r="N490" t="str">
            <v>INHIL</v>
          </cell>
        </row>
        <row r="491">
          <cell r="F491">
            <v>23</v>
          </cell>
          <cell r="J491" t="str">
            <v>-</v>
          </cell>
          <cell r="K491" t="str">
            <v>-</v>
          </cell>
          <cell r="L491" t="str">
            <v>INHIL</v>
          </cell>
          <cell r="M491" t="str">
            <v>-</v>
          </cell>
          <cell r="N491" t="str">
            <v>INHIL</v>
          </cell>
        </row>
        <row r="492">
          <cell r="F492">
            <v>24</v>
          </cell>
          <cell r="J492" t="str">
            <v>-</v>
          </cell>
          <cell r="K492" t="str">
            <v>-</v>
          </cell>
          <cell r="L492" t="str">
            <v>-</v>
          </cell>
          <cell r="M492" t="str">
            <v>-</v>
          </cell>
          <cell r="N492" t="str">
            <v>No</v>
          </cell>
        </row>
        <row r="493">
          <cell r="F493">
            <v>27</v>
          </cell>
          <cell r="J493" t="str">
            <v>-</v>
          </cell>
          <cell r="K493" t="str">
            <v>-</v>
          </cell>
          <cell r="L493" t="str">
            <v>-</v>
          </cell>
          <cell r="M493" t="str">
            <v>-</v>
          </cell>
          <cell r="N493" t="str">
            <v>No</v>
          </cell>
        </row>
        <row r="494">
          <cell r="F494">
            <v>31</v>
          </cell>
          <cell r="J494" t="str">
            <v>-</v>
          </cell>
          <cell r="K494" t="str">
            <v>-</v>
          </cell>
          <cell r="L494" t="str">
            <v>-</v>
          </cell>
          <cell r="M494" t="str">
            <v>-</v>
          </cell>
          <cell r="N494" t="str">
            <v>INHIL</v>
          </cell>
        </row>
        <row r="495">
          <cell r="F495">
            <v>31</v>
          </cell>
          <cell r="J495" t="str">
            <v>-</v>
          </cell>
          <cell r="K495" t="str">
            <v>-</v>
          </cell>
          <cell r="L495" t="str">
            <v>-</v>
          </cell>
          <cell r="M495" t="str">
            <v>-</v>
          </cell>
          <cell r="N495" t="str">
            <v>INHIL</v>
          </cell>
        </row>
        <row r="496">
          <cell r="F496">
            <v>34</v>
          </cell>
          <cell r="J496" t="str">
            <v>-</v>
          </cell>
          <cell r="K496" t="str">
            <v>-</v>
          </cell>
          <cell r="L496" t="str">
            <v>-</v>
          </cell>
          <cell r="M496" t="str">
            <v>-</v>
          </cell>
          <cell r="N496" t="str">
            <v>INHIL</v>
          </cell>
        </row>
        <row r="497">
          <cell r="F497">
            <v>35</v>
          </cell>
          <cell r="J497" t="str">
            <v>-</v>
          </cell>
          <cell r="K497" t="str">
            <v>-</v>
          </cell>
          <cell r="L497" t="str">
            <v>-</v>
          </cell>
          <cell r="M497" t="str">
            <v>-</v>
          </cell>
          <cell r="N497" t="str">
            <v>INHIL</v>
          </cell>
        </row>
        <row r="498">
          <cell r="F498">
            <v>31</v>
          </cell>
          <cell r="J498" t="str">
            <v>-</v>
          </cell>
          <cell r="K498" t="str">
            <v>-</v>
          </cell>
          <cell r="L498" t="str">
            <v>-</v>
          </cell>
          <cell r="M498" t="str">
            <v>-</v>
          </cell>
          <cell r="N498" t="str">
            <v>INHIL</v>
          </cell>
        </row>
        <row r="499">
          <cell r="F499">
            <v>30</v>
          </cell>
          <cell r="J499" t="str">
            <v>-</v>
          </cell>
          <cell r="K499" t="str">
            <v>-</v>
          </cell>
          <cell r="L499" t="str">
            <v>-</v>
          </cell>
          <cell r="M499" t="str">
            <v>-</v>
          </cell>
          <cell r="N499" t="str">
            <v>INHIL</v>
          </cell>
        </row>
        <row r="500">
          <cell r="F500">
            <v>37</v>
          </cell>
          <cell r="J500" t="str">
            <v>-</v>
          </cell>
          <cell r="K500" t="str">
            <v>-</v>
          </cell>
          <cell r="L500" t="str">
            <v>-</v>
          </cell>
          <cell r="M500" t="str">
            <v>-</v>
          </cell>
          <cell r="N500" t="str">
            <v>INHIL</v>
          </cell>
        </row>
        <row r="501">
          <cell r="F501">
            <v>28</v>
          </cell>
          <cell r="J501" t="str">
            <v>-</v>
          </cell>
          <cell r="K501" t="str">
            <v>-</v>
          </cell>
          <cell r="L501" t="str">
            <v>-</v>
          </cell>
          <cell r="M501" t="str">
            <v>-</v>
          </cell>
          <cell r="N501" t="str">
            <v>No</v>
          </cell>
        </row>
        <row r="502">
          <cell r="F502">
            <v>39</v>
          </cell>
          <cell r="J502" t="str">
            <v>-</v>
          </cell>
          <cell r="K502" t="str">
            <v>-</v>
          </cell>
          <cell r="L502" t="str">
            <v>-</v>
          </cell>
          <cell r="M502" t="str">
            <v>-</v>
          </cell>
          <cell r="N502" t="str">
            <v>INHIL</v>
          </cell>
        </row>
        <row r="503">
          <cell r="F503">
            <v>20</v>
          </cell>
          <cell r="J503" t="str">
            <v>-</v>
          </cell>
          <cell r="K503" t="str">
            <v>-</v>
          </cell>
          <cell r="L503" t="str">
            <v>-</v>
          </cell>
          <cell r="M503" t="str">
            <v>-</v>
          </cell>
          <cell r="N503" t="str">
            <v>No</v>
          </cell>
        </row>
        <row r="504">
          <cell r="F504">
            <v>19</v>
          </cell>
          <cell r="J504" t="str">
            <v>-</v>
          </cell>
          <cell r="K504" t="str">
            <v>-</v>
          </cell>
          <cell r="L504" t="str">
            <v>-</v>
          </cell>
          <cell r="M504" t="str">
            <v>-</v>
          </cell>
          <cell r="N504" t="str">
            <v>No</v>
          </cell>
        </row>
        <row r="505">
          <cell r="F505">
            <v>20</v>
          </cell>
          <cell r="J505" t="str">
            <v>-</v>
          </cell>
          <cell r="K505" t="str">
            <v>-</v>
          </cell>
          <cell r="L505" t="str">
            <v>-</v>
          </cell>
          <cell r="M505" t="str">
            <v>-</v>
          </cell>
          <cell r="N505" t="str">
            <v>No</v>
          </cell>
        </row>
        <row r="506">
          <cell r="F506">
            <v>19</v>
          </cell>
          <cell r="J506" t="str">
            <v>-</v>
          </cell>
          <cell r="K506" t="str">
            <v>-</v>
          </cell>
          <cell r="L506" t="str">
            <v>-</v>
          </cell>
          <cell r="M506" t="str">
            <v>-</v>
          </cell>
          <cell r="N506" t="str">
            <v>No</v>
          </cell>
        </row>
        <row r="507">
          <cell r="F507">
            <v>21</v>
          </cell>
          <cell r="J507" t="str">
            <v>-</v>
          </cell>
          <cell r="K507" t="str">
            <v>-</v>
          </cell>
          <cell r="L507" t="str">
            <v>-</v>
          </cell>
          <cell r="M507" t="str">
            <v>-</v>
          </cell>
          <cell r="N507" t="str">
            <v>No</v>
          </cell>
        </row>
        <row r="508">
          <cell r="F508">
            <v>20</v>
          </cell>
          <cell r="J508" t="str">
            <v>-</v>
          </cell>
          <cell r="K508" t="str">
            <v>-</v>
          </cell>
          <cell r="L508" t="str">
            <v>-</v>
          </cell>
          <cell r="M508" t="str">
            <v>-</v>
          </cell>
          <cell r="N508" t="str">
            <v>No</v>
          </cell>
        </row>
        <row r="509">
          <cell r="F509">
            <v>19</v>
          </cell>
          <cell r="J509" t="str">
            <v>-</v>
          </cell>
          <cell r="K509" t="str">
            <v>-</v>
          </cell>
          <cell r="L509" t="str">
            <v>-</v>
          </cell>
          <cell r="M509" t="str">
            <v>-</v>
          </cell>
          <cell r="N509" t="str">
            <v>No</v>
          </cell>
        </row>
        <row r="510">
          <cell r="F510">
            <v>21</v>
          </cell>
          <cell r="J510" t="str">
            <v>-</v>
          </cell>
          <cell r="K510" t="str">
            <v>-</v>
          </cell>
          <cell r="L510" t="str">
            <v>-</v>
          </cell>
          <cell r="M510" t="str">
            <v>-</v>
          </cell>
          <cell r="N510" t="str">
            <v>No</v>
          </cell>
        </row>
        <row r="511">
          <cell r="F511">
            <v>20</v>
          </cell>
          <cell r="J511" t="str">
            <v>-</v>
          </cell>
          <cell r="K511" t="str">
            <v>-</v>
          </cell>
          <cell r="L511" t="str">
            <v>-</v>
          </cell>
          <cell r="M511" t="str">
            <v>-</v>
          </cell>
          <cell r="N511" t="str">
            <v>No</v>
          </cell>
        </row>
        <row r="512">
          <cell r="F512">
            <v>21</v>
          </cell>
          <cell r="J512" t="str">
            <v>-</v>
          </cell>
          <cell r="K512" t="str">
            <v>-</v>
          </cell>
          <cell r="L512" t="str">
            <v>-</v>
          </cell>
          <cell r="M512" t="str">
            <v>-</v>
          </cell>
          <cell r="N512" t="str">
            <v>No</v>
          </cell>
        </row>
        <row r="513">
          <cell r="F513">
            <v>20</v>
          </cell>
          <cell r="J513" t="str">
            <v>-</v>
          </cell>
          <cell r="K513" t="str">
            <v>-</v>
          </cell>
          <cell r="L513" t="str">
            <v>-</v>
          </cell>
          <cell r="M513" t="str">
            <v>-</v>
          </cell>
          <cell r="N513" t="str">
            <v>No</v>
          </cell>
        </row>
        <row r="514">
          <cell r="F514">
            <v>21</v>
          </cell>
          <cell r="J514" t="str">
            <v>INHIL</v>
          </cell>
          <cell r="K514" t="str">
            <v>-</v>
          </cell>
          <cell r="L514" t="str">
            <v>-</v>
          </cell>
          <cell r="M514" t="str">
            <v>-</v>
          </cell>
          <cell r="N514" t="str">
            <v>INHIL</v>
          </cell>
        </row>
        <row r="515">
          <cell r="F515">
            <v>20</v>
          </cell>
          <cell r="J515" t="str">
            <v>INHIL</v>
          </cell>
          <cell r="K515" t="str">
            <v>-</v>
          </cell>
          <cell r="L515" t="str">
            <v>-</v>
          </cell>
          <cell r="M515" t="str">
            <v>-</v>
          </cell>
          <cell r="N515" t="str">
            <v>INHIL</v>
          </cell>
        </row>
        <row r="516">
          <cell r="F516">
            <v>22</v>
          </cell>
          <cell r="J516" t="str">
            <v>-</v>
          </cell>
          <cell r="K516" t="str">
            <v>-</v>
          </cell>
          <cell r="L516" t="str">
            <v>INHIL</v>
          </cell>
          <cell r="M516" t="str">
            <v>-</v>
          </cell>
          <cell r="N516" t="str">
            <v>INHIL</v>
          </cell>
        </row>
        <row r="517">
          <cell r="F517">
            <v>21</v>
          </cell>
          <cell r="J517" t="str">
            <v>-</v>
          </cell>
          <cell r="K517" t="str">
            <v>-</v>
          </cell>
          <cell r="L517" t="str">
            <v>-</v>
          </cell>
          <cell r="M517" t="str">
            <v>-</v>
          </cell>
          <cell r="N517" t="str">
            <v>No</v>
          </cell>
        </row>
        <row r="518">
          <cell r="F518">
            <v>23</v>
          </cell>
          <cell r="J518" t="str">
            <v>-</v>
          </cell>
          <cell r="K518" t="str">
            <v>-</v>
          </cell>
          <cell r="L518" t="str">
            <v>-</v>
          </cell>
          <cell r="M518" t="str">
            <v>-</v>
          </cell>
          <cell r="N518" t="str">
            <v>INHIL</v>
          </cell>
        </row>
        <row r="519">
          <cell r="F519">
            <v>22</v>
          </cell>
          <cell r="J519" t="str">
            <v>-</v>
          </cell>
          <cell r="K519" t="str">
            <v>-</v>
          </cell>
          <cell r="L519" t="str">
            <v>-</v>
          </cell>
          <cell r="M519" t="str">
            <v>-</v>
          </cell>
          <cell r="N519" t="str">
            <v>No</v>
          </cell>
        </row>
        <row r="520">
          <cell r="F520">
            <v>24</v>
          </cell>
          <cell r="J520" t="str">
            <v>-</v>
          </cell>
          <cell r="K520" t="str">
            <v>INHIL</v>
          </cell>
          <cell r="L520" t="str">
            <v>-</v>
          </cell>
          <cell r="M520" t="str">
            <v>-</v>
          </cell>
          <cell r="N520" t="str">
            <v>INHIL</v>
          </cell>
        </row>
        <row r="521">
          <cell r="F521">
            <v>25</v>
          </cell>
          <cell r="J521" t="str">
            <v>-</v>
          </cell>
          <cell r="K521" t="str">
            <v>-</v>
          </cell>
          <cell r="L521" t="str">
            <v>-</v>
          </cell>
          <cell r="M521" t="str">
            <v>-</v>
          </cell>
          <cell r="N521" t="str">
            <v>No</v>
          </cell>
        </row>
        <row r="522">
          <cell r="F522">
            <v>29</v>
          </cell>
          <cell r="J522" t="str">
            <v>-</v>
          </cell>
          <cell r="K522" t="str">
            <v>-</v>
          </cell>
          <cell r="L522" t="str">
            <v>-</v>
          </cell>
          <cell r="M522" t="str">
            <v>-</v>
          </cell>
          <cell r="N522" t="str">
            <v>No</v>
          </cell>
        </row>
        <row r="523">
          <cell r="F523">
            <v>23</v>
          </cell>
          <cell r="J523" t="str">
            <v>-</v>
          </cell>
          <cell r="K523" t="str">
            <v>-</v>
          </cell>
          <cell r="L523" t="str">
            <v>-</v>
          </cell>
          <cell r="M523" t="str">
            <v>-</v>
          </cell>
          <cell r="N523" t="str">
            <v>No</v>
          </cell>
        </row>
        <row r="524">
          <cell r="F524">
            <v>19</v>
          </cell>
          <cell r="J524" t="str">
            <v>-</v>
          </cell>
          <cell r="K524" t="str">
            <v>-</v>
          </cell>
          <cell r="L524" t="str">
            <v>-</v>
          </cell>
          <cell r="M524" t="str">
            <v>-</v>
          </cell>
          <cell r="N524" t="str">
            <v>No</v>
          </cell>
        </row>
        <row r="525">
          <cell r="F525">
            <v>18</v>
          </cell>
          <cell r="J525" t="str">
            <v>-</v>
          </cell>
          <cell r="K525" t="str">
            <v>-</v>
          </cell>
          <cell r="L525" t="str">
            <v>-</v>
          </cell>
          <cell r="M525" t="str">
            <v>-</v>
          </cell>
          <cell r="N525" t="str">
            <v>No</v>
          </cell>
        </row>
        <row r="526">
          <cell r="F526">
            <v>18</v>
          </cell>
          <cell r="J526" t="str">
            <v>-</v>
          </cell>
          <cell r="K526" t="str">
            <v>-</v>
          </cell>
          <cell r="L526" t="str">
            <v>-</v>
          </cell>
          <cell r="M526" t="str">
            <v>-</v>
          </cell>
          <cell r="N526" t="str">
            <v>No</v>
          </cell>
        </row>
        <row r="527">
          <cell r="F527">
            <v>18</v>
          </cell>
          <cell r="J527" t="str">
            <v>-</v>
          </cell>
          <cell r="K527" t="str">
            <v>-</v>
          </cell>
          <cell r="L527" t="str">
            <v>-</v>
          </cell>
          <cell r="M527" t="str">
            <v>-</v>
          </cell>
          <cell r="N527" t="str">
            <v>No</v>
          </cell>
        </row>
        <row r="528">
          <cell r="F528">
            <v>20</v>
          </cell>
          <cell r="J528" t="str">
            <v>-</v>
          </cell>
          <cell r="K528" t="str">
            <v>-</v>
          </cell>
          <cell r="L528" t="str">
            <v>-</v>
          </cell>
          <cell r="M528" t="str">
            <v>-</v>
          </cell>
          <cell r="N528" t="str">
            <v>No</v>
          </cell>
        </row>
        <row r="529">
          <cell r="F529">
            <v>19</v>
          </cell>
          <cell r="J529" t="str">
            <v>INHIL</v>
          </cell>
          <cell r="K529" t="str">
            <v>-</v>
          </cell>
          <cell r="L529" t="str">
            <v>-</v>
          </cell>
          <cell r="M529" t="str">
            <v>-</v>
          </cell>
          <cell r="N529" t="str">
            <v>INHIL</v>
          </cell>
        </row>
        <row r="530">
          <cell r="F530">
            <v>19</v>
          </cell>
          <cell r="J530" t="str">
            <v>-</v>
          </cell>
          <cell r="K530" t="str">
            <v>-</v>
          </cell>
          <cell r="L530" t="str">
            <v>-</v>
          </cell>
          <cell r="M530" t="str">
            <v>-</v>
          </cell>
          <cell r="N530" t="str">
            <v>No</v>
          </cell>
        </row>
        <row r="531">
          <cell r="F531">
            <v>18</v>
          </cell>
          <cell r="J531" t="str">
            <v>-</v>
          </cell>
          <cell r="K531" t="str">
            <v>-</v>
          </cell>
          <cell r="L531" t="str">
            <v>-</v>
          </cell>
          <cell r="M531" t="str">
            <v>-</v>
          </cell>
          <cell r="N531" t="str">
            <v>No</v>
          </cell>
        </row>
        <row r="532">
          <cell r="F532">
            <v>19</v>
          </cell>
          <cell r="J532" t="str">
            <v>-</v>
          </cell>
          <cell r="K532" t="str">
            <v>-</v>
          </cell>
          <cell r="L532" t="str">
            <v>-</v>
          </cell>
          <cell r="M532" t="str">
            <v>-</v>
          </cell>
          <cell r="N532" t="str">
            <v>No</v>
          </cell>
        </row>
        <row r="533">
          <cell r="F533">
            <v>18</v>
          </cell>
          <cell r="J533" t="str">
            <v>-</v>
          </cell>
          <cell r="K533" t="str">
            <v>-</v>
          </cell>
          <cell r="L533" t="str">
            <v>INHIL</v>
          </cell>
          <cell r="M533" t="str">
            <v>-</v>
          </cell>
          <cell r="N533" t="str">
            <v>INHIL</v>
          </cell>
        </row>
        <row r="534">
          <cell r="F534">
            <v>22</v>
          </cell>
          <cell r="J534" t="str">
            <v>-</v>
          </cell>
          <cell r="K534" t="str">
            <v>-</v>
          </cell>
          <cell r="L534" t="str">
            <v>-</v>
          </cell>
          <cell r="M534" t="str">
            <v>-</v>
          </cell>
          <cell r="N534" t="str">
            <v>No</v>
          </cell>
        </row>
        <row r="535">
          <cell r="F535">
            <v>26</v>
          </cell>
          <cell r="J535" t="str">
            <v>-</v>
          </cell>
          <cell r="K535" t="str">
            <v>-</v>
          </cell>
          <cell r="L535" t="str">
            <v>-</v>
          </cell>
          <cell r="M535" t="str">
            <v>-</v>
          </cell>
          <cell r="N535" t="str">
            <v>No</v>
          </cell>
        </row>
        <row r="536">
          <cell r="F536">
            <v>23</v>
          </cell>
          <cell r="J536" t="str">
            <v>-</v>
          </cell>
          <cell r="K536" t="str">
            <v>-</v>
          </cell>
          <cell r="L536" t="str">
            <v>-</v>
          </cell>
          <cell r="M536" t="str">
            <v>-</v>
          </cell>
          <cell r="N536" t="str">
            <v>No</v>
          </cell>
        </row>
        <row r="537">
          <cell r="F537">
            <v>24</v>
          </cell>
          <cell r="J537" t="str">
            <v>-</v>
          </cell>
          <cell r="K537" t="str">
            <v>-</v>
          </cell>
          <cell r="L537" t="str">
            <v>-</v>
          </cell>
          <cell r="M537" t="str">
            <v>-</v>
          </cell>
          <cell r="N537" t="str">
            <v>No</v>
          </cell>
        </row>
      </sheetData>
      <sheetData sheetId="34" refreshError="1">
        <row r="3">
          <cell r="F3" t="str">
            <v>THN</v>
          </cell>
        </row>
        <row r="4">
          <cell r="F4">
            <v>43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36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F6">
            <v>32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INHIL</v>
          </cell>
        </row>
        <row r="7">
          <cell r="F7">
            <v>32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38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49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27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No</v>
          </cell>
        </row>
        <row r="11">
          <cell r="F11">
            <v>29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34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30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30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28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30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29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27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31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97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29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28</v>
          </cell>
          <cell r="J23" t="str">
            <v>INHIL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22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30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36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31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22</v>
          </cell>
          <cell r="J28" t="str">
            <v>-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24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INHIL</v>
          </cell>
        </row>
        <row r="30">
          <cell r="F30">
            <v>23</v>
          </cell>
          <cell r="J30" t="str">
            <v>-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31</v>
          </cell>
          <cell r="J31" t="str">
            <v>INHIL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23</v>
          </cell>
          <cell r="J32" t="str">
            <v>INHIL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INHIL</v>
          </cell>
        </row>
        <row r="33">
          <cell r="F33">
            <v>23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No</v>
          </cell>
        </row>
        <row r="34">
          <cell r="F34">
            <v>27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21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No</v>
          </cell>
        </row>
        <row r="36">
          <cell r="F36">
            <v>30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26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26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26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22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24</v>
          </cell>
          <cell r="J41" t="str">
            <v>-</v>
          </cell>
          <cell r="K41" t="str">
            <v>INHIL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26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No</v>
          </cell>
        </row>
        <row r="43">
          <cell r="F43">
            <v>36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24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No</v>
          </cell>
        </row>
        <row r="45">
          <cell r="F45">
            <v>23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No</v>
          </cell>
        </row>
        <row r="46">
          <cell r="F46">
            <v>22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No</v>
          </cell>
        </row>
        <row r="47">
          <cell r="F47">
            <v>20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No</v>
          </cell>
        </row>
        <row r="48">
          <cell r="F48">
            <v>22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23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20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No</v>
          </cell>
        </row>
        <row r="51">
          <cell r="F51">
            <v>19</v>
          </cell>
          <cell r="J51" t="str">
            <v>-</v>
          </cell>
          <cell r="K51" t="str">
            <v>-</v>
          </cell>
          <cell r="L51" t="str">
            <v>INHIL</v>
          </cell>
          <cell r="M51" t="str">
            <v>-</v>
          </cell>
          <cell r="N51" t="str">
            <v>INHIL</v>
          </cell>
        </row>
        <row r="52">
          <cell r="F52">
            <v>23</v>
          </cell>
          <cell r="J52" t="str">
            <v>-</v>
          </cell>
          <cell r="K52" t="str">
            <v>-</v>
          </cell>
          <cell r="L52" t="str">
            <v>INHIL</v>
          </cell>
          <cell r="M52" t="str">
            <v>-</v>
          </cell>
          <cell r="N52" t="str">
            <v>INHIL</v>
          </cell>
        </row>
        <row r="53">
          <cell r="F53">
            <v>25</v>
          </cell>
          <cell r="J53" t="str">
            <v>INHIL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24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29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No</v>
          </cell>
        </row>
        <row r="56">
          <cell r="F56">
            <v>25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INHIL</v>
          </cell>
        </row>
        <row r="57">
          <cell r="F57">
            <v>26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INHIL</v>
          </cell>
        </row>
        <row r="58">
          <cell r="F58">
            <v>32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24</v>
          </cell>
          <cell r="J59" t="str">
            <v>INHIL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INHIL</v>
          </cell>
        </row>
        <row r="60">
          <cell r="F60">
            <v>19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No</v>
          </cell>
        </row>
        <row r="61">
          <cell r="F61">
            <v>18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No</v>
          </cell>
        </row>
        <row r="62">
          <cell r="F62">
            <v>23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No</v>
          </cell>
        </row>
        <row r="63">
          <cell r="F63">
            <v>24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No</v>
          </cell>
        </row>
        <row r="64">
          <cell r="F64">
            <v>23</v>
          </cell>
          <cell r="J64" t="str">
            <v>-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No</v>
          </cell>
        </row>
        <row r="65">
          <cell r="F65">
            <v>37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30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No</v>
          </cell>
        </row>
        <row r="67">
          <cell r="F67">
            <v>25</v>
          </cell>
          <cell r="J67" t="str">
            <v>-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INHIL</v>
          </cell>
        </row>
        <row r="68">
          <cell r="F68">
            <v>38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No</v>
          </cell>
        </row>
        <row r="69">
          <cell r="F69">
            <v>33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INHIL</v>
          </cell>
        </row>
        <row r="70">
          <cell r="F70">
            <v>31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INHIL</v>
          </cell>
        </row>
        <row r="71">
          <cell r="F71">
            <v>33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INHIL</v>
          </cell>
        </row>
        <row r="72">
          <cell r="F72">
            <v>30</v>
          </cell>
          <cell r="J72" t="str">
            <v>-</v>
          </cell>
          <cell r="K72" t="str">
            <v>INHIL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25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No</v>
          </cell>
        </row>
        <row r="74">
          <cell r="F74">
            <v>21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No</v>
          </cell>
        </row>
        <row r="75">
          <cell r="F75">
            <v>21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No</v>
          </cell>
        </row>
        <row r="76">
          <cell r="F76">
            <v>32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24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No</v>
          </cell>
        </row>
        <row r="78">
          <cell r="F78">
            <v>23</v>
          </cell>
          <cell r="J78" t="str">
            <v>INHIL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24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No</v>
          </cell>
        </row>
        <row r="80">
          <cell r="F80">
            <v>25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21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25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22</v>
          </cell>
          <cell r="J83" t="str">
            <v>-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No</v>
          </cell>
        </row>
        <row r="84">
          <cell r="F84">
            <v>22</v>
          </cell>
          <cell r="J84" t="str">
            <v>INHIL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INHIL</v>
          </cell>
        </row>
        <row r="85">
          <cell r="F85">
            <v>27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No</v>
          </cell>
        </row>
        <row r="86">
          <cell r="F86">
            <v>25</v>
          </cell>
          <cell r="J86" t="str">
            <v>INHIL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INHIL</v>
          </cell>
        </row>
        <row r="87">
          <cell r="F87">
            <v>20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No</v>
          </cell>
        </row>
        <row r="88">
          <cell r="F88">
            <v>23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No</v>
          </cell>
        </row>
        <row r="89">
          <cell r="F89">
            <v>23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No</v>
          </cell>
        </row>
        <row r="90">
          <cell r="F90">
            <v>20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No</v>
          </cell>
        </row>
        <row r="91">
          <cell r="F91">
            <v>20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No</v>
          </cell>
        </row>
        <row r="92">
          <cell r="F92">
            <v>23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No</v>
          </cell>
        </row>
        <row r="93">
          <cell r="F93">
            <v>28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23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No</v>
          </cell>
        </row>
        <row r="95">
          <cell r="F95">
            <v>24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INHIL</v>
          </cell>
        </row>
        <row r="96">
          <cell r="F96">
            <v>24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No</v>
          </cell>
        </row>
        <row r="97">
          <cell r="F97">
            <v>24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27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24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INHIL</v>
          </cell>
        </row>
        <row r="100">
          <cell r="F100">
            <v>23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INHIL</v>
          </cell>
        </row>
        <row r="101">
          <cell r="F101">
            <v>28</v>
          </cell>
          <cell r="J101" t="str">
            <v>INHIL</v>
          </cell>
          <cell r="K101" t="str">
            <v>-</v>
          </cell>
          <cell r="L101" t="str">
            <v>-</v>
          </cell>
          <cell r="M101" t="str">
            <v>-</v>
          </cell>
          <cell r="N101" t="str">
            <v>INHIL</v>
          </cell>
        </row>
        <row r="102">
          <cell r="F102">
            <v>20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22</v>
          </cell>
          <cell r="J103" t="str">
            <v>INHIL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INHIL</v>
          </cell>
        </row>
        <row r="104">
          <cell r="F104">
            <v>20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-</v>
          </cell>
          <cell r="N104" t="str">
            <v>No</v>
          </cell>
        </row>
        <row r="105">
          <cell r="F105">
            <v>24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No</v>
          </cell>
        </row>
        <row r="106">
          <cell r="F106">
            <v>32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31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-</v>
          </cell>
          <cell r="N107" t="str">
            <v>INHIL</v>
          </cell>
        </row>
        <row r="108">
          <cell r="F108">
            <v>24</v>
          </cell>
          <cell r="J108" t="str">
            <v>INHIL</v>
          </cell>
          <cell r="K108" t="str">
            <v>-</v>
          </cell>
          <cell r="L108" t="str">
            <v>-</v>
          </cell>
          <cell r="M108" t="str">
            <v>-</v>
          </cell>
          <cell r="N108" t="str">
            <v>INHIL</v>
          </cell>
        </row>
        <row r="109">
          <cell r="F109">
            <v>29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INHIL</v>
          </cell>
        </row>
        <row r="110">
          <cell r="F110">
            <v>20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No</v>
          </cell>
        </row>
        <row r="111">
          <cell r="F111">
            <v>25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INHIL</v>
          </cell>
        </row>
        <row r="112">
          <cell r="F112">
            <v>24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INHIL</v>
          </cell>
        </row>
        <row r="113">
          <cell r="F113">
            <v>23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23</v>
          </cell>
          <cell r="J114" t="str">
            <v>-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No</v>
          </cell>
        </row>
        <row r="115">
          <cell r="F115">
            <v>20</v>
          </cell>
          <cell r="J115" t="str">
            <v>-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No</v>
          </cell>
        </row>
        <row r="116">
          <cell r="F116">
            <v>20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No</v>
          </cell>
        </row>
        <row r="117">
          <cell r="F117">
            <v>19</v>
          </cell>
          <cell r="J117" t="str">
            <v>-</v>
          </cell>
          <cell r="K117" t="str">
            <v>INHIL</v>
          </cell>
          <cell r="L117" t="str">
            <v>-</v>
          </cell>
          <cell r="M117" t="str">
            <v>-</v>
          </cell>
          <cell r="N117" t="str">
            <v>INHIL</v>
          </cell>
        </row>
        <row r="118">
          <cell r="F118">
            <v>31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No</v>
          </cell>
        </row>
        <row r="119">
          <cell r="F119">
            <v>31</v>
          </cell>
          <cell r="J119" t="str">
            <v>-</v>
          </cell>
          <cell r="K119" t="str">
            <v>-</v>
          </cell>
          <cell r="L119" t="str">
            <v>-</v>
          </cell>
          <cell r="M119" t="str">
            <v>-</v>
          </cell>
          <cell r="N119" t="str">
            <v>INHIL</v>
          </cell>
        </row>
        <row r="120">
          <cell r="F120">
            <v>31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INHIL</v>
          </cell>
        </row>
        <row r="121">
          <cell r="F121">
            <v>26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INHIL</v>
          </cell>
        </row>
        <row r="122">
          <cell r="F122">
            <v>24</v>
          </cell>
          <cell r="J122" t="str">
            <v>-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INHIL</v>
          </cell>
        </row>
        <row r="123">
          <cell r="F123">
            <v>22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INHIL</v>
          </cell>
        </row>
        <row r="124">
          <cell r="F124">
            <v>27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INHIL</v>
          </cell>
        </row>
        <row r="125">
          <cell r="F125">
            <v>21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INHIL</v>
          </cell>
        </row>
        <row r="126">
          <cell r="F126">
            <v>29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INHIL</v>
          </cell>
        </row>
        <row r="127">
          <cell r="F127">
            <v>25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INHIL</v>
          </cell>
        </row>
        <row r="128">
          <cell r="F128">
            <v>31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INHIL</v>
          </cell>
        </row>
        <row r="129">
          <cell r="F129">
            <v>24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INHIL</v>
          </cell>
        </row>
        <row r="130">
          <cell r="F130">
            <v>38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INHIL</v>
          </cell>
        </row>
        <row r="131">
          <cell r="F131">
            <v>22</v>
          </cell>
          <cell r="J131" t="str">
            <v>-</v>
          </cell>
          <cell r="K131" t="str">
            <v>-</v>
          </cell>
          <cell r="L131" t="str">
            <v>INHIL</v>
          </cell>
          <cell r="M131" t="str">
            <v>-</v>
          </cell>
          <cell r="N131" t="str">
            <v>INHIL</v>
          </cell>
        </row>
        <row r="132">
          <cell r="F132">
            <v>33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No</v>
          </cell>
        </row>
        <row r="133">
          <cell r="F133">
            <v>21</v>
          </cell>
          <cell r="J133" t="str">
            <v>-</v>
          </cell>
          <cell r="K133" t="str">
            <v>-</v>
          </cell>
          <cell r="L133" t="str">
            <v>INHIL</v>
          </cell>
          <cell r="M133" t="str">
            <v>-</v>
          </cell>
          <cell r="N133" t="str">
            <v>INHIL</v>
          </cell>
        </row>
        <row r="134">
          <cell r="F134">
            <v>36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INHIL</v>
          </cell>
        </row>
        <row r="135">
          <cell r="F135">
            <v>23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24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INHIL</v>
          </cell>
        </row>
        <row r="137">
          <cell r="F137">
            <v>34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33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INHIL</v>
          </cell>
        </row>
        <row r="139">
          <cell r="F139">
            <v>29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INHIL</v>
          </cell>
        </row>
        <row r="140">
          <cell r="F140">
            <v>23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INHIL</v>
          </cell>
        </row>
        <row r="141">
          <cell r="F141">
            <v>5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INHIL</v>
          </cell>
        </row>
        <row r="142">
          <cell r="F142">
            <v>22</v>
          </cell>
          <cell r="J142" t="str">
            <v>-</v>
          </cell>
          <cell r="K142" t="str">
            <v>-</v>
          </cell>
          <cell r="L142" t="str">
            <v>INHIL</v>
          </cell>
          <cell r="M142" t="str">
            <v>-</v>
          </cell>
          <cell r="N142" t="str">
            <v>INHIL</v>
          </cell>
        </row>
        <row r="143">
          <cell r="F143">
            <v>27</v>
          </cell>
          <cell r="J143" t="str">
            <v>INHIL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INHIL</v>
          </cell>
        </row>
        <row r="144">
          <cell r="F144">
            <v>23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No</v>
          </cell>
        </row>
        <row r="145">
          <cell r="F145">
            <v>31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No</v>
          </cell>
        </row>
        <row r="146">
          <cell r="F146">
            <v>25</v>
          </cell>
          <cell r="J146" t="str">
            <v>INHIL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INHIL</v>
          </cell>
        </row>
        <row r="147">
          <cell r="F147">
            <v>27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INHIL</v>
          </cell>
        </row>
        <row r="148">
          <cell r="F148">
            <v>22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No</v>
          </cell>
        </row>
        <row r="149">
          <cell r="F149">
            <v>28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INHIL</v>
          </cell>
        </row>
        <row r="150">
          <cell r="F150">
            <v>33</v>
          </cell>
          <cell r="J150" t="str">
            <v>-</v>
          </cell>
          <cell r="K150" t="str">
            <v>-</v>
          </cell>
          <cell r="L150" t="str">
            <v>-</v>
          </cell>
          <cell r="M150" t="str">
            <v>-</v>
          </cell>
          <cell r="N150" t="str">
            <v>INHIL</v>
          </cell>
        </row>
        <row r="151">
          <cell r="F151">
            <v>20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No</v>
          </cell>
        </row>
        <row r="152">
          <cell r="F152">
            <v>20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No</v>
          </cell>
        </row>
        <row r="153">
          <cell r="F153">
            <v>21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No</v>
          </cell>
        </row>
        <row r="154">
          <cell r="F154">
            <v>26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No</v>
          </cell>
        </row>
        <row r="155">
          <cell r="F155">
            <v>20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-</v>
          </cell>
          <cell r="N155" t="str">
            <v>No</v>
          </cell>
        </row>
        <row r="156">
          <cell r="F156">
            <v>26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No</v>
          </cell>
        </row>
        <row r="157">
          <cell r="F157">
            <v>20</v>
          </cell>
          <cell r="J157" t="str">
            <v>-</v>
          </cell>
          <cell r="K157" t="str">
            <v>-</v>
          </cell>
          <cell r="L157" t="str">
            <v>-</v>
          </cell>
          <cell r="M157" t="str">
            <v>-</v>
          </cell>
          <cell r="N157" t="str">
            <v>No</v>
          </cell>
        </row>
        <row r="158">
          <cell r="F158">
            <v>21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No</v>
          </cell>
        </row>
        <row r="159">
          <cell r="F159">
            <v>25</v>
          </cell>
          <cell r="J159" t="str">
            <v>-</v>
          </cell>
          <cell r="K159" t="str">
            <v>-</v>
          </cell>
          <cell r="L159" t="str">
            <v>-</v>
          </cell>
          <cell r="M159" t="str">
            <v>-</v>
          </cell>
          <cell r="N159" t="str">
            <v>No</v>
          </cell>
        </row>
        <row r="160">
          <cell r="F160">
            <v>21</v>
          </cell>
          <cell r="J160" t="str">
            <v>-</v>
          </cell>
          <cell r="K160" t="str">
            <v>-</v>
          </cell>
          <cell r="L160" t="str">
            <v>-</v>
          </cell>
          <cell r="M160" t="str">
            <v>-</v>
          </cell>
          <cell r="N160" t="str">
            <v>No</v>
          </cell>
        </row>
        <row r="161">
          <cell r="F161">
            <v>19</v>
          </cell>
          <cell r="J161" t="str">
            <v>-</v>
          </cell>
          <cell r="K161" t="str">
            <v>-</v>
          </cell>
          <cell r="L161" t="str">
            <v>-</v>
          </cell>
          <cell r="M161" t="str">
            <v>-</v>
          </cell>
          <cell r="N161" t="str">
            <v>No</v>
          </cell>
        </row>
        <row r="162">
          <cell r="F162">
            <v>23</v>
          </cell>
          <cell r="J162" t="str">
            <v>-</v>
          </cell>
          <cell r="K162" t="str">
            <v>-</v>
          </cell>
          <cell r="L162" t="str">
            <v>-</v>
          </cell>
          <cell r="M162" t="str">
            <v>-</v>
          </cell>
          <cell r="N162" t="str">
            <v>No</v>
          </cell>
        </row>
        <row r="163">
          <cell r="F163">
            <v>31</v>
          </cell>
          <cell r="J163" t="str">
            <v>-</v>
          </cell>
          <cell r="K163" t="str">
            <v>-</v>
          </cell>
          <cell r="L163" t="str">
            <v>-</v>
          </cell>
          <cell r="M163" t="str">
            <v>-</v>
          </cell>
          <cell r="N163" t="str">
            <v>No</v>
          </cell>
        </row>
        <row r="164">
          <cell r="F164">
            <v>21</v>
          </cell>
          <cell r="J164" t="str">
            <v>-</v>
          </cell>
          <cell r="K164" t="str">
            <v>-</v>
          </cell>
          <cell r="L164" t="str">
            <v>-</v>
          </cell>
          <cell r="M164" t="str">
            <v>-</v>
          </cell>
          <cell r="N164" t="str">
            <v>No</v>
          </cell>
        </row>
        <row r="165">
          <cell r="F165">
            <v>20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No</v>
          </cell>
        </row>
        <row r="166">
          <cell r="F166">
            <v>22</v>
          </cell>
          <cell r="J166" t="str">
            <v>-</v>
          </cell>
          <cell r="K166" t="str">
            <v>-</v>
          </cell>
          <cell r="L166" t="str">
            <v>-</v>
          </cell>
          <cell r="M166" t="str">
            <v>-</v>
          </cell>
          <cell r="N166" t="str">
            <v>No</v>
          </cell>
        </row>
        <row r="167">
          <cell r="F167">
            <v>20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-</v>
          </cell>
          <cell r="N167" t="str">
            <v>No</v>
          </cell>
        </row>
        <row r="168">
          <cell r="F168">
            <v>28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No</v>
          </cell>
        </row>
        <row r="169">
          <cell r="F169">
            <v>21</v>
          </cell>
          <cell r="J169" t="str">
            <v>-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No</v>
          </cell>
        </row>
        <row r="170">
          <cell r="F170">
            <v>22</v>
          </cell>
          <cell r="J170" t="str">
            <v>-</v>
          </cell>
          <cell r="K170" t="str">
            <v>-</v>
          </cell>
          <cell r="L170" t="str">
            <v>-</v>
          </cell>
          <cell r="M170" t="str">
            <v>-</v>
          </cell>
          <cell r="N170" t="str">
            <v>No</v>
          </cell>
        </row>
        <row r="171">
          <cell r="F171">
            <v>24</v>
          </cell>
          <cell r="J171" t="str">
            <v>-</v>
          </cell>
          <cell r="K171" t="str">
            <v>-</v>
          </cell>
          <cell r="L171" t="str">
            <v>-</v>
          </cell>
          <cell r="M171" t="str">
            <v>-</v>
          </cell>
          <cell r="N171" t="str">
            <v>No</v>
          </cell>
        </row>
        <row r="172">
          <cell r="F172">
            <v>20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No</v>
          </cell>
        </row>
        <row r="173">
          <cell r="F173">
            <v>28</v>
          </cell>
          <cell r="J173" t="str">
            <v>-</v>
          </cell>
          <cell r="K173" t="str">
            <v>-</v>
          </cell>
          <cell r="L173" t="str">
            <v>-</v>
          </cell>
          <cell r="M173" t="str">
            <v>-</v>
          </cell>
          <cell r="N173" t="str">
            <v>No</v>
          </cell>
        </row>
        <row r="174">
          <cell r="F174">
            <v>20</v>
          </cell>
          <cell r="J174" t="str">
            <v>-</v>
          </cell>
          <cell r="K174" t="str">
            <v>-</v>
          </cell>
          <cell r="L174" t="str">
            <v>-</v>
          </cell>
          <cell r="M174" t="str">
            <v>-</v>
          </cell>
          <cell r="N174" t="str">
            <v>No</v>
          </cell>
        </row>
        <row r="175">
          <cell r="F175">
            <v>33</v>
          </cell>
          <cell r="J175" t="str">
            <v>-</v>
          </cell>
          <cell r="K175" t="str">
            <v>-</v>
          </cell>
          <cell r="L175" t="str">
            <v>-</v>
          </cell>
          <cell r="M175" t="str">
            <v>-</v>
          </cell>
          <cell r="N175" t="str">
            <v>No</v>
          </cell>
        </row>
        <row r="176">
          <cell r="F176">
            <v>25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No</v>
          </cell>
        </row>
        <row r="177">
          <cell r="F177">
            <v>26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No</v>
          </cell>
        </row>
        <row r="178">
          <cell r="F178">
            <v>20</v>
          </cell>
          <cell r="J178" t="str">
            <v>-</v>
          </cell>
          <cell r="K178" t="str">
            <v>-</v>
          </cell>
          <cell r="L178" t="str">
            <v>-</v>
          </cell>
          <cell r="M178" t="str">
            <v>-</v>
          </cell>
          <cell r="N178" t="str">
            <v>No</v>
          </cell>
        </row>
        <row r="179">
          <cell r="F179">
            <v>23</v>
          </cell>
          <cell r="J179" t="str">
            <v>-</v>
          </cell>
          <cell r="K179" t="str">
            <v>-</v>
          </cell>
          <cell r="L179" t="str">
            <v>-</v>
          </cell>
          <cell r="M179" t="str">
            <v>-</v>
          </cell>
          <cell r="N179" t="str">
            <v>No</v>
          </cell>
        </row>
        <row r="180">
          <cell r="F180">
            <v>18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-</v>
          </cell>
          <cell r="N180" t="str">
            <v>No</v>
          </cell>
        </row>
        <row r="181">
          <cell r="F181">
            <v>24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-</v>
          </cell>
          <cell r="N181" t="str">
            <v>No</v>
          </cell>
        </row>
        <row r="182">
          <cell r="F182">
            <v>22</v>
          </cell>
          <cell r="J182" t="str">
            <v>-</v>
          </cell>
          <cell r="K182" t="str">
            <v>-</v>
          </cell>
          <cell r="L182" t="str">
            <v>-</v>
          </cell>
          <cell r="M182" t="str">
            <v>-</v>
          </cell>
          <cell r="N182" t="str">
            <v>No</v>
          </cell>
        </row>
        <row r="183">
          <cell r="F183">
            <v>24</v>
          </cell>
          <cell r="J183" t="str">
            <v>-</v>
          </cell>
          <cell r="K183" t="str">
            <v>-</v>
          </cell>
          <cell r="L183" t="str">
            <v>-</v>
          </cell>
          <cell r="M183" t="str">
            <v>-</v>
          </cell>
          <cell r="N183" t="str">
            <v>No</v>
          </cell>
        </row>
        <row r="184">
          <cell r="F184">
            <v>27</v>
          </cell>
          <cell r="J184" t="str">
            <v>-</v>
          </cell>
          <cell r="K184" t="str">
            <v>-</v>
          </cell>
          <cell r="L184" t="str">
            <v>-</v>
          </cell>
          <cell r="M184" t="str">
            <v>-</v>
          </cell>
          <cell r="N184" t="str">
            <v>No</v>
          </cell>
        </row>
        <row r="185">
          <cell r="F185">
            <v>20</v>
          </cell>
          <cell r="J185" t="str">
            <v>-</v>
          </cell>
          <cell r="K185" t="str">
            <v>-</v>
          </cell>
          <cell r="L185" t="str">
            <v>-</v>
          </cell>
          <cell r="M185" t="str">
            <v>-</v>
          </cell>
          <cell r="N185" t="str">
            <v>No</v>
          </cell>
        </row>
        <row r="186">
          <cell r="F186">
            <v>19</v>
          </cell>
          <cell r="J186" t="str">
            <v>-</v>
          </cell>
          <cell r="K186" t="str">
            <v>-</v>
          </cell>
          <cell r="L186" t="str">
            <v>-</v>
          </cell>
          <cell r="M186" t="str">
            <v>-</v>
          </cell>
          <cell r="N186" t="str">
            <v>No</v>
          </cell>
        </row>
        <row r="187">
          <cell r="F187">
            <v>19</v>
          </cell>
          <cell r="J187" t="str">
            <v>-</v>
          </cell>
          <cell r="K187" t="str">
            <v>-</v>
          </cell>
          <cell r="L187" t="str">
            <v>-</v>
          </cell>
          <cell r="M187" t="str">
            <v>-</v>
          </cell>
          <cell r="N187" t="str">
            <v>No</v>
          </cell>
        </row>
        <row r="188">
          <cell r="F188">
            <v>20</v>
          </cell>
          <cell r="J188" t="str">
            <v>-</v>
          </cell>
          <cell r="K188" t="str">
            <v>-</v>
          </cell>
          <cell r="L188" t="str">
            <v>-</v>
          </cell>
          <cell r="M188" t="str">
            <v>-</v>
          </cell>
          <cell r="N188" t="str">
            <v>No</v>
          </cell>
        </row>
        <row r="189">
          <cell r="F189">
            <v>21</v>
          </cell>
          <cell r="J189" t="str">
            <v>-</v>
          </cell>
          <cell r="K189" t="str">
            <v>-</v>
          </cell>
          <cell r="L189" t="str">
            <v>-</v>
          </cell>
          <cell r="M189" t="str">
            <v>-</v>
          </cell>
          <cell r="N189" t="str">
            <v>No</v>
          </cell>
        </row>
        <row r="190">
          <cell r="F190">
            <v>22</v>
          </cell>
          <cell r="J190" t="str">
            <v>-</v>
          </cell>
          <cell r="K190" t="str">
            <v>-</v>
          </cell>
          <cell r="L190" t="str">
            <v>-</v>
          </cell>
          <cell r="M190" t="str">
            <v>-</v>
          </cell>
          <cell r="N190" t="str">
            <v>No</v>
          </cell>
        </row>
        <row r="191">
          <cell r="F191">
            <v>21</v>
          </cell>
          <cell r="J191" t="str">
            <v>-</v>
          </cell>
          <cell r="K191" t="str">
            <v>-</v>
          </cell>
          <cell r="L191" t="str">
            <v>INHIL</v>
          </cell>
          <cell r="M191" t="str">
            <v>-</v>
          </cell>
          <cell r="N191" t="str">
            <v>INHIL</v>
          </cell>
        </row>
        <row r="192">
          <cell r="F192">
            <v>22</v>
          </cell>
          <cell r="J192" t="str">
            <v>-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No</v>
          </cell>
        </row>
        <row r="193">
          <cell r="F193">
            <v>21</v>
          </cell>
          <cell r="J193" t="str">
            <v>-</v>
          </cell>
          <cell r="K193" t="str">
            <v>-</v>
          </cell>
          <cell r="L193" t="str">
            <v>INHIL</v>
          </cell>
          <cell r="M193" t="str">
            <v>-</v>
          </cell>
          <cell r="N193" t="str">
            <v>INHIL</v>
          </cell>
        </row>
        <row r="194">
          <cell r="F194">
            <v>19</v>
          </cell>
          <cell r="J194" t="str">
            <v>-</v>
          </cell>
          <cell r="K194" t="str">
            <v>-</v>
          </cell>
          <cell r="L194" t="str">
            <v>INHIL</v>
          </cell>
          <cell r="M194" t="str">
            <v>-</v>
          </cell>
          <cell r="N194" t="str">
            <v>INHIL</v>
          </cell>
        </row>
        <row r="195">
          <cell r="F195">
            <v>21</v>
          </cell>
          <cell r="J195" t="str">
            <v>-</v>
          </cell>
          <cell r="K195" t="str">
            <v>-</v>
          </cell>
          <cell r="L195" t="str">
            <v>-</v>
          </cell>
          <cell r="M195" t="str">
            <v>-</v>
          </cell>
          <cell r="N195" t="str">
            <v>No</v>
          </cell>
        </row>
        <row r="196">
          <cell r="F196">
            <v>20</v>
          </cell>
          <cell r="J196" t="str">
            <v>-</v>
          </cell>
          <cell r="K196" t="str">
            <v>-</v>
          </cell>
          <cell r="L196" t="str">
            <v>-</v>
          </cell>
          <cell r="M196" t="str">
            <v>-</v>
          </cell>
          <cell r="N196" t="str">
            <v>No</v>
          </cell>
        </row>
        <row r="197">
          <cell r="F197">
            <v>22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-</v>
          </cell>
          <cell r="N197" t="str">
            <v>No</v>
          </cell>
        </row>
        <row r="198">
          <cell r="B198">
            <v>60030</v>
          </cell>
          <cell r="F198">
            <v>26</v>
          </cell>
          <cell r="J198" t="str">
            <v>-</v>
          </cell>
          <cell r="K198" t="str">
            <v>-</v>
          </cell>
          <cell r="L198" t="str">
            <v>-</v>
          </cell>
          <cell r="M198" t="str">
            <v>-</v>
          </cell>
          <cell r="N198" t="str">
            <v>No</v>
          </cell>
        </row>
        <row r="199">
          <cell r="F199">
            <v>26</v>
          </cell>
          <cell r="J199" t="str">
            <v>-</v>
          </cell>
          <cell r="K199" t="str">
            <v>-</v>
          </cell>
          <cell r="L199" t="str">
            <v>-</v>
          </cell>
          <cell r="M199" t="str">
            <v>-</v>
          </cell>
          <cell r="N199" t="str">
            <v>No</v>
          </cell>
        </row>
        <row r="200">
          <cell r="F200">
            <v>20</v>
          </cell>
          <cell r="J200" t="str">
            <v>-</v>
          </cell>
          <cell r="K200" t="str">
            <v>-</v>
          </cell>
          <cell r="L200" t="str">
            <v>-</v>
          </cell>
          <cell r="M200" t="str">
            <v>-</v>
          </cell>
          <cell r="N200" t="str">
            <v>No</v>
          </cell>
        </row>
        <row r="201">
          <cell r="F201">
            <v>24</v>
          </cell>
          <cell r="J201" t="str">
            <v>INHIL</v>
          </cell>
          <cell r="K201" t="str">
            <v>-</v>
          </cell>
          <cell r="L201" t="str">
            <v>-</v>
          </cell>
          <cell r="M201" t="str">
            <v>-</v>
          </cell>
          <cell r="N201" t="str">
            <v>INHIL</v>
          </cell>
        </row>
        <row r="202">
          <cell r="F202">
            <v>97</v>
          </cell>
          <cell r="J202" t="str">
            <v>-</v>
          </cell>
          <cell r="K202" t="str">
            <v>-</v>
          </cell>
          <cell r="L202" t="str">
            <v>INHIL</v>
          </cell>
          <cell r="M202" t="str">
            <v>-</v>
          </cell>
          <cell r="N202" t="str">
            <v>INHIL</v>
          </cell>
        </row>
        <row r="203">
          <cell r="F203">
            <v>25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-</v>
          </cell>
          <cell r="N203" t="str">
            <v>No</v>
          </cell>
        </row>
        <row r="204">
          <cell r="F204">
            <v>19</v>
          </cell>
          <cell r="J204" t="str">
            <v>-</v>
          </cell>
          <cell r="K204" t="str">
            <v>-</v>
          </cell>
          <cell r="L204" t="str">
            <v>-</v>
          </cell>
          <cell r="M204" t="str">
            <v>-</v>
          </cell>
          <cell r="N204" t="str">
            <v>No</v>
          </cell>
        </row>
        <row r="205">
          <cell r="F205">
            <v>28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-</v>
          </cell>
          <cell r="N205" t="str">
            <v>No</v>
          </cell>
        </row>
        <row r="206">
          <cell r="F206">
            <v>25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-</v>
          </cell>
          <cell r="N206" t="str">
            <v>No</v>
          </cell>
        </row>
        <row r="207">
          <cell r="F207">
            <v>19</v>
          </cell>
          <cell r="J207" t="str">
            <v>-</v>
          </cell>
          <cell r="K207" t="str">
            <v>-</v>
          </cell>
          <cell r="L207" t="str">
            <v>-</v>
          </cell>
          <cell r="M207" t="str">
            <v>-</v>
          </cell>
          <cell r="N207" t="str">
            <v>No</v>
          </cell>
        </row>
        <row r="208">
          <cell r="F208">
            <v>29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-</v>
          </cell>
          <cell r="N208" t="str">
            <v>No</v>
          </cell>
        </row>
        <row r="209">
          <cell r="F209">
            <v>21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-</v>
          </cell>
          <cell r="N209" t="str">
            <v>No</v>
          </cell>
        </row>
        <row r="210">
          <cell r="F210">
            <v>24</v>
          </cell>
          <cell r="J210" t="str">
            <v>INHIL</v>
          </cell>
          <cell r="K210" t="str">
            <v>-</v>
          </cell>
          <cell r="L210" t="str">
            <v>-</v>
          </cell>
          <cell r="M210" t="str">
            <v>-</v>
          </cell>
          <cell r="N210" t="str">
            <v>INHIL</v>
          </cell>
        </row>
        <row r="211">
          <cell r="F211">
            <v>24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-</v>
          </cell>
          <cell r="N211" t="str">
            <v>No</v>
          </cell>
        </row>
        <row r="212">
          <cell r="F212">
            <v>21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-</v>
          </cell>
          <cell r="N212" t="str">
            <v>No</v>
          </cell>
        </row>
        <row r="213">
          <cell r="F213">
            <v>19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No</v>
          </cell>
        </row>
        <row r="214">
          <cell r="F214">
            <v>26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-</v>
          </cell>
          <cell r="N214" t="str">
            <v>No</v>
          </cell>
        </row>
        <row r="215">
          <cell r="F215">
            <v>23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-</v>
          </cell>
          <cell r="N215" t="str">
            <v>No</v>
          </cell>
        </row>
        <row r="216">
          <cell r="F216">
            <v>27</v>
          </cell>
          <cell r="J216" t="str">
            <v>-</v>
          </cell>
          <cell r="K216" t="str">
            <v>-</v>
          </cell>
          <cell r="L216" t="str">
            <v>INHIL</v>
          </cell>
          <cell r="M216" t="str">
            <v>-</v>
          </cell>
          <cell r="N216" t="str">
            <v>INHIL</v>
          </cell>
        </row>
        <row r="217">
          <cell r="F217">
            <v>22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-</v>
          </cell>
          <cell r="N217" t="str">
            <v>No</v>
          </cell>
        </row>
        <row r="218">
          <cell r="F218">
            <v>22</v>
          </cell>
          <cell r="J218" t="str">
            <v>-</v>
          </cell>
          <cell r="K218" t="str">
            <v>-</v>
          </cell>
          <cell r="L218" t="str">
            <v>-</v>
          </cell>
          <cell r="M218" t="str">
            <v>-</v>
          </cell>
          <cell r="N218" t="str">
            <v>No</v>
          </cell>
        </row>
        <row r="219">
          <cell r="F219">
            <v>29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-</v>
          </cell>
          <cell r="N219" t="str">
            <v>No</v>
          </cell>
        </row>
        <row r="220">
          <cell r="F220">
            <v>21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-</v>
          </cell>
          <cell r="N220" t="str">
            <v>No</v>
          </cell>
        </row>
        <row r="221">
          <cell r="F221">
            <v>25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No</v>
          </cell>
        </row>
        <row r="222">
          <cell r="F222">
            <v>21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-</v>
          </cell>
          <cell r="N222" t="str">
            <v>No</v>
          </cell>
        </row>
        <row r="223">
          <cell r="F223">
            <v>21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-</v>
          </cell>
          <cell r="N223" t="str">
            <v>No</v>
          </cell>
        </row>
        <row r="224">
          <cell r="F224">
            <v>21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-</v>
          </cell>
          <cell r="N224" t="str">
            <v>No</v>
          </cell>
        </row>
        <row r="225">
          <cell r="F225">
            <v>21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-</v>
          </cell>
          <cell r="N225" t="str">
            <v>No</v>
          </cell>
        </row>
        <row r="226">
          <cell r="F226">
            <v>32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-</v>
          </cell>
          <cell r="N226" t="str">
            <v>No</v>
          </cell>
        </row>
        <row r="227">
          <cell r="F227">
            <v>20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-</v>
          </cell>
          <cell r="N227" t="str">
            <v>No</v>
          </cell>
        </row>
        <row r="228">
          <cell r="F228">
            <v>19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-</v>
          </cell>
          <cell r="N228" t="str">
            <v>No</v>
          </cell>
        </row>
        <row r="229">
          <cell r="F229">
            <v>20</v>
          </cell>
          <cell r="J229" t="str">
            <v>-</v>
          </cell>
          <cell r="K229" t="str">
            <v>-</v>
          </cell>
          <cell r="L229" t="str">
            <v>-</v>
          </cell>
          <cell r="M229" t="str">
            <v>-</v>
          </cell>
          <cell r="N229" t="str">
            <v>No</v>
          </cell>
        </row>
        <row r="230">
          <cell r="F230">
            <v>21</v>
          </cell>
          <cell r="J230" t="str">
            <v>-</v>
          </cell>
          <cell r="K230" t="str">
            <v>-</v>
          </cell>
          <cell r="L230" t="str">
            <v>-</v>
          </cell>
          <cell r="M230" t="str">
            <v>-</v>
          </cell>
          <cell r="N230" t="str">
            <v>No</v>
          </cell>
        </row>
        <row r="231">
          <cell r="F231">
            <v>19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-</v>
          </cell>
          <cell r="N231" t="str">
            <v>No</v>
          </cell>
        </row>
        <row r="232">
          <cell r="F232">
            <v>25</v>
          </cell>
          <cell r="J232" t="str">
            <v>-</v>
          </cell>
          <cell r="K232" t="str">
            <v>-</v>
          </cell>
          <cell r="L232" t="str">
            <v>-</v>
          </cell>
          <cell r="M232" t="str">
            <v>-</v>
          </cell>
          <cell r="N232" t="str">
            <v>No</v>
          </cell>
        </row>
        <row r="233">
          <cell r="F233">
            <v>20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-</v>
          </cell>
          <cell r="N233" t="str">
            <v>No</v>
          </cell>
        </row>
        <row r="234">
          <cell r="F234">
            <v>24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-</v>
          </cell>
          <cell r="N234" t="str">
            <v>No</v>
          </cell>
        </row>
        <row r="235">
          <cell r="F235">
            <v>23</v>
          </cell>
          <cell r="J235" t="str">
            <v>-</v>
          </cell>
          <cell r="K235" t="str">
            <v>-</v>
          </cell>
          <cell r="L235" t="str">
            <v>-</v>
          </cell>
          <cell r="M235" t="str">
            <v>-</v>
          </cell>
          <cell r="N235" t="str">
            <v>No</v>
          </cell>
        </row>
        <row r="236">
          <cell r="F236">
            <v>21</v>
          </cell>
          <cell r="J236" t="str">
            <v>-</v>
          </cell>
          <cell r="K236" t="str">
            <v>-</v>
          </cell>
          <cell r="L236" t="str">
            <v>-</v>
          </cell>
          <cell r="M236" t="str">
            <v>-</v>
          </cell>
          <cell r="N236" t="str">
            <v>No</v>
          </cell>
        </row>
        <row r="237">
          <cell r="F237">
            <v>20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-</v>
          </cell>
          <cell r="N237" t="str">
            <v>No</v>
          </cell>
        </row>
        <row r="238">
          <cell r="F238">
            <v>19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-</v>
          </cell>
          <cell r="N238" t="str">
            <v>No</v>
          </cell>
        </row>
        <row r="239">
          <cell r="F239">
            <v>30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-</v>
          </cell>
          <cell r="N239" t="str">
            <v>INHIL</v>
          </cell>
        </row>
        <row r="240">
          <cell r="F240">
            <v>23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-</v>
          </cell>
          <cell r="N240" t="str">
            <v>No</v>
          </cell>
        </row>
        <row r="241">
          <cell r="F241">
            <v>20</v>
          </cell>
          <cell r="J241" t="str">
            <v>-</v>
          </cell>
          <cell r="K241" t="str">
            <v>-</v>
          </cell>
          <cell r="L241" t="str">
            <v>INHIL</v>
          </cell>
          <cell r="M241" t="str">
            <v>-</v>
          </cell>
          <cell r="N241" t="str">
            <v>INHIL</v>
          </cell>
        </row>
        <row r="242">
          <cell r="F242">
            <v>22</v>
          </cell>
          <cell r="J242" t="str">
            <v>-</v>
          </cell>
          <cell r="K242" t="str">
            <v>-</v>
          </cell>
          <cell r="L242" t="str">
            <v>-</v>
          </cell>
          <cell r="M242" t="str">
            <v>-</v>
          </cell>
          <cell r="N242" t="str">
            <v>No</v>
          </cell>
        </row>
        <row r="243">
          <cell r="F243">
            <v>20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-</v>
          </cell>
          <cell r="N243" t="str">
            <v>No</v>
          </cell>
        </row>
        <row r="244">
          <cell r="F244">
            <v>21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-</v>
          </cell>
          <cell r="N244" t="str">
            <v>No</v>
          </cell>
        </row>
        <row r="245">
          <cell r="F245">
            <v>21</v>
          </cell>
          <cell r="J245" t="str">
            <v>INHIL</v>
          </cell>
          <cell r="K245" t="str">
            <v>-</v>
          </cell>
          <cell r="L245" t="str">
            <v>-</v>
          </cell>
          <cell r="M245" t="str">
            <v>-</v>
          </cell>
          <cell r="N245" t="str">
            <v>INHIL</v>
          </cell>
        </row>
        <row r="246">
          <cell r="F246">
            <v>23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-</v>
          </cell>
          <cell r="N246" t="str">
            <v>No</v>
          </cell>
        </row>
        <row r="247">
          <cell r="F247">
            <v>30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-</v>
          </cell>
          <cell r="N247" t="str">
            <v>No</v>
          </cell>
        </row>
        <row r="248">
          <cell r="F248">
            <v>20</v>
          </cell>
          <cell r="J248" t="str">
            <v>INHIL</v>
          </cell>
          <cell r="K248" t="str">
            <v>-</v>
          </cell>
          <cell r="L248" t="str">
            <v>-</v>
          </cell>
          <cell r="M248" t="str">
            <v>-</v>
          </cell>
          <cell r="N248" t="str">
            <v>INHIL</v>
          </cell>
        </row>
        <row r="249">
          <cell r="F249">
            <v>20</v>
          </cell>
          <cell r="J249" t="str">
            <v>-</v>
          </cell>
          <cell r="K249" t="str">
            <v>-</v>
          </cell>
          <cell r="L249" t="str">
            <v>-</v>
          </cell>
          <cell r="M249" t="str">
            <v>-</v>
          </cell>
          <cell r="N249" t="str">
            <v>No</v>
          </cell>
        </row>
        <row r="250">
          <cell r="F250">
            <v>22</v>
          </cell>
          <cell r="J250" t="str">
            <v>-</v>
          </cell>
          <cell r="K250" t="str">
            <v>-</v>
          </cell>
          <cell r="L250" t="str">
            <v>-</v>
          </cell>
          <cell r="M250" t="str">
            <v>-</v>
          </cell>
          <cell r="N250" t="str">
            <v>No</v>
          </cell>
        </row>
        <row r="251">
          <cell r="F251">
            <v>20</v>
          </cell>
          <cell r="J251" t="str">
            <v>-</v>
          </cell>
          <cell r="K251" t="str">
            <v>-</v>
          </cell>
          <cell r="L251" t="str">
            <v>-</v>
          </cell>
          <cell r="M251" t="str">
            <v>-</v>
          </cell>
          <cell r="N251" t="str">
            <v>No</v>
          </cell>
        </row>
        <row r="252">
          <cell r="F252">
            <v>23</v>
          </cell>
          <cell r="J252" t="str">
            <v>-</v>
          </cell>
          <cell r="K252" t="str">
            <v>-</v>
          </cell>
          <cell r="L252" t="str">
            <v>-</v>
          </cell>
          <cell r="M252" t="str">
            <v>-</v>
          </cell>
          <cell r="N252" t="str">
            <v>No</v>
          </cell>
        </row>
        <row r="253">
          <cell r="F253">
            <v>20</v>
          </cell>
          <cell r="J253" t="str">
            <v>-</v>
          </cell>
          <cell r="K253" t="str">
            <v>-</v>
          </cell>
          <cell r="L253" t="str">
            <v>-</v>
          </cell>
          <cell r="M253" t="str">
            <v>-</v>
          </cell>
          <cell r="N253" t="str">
            <v>No</v>
          </cell>
        </row>
        <row r="254">
          <cell r="F254">
            <v>22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No</v>
          </cell>
        </row>
        <row r="255">
          <cell r="F255">
            <v>22</v>
          </cell>
          <cell r="J255" t="str">
            <v>INHIL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INHIL</v>
          </cell>
        </row>
        <row r="256">
          <cell r="F256">
            <v>20</v>
          </cell>
          <cell r="J256" t="str">
            <v>-</v>
          </cell>
          <cell r="K256" t="str">
            <v>INHIL</v>
          </cell>
          <cell r="L256" t="str">
            <v>-</v>
          </cell>
          <cell r="M256" t="str">
            <v>-</v>
          </cell>
          <cell r="N256" t="str">
            <v>INHIL</v>
          </cell>
        </row>
        <row r="257">
          <cell r="F257">
            <v>20</v>
          </cell>
          <cell r="J257" t="str">
            <v>-</v>
          </cell>
          <cell r="K257" t="str">
            <v>INHIL</v>
          </cell>
          <cell r="L257" t="str">
            <v>-</v>
          </cell>
          <cell r="M257" t="str">
            <v>-</v>
          </cell>
          <cell r="N257" t="str">
            <v>INHIL</v>
          </cell>
        </row>
        <row r="258">
          <cell r="F258">
            <v>23</v>
          </cell>
          <cell r="J258" t="str">
            <v>-</v>
          </cell>
          <cell r="K258" t="str">
            <v>-</v>
          </cell>
          <cell r="L258" t="str">
            <v>INHIL</v>
          </cell>
          <cell r="M258" t="str">
            <v>-</v>
          </cell>
          <cell r="N258" t="str">
            <v>INHIL</v>
          </cell>
        </row>
        <row r="259">
          <cell r="F259">
            <v>24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No</v>
          </cell>
        </row>
        <row r="260">
          <cell r="F260">
            <v>25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No</v>
          </cell>
        </row>
        <row r="261">
          <cell r="F261">
            <v>19</v>
          </cell>
          <cell r="J261" t="str">
            <v>-</v>
          </cell>
          <cell r="K261" t="str">
            <v>INHIL</v>
          </cell>
          <cell r="L261" t="str">
            <v>-</v>
          </cell>
          <cell r="M261" t="str">
            <v>-</v>
          </cell>
          <cell r="N261" t="str">
            <v>INHIL</v>
          </cell>
        </row>
        <row r="262">
          <cell r="F262">
            <v>23</v>
          </cell>
          <cell r="J262" t="str">
            <v>-</v>
          </cell>
          <cell r="K262" t="str">
            <v>INHIL</v>
          </cell>
          <cell r="L262" t="str">
            <v>-</v>
          </cell>
          <cell r="M262" t="str">
            <v>-</v>
          </cell>
          <cell r="N262" t="str">
            <v>INHIL</v>
          </cell>
        </row>
        <row r="263">
          <cell r="F263">
            <v>21</v>
          </cell>
          <cell r="J263" t="str">
            <v>-</v>
          </cell>
          <cell r="K263" t="str">
            <v>-</v>
          </cell>
          <cell r="L263" t="str">
            <v>INHIL</v>
          </cell>
          <cell r="M263" t="str">
            <v>-</v>
          </cell>
          <cell r="N263" t="str">
            <v>INHIL</v>
          </cell>
        </row>
        <row r="264">
          <cell r="F264">
            <v>21</v>
          </cell>
          <cell r="J264" t="str">
            <v>-</v>
          </cell>
          <cell r="K264" t="str">
            <v>-</v>
          </cell>
          <cell r="L264" t="str">
            <v>INHIL</v>
          </cell>
          <cell r="M264" t="str">
            <v>-</v>
          </cell>
          <cell r="N264" t="str">
            <v>INHIL</v>
          </cell>
        </row>
        <row r="265">
          <cell r="F265">
            <v>23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No</v>
          </cell>
        </row>
        <row r="266">
          <cell r="F266">
            <v>28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No</v>
          </cell>
        </row>
        <row r="267">
          <cell r="F267">
            <v>22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No</v>
          </cell>
        </row>
        <row r="268">
          <cell r="F268">
            <v>19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No</v>
          </cell>
        </row>
        <row r="269">
          <cell r="F269">
            <v>19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No</v>
          </cell>
        </row>
        <row r="270">
          <cell r="F270">
            <v>25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No</v>
          </cell>
        </row>
        <row r="271">
          <cell r="F271">
            <v>21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No</v>
          </cell>
        </row>
        <row r="272">
          <cell r="F272">
            <v>20</v>
          </cell>
          <cell r="J272" t="str">
            <v>-</v>
          </cell>
          <cell r="K272" t="str">
            <v>INHIL</v>
          </cell>
          <cell r="L272" t="str">
            <v>-</v>
          </cell>
          <cell r="M272" t="str">
            <v>-</v>
          </cell>
          <cell r="N272" t="str">
            <v>INHIL</v>
          </cell>
        </row>
        <row r="273">
          <cell r="F273">
            <v>20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No</v>
          </cell>
        </row>
        <row r="274">
          <cell r="F274">
            <v>19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No</v>
          </cell>
        </row>
        <row r="275">
          <cell r="F275">
            <v>20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No</v>
          </cell>
        </row>
        <row r="276">
          <cell r="F276">
            <v>20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No</v>
          </cell>
        </row>
        <row r="277">
          <cell r="F277">
            <v>19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No</v>
          </cell>
        </row>
        <row r="278">
          <cell r="F278">
            <v>18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No</v>
          </cell>
        </row>
        <row r="279">
          <cell r="F279">
            <v>21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No</v>
          </cell>
        </row>
        <row r="280">
          <cell r="F280">
            <v>21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No</v>
          </cell>
        </row>
        <row r="281">
          <cell r="F281">
            <v>20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No</v>
          </cell>
        </row>
        <row r="282">
          <cell r="F282">
            <v>20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No</v>
          </cell>
        </row>
        <row r="283">
          <cell r="F283">
            <v>22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No</v>
          </cell>
        </row>
        <row r="284">
          <cell r="F284">
            <v>23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No</v>
          </cell>
        </row>
        <row r="285">
          <cell r="F285">
            <v>20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No</v>
          </cell>
        </row>
        <row r="286">
          <cell r="F286">
            <v>27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No</v>
          </cell>
        </row>
        <row r="287">
          <cell r="F287">
            <v>20</v>
          </cell>
          <cell r="J287" t="str">
            <v>-</v>
          </cell>
          <cell r="K287" t="str">
            <v>-</v>
          </cell>
          <cell r="L287" t="str">
            <v>INHIL</v>
          </cell>
          <cell r="M287" t="str">
            <v>-</v>
          </cell>
          <cell r="N287" t="str">
            <v>INHIL</v>
          </cell>
        </row>
        <row r="288">
          <cell r="F288">
            <v>25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No</v>
          </cell>
        </row>
        <row r="289">
          <cell r="F289">
            <v>18</v>
          </cell>
          <cell r="J289" t="str">
            <v>INHIL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INHIL</v>
          </cell>
        </row>
        <row r="290">
          <cell r="F290">
            <v>22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No</v>
          </cell>
        </row>
        <row r="291">
          <cell r="F291">
            <v>17</v>
          </cell>
          <cell r="J291" t="str">
            <v>-</v>
          </cell>
          <cell r="K291" t="str">
            <v>INHIL</v>
          </cell>
          <cell r="L291" t="str">
            <v>-</v>
          </cell>
          <cell r="M291" t="str">
            <v>-</v>
          </cell>
          <cell r="N291" t="str">
            <v>INHIL</v>
          </cell>
        </row>
        <row r="292">
          <cell r="F292">
            <v>19</v>
          </cell>
          <cell r="J292" t="str">
            <v>-</v>
          </cell>
          <cell r="K292" t="str">
            <v>INHIL</v>
          </cell>
          <cell r="L292" t="str">
            <v>-</v>
          </cell>
          <cell r="M292" t="str">
            <v>-</v>
          </cell>
          <cell r="N292" t="str">
            <v>INHIL</v>
          </cell>
        </row>
        <row r="293">
          <cell r="F293">
            <v>18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No</v>
          </cell>
        </row>
        <row r="294">
          <cell r="F294">
            <v>19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No</v>
          </cell>
        </row>
        <row r="295">
          <cell r="F295">
            <v>19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No</v>
          </cell>
        </row>
        <row r="296">
          <cell r="F296">
            <v>18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No</v>
          </cell>
        </row>
        <row r="297">
          <cell r="F297">
            <v>17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No</v>
          </cell>
        </row>
        <row r="298">
          <cell r="F298">
            <v>20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No</v>
          </cell>
        </row>
        <row r="299">
          <cell r="F299">
            <v>19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No</v>
          </cell>
        </row>
        <row r="300">
          <cell r="F300">
            <v>18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No</v>
          </cell>
        </row>
        <row r="301">
          <cell r="F301">
            <v>18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No</v>
          </cell>
        </row>
        <row r="302">
          <cell r="F302">
            <v>19</v>
          </cell>
          <cell r="J302" t="str">
            <v>-</v>
          </cell>
          <cell r="K302" t="str">
            <v>-</v>
          </cell>
          <cell r="L302" t="str">
            <v>INHIL</v>
          </cell>
          <cell r="M302" t="str">
            <v>-</v>
          </cell>
          <cell r="N302" t="str">
            <v>INHIL</v>
          </cell>
        </row>
        <row r="303">
          <cell r="F303">
            <v>19</v>
          </cell>
          <cell r="J303" t="str">
            <v>INHIL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INHIL</v>
          </cell>
        </row>
        <row r="304">
          <cell r="F304">
            <v>20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No</v>
          </cell>
        </row>
        <row r="305">
          <cell r="F305">
            <v>19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No</v>
          </cell>
        </row>
        <row r="306">
          <cell r="F306">
            <v>18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No</v>
          </cell>
        </row>
        <row r="307">
          <cell r="F307">
            <v>19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No</v>
          </cell>
        </row>
        <row r="308">
          <cell r="F308">
            <v>18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No</v>
          </cell>
        </row>
        <row r="309">
          <cell r="F309">
            <v>18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No</v>
          </cell>
        </row>
        <row r="310">
          <cell r="F310">
            <v>19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No</v>
          </cell>
        </row>
        <row r="311">
          <cell r="F311">
            <v>20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No</v>
          </cell>
        </row>
        <row r="312">
          <cell r="F312">
            <v>19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No</v>
          </cell>
        </row>
        <row r="313">
          <cell r="F313">
            <v>18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No</v>
          </cell>
        </row>
        <row r="314">
          <cell r="F314">
            <v>18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No</v>
          </cell>
        </row>
        <row r="315">
          <cell r="F315">
            <v>22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No</v>
          </cell>
        </row>
        <row r="316">
          <cell r="F316">
            <v>19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INHIL</v>
          </cell>
        </row>
        <row r="317">
          <cell r="F317">
            <v>19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INHIL</v>
          </cell>
        </row>
        <row r="318">
          <cell r="F318">
            <v>18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INHIL</v>
          </cell>
        </row>
        <row r="319">
          <cell r="F319">
            <v>23</v>
          </cell>
          <cell r="J319" t="str">
            <v>INHIL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INHIL</v>
          </cell>
        </row>
        <row r="320">
          <cell r="F320">
            <v>20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INHIL</v>
          </cell>
        </row>
        <row r="321">
          <cell r="F321">
            <v>19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INHIL</v>
          </cell>
        </row>
        <row r="322">
          <cell r="F322">
            <v>19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INHIL</v>
          </cell>
        </row>
        <row r="323">
          <cell r="F323">
            <v>22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INHIL</v>
          </cell>
        </row>
        <row r="324">
          <cell r="F324">
            <v>22</v>
          </cell>
          <cell r="J324" t="str">
            <v>INHIL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INHIL</v>
          </cell>
        </row>
        <row r="325">
          <cell r="F325">
            <v>32</v>
          </cell>
          <cell r="J325" t="str">
            <v>-</v>
          </cell>
          <cell r="K325" t="str">
            <v>-</v>
          </cell>
          <cell r="L325" t="str">
            <v>INHIL</v>
          </cell>
          <cell r="M325" t="str">
            <v>-</v>
          </cell>
          <cell r="N325" t="str">
            <v>INHIL</v>
          </cell>
        </row>
        <row r="326">
          <cell r="F326">
            <v>18</v>
          </cell>
          <cell r="J326" t="str">
            <v>-</v>
          </cell>
          <cell r="K326" t="str">
            <v>-</v>
          </cell>
          <cell r="L326" t="str">
            <v>INHIL</v>
          </cell>
          <cell r="M326" t="str">
            <v>-</v>
          </cell>
          <cell r="N326" t="str">
            <v>INHIL</v>
          </cell>
        </row>
        <row r="327">
          <cell r="F327">
            <v>19</v>
          </cell>
          <cell r="J327" t="str">
            <v>-</v>
          </cell>
          <cell r="K327" t="str">
            <v>-</v>
          </cell>
          <cell r="L327" t="str">
            <v>INHIL</v>
          </cell>
          <cell r="M327" t="str">
            <v>-</v>
          </cell>
          <cell r="N327" t="str">
            <v>INHIL</v>
          </cell>
        </row>
        <row r="328">
          <cell r="F328">
            <v>21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INHIL</v>
          </cell>
        </row>
        <row r="329">
          <cell r="F329">
            <v>23</v>
          </cell>
          <cell r="J329" t="str">
            <v>-</v>
          </cell>
          <cell r="K329" t="str">
            <v>INHIL</v>
          </cell>
          <cell r="L329" t="str">
            <v>-</v>
          </cell>
          <cell r="M329" t="str">
            <v>-</v>
          </cell>
          <cell r="N329" t="str">
            <v>INHIL</v>
          </cell>
        </row>
        <row r="330">
          <cell r="F330">
            <v>22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No</v>
          </cell>
        </row>
        <row r="331">
          <cell r="F331">
            <v>29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No</v>
          </cell>
        </row>
        <row r="332">
          <cell r="F332">
            <v>19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No</v>
          </cell>
        </row>
        <row r="333">
          <cell r="F333">
            <v>20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No</v>
          </cell>
        </row>
        <row r="334">
          <cell r="F334">
            <v>21</v>
          </cell>
          <cell r="J334" t="str">
            <v>-</v>
          </cell>
          <cell r="K334" t="str">
            <v>-</v>
          </cell>
          <cell r="L334" t="str">
            <v>-</v>
          </cell>
          <cell r="M334" t="str">
            <v>-</v>
          </cell>
          <cell r="N334" t="str">
            <v>No</v>
          </cell>
        </row>
        <row r="335">
          <cell r="F335">
            <v>18</v>
          </cell>
          <cell r="J335" t="str">
            <v>-</v>
          </cell>
          <cell r="K335" t="str">
            <v>-</v>
          </cell>
          <cell r="L335" t="str">
            <v>-</v>
          </cell>
          <cell r="M335" t="str">
            <v>-</v>
          </cell>
          <cell r="N335" t="str">
            <v>No</v>
          </cell>
        </row>
        <row r="336">
          <cell r="F336">
            <v>18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No</v>
          </cell>
        </row>
        <row r="337">
          <cell r="F337">
            <v>18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INHIL</v>
          </cell>
        </row>
        <row r="338">
          <cell r="F338">
            <v>20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INHIL</v>
          </cell>
        </row>
        <row r="339">
          <cell r="F339">
            <v>30</v>
          </cell>
          <cell r="J339" t="str">
            <v>INHIL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INHIL</v>
          </cell>
        </row>
        <row r="340">
          <cell r="F340">
            <v>31</v>
          </cell>
          <cell r="J340" t="str">
            <v>INHIL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INHIL</v>
          </cell>
        </row>
        <row r="341">
          <cell r="F341">
            <v>19</v>
          </cell>
          <cell r="J341" t="str">
            <v>-</v>
          </cell>
          <cell r="K341" t="str">
            <v>-</v>
          </cell>
          <cell r="L341" t="str">
            <v>INHIL</v>
          </cell>
          <cell r="M341" t="str">
            <v>-</v>
          </cell>
          <cell r="N341" t="str">
            <v>INHIL</v>
          </cell>
        </row>
        <row r="342">
          <cell r="F342">
            <v>22</v>
          </cell>
          <cell r="J342" t="str">
            <v>INHIL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INHIL</v>
          </cell>
        </row>
        <row r="343">
          <cell r="F343">
            <v>22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No</v>
          </cell>
        </row>
        <row r="344">
          <cell r="F344">
            <v>18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No</v>
          </cell>
        </row>
        <row r="345">
          <cell r="F345">
            <v>18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No</v>
          </cell>
        </row>
        <row r="346">
          <cell r="F346">
            <v>19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No</v>
          </cell>
        </row>
        <row r="347">
          <cell r="F347">
            <v>18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No</v>
          </cell>
        </row>
        <row r="348">
          <cell r="F348">
            <v>18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No</v>
          </cell>
        </row>
        <row r="349">
          <cell r="F349">
            <v>18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No</v>
          </cell>
        </row>
        <row r="350">
          <cell r="F350">
            <v>18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No</v>
          </cell>
        </row>
        <row r="351">
          <cell r="F351">
            <v>19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No</v>
          </cell>
        </row>
        <row r="352">
          <cell r="F352">
            <v>33</v>
          </cell>
          <cell r="J352" t="str">
            <v>INHIL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INHIL</v>
          </cell>
        </row>
        <row r="353">
          <cell r="F353">
            <v>18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No</v>
          </cell>
        </row>
        <row r="354">
          <cell r="F354">
            <v>19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No</v>
          </cell>
        </row>
        <row r="355">
          <cell r="F355">
            <v>19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No</v>
          </cell>
        </row>
        <row r="356">
          <cell r="F356">
            <v>25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No</v>
          </cell>
        </row>
        <row r="357">
          <cell r="F357">
            <v>21</v>
          </cell>
          <cell r="J357" t="str">
            <v>-</v>
          </cell>
          <cell r="K357" t="str">
            <v>-</v>
          </cell>
          <cell r="L357" t="str">
            <v>INHIL</v>
          </cell>
          <cell r="M357" t="str">
            <v>-</v>
          </cell>
          <cell r="N357" t="str">
            <v>INHIL</v>
          </cell>
        </row>
        <row r="358">
          <cell r="F358">
            <v>20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No</v>
          </cell>
        </row>
        <row r="359">
          <cell r="F359">
            <v>20</v>
          </cell>
          <cell r="J359" t="str">
            <v>-</v>
          </cell>
          <cell r="K359" t="str">
            <v>-</v>
          </cell>
          <cell r="L359" t="str">
            <v>INHIL</v>
          </cell>
          <cell r="M359" t="str">
            <v>-</v>
          </cell>
          <cell r="N359" t="str">
            <v>INHIL</v>
          </cell>
        </row>
        <row r="360">
          <cell r="F360">
            <v>21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No</v>
          </cell>
        </row>
        <row r="361">
          <cell r="F361">
            <v>27</v>
          </cell>
          <cell r="J361" t="str">
            <v>INHIL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INHIL</v>
          </cell>
        </row>
        <row r="362">
          <cell r="F362">
            <v>22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No</v>
          </cell>
        </row>
        <row r="363">
          <cell r="F363">
            <v>19</v>
          </cell>
          <cell r="J363" t="str">
            <v>-</v>
          </cell>
          <cell r="K363" t="str">
            <v>-</v>
          </cell>
          <cell r="L363" t="str">
            <v>INHIL</v>
          </cell>
          <cell r="M363" t="str">
            <v>-</v>
          </cell>
          <cell r="N363" t="str">
            <v>INHIL</v>
          </cell>
        </row>
        <row r="364">
          <cell r="F364">
            <v>22</v>
          </cell>
          <cell r="J364" t="str">
            <v>-</v>
          </cell>
          <cell r="K364" t="str">
            <v>-</v>
          </cell>
          <cell r="L364" t="str">
            <v>INHIL</v>
          </cell>
          <cell r="M364" t="str">
            <v>-</v>
          </cell>
          <cell r="N364" t="str">
            <v>INHIL</v>
          </cell>
        </row>
        <row r="365">
          <cell r="F365">
            <v>19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No</v>
          </cell>
        </row>
        <row r="366">
          <cell r="F366">
            <v>18</v>
          </cell>
          <cell r="J366" t="str">
            <v>-</v>
          </cell>
          <cell r="K366" t="str">
            <v>INHIL</v>
          </cell>
          <cell r="L366" t="str">
            <v>-</v>
          </cell>
          <cell r="M366" t="str">
            <v>-</v>
          </cell>
          <cell r="N366" t="str">
            <v>INHIL</v>
          </cell>
        </row>
        <row r="367">
          <cell r="F367">
            <v>19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No</v>
          </cell>
        </row>
        <row r="368">
          <cell r="F368">
            <v>20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No</v>
          </cell>
        </row>
        <row r="369">
          <cell r="F369">
            <v>18</v>
          </cell>
          <cell r="J369" t="str">
            <v>INHIL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INHIL</v>
          </cell>
        </row>
        <row r="370">
          <cell r="F370">
            <v>19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No</v>
          </cell>
        </row>
        <row r="371">
          <cell r="F371">
            <v>19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No</v>
          </cell>
        </row>
        <row r="372">
          <cell r="F372">
            <v>19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No</v>
          </cell>
        </row>
        <row r="373">
          <cell r="F373">
            <v>21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No</v>
          </cell>
        </row>
        <row r="374">
          <cell r="F374">
            <v>20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No</v>
          </cell>
        </row>
        <row r="375">
          <cell r="F375">
            <v>19</v>
          </cell>
          <cell r="J375" t="str">
            <v>-</v>
          </cell>
          <cell r="K375" t="str">
            <v>-</v>
          </cell>
          <cell r="L375" t="str">
            <v>INHIL</v>
          </cell>
          <cell r="M375" t="str">
            <v>-</v>
          </cell>
          <cell r="N375" t="str">
            <v>INHIL</v>
          </cell>
        </row>
        <row r="376">
          <cell r="F376">
            <v>21</v>
          </cell>
          <cell r="J376" t="str">
            <v>-</v>
          </cell>
          <cell r="K376" t="str">
            <v>-</v>
          </cell>
          <cell r="L376" t="str">
            <v>INHIL</v>
          </cell>
          <cell r="M376" t="str">
            <v>-</v>
          </cell>
          <cell r="N376" t="str">
            <v>INHIL</v>
          </cell>
        </row>
        <row r="377">
          <cell r="F377">
            <v>20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No</v>
          </cell>
        </row>
        <row r="378">
          <cell r="F378">
            <v>22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No</v>
          </cell>
        </row>
        <row r="379">
          <cell r="F379">
            <v>19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No</v>
          </cell>
        </row>
        <row r="380">
          <cell r="F380">
            <v>21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No</v>
          </cell>
        </row>
        <row r="381">
          <cell r="F381">
            <v>20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No</v>
          </cell>
        </row>
        <row r="382">
          <cell r="F382">
            <v>19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No</v>
          </cell>
        </row>
        <row r="383">
          <cell r="F383">
            <v>18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No</v>
          </cell>
        </row>
        <row r="384">
          <cell r="F384">
            <v>19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No</v>
          </cell>
        </row>
        <row r="385">
          <cell r="F385">
            <v>19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No</v>
          </cell>
        </row>
        <row r="386">
          <cell r="F386">
            <v>18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No</v>
          </cell>
        </row>
        <row r="387">
          <cell r="F387">
            <v>18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No</v>
          </cell>
        </row>
        <row r="388">
          <cell r="F388">
            <v>18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No</v>
          </cell>
        </row>
        <row r="389">
          <cell r="F389">
            <v>19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No</v>
          </cell>
        </row>
        <row r="390">
          <cell r="F390">
            <v>19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No</v>
          </cell>
        </row>
        <row r="391">
          <cell r="F391">
            <v>19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No</v>
          </cell>
        </row>
        <row r="392">
          <cell r="F392">
            <v>21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No</v>
          </cell>
        </row>
        <row r="393">
          <cell r="F393">
            <v>18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No</v>
          </cell>
        </row>
        <row r="394">
          <cell r="F394">
            <v>21</v>
          </cell>
          <cell r="J394" t="str">
            <v>-</v>
          </cell>
          <cell r="K394" t="str">
            <v>-</v>
          </cell>
          <cell r="L394" t="str">
            <v>INHIL</v>
          </cell>
          <cell r="M394" t="str">
            <v>-</v>
          </cell>
          <cell r="N394" t="str">
            <v>INHIL</v>
          </cell>
        </row>
        <row r="395">
          <cell r="F395">
            <v>19</v>
          </cell>
          <cell r="J395" t="str">
            <v>-</v>
          </cell>
          <cell r="K395" t="str">
            <v>-</v>
          </cell>
          <cell r="L395" t="str">
            <v>INHIL</v>
          </cell>
          <cell r="M395" t="str">
            <v>-</v>
          </cell>
          <cell r="N395" t="str">
            <v>INHIL</v>
          </cell>
        </row>
        <row r="396">
          <cell r="F396">
            <v>18</v>
          </cell>
          <cell r="J396" t="str">
            <v>-</v>
          </cell>
          <cell r="K396" t="str">
            <v>INHIL</v>
          </cell>
          <cell r="L396" t="str">
            <v>-</v>
          </cell>
          <cell r="M396" t="str">
            <v>-</v>
          </cell>
          <cell r="N396" t="str">
            <v>INHIL</v>
          </cell>
        </row>
        <row r="397">
          <cell r="F397">
            <v>21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No</v>
          </cell>
        </row>
        <row r="398">
          <cell r="F398">
            <v>20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No</v>
          </cell>
        </row>
        <row r="399">
          <cell r="F399">
            <v>19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No</v>
          </cell>
        </row>
        <row r="400">
          <cell r="F400">
            <v>19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No</v>
          </cell>
        </row>
        <row r="401">
          <cell r="F401">
            <v>18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No</v>
          </cell>
        </row>
        <row r="402">
          <cell r="F402">
            <v>19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No</v>
          </cell>
        </row>
        <row r="403">
          <cell r="F403">
            <v>19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No</v>
          </cell>
        </row>
        <row r="404">
          <cell r="F404">
            <v>18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No</v>
          </cell>
        </row>
        <row r="405">
          <cell r="F405">
            <v>23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No</v>
          </cell>
        </row>
        <row r="406">
          <cell r="F406">
            <v>22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No</v>
          </cell>
        </row>
        <row r="407">
          <cell r="F407">
            <v>19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No</v>
          </cell>
        </row>
        <row r="408">
          <cell r="F408">
            <v>21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No</v>
          </cell>
        </row>
        <row r="409">
          <cell r="F409">
            <v>21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No</v>
          </cell>
        </row>
        <row r="410">
          <cell r="F410">
            <v>20</v>
          </cell>
          <cell r="J410" t="str">
            <v>-</v>
          </cell>
          <cell r="K410" t="str">
            <v>-</v>
          </cell>
          <cell r="L410" t="str">
            <v>INHIL</v>
          </cell>
          <cell r="M410" t="str">
            <v>-</v>
          </cell>
          <cell r="N410" t="str">
            <v>INHIL</v>
          </cell>
        </row>
        <row r="411">
          <cell r="F411">
            <v>19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No</v>
          </cell>
        </row>
        <row r="412">
          <cell r="F412">
            <v>20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No</v>
          </cell>
        </row>
        <row r="413">
          <cell r="F413">
            <v>24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No</v>
          </cell>
        </row>
        <row r="414">
          <cell r="F414">
            <v>21</v>
          </cell>
          <cell r="J414" t="str">
            <v>-</v>
          </cell>
          <cell r="K414" t="str">
            <v>-</v>
          </cell>
          <cell r="L414" t="str">
            <v>INHIL</v>
          </cell>
          <cell r="M414" t="str">
            <v>-</v>
          </cell>
          <cell r="N414" t="str">
            <v>INHIL</v>
          </cell>
        </row>
        <row r="415">
          <cell r="F415">
            <v>19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No</v>
          </cell>
        </row>
        <row r="416">
          <cell r="F416">
            <v>18</v>
          </cell>
          <cell r="J416" t="str">
            <v>-</v>
          </cell>
          <cell r="K416" t="str">
            <v>-</v>
          </cell>
          <cell r="L416" t="str">
            <v>-</v>
          </cell>
          <cell r="M416" t="str">
            <v>-</v>
          </cell>
          <cell r="N416" t="str">
            <v>No</v>
          </cell>
        </row>
        <row r="417">
          <cell r="F417">
            <v>20</v>
          </cell>
          <cell r="J417" t="str">
            <v>-</v>
          </cell>
          <cell r="K417" t="str">
            <v>-</v>
          </cell>
          <cell r="L417" t="str">
            <v>-</v>
          </cell>
          <cell r="M417" t="str">
            <v>-</v>
          </cell>
          <cell r="N417" t="str">
            <v>No</v>
          </cell>
        </row>
        <row r="418">
          <cell r="F418">
            <v>20</v>
          </cell>
          <cell r="J418" t="str">
            <v>-</v>
          </cell>
          <cell r="K418" t="str">
            <v>-</v>
          </cell>
          <cell r="L418" t="str">
            <v>-</v>
          </cell>
          <cell r="M418" t="str">
            <v>-</v>
          </cell>
          <cell r="N418" t="str">
            <v>No</v>
          </cell>
        </row>
        <row r="419">
          <cell r="F419">
            <v>19</v>
          </cell>
          <cell r="J419" t="str">
            <v>-</v>
          </cell>
          <cell r="K419" t="str">
            <v>-</v>
          </cell>
          <cell r="L419" t="str">
            <v>-</v>
          </cell>
          <cell r="M419" t="str">
            <v>-</v>
          </cell>
          <cell r="N419" t="str">
            <v>No</v>
          </cell>
        </row>
        <row r="420">
          <cell r="F420">
            <v>19</v>
          </cell>
          <cell r="J420" t="str">
            <v>-</v>
          </cell>
          <cell r="K420" t="str">
            <v>-</v>
          </cell>
          <cell r="L420" t="str">
            <v>-</v>
          </cell>
          <cell r="M420" t="str">
            <v>-</v>
          </cell>
          <cell r="N420" t="str">
            <v>No</v>
          </cell>
        </row>
        <row r="421">
          <cell r="F421">
            <v>18</v>
          </cell>
          <cell r="J421" t="str">
            <v>-</v>
          </cell>
          <cell r="K421" t="str">
            <v>-</v>
          </cell>
          <cell r="L421" t="str">
            <v>-</v>
          </cell>
          <cell r="M421" t="str">
            <v>-</v>
          </cell>
          <cell r="N421" t="str">
            <v>No</v>
          </cell>
        </row>
        <row r="422">
          <cell r="F422">
            <v>19</v>
          </cell>
          <cell r="J422" t="str">
            <v>-</v>
          </cell>
          <cell r="K422" t="str">
            <v>-</v>
          </cell>
          <cell r="L422" t="str">
            <v>-</v>
          </cell>
          <cell r="M422" t="str">
            <v>-</v>
          </cell>
          <cell r="N422" t="str">
            <v>No</v>
          </cell>
        </row>
        <row r="423">
          <cell r="F423">
            <v>28</v>
          </cell>
          <cell r="J423" t="str">
            <v>-</v>
          </cell>
          <cell r="K423" t="str">
            <v>-</v>
          </cell>
          <cell r="L423" t="str">
            <v>-</v>
          </cell>
          <cell r="M423" t="str">
            <v>-</v>
          </cell>
          <cell r="N423" t="str">
            <v>INHIL</v>
          </cell>
        </row>
        <row r="424">
          <cell r="F424">
            <v>25</v>
          </cell>
          <cell r="J424" t="str">
            <v>-</v>
          </cell>
          <cell r="K424" t="str">
            <v>-</v>
          </cell>
          <cell r="L424" t="str">
            <v>-</v>
          </cell>
          <cell r="M424" t="str">
            <v>-</v>
          </cell>
          <cell r="N424" t="str">
            <v>INHIL</v>
          </cell>
        </row>
        <row r="425">
          <cell r="F425">
            <v>30</v>
          </cell>
          <cell r="J425" t="str">
            <v>-</v>
          </cell>
          <cell r="K425" t="str">
            <v>-</v>
          </cell>
          <cell r="L425" t="str">
            <v>-</v>
          </cell>
          <cell r="M425" t="str">
            <v>-</v>
          </cell>
          <cell r="N425" t="str">
            <v>No</v>
          </cell>
        </row>
        <row r="426">
          <cell r="F426">
            <v>21</v>
          </cell>
          <cell r="J426" t="str">
            <v>-</v>
          </cell>
          <cell r="K426" t="str">
            <v>-</v>
          </cell>
          <cell r="L426" t="str">
            <v>-</v>
          </cell>
          <cell r="M426" t="str">
            <v>-</v>
          </cell>
          <cell r="N426" t="str">
            <v>No</v>
          </cell>
        </row>
        <row r="427">
          <cell r="F427">
            <v>19</v>
          </cell>
          <cell r="J427" t="str">
            <v>-</v>
          </cell>
          <cell r="K427" t="str">
            <v>-</v>
          </cell>
          <cell r="L427" t="str">
            <v>-</v>
          </cell>
          <cell r="M427" t="str">
            <v>-</v>
          </cell>
          <cell r="N427" t="str">
            <v>No</v>
          </cell>
        </row>
      </sheetData>
      <sheetData sheetId="35" refreshError="1">
        <row r="1">
          <cell r="A1" t="str">
            <v>F: E-PSN2\REKAP\Data-Kry</v>
          </cell>
        </row>
        <row r="2">
          <cell r="A2" t="str">
            <v>No</v>
          </cell>
          <cell r="B2" t="str">
            <v>NIK</v>
          </cell>
        </row>
        <row r="3">
          <cell r="F3" t="str">
            <v>THN</v>
          </cell>
        </row>
        <row r="4">
          <cell r="F4">
            <v>34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F5">
            <v>29</v>
          </cell>
          <cell r="J5" t="str">
            <v>INHIL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INHIL</v>
          </cell>
        </row>
        <row r="6">
          <cell r="F6">
            <v>27</v>
          </cell>
          <cell r="J6" t="str">
            <v>-</v>
          </cell>
          <cell r="K6" t="str">
            <v>-</v>
          </cell>
          <cell r="L6" t="str">
            <v>INHIL</v>
          </cell>
          <cell r="M6" t="str">
            <v>-</v>
          </cell>
          <cell r="N6" t="str">
            <v>INHIL</v>
          </cell>
        </row>
        <row r="7">
          <cell r="F7">
            <v>31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INHIL</v>
          </cell>
        </row>
        <row r="8">
          <cell r="F8">
            <v>23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34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INHIL</v>
          </cell>
        </row>
        <row r="10">
          <cell r="F10">
            <v>32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32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INHIL</v>
          </cell>
        </row>
        <row r="12">
          <cell r="F12">
            <v>26</v>
          </cell>
          <cell r="J12" t="str">
            <v>-</v>
          </cell>
          <cell r="K12" t="str">
            <v>-</v>
          </cell>
          <cell r="L12" t="str">
            <v>-</v>
          </cell>
          <cell r="M12" t="str">
            <v>-</v>
          </cell>
          <cell r="N12" t="str">
            <v>INHIL</v>
          </cell>
        </row>
        <row r="13">
          <cell r="F13">
            <v>11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30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INHIL</v>
          </cell>
        </row>
        <row r="15">
          <cell r="F15">
            <v>37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29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INHIL</v>
          </cell>
        </row>
        <row r="17">
          <cell r="F17">
            <v>30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INHIL</v>
          </cell>
        </row>
        <row r="18">
          <cell r="F18">
            <v>27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INHIL</v>
          </cell>
        </row>
        <row r="19">
          <cell r="F19">
            <v>23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22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27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35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No</v>
          </cell>
        </row>
        <row r="23">
          <cell r="F23">
            <v>31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INHIL</v>
          </cell>
        </row>
        <row r="24">
          <cell r="F24">
            <v>31</v>
          </cell>
          <cell r="J24" t="str">
            <v>INHIL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30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33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40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INHIL</v>
          </cell>
        </row>
        <row r="28">
          <cell r="F28">
            <v>35</v>
          </cell>
          <cell r="J28" t="str">
            <v>INHIL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INHIL</v>
          </cell>
        </row>
        <row r="29">
          <cell r="F29">
            <v>38</v>
          </cell>
          <cell r="J29" t="str">
            <v>-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No</v>
          </cell>
        </row>
        <row r="30">
          <cell r="F30">
            <v>27</v>
          </cell>
          <cell r="J30" t="str">
            <v>INHIL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INHIL</v>
          </cell>
        </row>
        <row r="31">
          <cell r="F31">
            <v>26</v>
          </cell>
          <cell r="J31" t="str">
            <v>-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INHIL</v>
          </cell>
        </row>
        <row r="32">
          <cell r="F32">
            <v>23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No</v>
          </cell>
        </row>
        <row r="33">
          <cell r="F33">
            <v>32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INHIL</v>
          </cell>
        </row>
        <row r="34">
          <cell r="F34">
            <v>30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INHIL</v>
          </cell>
        </row>
        <row r="35">
          <cell r="F35">
            <v>26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INHIL</v>
          </cell>
        </row>
        <row r="36">
          <cell r="F36">
            <v>31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INHIL</v>
          </cell>
        </row>
        <row r="37">
          <cell r="F37">
            <v>37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INHIL</v>
          </cell>
        </row>
        <row r="38">
          <cell r="F38">
            <v>32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INHIL</v>
          </cell>
        </row>
        <row r="39">
          <cell r="F39">
            <v>30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INHIL</v>
          </cell>
        </row>
        <row r="40">
          <cell r="F40">
            <v>27</v>
          </cell>
          <cell r="J40" t="str">
            <v>INHIL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INHIL</v>
          </cell>
        </row>
        <row r="41">
          <cell r="F41">
            <v>21</v>
          </cell>
          <cell r="J41" t="str">
            <v>-</v>
          </cell>
          <cell r="K41" t="str">
            <v>INHIL</v>
          </cell>
          <cell r="L41" t="str">
            <v>-</v>
          </cell>
          <cell r="M41" t="str">
            <v>-</v>
          </cell>
          <cell r="N41" t="str">
            <v>INHIL</v>
          </cell>
        </row>
        <row r="42">
          <cell r="F42">
            <v>50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INHIL</v>
          </cell>
        </row>
        <row r="43">
          <cell r="F43">
            <v>32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INHIL</v>
          </cell>
        </row>
        <row r="44">
          <cell r="F44">
            <v>32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INHIL</v>
          </cell>
        </row>
        <row r="45">
          <cell r="F45">
            <v>26</v>
          </cell>
          <cell r="J45" t="str">
            <v>-</v>
          </cell>
          <cell r="K45" t="str">
            <v>INHIL</v>
          </cell>
          <cell r="L45" t="str">
            <v>-</v>
          </cell>
          <cell r="M45" t="str">
            <v>-</v>
          </cell>
          <cell r="N45" t="str">
            <v>INHIL</v>
          </cell>
        </row>
        <row r="46">
          <cell r="F46">
            <v>27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INHIL</v>
          </cell>
        </row>
        <row r="47">
          <cell r="F47">
            <v>25</v>
          </cell>
          <cell r="J47" t="str">
            <v>INHIL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INHIL</v>
          </cell>
        </row>
        <row r="48">
          <cell r="F48">
            <v>28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No</v>
          </cell>
        </row>
        <row r="49">
          <cell r="F49">
            <v>38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-</v>
          </cell>
          <cell r="N49" t="str">
            <v>INHIL</v>
          </cell>
        </row>
        <row r="50">
          <cell r="F50">
            <v>33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INHIL</v>
          </cell>
        </row>
        <row r="51">
          <cell r="F51">
            <v>26</v>
          </cell>
          <cell r="J51" t="str">
            <v>-</v>
          </cell>
          <cell r="K51" t="str">
            <v>INHIL</v>
          </cell>
          <cell r="L51" t="str">
            <v>-</v>
          </cell>
          <cell r="M51" t="str">
            <v>-</v>
          </cell>
          <cell r="N51" t="str">
            <v>INHIL</v>
          </cell>
        </row>
        <row r="52">
          <cell r="F52">
            <v>26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-</v>
          </cell>
          <cell r="N52" t="str">
            <v>INHIL</v>
          </cell>
        </row>
        <row r="53">
          <cell r="F53">
            <v>21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-</v>
          </cell>
          <cell r="N53" t="str">
            <v>INHIL</v>
          </cell>
        </row>
        <row r="54">
          <cell r="F54">
            <v>26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-</v>
          </cell>
          <cell r="N54" t="str">
            <v>INHIL</v>
          </cell>
        </row>
        <row r="55">
          <cell r="F55">
            <v>29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No</v>
          </cell>
        </row>
        <row r="56">
          <cell r="F56">
            <v>28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INHIL</v>
          </cell>
        </row>
        <row r="57">
          <cell r="F57">
            <v>30</v>
          </cell>
          <cell r="J57" t="str">
            <v>-</v>
          </cell>
          <cell r="K57" t="str">
            <v>-</v>
          </cell>
          <cell r="L57" t="str">
            <v>-</v>
          </cell>
          <cell r="M57" t="str">
            <v>-</v>
          </cell>
          <cell r="N57" t="str">
            <v>INHIL</v>
          </cell>
        </row>
        <row r="58">
          <cell r="F58">
            <v>39</v>
          </cell>
          <cell r="J58" t="str">
            <v>-</v>
          </cell>
          <cell r="K58" t="str">
            <v>-</v>
          </cell>
          <cell r="L58" t="str">
            <v>-</v>
          </cell>
          <cell r="M58" t="str">
            <v>-</v>
          </cell>
          <cell r="N58" t="str">
            <v>INHIL</v>
          </cell>
        </row>
        <row r="59">
          <cell r="F59">
            <v>26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No</v>
          </cell>
        </row>
        <row r="60">
          <cell r="F60">
            <v>34</v>
          </cell>
          <cell r="J60" t="str">
            <v>-</v>
          </cell>
          <cell r="K60" t="str">
            <v>-</v>
          </cell>
          <cell r="L60" t="str">
            <v>-</v>
          </cell>
          <cell r="M60" t="str">
            <v>-</v>
          </cell>
          <cell r="N60" t="str">
            <v>INHIL</v>
          </cell>
        </row>
        <row r="61">
          <cell r="F61">
            <v>31</v>
          </cell>
          <cell r="J61" t="str">
            <v>-</v>
          </cell>
          <cell r="K61" t="str">
            <v>-</v>
          </cell>
          <cell r="L61" t="str">
            <v>-</v>
          </cell>
          <cell r="M61" t="str">
            <v>-</v>
          </cell>
          <cell r="N61" t="str">
            <v>INHIL</v>
          </cell>
        </row>
        <row r="62">
          <cell r="F62">
            <v>31</v>
          </cell>
          <cell r="J62" t="str">
            <v>-</v>
          </cell>
          <cell r="K62" t="str">
            <v>-</v>
          </cell>
          <cell r="L62" t="str">
            <v>-</v>
          </cell>
          <cell r="M62" t="str">
            <v>-</v>
          </cell>
          <cell r="N62" t="str">
            <v>INHIL</v>
          </cell>
        </row>
        <row r="63">
          <cell r="F63">
            <v>97</v>
          </cell>
          <cell r="J63" t="str">
            <v>-</v>
          </cell>
          <cell r="K63" t="str">
            <v>-</v>
          </cell>
          <cell r="L63" t="str">
            <v>-</v>
          </cell>
          <cell r="M63" t="str">
            <v>-</v>
          </cell>
          <cell r="N63" t="str">
            <v>INHIL</v>
          </cell>
        </row>
        <row r="64">
          <cell r="F64">
            <v>31</v>
          </cell>
          <cell r="J64" t="str">
            <v>INHIL</v>
          </cell>
          <cell r="K64" t="str">
            <v>-</v>
          </cell>
          <cell r="L64" t="str">
            <v>-</v>
          </cell>
          <cell r="M64" t="str">
            <v>-</v>
          </cell>
          <cell r="N64" t="str">
            <v>INHIL</v>
          </cell>
        </row>
        <row r="65">
          <cell r="F65">
            <v>28</v>
          </cell>
          <cell r="J65" t="str">
            <v>-</v>
          </cell>
          <cell r="K65" t="str">
            <v>-</v>
          </cell>
          <cell r="L65" t="str">
            <v>-</v>
          </cell>
          <cell r="M65" t="str">
            <v>-</v>
          </cell>
          <cell r="N65" t="str">
            <v>INHIL</v>
          </cell>
        </row>
        <row r="66">
          <cell r="F66">
            <v>32</v>
          </cell>
          <cell r="J66" t="str">
            <v>-</v>
          </cell>
          <cell r="K66" t="str">
            <v>INHIL</v>
          </cell>
          <cell r="L66" t="str">
            <v>-</v>
          </cell>
          <cell r="M66" t="str">
            <v>-</v>
          </cell>
          <cell r="N66" t="str">
            <v>INHIL</v>
          </cell>
        </row>
        <row r="67">
          <cell r="F67">
            <v>29</v>
          </cell>
          <cell r="J67" t="str">
            <v>-</v>
          </cell>
          <cell r="K67" t="str">
            <v>-</v>
          </cell>
          <cell r="L67" t="str">
            <v>INHIL</v>
          </cell>
          <cell r="M67" t="str">
            <v>-</v>
          </cell>
          <cell r="N67" t="str">
            <v>INHIL</v>
          </cell>
        </row>
        <row r="68">
          <cell r="F68">
            <v>43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INHIL</v>
          </cell>
        </row>
        <row r="69">
          <cell r="F69">
            <v>29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INHIL</v>
          </cell>
        </row>
        <row r="70">
          <cell r="F70">
            <v>28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No</v>
          </cell>
        </row>
        <row r="71">
          <cell r="F71">
            <v>27</v>
          </cell>
          <cell r="J71" t="str">
            <v>-</v>
          </cell>
          <cell r="K71" t="str">
            <v>-</v>
          </cell>
          <cell r="L71" t="str">
            <v>INHIL</v>
          </cell>
          <cell r="M71" t="str">
            <v>-</v>
          </cell>
          <cell r="N71" t="str">
            <v>INHIL</v>
          </cell>
        </row>
        <row r="72">
          <cell r="F72">
            <v>32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INHIL</v>
          </cell>
        </row>
        <row r="73">
          <cell r="F73">
            <v>28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INHIL</v>
          </cell>
        </row>
        <row r="74">
          <cell r="F74">
            <v>44</v>
          </cell>
          <cell r="J74" t="str">
            <v>-</v>
          </cell>
          <cell r="K74" t="str">
            <v>INHIL</v>
          </cell>
          <cell r="L74" t="str">
            <v>-</v>
          </cell>
          <cell r="M74" t="str">
            <v>-</v>
          </cell>
          <cell r="N74" t="str">
            <v>INHIL</v>
          </cell>
        </row>
        <row r="75">
          <cell r="F75">
            <v>26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INHIL</v>
          </cell>
        </row>
        <row r="76">
          <cell r="F76">
            <v>29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INHIL</v>
          </cell>
        </row>
        <row r="77">
          <cell r="F77">
            <v>97</v>
          </cell>
          <cell r="J77" t="str">
            <v>INHIL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INHIL</v>
          </cell>
        </row>
        <row r="78">
          <cell r="F78">
            <v>36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INHIL</v>
          </cell>
        </row>
        <row r="79">
          <cell r="F79">
            <v>32</v>
          </cell>
          <cell r="J79" t="str">
            <v>INHIL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INHIL</v>
          </cell>
        </row>
        <row r="80">
          <cell r="F80">
            <v>25</v>
          </cell>
          <cell r="J80" t="str">
            <v>-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INHIL</v>
          </cell>
        </row>
        <row r="81">
          <cell r="F81">
            <v>28</v>
          </cell>
          <cell r="J81" t="str">
            <v>-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INHIL</v>
          </cell>
        </row>
        <row r="82">
          <cell r="F82">
            <v>27</v>
          </cell>
          <cell r="J82" t="str">
            <v>-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INHIL</v>
          </cell>
        </row>
        <row r="83">
          <cell r="F83">
            <v>32</v>
          </cell>
          <cell r="J83" t="str">
            <v>INHIL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INHIL</v>
          </cell>
        </row>
        <row r="84">
          <cell r="F84">
            <v>37</v>
          </cell>
          <cell r="J84" t="str">
            <v>-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INHIL</v>
          </cell>
        </row>
        <row r="85">
          <cell r="F85">
            <v>31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INHIL</v>
          </cell>
        </row>
        <row r="86">
          <cell r="F86">
            <v>28</v>
          </cell>
          <cell r="J86" t="str">
            <v>-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No</v>
          </cell>
        </row>
        <row r="87">
          <cell r="F87">
            <v>24</v>
          </cell>
          <cell r="J87" t="str">
            <v>INHIL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INHIL</v>
          </cell>
        </row>
        <row r="88">
          <cell r="F88">
            <v>30</v>
          </cell>
          <cell r="J88" t="str">
            <v>-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INHIL</v>
          </cell>
        </row>
        <row r="89">
          <cell r="F89">
            <v>36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INHIL</v>
          </cell>
        </row>
        <row r="90">
          <cell r="F90">
            <v>40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INHIL</v>
          </cell>
        </row>
        <row r="91">
          <cell r="F91">
            <v>37</v>
          </cell>
          <cell r="J91" t="str">
            <v>-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INHIL</v>
          </cell>
        </row>
        <row r="92">
          <cell r="F92">
            <v>29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INHIL</v>
          </cell>
        </row>
        <row r="93">
          <cell r="F93">
            <v>20</v>
          </cell>
          <cell r="J93" t="str">
            <v>INHIL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INHIL</v>
          </cell>
        </row>
        <row r="94">
          <cell r="F94">
            <v>24</v>
          </cell>
          <cell r="J94" t="str">
            <v>-</v>
          </cell>
          <cell r="K94" t="str">
            <v>-</v>
          </cell>
          <cell r="L94" t="str">
            <v>INHIL</v>
          </cell>
          <cell r="M94" t="str">
            <v>-</v>
          </cell>
          <cell r="N94" t="str">
            <v>INHIL</v>
          </cell>
        </row>
        <row r="95">
          <cell r="F95">
            <v>32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No</v>
          </cell>
        </row>
        <row r="96">
          <cell r="F96">
            <v>30</v>
          </cell>
          <cell r="J96" t="str">
            <v>-</v>
          </cell>
          <cell r="K96" t="str">
            <v>-</v>
          </cell>
          <cell r="L96" t="str">
            <v>INHIL</v>
          </cell>
          <cell r="M96" t="str">
            <v>-</v>
          </cell>
          <cell r="N96" t="str">
            <v>INHIL</v>
          </cell>
        </row>
        <row r="97">
          <cell r="F97">
            <v>20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INHIL</v>
          </cell>
        </row>
        <row r="98">
          <cell r="F98">
            <v>26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INHIL</v>
          </cell>
        </row>
        <row r="99">
          <cell r="F99">
            <v>18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INHIL</v>
          </cell>
        </row>
        <row r="100">
          <cell r="F100">
            <v>21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INHIL</v>
          </cell>
        </row>
        <row r="101">
          <cell r="F101">
            <v>24</v>
          </cell>
          <cell r="J101" t="str">
            <v>-</v>
          </cell>
          <cell r="K101" t="str">
            <v>-</v>
          </cell>
          <cell r="L101" t="str">
            <v>-</v>
          </cell>
          <cell r="M101" t="str">
            <v>-</v>
          </cell>
          <cell r="N101" t="str">
            <v>INHIL</v>
          </cell>
        </row>
        <row r="102">
          <cell r="F102">
            <v>27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INHIL</v>
          </cell>
        </row>
        <row r="103">
          <cell r="F103">
            <v>29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INHIL</v>
          </cell>
        </row>
        <row r="104">
          <cell r="F104">
            <v>35</v>
          </cell>
          <cell r="J104" t="str">
            <v>-</v>
          </cell>
          <cell r="K104" t="str">
            <v>-</v>
          </cell>
          <cell r="L104" t="str">
            <v>-</v>
          </cell>
          <cell r="M104" t="str">
            <v>-</v>
          </cell>
          <cell r="N104" t="str">
            <v>INHIL</v>
          </cell>
        </row>
        <row r="105">
          <cell r="F105">
            <v>27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INHIL</v>
          </cell>
        </row>
        <row r="106">
          <cell r="F106">
            <v>31</v>
          </cell>
          <cell r="J106" t="str">
            <v>-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INHIL</v>
          </cell>
        </row>
        <row r="107">
          <cell r="F107">
            <v>42</v>
          </cell>
          <cell r="J107" t="str">
            <v>-</v>
          </cell>
          <cell r="K107" t="str">
            <v>-</v>
          </cell>
          <cell r="L107" t="str">
            <v>-</v>
          </cell>
          <cell r="M107" t="str">
            <v>-</v>
          </cell>
          <cell r="N107" t="str">
            <v>INHIL</v>
          </cell>
        </row>
        <row r="108">
          <cell r="F108">
            <v>28</v>
          </cell>
          <cell r="J108" t="str">
            <v>-</v>
          </cell>
          <cell r="K108" t="str">
            <v>-</v>
          </cell>
          <cell r="L108" t="str">
            <v>-</v>
          </cell>
          <cell r="M108" t="str">
            <v>-</v>
          </cell>
          <cell r="N108" t="str">
            <v>INHIL</v>
          </cell>
        </row>
        <row r="109">
          <cell r="F109">
            <v>27</v>
          </cell>
          <cell r="J109" t="str">
            <v>-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INHIL</v>
          </cell>
        </row>
        <row r="110">
          <cell r="F110">
            <v>24</v>
          </cell>
          <cell r="J110" t="str">
            <v>-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INHIL</v>
          </cell>
        </row>
        <row r="111">
          <cell r="F111">
            <v>24</v>
          </cell>
          <cell r="J111" t="str">
            <v>-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No</v>
          </cell>
        </row>
        <row r="112">
          <cell r="F112">
            <v>23</v>
          </cell>
          <cell r="J112" t="str">
            <v>-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INHIL</v>
          </cell>
        </row>
        <row r="113">
          <cell r="F113">
            <v>20</v>
          </cell>
          <cell r="J113" t="str">
            <v>-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No</v>
          </cell>
        </row>
        <row r="114">
          <cell r="F114">
            <v>19</v>
          </cell>
          <cell r="J114" t="str">
            <v>INHIL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INHIL</v>
          </cell>
        </row>
        <row r="115">
          <cell r="F115">
            <v>31</v>
          </cell>
          <cell r="J115" t="str">
            <v>-</v>
          </cell>
          <cell r="K115" t="str">
            <v>-</v>
          </cell>
          <cell r="L115" t="str">
            <v>-</v>
          </cell>
          <cell r="M115" t="str">
            <v>-</v>
          </cell>
          <cell r="N115" t="str">
            <v>INHIL</v>
          </cell>
        </row>
        <row r="116">
          <cell r="F116">
            <v>29</v>
          </cell>
          <cell r="J116" t="str">
            <v>-</v>
          </cell>
          <cell r="K116" t="str">
            <v>-</v>
          </cell>
          <cell r="L116" t="str">
            <v>-</v>
          </cell>
          <cell r="M116" t="str">
            <v>-</v>
          </cell>
          <cell r="N116" t="str">
            <v>INHIL</v>
          </cell>
        </row>
        <row r="117">
          <cell r="F117">
            <v>30</v>
          </cell>
          <cell r="J117" t="str">
            <v>-</v>
          </cell>
          <cell r="K117" t="str">
            <v>-</v>
          </cell>
          <cell r="L117" t="str">
            <v>-</v>
          </cell>
          <cell r="M117" t="str">
            <v>-</v>
          </cell>
          <cell r="N117" t="str">
            <v>INHIL</v>
          </cell>
        </row>
        <row r="118">
          <cell r="F118">
            <v>43</v>
          </cell>
          <cell r="J118" t="str">
            <v>-</v>
          </cell>
          <cell r="K118" t="str">
            <v>-</v>
          </cell>
          <cell r="L118" t="str">
            <v>-</v>
          </cell>
          <cell r="M118" t="str">
            <v>-</v>
          </cell>
          <cell r="N118" t="str">
            <v>INHIL</v>
          </cell>
        </row>
        <row r="119">
          <cell r="F119">
            <v>46</v>
          </cell>
          <cell r="J119" t="str">
            <v>-</v>
          </cell>
          <cell r="K119" t="str">
            <v>INHIL</v>
          </cell>
          <cell r="L119" t="str">
            <v>-</v>
          </cell>
          <cell r="M119" t="str">
            <v>-</v>
          </cell>
          <cell r="N119" t="str">
            <v>INHIL</v>
          </cell>
        </row>
        <row r="120">
          <cell r="F120">
            <v>36</v>
          </cell>
          <cell r="J120" t="str">
            <v>-</v>
          </cell>
          <cell r="K120" t="str">
            <v>-</v>
          </cell>
          <cell r="L120" t="str">
            <v>-</v>
          </cell>
          <cell r="M120" t="str">
            <v>-</v>
          </cell>
          <cell r="N120" t="str">
            <v>INHIL</v>
          </cell>
        </row>
        <row r="121">
          <cell r="F121">
            <v>37</v>
          </cell>
          <cell r="J121" t="str">
            <v>-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INHIL</v>
          </cell>
        </row>
        <row r="122">
          <cell r="F122">
            <v>20</v>
          </cell>
          <cell r="J122" t="str">
            <v>-</v>
          </cell>
          <cell r="K122" t="str">
            <v>INHIL</v>
          </cell>
          <cell r="L122" t="str">
            <v>-</v>
          </cell>
          <cell r="M122" t="str">
            <v>-</v>
          </cell>
          <cell r="N122" t="str">
            <v>INHIL</v>
          </cell>
        </row>
        <row r="123">
          <cell r="F123">
            <v>40</v>
          </cell>
          <cell r="J123" t="str">
            <v>-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INHIL</v>
          </cell>
        </row>
        <row r="124">
          <cell r="F124">
            <v>27</v>
          </cell>
          <cell r="J124" t="str">
            <v>-</v>
          </cell>
          <cell r="K124" t="str">
            <v>-</v>
          </cell>
          <cell r="L124" t="str">
            <v>-</v>
          </cell>
          <cell r="M124" t="str">
            <v>-</v>
          </cell>
          <cell r="N124" t="str">
            <v>No</v>
          </cell>
        </row>
        <row r="125">
          <cell r="F125">
            <v>46</v>
          </cell>
          <cell r="J125" t="str">
            <v>-</v>
          </cell>
          <cell r="K125" t="str">
            <v>-</v>
          </cell>
          <cell r="L125" t="str">
            <v>-</v>
          </cell>
          <cell r="M125" t="str">
            <v>-</v>
          </cell>
          <cell r="N125" t="str">
            <v>INHIL</v>
          </cell>
        </row>
        <row r="126">
          <cell r="F126">
            <v>34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INHIL</v>
          </cell>
        </row>
        <row r="127">
          <cell r="F127">
            <v>20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No</v>
          </cell>
        </row>
        <row r="128">
          <cell r="F128">
            <v>19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No</v>
          </cell>
        </row>
        <row r="129">
          <cell r="F129">
            <v>22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No</v>
          </cell>
        </row>
        <row r="130">
          <cell r="F130">
            <v>20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No</v>
          </cell>
        </row>
        <row r="131">
          <cell r="F131">
            <v>21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No</v>
          </cell>
        </row>
        <row r="132">
          <cell r="F132">
            <v>22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No</v>
          </cell>
        </row>
        <row r="133">
          <cell r="F133">
            <v>19</v>
          </cell>
          <cell r="J133" t="str">
            <v>INHIL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INHIL</v>
          </cell>
        </row>
        <row r="134">
          <cell r="F134">
            <v>27</v>
          </cell>
          <cell r="J134" t="str">
            <v>-</v>
          </cell>
          <cell r="K134" t="str">
            <v>-</v>
          </cell>
          <cell r="L134" t="str">
            <v>-</v>
          </cell>
          <cell r="M134" t="str">
            <v>-</v>
          </cell>
          <cell r="N134" t="str">
            <v>No</v>
          </cell>
        </row>
        <row r="135">
          <cell r="F135">
            <v>21</v>
          </cell>
          <cell r="J135" t="str">
            <v>-</v>
          </cell>
          <cell r="K135" t="str">
            <v>-</v>
          </cell>
          <cell r="L135" t="str">
            <v>-</v>
          </cell>
          <cell r="M135" t="str">
            <v>-</v>
          </cell>
          <cell r="N135" t="str">
            <v>No</v>
          </cell>
        </row>
        <row r="136">
          <cell r="F136">
            <v>30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No</v>
          </cell>
        </row>
        <row r="137">
          <cell r="F137">
            <v>27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No</v>
          </cell>
        </row>
        <row r="138">
          <cell r="F138">
            <v>35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INHIL</v>
          </cell>
        </row>
        <row r="139">
          <cell r="F139">
            <v>23</v>
          </cell>
          <cell r="J139" t="str">
            <v>INHIL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INHIL</v>
          </cell>
        </row>
        <row r="140">
          <cell r="F140">
            <v>22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No</v>
          </cell>
        </row>
        <row r="141">
          <cell r="F141">
            <v>24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No</v>
          </cell>
        </row>
        <row r="142">
          <cell r="F142">
            <v>20</v>
          </cell>
          <cell r="J142" t="str">
            <v>-</v>
          </cell>
          <cell r="K142" t="str">
            <v>-</v>
          </cell>
          <cell r="L142" t="str">
            <v>INHIL</v>
          </cell>
          <cell r="M142" t="str">
            <v>-</v>
          </cell>
          <cell r="N142" t="str">
            <v>INHIL</v>
          </cell>
        </row>
        <row r="143">
          <cell r="F143">
            <v>33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INHIL</v>
          </cell>
        </row>
        <row r="144">
          <cell r="F144">
            <v>20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No</v>
          </cell>
        </row>
        <row r="145">
          <cell r="F145">
            <v>18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No</v>
          </cell>
        </row>
        <row r="146">
          <cell r="F146">
            <v>19</v>
          </cell>
          <cell r="J146" t="str">
            <v>-</v>
          </cell>
          <cell r="K146" t="str">
            <v>-</v>
          </cell>
          <cell r="L146" t="str">
            <v>-</v>
          </cell>
          <cell r="M146" t="str">
            <v>-</v>
          </cell>
          <cell r="N146" t="str">
            <v>No</v>
          </cell>
        </row>
        <row r="147">
          <cell r="F147">
            <v>19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No</v>
          </cell>
        </row>
        <row r="148">
          <cell r="F148">
            <v>19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No</v>
          </cell>
        </row>
        <row r="149">
          <cell r="F149">
            <v>19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No</v>
          </cell>
        </row>
        <row r="150">
          <cell r="F150">
            <v>19</v>
          </cell>
          <cell r="N150" t="str">
            <v>No</v>
          </cell>
        </row>
        <row r="151">
          <cell r="F151">
            <v>19</v>
          </cell>
          <cell r="N151" t="str">
            <v>No</v>
          </cell>
        </row>
        <row r="152">
          <cell r="F152">
            <v>19</v>
          </cell>
          <cell r="N152" t="str">
            <v>INHIL</v>
          </cell>
        </row>
        <row r="153">
          <cell r="F153">
            <v>18</v>
          </cell>
          <cell r="N153" t="str">
            <v>No</v>
          </cell>
        </row>
        <row r="154">
          <cell r="F154">
            <v>20</v>
          </cell>
          <cell r="N154" t="str">
            <v>No</v>
          </cell>
        </row>
        <row r="155">
          <cell r="F155">
            <v>19</v>
          </cell>
          <cell r="N155" t="str">
            <v>No</v>
          </cell>
        </row>
        <row r="156">
          <cell r="F156">
            <v>20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No</v>
          </cell>
        </row>
      </sheetData>
      <sheetData sheetId="36" refreshError="1">
        <row r="9">
          <cell r="A9">
            <v>6</v>
          </cell>
          <cell r="B9">
            <v>30374</v>
          </cell>
          <cell r="C9" t="str">
            <v>HAIRUL MUHLISIN</v>
          </cell>
        </row>
        <row r="10">
          <cell r="A10">
            <v>7</v>
          </cell>
          <cell r="B10">
            <v>30550</v>
          </cell>
          <cell r="C10" t="str">
            <v>ANDI AKBAR</v>
          </cell>
        </row>
      </sheetData>
      <sheetData sheetId="37"/>
      <sheetData sheetId="38"/>
      <sheetData sheetId="39"/>
      <sheetData sheetId="40"/>
      <sheetData sheetId="41"/>
      <sheetData sheetId="42" refreshError="1">
        <row r="3">
          <cell r="F3" t="str">
            <v>THN</v>
          </cell>
        </row>
        <row r="4">
          <cell r="A4">
            <v>1</v>
          </cell>
          <cell r="B4" t="str">
            <v>0733</v>
          </cell>
          <cell r="C4" t="str">
            <v>SYARIFUDIN</v>
          </cell>
          <cell r="F4">
            <v>34</v>
          </cell>
          <cell r="J4" t="str">
            <v>-</v>
          </cell>
          <cell r="K4" t="str">
            <v>-</v>
          </cell>
          <cell r="L4" t="str">
            <v>-</v>
          </cell>
          <cell r="M4" t="str">
            <v>-</v>
          </cell>
          <cell r="N4" t="str">
            <v>INHIL</v>
          </cell>
        </row>
        <row r="5">
          <cell r="A5">
            <v>2</v>
          </cell>
          <cell r="B5">
            <v>12075</v>
          </cell>
          <cell r="C5" t="str">
            <v>DARMA JOHAN SIHITE</v>
          </cell>
          <cell r="F5">
            <v>35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No</v>
          </cell>
        </row>
        <row r="6">
          <cell r="A6">
            <v>3</v>
          </cell>
          <cell r="B6">
            <v>12493</v>
          </cell>
          <cell r="C6" t="str">
            <v>MONANG SIHITE</v>
          </cell>
          <cell r="F6">
            <v>21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No</v>
          </cell>
        </row>
        <row r="7">
          <cell r="F7">
            <v>23</v>
          </cell>
          <cell r="J7" t="str">
            <v>-</v>
          </cell>
          <cell r="K7" t="str">
            <v>-</v>
          </cell>
          <cell r="L7" t="str">
            <v>INHIL</v>
          </cell>
          <cell r="M7" t="str">
            <v>-</v>
          </cell>
          <cell r="N7" t="str">
            <v>INHIL</v>
          </cell>
        </row>
        <row r="8">
          <cell r="F8">
            <v>30</v>
          </cell>
          <cell r="J8" t="str">
            <v>-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INHIL</v>
          </cell>
        </row>
        <row r="9">
          <cell r="F9">
            <v>28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-</v>
          </cell>
          <cell r="N9" t="str">
            <v>No</v>
          </cell>
        </row>
        <row r="10">
          <cell r="F10">
            <v>33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INHIL</v>
          </cell>
        </row>
        <row r="11">
          <cell r="F11">
            <v>22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-</v>
          </cell>
          <cell r="N11" t="str">
            <v>No</v>
          </cell>
        </row>
        <row r="12">
          <cell r="F12">
            <v>25</v>
          </cell>
          <cell r="J12" t="str">
            <v>-</v>
          </cell>
          <cell r="K12" t="str">
            <v>-</v>
          </cell>
          <cell r="L12" t="str">
            <v>INHIL</v>
          </cell>
          <cell r="M12" t="str">
            <v>-</v>
          </cell>
          <cell r="N12" t="str">
            <v>INHIL</v>
          </cell>
        </row>
        <row r="13">
          <cell r="F13">
            <v>35</v>
          </cell>
          <cell r="J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INHIL</v>
          </cell>
        </row>
        <row r="14">
          <cell r="F14">
            <v>52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No</v>
          </cell>
        </row>
        <row r="15">
          <cell r="F15">
            <v>23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INHIL</v>
          </cell>
        </row>
        <row r="16">
          <cell r="F16">
            <v>20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No</v>
          </cell>
        </row>
        <row r="17">
          <cell r="F17">
            <v>25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No</v>
          </cell>
        </row>
        <row r="18">
          <cell r="F18">
            <v>24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-</v>
          </cell>
          <cell r="N18" t="str">
            <v>No</v>
          </cell>
        </row>
        <row r="19">
          <cell r="F19">
            <v>35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-</v>
          </cell>
          <cell r="N19" t="str">
            <v>INHIL</v>
          </cell>
        </row>
        <row r="20">
          <cell r="F20">
            <v>35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INHIL</v>
          </cell>
        </row>
        <row r="21">
          <cell r="F21">
            <v>26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INHIL</v>
          </cell>
        </row>
        <row r="22">
          <cell r="F22">
            <v>25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INHIL</v>
          </cell>
        </row>
        <row r="23">
          <cell r="F23">
            <v>18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No</v>
          </cell>
        </row>
        <row r="24">
          <cell r="F24">
            <v>17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INHIL</v>
          </cell>
        </row>
        <row r="25">
          <cell r="F25">
            <v>23</v>
          </cell>
          <cell r="J25" t="str">
            <v>INHIL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INHIL</v>
          </cell>
        </row>
        <row r="26">
          <cell r="F26">
            <v>32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INHIL</v>
          </cell>
        </row>
        <row r="27">
          <cell r="F27">
            <v>20</v>
          </cell>
          <cell r="N27" t="str">
            <v>No</v>
          </cell>
        </row>
      </sheetData>
      <sheetData sheetId="43" refreshError="1"/>
      <sheetData sheetId="44" refreshError="1"/>
      <sheetData sheetId="45"/>
      <sheetData sheetId="46" refreshError="1">
        <row r="2">
          <cell r="J2" t="str">
            <v>01</v>
          </cell>
          <cell r="K2" t="str">
            <v>GENERAL MANAGER</v>
          </cell>
        </row>
        <row r="3">
          <cell r="J3" t="str">
            <v>02</v>
          </cell>
          <cell r="K3" t="str">
            <v>ASST.GEN.MGR.</v>
          </cell>
        </row>
        <row r="4">
          <cell r="J4" t="str">
            <v>03</v>
          </cell>
          <cell r="K4" t="str">
            <v>MANAGER</v>
          </cell>
        </row>
        <row r="5">
          <cell r="J5" t="str">
            <v>04</v>
          </cell>
          <cell r="K5" t="str">
            <v>ASST MANAGER</v>
          </cell>
        </row>
        <row r="6">
          <cell r="J6" t="str">
            <v>05</v>
          </cell>
          <cell r="K6" t="str">
            <v>KABAG</v>
          </cell>
        </row>
        <row r="7">
          <cell r="J7" t="str">
            <v>06</v>
          </cell>
          <cell r="K7" t="str">
            <v>WAKIL KABAG</v>
          </cell>
        </row>
        <row r="8">
          <cell r="J8" t="str">
            <v>07</v>
          </cell>
          <cell r="K8" t="str">
            <v>KA SEKSI</v>
          </cell>
        </row>
        <row r="9">
          <cell r="J9" t="str">
            <v>08</v>
          </cell>
          <cell r="K9" t="str">
            <v>WAKA SEKSI</v>
          </cell>
        </row>
        <row r="10">
          <cell r="J10" t="str">
            <v>09</v>
          </cell>
          <cell r="K10" t="str">
            <v>KA REGU</v>
          </cell>
        </row>
        <row r="11">
          <cell r="J11" t="str">
            <v>10</v>
          </cell>
          <cell r="K11" t="str">
            <v>ADM</v>
          </cell>
        </row>
        <row r="12">
          <cell r="J12" t="str">
            <v>11</v>
          </cell>
          <cell r="K12" t="str">
            <v>OPR</v>
          </cell>
        </row>
        <row r="13">
          <cell r="J13" t="str">
            <v>12</v>
          </cell>
          <cell r="K13" t="str">
            <v>ASST.OPR</v>
          </cell>
        </row>
        <row r="14">
          <cell r="J14" t="str">
            <v>13</v>
          </cell>
          <cell r="K14" t="str">
            <v>MAIN ADM</v>
          </cell>
        </row>
        <row r="15">
          <cell r="J15" t="str">
            <v>14</v>
          </cell>
          <cell r="K15" t="str">
            <v>KASIR</v>
          </cell>
        </row>
        <row r="16">
          <cell r="J16" t="str">
            <v>15</v>
          </cell>
          <cell r="K16" t="str">
            <v>ADM LAP.</v>
          </cell>
        </row>
        <row r="17">
          <cell r="J17" t="str">
            <v>16</v>
          </cell>
          <cell r="K17" t="str">
            <v>DRIVER</v>
          </cell>
        </row>
        <row r="18">
          <cell r="J18" t="str">
            <v>17</v>
          </cell>
          <cell r="K18" t="str">
            <v>ESTIMATOR</v>
          </cell>
        </row>
        <row r="19">
          <cell r="J19" t="str">
            <v>18</v>
          </cell>
          <cell r="K19" t="str">
            <v>SR.INSPECTOR</v>
          </cell>
        </row>
        <row r="20">
          <cell r="J20" t="str">
            <v>19</v>
          </cell>
          <cell r="K20" t="str">
            <v>INSPECTOR</v>
          </cell>
        </row>
        <row r="21">
          <cell r="J21" t="str">
            <v>20</v>
          </cell>
          <cell r="K21" t="str">
            <v>ASST INSP.</v>
          </cell>
        </row>
        <row r="22">
          <cell r="J22" t="str">
            <v>21</v>
          </cell>
          <cell r="K22" t="str">
            <v>SR.TECHN</v>
          </cell>
        </row>
        <row r="23">
          <cell r="J23" t="str">
            <v>22</v>
          </cell>
          <cell r="K23" t="str">
            <v>TECHN I</v>
          </cell>
        </row>
        <row r="24">
          <cell r="J24" t="str">
            <v>23</v>
          </cell>
          <cell r="K24" t="str">
            <v>TECHN.II</v>
          </cell>
        </row>
        <row r="25">
          <cell r="J25" t="str">
            <v>24</v>
          </cell>
          <cell r="K25" t="str">
            <v>MAINTENANCE</v>
          </cell>
        </row>
        <row r="26">
          <cell r="J26" t="str">
            <v>25</v>
          </cell>
          <cell r="K26" t="str">
            <v>UTILITY</v>
          </cell>
        </row>
        <row r="27">
          <cell r="J27" t="str">
            <v>26</v>
          </cell>
          <cell r="K27" t="str">
            <v>HYGMAN</v>
          </cell>
        </row>
        <row r="28">
          <cell r="J28" t="str">
            <v>27</v>
          </cell>
          <cell r="K28" t="str">
            <v>SORTIR</v>
          </cell>
        </row>
        <row r="29">
          <cell r="J29" t="str">
            <v>28</v>
          </cell>
          <cell r="K29" t="str">
            <v>CHECKER</v>
          </cell>
        </row>
        <row r="30">
          <cell r="J30" t="str">
            <v>29</v>
          </cell>
          <cell r="K30" t="str">
            <v>MEKANIK</v>
          </cell>
        </row>
        <row r="31">
          <cell r="J31" t="str">
            <v>30</v>
          </cell>
          <cell r="K31" t="str">
            <v>DRAFTMAN</v>
          </cell>
        </row>
        <row r="32">
          <cell r="J32" t="str">
            <v>31</v>
          </cell>
          <cell r="K32" t="str">
            <v>WELDER</v>
          </cell>
        </row>
        <row r="33">
          <cell r="J33" t="str">
            <v>32</v>
          </cell>
          <cell r="K33" t="str">
            <v>HELPER</v>
          </cell>
        </row>
        <row r="34">
          <cell r="J34" t="str">
            <v>33</v>
          </cell>
          <cell r="K34" t="str">
            <v>ANGGOTA</v>
          </cell>
        </row>
        <row r="35">
          <cell r="J35" t="str">
            <v>34</v>
          </cell>
          <cell r="K35" t="str">
            <v>PERAWAT</v>
          </cell>
        </row>
        <row r="36">
          <cell r="J36" t="str">
            <v>35</v>
          </cell>
          <cell r="K36" t="str">
            <v>PELAKSANA</v>
          </cell>
        </row>
        <row r="37">
          <cell r="J37" t="str">
            <v>36</v>
          </cell>
          <cell r="K37" t="str">
            <v>KA.ADM EXIM</v>
          </cell>
        </row>
        <row r="38">
          <cell r="J38" t="str">
            <v>37</v>
          </cell>
          <cell r="K38" t="str">
            <v>FITTER</v>
          </cell>
        </row>
        <row r="39">
          <cell r="J39" t="str">
            <v>38</v>
          </cell>
          <cell r="K39" t="str">
            <v>TK.KEBUN</v>
          </cell>
        </row>
        <row r="40">
          <cell r="J40" t="str">
            <v>39</v>
          </cell>
          <cell r="K40" t="str">
            <v>TK. SAPU</v>
          </cell>
        </row>
        <row r="41">
          <cell r="J41" t="str">
            <v>40</v>
          </cell>
          <cell r="K41" t="str">
            <v>TELLYMAN</v>
          </cell>
        </row>
        <row r="42">
          <cell r="J42" t="str">
            <v>41</v>
          </cell>
          <cell r="K42" t="str">
            <v>JR TIMBANG</v>
          </cell>
        </row>
        <row r="43">
          <cell r="J43" t="str">
            <v>42</v>
          </cell>
          <cell r="K43" t="str">
            <v>NAKHODA</v>
          </cell>
        </row>
        <row r="44">
          <cell r="J44" t="str">
            <v>43</v>
          </cell>
          <cell r="K44" t="str">
            <v>KKM</v>
          </cell>
        </row>
        <row r="45">
          <cell r="J45" t="str">
            <v>44</v>
          </cell>
          <cell r="K45" t="str">
            <v>JURU MASAK</v>
          </cell>
        </row>
        <row r="46">
          <cell r="J46" t="str">
            <v>45</v>
          </cell>
          <cell r="K46" t="str">
            <v>KELASI</v>
          </cell>
        </row>
        <row r="47">
          <cell r="J47" t="str">
            <v>46</v>
          </cell>
          <cell r="K47" t="str">
            <v>PACKER</v>
          </cell>
        </row>
        <row r="48">
          <cell r="J48" t="str">
            <v>47</v>
          </cell>
          <cell r="K48" t="str">
            <v>TECHNISI ELECTRIC.</v>
          </cell>
        </row>
        <row r="49">
          <cell r="J49" t="str">
            <v>48</v>
          </cell>
          <cell r="K49" t="str">
            <v>TECHNICIAN</v>
          </cell>
        </row>
        <row r="50">
          <cell r="J50" t="str">
            <v>49</v>
          </cell>
          <cell r="K50" t="str">
            <v>ASST TECHNICIAN</v>
          </cell>
        </row>
        <row r="51">
          <cell r="J51" t="str">
            <v>50</v>
          </cell>
          <cell r="K51" t="str">
            <v>KOORD.PACKER</v>
          </cell>
        </row>
        <row r="52">
          <cell r="J52" t="str">
            <v>52</v>
          </cell>
          <cell r="K52" t="str">
            <v>WK.KA.SEKSI</v>
          </cell>
        </row>
        <row r="53">
          <cell r="J53" t="str">
            <v>53</v>
          </cell>
          <cell r="K53" t="str">
            <v>PENGAWAS</v>
          </cell>
        </row>
        <row r="54">
          <cell r="J54" t="str">
            <v>54</v>
          </cell>
          <cell r="K54" t="str">
            <v>JR MINYAK</v>
          </cell>
        </row>
        <row r="55">
          <cell r="J55" t="str">
            <v>55</v>
          </cell>
          <cell r="K55" t="str">
            <v>STOCK KEEPER</v>
          </cell>
        </row>
        <row r="56">
          <cell r="J56" t="str">
            <v>56</v>
          </cell>
          <cell r="K56" t="str">
            <v>OPR EXCAVATOR</v>
          </cell>
        </row>
        <row r="57">
          <cell r="J57" t="str">
            <v>57</v>
          </cell>
          <cell r="K57" t="str">
            <v>OPR LOADER</v>
          </cell>
        </row>
        <row r="58">
          <cell r="J58" t="str">
            <v>58</v>
          </cell>
          <cell r="K58" t="str">
            <v>HELPER</v>
          </cell>
        </row>
        <row r="59">
          <cell r="J59" t="str">
            <v>59</v>
          </cell>
          <cell r="K59" t="str">
            <v>WK KA SHIFT</v>
          </cell>
        </row>
        <row r="60">
          <cell r="J60" t="str">
            <v>61</v>
          </cell>
          <cell r="K60" t="str">
            <v>WAKA REGU</v>
          </cell>
        </row>
        <row r="61">
          <cell r="J61" t="str">
            <v>62</v>
          </cell>
          <cell r="K61" t="str">
            <v>OPR.TELP</v>
          </cell>
        </row>
        <row r="62">
          <cell r="J62" t="str">
            <v>63</v>
          </cell>
          <cell r="K62" t="str">
            <v>KA.HANSIP</v>
          </cell>
        </row>
        <row r="63">
          <cell r="J63" t="str">
            <v>00</v>
          </cell>
          <cell r="K63" t="str">
            <v>DITEKTIF</v>
          </cell>
        </row>
        <row r="64">
          <cell r="J64" t="str">
            <v>51</v>
          </cell>
          <cell r="K64" t="str">
            <v>PEMB.KANTOR</v>
          </cell>
        </row>
        <row r="65">
          <cell r="J65" t="str">
            <v>60</v>
          </cell>
          <cell r="K65" t="str">
            <v>CONTROLLER</v>
          </cell>
        </row>
        <row r="66">
          <cell r="J66" t="str">
            <v>64</v>
          </cell>
          <cell r="K66" t="str">
            <v>KA. SATPAM</v>
          </cell>
        </row>
        <row r="67">
          <cell r="J67" t="str">
            <v>65</v>
          </cell>
          <cell r="K67" t="str">
            <v>WKL.KA.SATPAM</v>
          </cell>
        </row>
        <row r="68">
          <cell r="J68" t="str">
            <v>66</v>
          </cell>
          <cell r="K68" t="str">
            <v>TRAINEE</v>
          </cell>
        </row>
        <row r="69">
          <cell r="J69" t="str">
            <v>67</v>
          </cell>
          <cell r="K69" t="str">
            <v>OPR FORKLIFT</v>
          </cell>
        </row>
        <row r="70">
          <cell r="J70" t="str">
            <v>69</v>
          </cell>
          <cell r="K70" t="str">
            <v>WORKER</v>
          </cell>
        </row>
        <row r="71">
          <cell r="J71" t="str">
            <v>70</v>
          </cell>
          <cell r="K71" t="str">
            <v>OFFICE BOY</v>
          </cell>
        </row>
        <row r="72">
          <cell r="J72" t="str">
            <v>71</v>
          </cell>
          <cell r="K72" t="str">
            <v>OPR CRANE</v>
          </cell>
        </row>
        <row r="73">
          <cell r="J73" t="str">
            <v>72</v>
          </cell>
          <cell r="K73" t="str">
            <v>EXPORT SUPPORT</v>
          </cell>
        </row>
        <row r="74">
          <cell r="J74" t="str">
            <v>73</v>
          </cell>
          <cell r="K74" t="str">
            <v>BIDAN</v>
          </cell>
        </row>
        <row r="75">
          <cell r="J75" t="str">
            <v>74</v>
          </cell>
          <cell r="K75" t="str">
            <v>STAFF</v>
          </cell>
        </row>
        <row r="76">
          <cell r="J76" t="str">
            <v>75</v>
          </cell>
          <cell r="K76" t="str">
            <v>ACT KA SEKSI</v>
          </cell>
        </row>
        <row r="77">
          <cell r="J77" t="str">
            <v>76</v>
          </cell>
          <cell r="K77" t="str">
            <v>JUNIOR PROGRAM</v>
          </cell>
        </row>
        <row r="78">
          <cell r="J78" t="str">
            <v>77</v>
          </cell>
          <cell r="K78" t="str">
            <v>ELECTRICIAN</v>
          </cell>
        </row>
        <row r="79">
          <cell r="J79" t="str">
            <v>78</v>
          </cell>
          <cell r="K79" t="str">
            <v>SPV PROGRAMMER</v>
          </cell>
        </row>
        <row r="80">
          <cell r="J80" t="str">
            <v>82</v>
          </cell>
          <cell r="K80" t="str">
            <v>PURCHASER</v>
          </cell>
        </row>
        <row r="81">
          <cell r="J81" t="str">
            <v>79</v>
          </cell>
          <cell r="K81" t="str">
            <v>DECON GIRL</v>
          </cell>
        </row>
        <row r="82">
          <cell r="J82" t="str">
            <v>80</v>
          </cell>
          <cell r="K82" t="str">
            <v>ACT WK SEKSI</v>
          </cell>
        </row>
        <row r="83">
          <cell r="J83" t="str">
            <v>81</v>
          </cell>
          <cell r="K83" t="str">
            <v>ACT KEPALA REGU</v>
          </cell>
        </row>
        <row r="86">
          <cell r="J86" t="str">
            <v>01</v>
          </cell>
          <cell r="K86" t="str">
            <v>PERSONALIA</v>
          </cell>
        </row>
        <row r="87">
          <cell r="J87" t="str">
            <v>02</v>
          </cell>
          <cell r="K87" t="str">
            <v>GENERAL AFFAIRS</v>
          </cell>
        </row>
        <row r="88">
          <cell r="J88" t="str">
            <v>03</v>
          </cell>
          <cell r="K88" t="str">
            <v>KLINIK</v>
          </cell>
        </row>
        <row r="89">
          <cell r="J89" t="str">
            <v>04</v>
          </cell>
          <cell r="K89" t="str">
            <v>INFORMASI TEKNOLOGI</v>
          </cell>
        </row>
        <row r="90">
          <cell r="J90" t="str">
            <v>05</v>
          </cell>
          <cell r="K90" t="str">
            <v>OFFICE</v>
          </cell>
        </row>
        <row r="91">
          <cell r="J91" t="str">
            <v>06</v>
          </cell>
          <cell r="K91" t="str">
            <v>PPIC</v>
          </cell>
        </row>
        <row r="92">
          <cell r="J92" t="str">
            <v>07</v>
          </cell>
          <cell r="K92" t="str">
            <v>MEAT PREPARATION -1</v>
          </cell>
        </row>
        <row r="93">
          <cell r="J93" t="str">
            <v>08</v>
          </cell>
          <cell r="K93" t="str">
            <v>DRY PROCESS</v>
          </cell>
        </row>
        <row r="94">
          <cell r="J94" t="str">
            <v>09</v>
          </cell>
          <cell r="K94" t="str">
            <v>WET PROCESS</v>
          </cell>
        </row>
        <row r="95">
          <cell r="J95" t="str">
            <v>10</v>
          </cell>
          <cell r="K95" t="str">
            <v>DWP (ASES)</v>
          </cell>
        </row>
        <row r="96">
          <cell r="J96" t="str">
            <v>11</v>
          </cell>
          <cell r="K96" t="str">
            <v>PENGOLAHAN MINYAK KELAPA</v>
          </cell>
        </row>
        <row r="97">
          <cell r="J97" t="str">
            <v>12</v>
          </cell>
          <cell r="K97" t="str">
            <v>MEAT PREPARATION -2</v>
          </cell>
        </row>
        <row r="98">
          <cell r="J98" t="str">
            <v>13</v>
          </cell>
          <cell r="K98" t="str">
            <v>RAW MATERIAL PURCHASING</v>
          </cell>
        </row>
        <row r="99">
          <cell r="J99" t="str">
            <v>14</v>
          </cell>
          <cell r="K99" t="str">
            <v>WARE HOUSE</v>
          </cell>
        </row>
        <row r="100">
          <cell r="J100" t="str">
            <v>15</v>
          </cell>
          <cell r="K100" t="str">
            <v>LOGISTIC</v>
          </cell>
        </row>
        <row r="101">
          <cell r="J101" t="str">
            <v>16</v>
          </cell>
          <cell r="K101" t="str">
            <v>QUALITY ASSURANCE DEPT</v>
          </cell>
        </row>
        <row r="102">
          <cell r="J102" t="str">
            <v>17</v>
          </cell>
          <cell r="K102" t="str">
            <v>QUALITY SYSTEM DEPT</v>
          </cell>
        </row>
        <row r="103">
          <cell r="J103" t="str">
            <v>18</v>
          </cell>
          <cell r="K103" t="str">
            <v>BENGKEL UMUM</v>
          </cell>
        </row>
        <row r="104">
          <cell r="J104" t="str">
            <v>19</v>
          </cell>
          <cell r="K104" t="str">
            <v>BENGKEL ALAT BERAT</v>
          </cell>
        </row>
        <row r="105">
          <cell r="J105" t="str">
            <v>20</v>
          </cell>
          <cell r="K105" t="str">
            <v>PERAWATAN UMUM</v>
          </cell>
        </row>
        <row r="106">
          <cell r="J106" t="str">
            <v>21</v>
          </cell>
          <cell r="K106" t="str">
            <v>WATER TREATMENT</v>
          </cell>
        </row>
        <row r="107">
          <cell r="J107" t="str">
            <v>22</v>
          </cell>
          <cell r="K107" t="str">
            <v>BOILER</v>
          </cell>
        </row>
        <row r="108">
          <cell r="J108" t="str">
            <v>23</v>
          </cell>
          <cell r="K108" t="str">
            <v>GENSET</v>
          </cell>
        </row>
        <row r="109">
          <cell r="J109" t="str">
            <v>24</v>
          </cell>
          <cell r="K109" t="str">
            <v>LISTRIK</v>
          </cell>
        </row>
        <row r="111">
          <cell r="J111" t="str">
            <v>25</v>
          </cell>
          <cell r="K111" t="str">
            <v>PROYEK (BSD)</v>
          </cell>
        </row>
        <row r="112">
          <cell r="J112" t="str">
            <v>26</v>
          </cell>
          <cell r="K112" t="str">
            <v>MEAT PREPARATION 3</v>
          </cell>
        </row>
        <row r="113">
          <cell r="J113" t="str">
            <v>27</v>
          </cell>
          <cell r="K113" t="str">
            <v>FRESH SANTAN DEPT</v>
          </cell>
        </row>
        <row r="114">
          <cell r="J114" t="str">
            <v>28</v>
          </cell>
          <cell r="K114" t="str">
            <v>KOPERASI SEROJA</v>
          </cell>
        </row>
        <row r="115">
          <cell r="J115" t="str">
            <v>29</v>
          </cell>
          <cell r="K115" t="str">
            <v>RMP (KM.PS)</v>
          </cell>
        </row>
        <row r="116">
          <cell r="J116" t="str">
            <v>30</v>
          </cell>
          <cell r="K116" t="str">
            <v>FINANCE</v>
          </cell>
        </row>
        <row r="117">
          <cell r="J117" t="str">
            <v>31</v>
          </cell>
          <cell r="K117" t="str">
            <v>ACCOUNTING</v>
          </cell>
        </row>
        <row r="118">
          <cell r="J118" t="str">
            <v>32</v>
          </cell>
          <cell r="K118" t="str">
            <v>ESM PURCHASING</v>
          </cell>
        </row>
        <row r="119">
          <cell r="J119" t="str">
            <v>33</v>
          </cell>
          <cell r="K119" t="str">
            <v>CENTRAL STORE</v>
          </cell>
        </row>
        <row r="120">
          <cell r="J120" t="str">
            <v>34</v>
          </cell>
          <cell r="K120" t="str">
            <v>PROYEK (PRU)</v>
          </cell>
        </row>
      </sheetData>
      <sheetData sheetId="47"/>
      <sheetData sheetId="48"/>
      <sheetData sheetId="49">
        <row r="2">
          <cell r="A2" t="str">
            <v>PT. INHIL SARIMAS KELAPA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dln"/>
      <sheetName val="Lemker"/>
      <sheetName val="Dolanan"/>
      <sheetName val="Rumus krM"/>
      <sheetName val="Raw Data"/>
      <sheetName val="Lemhas"/>
      <sheetName val="LKT (2)"/>
      <sheetName val="13"/>
      <sheetName val="sertifkat"/>
    </sheetNames>
    <sheetDataSet>
      <sheetData sheetId="0"/>
      <sheetData sheetId="1"/>
      <sheetData sheetId="2"/>
      <sheetData sheetId="3"/>
      <sheetData sheetId="4"/>
      <sheetData sheetId="5">
        <row r="19">
          <cell r="E19">
            <v>601.21</v>
          </cell>
          <cell r="I19">
            <v>600</v>
          </cell>
          <cell r="N19">
            <v>-1.2100000000000364</v>
          </cell>
          <cell r="R19">
            <v>-0.20166666666667274</v>
          </cell>
        </row>
        <row r="20">
          <cell r="E20">
            <v>1204.42</v>
          </cell>
          <cell r="I20">
            <v>1200</v>
          </cell>
          <cell r="N20">
            <v>-4.4200000000000728</v>
          </cell>
          <cell r="R20">
            <v>-0.3683333333333394</v>
          </cell>
        </row>
        <row r="21">
          <cell r="E21">
            <v>1808.06</v>
          </cell>
          <cell r="I21">
            <v>1800</v>
          </cell>
          <cell r="N21">
            <v>-8.0599999999999454</v>
          </cell>
          <cell r="R21">
            <v>-0.44777777777777472</v>
          </cell>
        </row>
        <row r="22">
          <cell r="E22">
            <v>2412.81</v>
          </cell>
          <cell r="I22">
            <v>2400</v>
          </cell>
          <cell r="N22">
            <v>-12.809999999999945</v>
          </cell>
          <cell r="R22">
            <v>-0.53374999999999773</v>
          </cell>
        </row>
        <row r="23">
          <cell r="E23">
            <v>3022.48</v>
          </cell>
          <cell r="I23">
            <v>3000</v>
          </cell>
          <cell r="N23">
            <v>-22.480000000000018</v>
          </cell>
          <cell r="R23">
            <v>-0.74933333333333396</v>
          </cell>
        </row>
        <row r="24">
          <cell r="E24">
            <v>3660.42</v>
          </cell>
          <cell r="I24">
            <v>3600</v>
          </cell>
          <cell r="N24">
            <v>-60.420000000000073</v>
          </cell>
          <cell r="R24">
            <v>-1.6783333333333355</v>
          </cell>
        </row>
      </sheetData>
      <sheetData sheetId="6"/>
      <sheetData sheetId="7"/>
      <sheetData sheetId="8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prj"/>
      <sheetName val="listrik"/>
      <sheetName val="WTR"/>
      <sheetName val="ASES"/>
      <sheetName val="MP2"/>
      <sheetName val="PMK"/>
      <sheetName val="kop"/>
      <sheetName val="PIC"/>
      <sheetName val="QAD"/>
      <sheetName val="OFFICE"/>
      <sheetName val="ITD"/>
      <sheetName val="ACC"/>
      <sheetName val="FIN"/>
      <sheetName val="QSD"/>
      <sheetName val="KLINIK"/>
      <sheetName val="GA"/>
      <sheetName val="psn"/>
      <sheetName val="wet"/>
      <sheetName val="MP1"/>
      <sheetName val="Boiler"/>
      <sheetName val="Genset"/>
      <sheetName val="B.UMUM"/>
      <sheetName val="PRU"/>
      <sheetName val="RMP"/>
      <sheetName val="WHS"/>
      <sheetName val="LOG"/>
      <sheetName val="CST"/>
      <sheetName val="ESM"/>
      <sheetName val="LFDC"/>
      <sheetName val="MP3"/>
      <sheetName val="Keluar"/>
      <sheetName val="drp"/>
      <sheetName val="MASUK"/>
      <sheetName val="mutasi.@"/>
      <sheetName val="pendidikan"/>
      <sheetName val="SUKU FEB"/>
      <sheetName val="BAB"/>
    </sheetNames>
    <sheetDataSet>
      <sheetData sheetId="0"/>
      <sheetData sheetId="1"/>
      <sheetData sheetId="2"/>
      <sheetData sheetId="3" refreshError="1"/>
      <sheetData sheetId="4">
        <row r="3">
          <cell r="F3" t="str">
            <v>THN</v>
          </cell>
        </row>
        <row r="4">
          <cell r="F4">
            <v>38</v>
          </cell>
        </row>
        <row r="5">
          <cell r="F5">
            <v>24</v>
          </cell>
        </row>
        <row r="6">
          <cell r="F6">
            <v>51</v>
          </cell>
        </row>
        <row r="7">
          <cell r="F7">
            <v>34</v>
          </cell>
        </row>
        <row r="8">
          <cell r="F8">
            <v>23</v>
          </cell>
        </row>
        <row r="9">
          <cell r="F9">
            <v>23</v>
          </cell>
        </row>
        <row r="10">
          <cell r="F10">
            <v>19</v>
          </cell>
        </row>
        <row r="11">
          <cell r="F11">
            <v>22</v>
          </cell>
        </row>
        <row r="12">
          <cell r="F12">
            <v>32</v>
          </cell>
        </row>
        <row r="13">
          <cell r="F13">
            <v>102</v>
          </cell>
        </row>
        <row r="14">
          <cell r="F14">
            <v>30</v>
          </cell>
        </row>
        <row r="15">
          <cell r="F15">
            <v>28</v>
          </cell>
        </row>
        <row r="16">
          <cell r="F16">
            <v>24</v>
          </cell>
        </row>
        <row r="17">
          <cell r="F17">
            <v>40</v>
          </cell>
        </row>
        <row r="18">
          <cell r="F18">
            <v>38</v>
          </cell>
        </row>
        <row r="19">
          <cell r="F19">
            <v>33</v>
          </cell>
        </row>
        <row r="20">
          <cell r="F20">
            <v>21</v>
          </cell>
        </row>
        <row r="21">
          <cell r="F21">
            <v>28</v>
          </cell>
        </row>
        <row r="22">
          <cell r="F22">
            <v>30</v>
          </cell>
        </row>
        <row r="23">
          <cell r="F23">
            <v>29</v>
          </cell>
        </row>
        <row r="24">
          <cell r="F24">
            <v>102</v>
          </cell>
        </row>
        <row r="25">
          <cell r="F25">
            <v>32</v>
          </cell>
        </row>
        <row r="26">
          <cell r="F26">
            <v>45</v>
          </cell>
        </row>
        <row r="27">
          <cell r="F27">
            <v>28</v>
          </cell>
        </row>
        <row r="28">
          <cell r="F28">
            <v>28</v>
          </cell>
        </row>
        <row r="29">
          <cell r="F29">
            <v>22</v>
          </cell>
        </row>
        <row r="30">
          <cell r="F30">
            <v>33</v>
          </cell>
        </row>
        <row r="31">
          <cell r="F31">
            <v>23</v>
          </cell>
        </row>
        <row r="32">
          <cell r="F32">
            <v>28</v>
          </cell>
        </row>
        <row r="33">
          <cell r="F33">
            <v>34</v>
          </cell>
        </row>
        <row r="34">
          <cell r="F34">
            <v>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15"/>
    </defined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L 5 revised"/>
      <sheetName val="ddc"/>
      <sheetName val="ppd"/>
      <sheetName val="Cover"/>
      <sheetName val="WIN"/>
      <sheetName val="Lam-4"/>
      <sheetName val="FORM"/>
      <sheetName val="KODE A"/>
      <sheetName val="KODE B"/>
      <sheetName val="Rekap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Index"/>
      <sheetName val="Rkp"/>
      <sheetName val="MGR&amp;AMGR"/>
      <sheetName val="KB"/>
      <sheetName val="WKB"/>
      <sheetName val="KS"/>
      <sheetName val="WKS"/>
      <sheetName val="KR"/>
      <sheetName val="ADM"/>
      <sheetName val="PSN"/>
      <sheetName val="GA"/>
      <sheetName val="KLN"/>
      <sheetName val="FIN"/>
      <sheetName val="BUK"/>
      <sheetName val="OFC"/>
      <sheetName val="ITD"/>
      <sheetName val="MIS"/>
      <sheetName val="ESM"/>
      <sheetName val="CST"/>
      <sheetName val="PIC"/>
      <sheetName val="PBL"/>
      <sheetName val="PBL-ABK"/>
      <sheetName val="WHS"/>
      <sheetName val="LOG"/>
      <sheetName val="QAD"/>
      <sheetName val="QAD-Sortir"/>
      <sheetName val="R&amp;D"/>
      <sheetName val="ESD"/>
      <sheetName val="QSD"/>
      <sheetName val="DRP"/>
      <sheetName val="WET"/>
      <sheetName val="CMP"/>
      <sheetName val="PMK"/>
      <sheetName val="MP-1"/>
      <sheetName val="MP2"/>
      <sheetName val="DWP"/>
      <sheetName val="CPD"/>
      <sheetName val="FSD"/>
      <sheetName val="WTD"/>
      <sheetName val="BLR"/>
      <sheetName val="PWH"/>
      <sheetName val="LST"/>
      <sheetName val="B-UM"/>
      <sheetName val="BAB"/>
      <sheetName val="PRJ"/>
      <sheetName val="PRU"/>
      <sheetName val="KOP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  <sheetName val="#REF"/>
    </sheetNames>
    <definedNames>
      <definedName name="Macro6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4"/>
      <definedName name="Macro9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  <sheetName val="#REF"/>
    </sheetNames>
    <definedNames>
      <definedName name="Macro7"/>
    </defined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HRNOF"/>
    </sheetNames>
    <definedNames>
      <definedName name="Macro2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XXXXXXX"/>
      <sheetName val="XXXXXX0"/>
      <sheetName val="XXXXXX1"/>
      <sheetName val="results"/>
      <sheetName val="KB-WKB"/>
      <sheetName val="ADM"/>
      <sheetName val="KS"/>
      <sheetName val="WKS"/>
      <sheetName val="KR"/>
      <sheetName val="WKR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RM1-13"/>
    </sheetNames>
    <definedNames>
      <definedName name="Macro4"/>
      <definedName name="Macro5"/>
      <definedName name="Macro6"/>
      <definedName name="Macro7"/>
      <definedName name="Macro8"/>
      <definedName name="Macro9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X110"/>
  <sheetViews>
    <sheetView workbookViewId="0">
      <pane xSplit="6" ySplit="7" topLeftCell="G8" activePane="bottomRight" state="frozen"/>
      <selection activeCell="A5" sqref="A5"/>
      <selection pane="topRight" activeCell="G5" sqref="G5"/>
      <selection pane="bottomLeft" activeCell="A8" sqref="A8"/>
      <selection pane="bottomRight" activeCell="C2" sqref="C2:P2"/>
    </sheetView>
  </sheetViews>
  <sheetFormatPr defaultRowHeight="19.5" customHeight="1"/>
  <cols>
    <col min="1" max="1" width="1" style="233" customWidth="1"/>
    <col min="2" max="2" width="5.42578125" style="233" customWidth="1"/>
    <col min="3" max="3" width="15" style="233" bestFit="1" customWidth="1"/>
    <col min="4" max="4" width="4.5703125" style="412" customWidth="1"/>
    <col min="5" max="5" width="7.28515625" style="233" customWidth="1"/>
    <col min="6" max="6" width="20.85546875" style="233" customWidth="1"/>
    <col min="7" max="7" width="9.140625" style="233"/>
    <col min="8" max="8" width="11.85546875" style="233" customWidth="1"/>
    <col min="9" max="9" width="11.5703125" style="233" customWidth="1"/>
    <col min="10" max="10" width="16" style="233" customWidth="1"/>
    <col min="11" max="11" width="14.85546875" style="233" customWidth="1"/>
    <col min="12" max="12" width="15" style="233" customWidth="1"/>
    <col min="13" max="14" width="9.140625" style="233"/>
    <col min="15" max="15" width="15.5703125" style="233" customWidth="1"/>
    <col min="16" max="16" width="14.5703125" style="233" customWidth="1"/>
    <col min="17" max="17" width="16.28515625" style="233" customWidth="1"/>
    <col min="18" max="18" width="13.7109375" style="233" customWidth="1"/>
    <col min="19" max="19" width="13.85546875" style="233" customWidth="1"/>
    <col min="20" max="20" width="18.28515625" style="233" customWidth="1"/>
    <col min="21" max="21" width="17.28515625" style="233" customWidth="1"/>
    <col min="22" max="22" width="17.85546875" style="233" customWidth="1"/>
    <col min="23" max="23" width="15" style="233" customWidth="1"/>
    <col min="24" max="24" width="15.140625" style="233" bestFit="1" customWidth="1"/>
    <col min="25" max="256" width="9.140625" style="233"/>
    <col min="257" max="257" width="1" style="233" customWidth="1"/>
    <col min="258" max="258" width="5.42578125" style="233" customWidth="1"/>
    <col min="259" max="259" width="10.28515625" style="233" customWidth="1"/>
    <col min="260" max="260" width="4.5703125" style="233" customWidth="1"/>
    <col min="261" max="261" width="7.28515625" style="233" customWidth="1"/>
    <col min="262" max="262" width="20.85546875" style="233" customWidth="1"/>
    <col min="263" max="263" width="9.140625" style="233"/>
    <col min="264" max="264" width="11.85546875" style="233" customWidth="1"/>
    <col min="265" max="265" width="11.5703125" style="233" customWidth="1"/>
    <col min="266" max="266" width="16" style="233" customWidth="1"/>
    <col min="267" max="267" width="14.85546875" style="233" customWidth="1"/>
    <col min="268" max="268" width="15" style="233" customWidth="1"/>
    <col min="269" max="270" width="9.140625" style="233"/>
    <col min="271" max="271" width="15.5703125" style="233" customWidth="1"/>
    <col min="272" max="272" width="14.5703125" style="233" customWidth="1"/>
    <col min="273" max="273" width="15" style="233" customWidth="1"/>
    <col min="274" max="274" width="10.5703125" style="233" bestFit="1" customWidth="1"/>
    <col min="275" max="512" width="9.140625" style="233"/>
    <col min="513" max="513" width="1" style="233" customWidth="1"/>
    <col min="514" max="514" width="5.42578125" style="233" customWidth="1"/>
    <col min="515" max="515" width="10.28515625" style="233" customWidth="1"/>
    <col min="516" max="516" width="4.5703125" style="233" customWidth="1"/>
    <col min="517" max="517" width="7.28515625" style="233" customWidth="1"/>
    <col min="518" max="518" width="20.85546875" style="233" customWidth="1"/>
    <col min="519" max="519" width="9.140625" style="233"/>
    <col min="520" max="520" width="11.85546875" style="233" customWidth="1"/>
    <col min="521" max="521" width="11.5703125" style="233" customWidth="1"/>
    <col min="522" max="522" width="16" style="233" customWidth="1"/>
    <col min="523" max="523" width="14.85546875" style="233" customWidth="1"/>
    <col min="524" max="524" width="15" style="233" customWidth="1"/>
    <col min="525" max="526" width="9.140625" style="233"/>
    <col min="527" max="527" width="15.5703125" style="233" customWidth="1"/>
    <col min="528" max="528" width="14.5703125" style="233" customWidth="1"/>
    <col min="529" max="529" width="15" style="233" customWidth="1"/>
    <col min="530" max="530" width="10.5703125" style="233" bestFit="1" customWidth="1"/>
    <col min="531" max="768" width="9.140625" style="233"/>
    <col min="769" max="769" width="1" style="233" customWidth="1"/>
    <col min="770" max="770" width="5.42578125" style="233" customWidth="1"/>
    <col min="771" max="771" width="10.28515625" style="233" customWidth="1"/>
    <col min="772" max="772" width="4.5703125" style="233" customWidth="1"/>
    <col min="773" max="773" width="7.28515625" style="233" customWidth="1"/>
    <col min="774" max="774" width="20.85546875" style="233" customWidth="1"/>
    <col min="775" max="775" width="9.140625" style="233"/>
    <col min="776" max="776" width="11.85546875" style="233" customWidth="1"/>
    <col min="777" max="777" width="11.5703125" style="233" customWidth="1"/>
    <col min="778" max="778" width="16" style="233" customWidth="1"/>
    <col min="779" max="779" width="14.85546875" style="233" customWidth="1"/>
    <col min="780" max="780" width="15" style="233" customWidth="1"/>
    <col min="781" max="782" width="9.140625" style="233"/>
    <col min="783" max="783" width="15.5703125" style="233" customWidth="1"/>
    <col min="784" max="784" width="14.5703125" style="233" customWidth="1"/>
    <col min="785" max="785" width="15" style="233" customWidth="1"/>
    <col min="786" max="786" width="10.5703125" style="233" bestFit="1" customWidth="1"/>
    <col min="787" max="1024" width="9.140625" style="233"/>
    <col min="1025" max="1025" width="1" style="233" customWidth="1"/>
    <col min="1026" max="1026" width="5.42578125" style="233" customWidth="1"/>
    <col min="1027" max="1027" width="10.28515625" style="233" customWidth="1"/>
    <col min="1028" max="1028" width="4.5703125" style="233" customWidth="1"/>
    <col min="1029" max="1029" width="7.28515625" style="233" customWidth="1"/>
    <col min="1030" max="1030" width="20.85546875" style="233" customWidth="1"/>
    <col min="1031" max="1031" width="9.140625" style="233"/>
    <col min="1032" max="1032" width="11.85546875" style="233" customWidth="1"/>
    <col min="1033" max="1033" width="11.5703125" style="233" customWidth="1"/>
    <col min="1034" max="1034" width="16" style="233" customWidth="1"/>
    <col min="1035" max="1035" width="14.85546875" style="233" customWidth="1"/>
    <col min="1036" max="1036" width="15" style="233" customWidth="1"/>
    <col min="1037" max="1038" width="9.140625" style="233"/>
    <col min="1039" max="1039" width="15.5703125" style="233" customWidth="1"/>
    <col min="1040" max="1040" width="14.5703125" style="233" customWidth="1"/>
    <col min="1041" max="1041" width="15" style="233" customWidth="1"/>
    <col min="1042" max="1042" width="10.5703125" style="233" bestFit="1" customWidth="1"/>
    <col min="1043" max="1280" width="9.140625" style="233"/>
    <col min="1281" max="1281" width="1" style="233" customWidth="1"/>
    <col min="1282" max="1282" width="5.42578125" style="233" customWidth="1"/>
    <col min="1283" max="1283" width="10.28515625" style="233" customWidth="1"/>
    <col min="1284" max="1284" width="4.5703125" style="233" customWidth="1"/>
    <col min="1285" max="1285" width="7.28515625" style="233" customWidth="1"/>
    <col min="1286" max="1286" width="20.85546875" style="233" customWidth="1"/>
    <col min="1287" max="1287" width="9.140625" style="233"/>
    <col min="1288" max="1288" width="11.85546875" style="233" customWidth="1"/>
    <col min="1289" max="1289" width="11.5703125" style="233" customWidth="1"/>
    <col min="1290" max="1290" width="16" style="233" customWidth="1"/>
    <col min="1291" max="1291" width="14.85546875" style="233" customWidth="1"/>
    <col min="1292" max="1292" width="15" style="233" customWidth="1"/>
    <col min="1293" max="1294" width="9.140625" style="233"/>
    <col min="1295" max="1295" width="15.5703125" style="233" customWidth="1"/>
    <col min="1296" max="1296" width="14.5703125" style="233" customWidth="1"/>
    <col min="1297" max="1297" width="15" style="233" customWidth="1"/>
    <col min="1298" max="1298" width="10.5703125" style="233" bestFit="1" customWidth="1"/>
    <col min="1299" max="1536" width="9.140625" style="233"/>
    <col min="1537" max="1537" width="1" style="233" customWidth="1"/>
    <col min="1538" max="1538" width="5.42578125" style="233" customWidth="1"/>
    <col min="1539" max="1539" width="10.28515625" style="233" customWidth="1"/>
    <col min="1540" max="1540" width="4.5703125" style="233" customWidth="1"/>
    <col min="1541" max="1541" width="7.28515625" style="233" customWidth="1"/>
    <col min="1542" max="1542" width="20.85546875" style="233" customWidth="1"/>
    <col min="1543" max="1543" width="9.140625" style="233"/>
    <col min="1544" max="1544" width="11.85546875" style="233" customWidth="1"/>
    <col min="1545" max="1545" width="11.5703125" style="233" customWidth="1"/>
    <col min="1546" max="1546" width="16" style="233" customWidth="1"/>
    <col min="1547" max="1547" width="14.85546875" style="233" customWidth="1"/>
    <col min="1548" max="1548" width="15" style="233" customWidth="1"/>
    <col min="1549" max="1550" width="9.140625" style="233"/>
    <col min="1551" max="1551" width="15.5703125" style="233" customWidth="1"/>
    <col min="1552" max="1552" width="14.5703125" style="233" customWidth="1"/>
    <col min="1553" max="1553" width="15" style="233" customWidth="1"/>
    <col min="1554" max="1554" width="10.5703125" style="233" bestFit="1" customWidth="1"/>
    <col min="1555" max="1792" width="9.140625" style="233"/>
    <col min="1793" max="1793" width="1" style="233" customWidth="1"/>
    <col min="1794" max="1794" width="5.42578125" style="233" customWidth="1"/>
    <col min="1795" max="1795" width="10.28515625" style="233" customWidth="1"/>
    <col min="1796" max="1796" width="4.5703125" style="233" customWidth="1"/>
    <col min="1797" max="1797" width="7.28515625" style="233" customWidth="1"/>
    <col min="1798" max="1798" width="20.85546875" style="233" customWidth="1"/>
    <col min="1799" max="1799" width="9.140625" style="233"/>
    <col min="1800" max="1800" width="11.85546875" style="233" customWidth="1"/>
    <col min="1801" max="1801" width="11.5703125" style="233" customWidth="1"/>
    <col min="1802" max="1802" width="16" style="233" customWidth="1"/>
    <col min="1803" max="1803" width="14.85546875" style="233" customWidth="1"/>
    <col min="1804" max="1804" width="15" style="233" customWidth="1"/>
    <col min="1805" max="1806" width="9.140625" style="233"/>
    <col min="1807" max="1807" width="15.5703125" style="233" customWidth="1"/>
    <col min="1808" max="1808" width="14.5703125" style="233" customWidth="1"/>
    <col min="1809" max="1809" width="15" style="233" customWidth="1"/>
    <col min="1810" max="1810" width="10.5703125" style="233" bestFit="1" customWidth="1"/>
    <col min="1811" max="2048" width="9.140625" style="233"/>
    <col min="2049" max="2049" width="1" style="233" customWidth="1"/>
    <col min="2050" max="2050" width="5.42578125" style="233" customWidth="1"/>
    <col min="2051" max="2051" width="10.28515625" style="233" customWidth="1"/>
    <col min="2052" max="2052" width="4.5703125" style="233" customWidth="1"/>
    <col min="2053" max="2053" width="7.28515625" style="233" customWidth="1"/>
    <col min="2054" max="2054" width="20.85546875" style="233" customWidth="1"/>
    <col min="2055" max="2055" width="9.140625" style="233"/>
    <col min="2056" max="2056" width="11.85546875" style="233" customWidth="1"/>
    <col min="2057" max="2057" width="11.5703125" style="233" customWidth="1"/>
    <col min="2058" max="2058" width="16" style="233" customWidth="1"/>
    <col min="2059" max="2059" width="14.85546875" style="233" customWidth="1"/>
    <col min="2060" max="2060" width="15" style="233" customWidth="1"/>
    <col min="2061" max="2062" width="9.140625" style="233"/>
    <col min="2063" max="2063" width="15.5703125" style="233" customWidth="1"/>
    <col min="2064" max="2064" width="14.5703125" style="233" customWidth="1"/>
    <col min="2065" max="2065" width="15" style="233" customWidth="1"/>
    <col min="2066" max="2066" width="10.5703125" style="233" bestFit="1" customWidth="1"/>
    <col min="2067" max="2304" width="9.140625" style="233"/>
    <col min="2305" max="2305" width="1" style="233" customWidth="1"/>
    <col min="2306" max="2306" width="5.42578125" style="233" customWidth="1"/>
    <col min="2307" max="2307" width="10.28515625" style="233" customWidth="1"/>
    <col min="2308" max="2308" width="4.5703125" style="233" customWidth="1"/>
    <col min="2309" max="2309" width="7.28515625" style="233" customWidth="1"/>
    <col min="2310" max="2310" width="20.85546875" style="233" customWidth="1"/>
    <col min="2311" max="2311" width="9.140625" style="233"/>
    <col min="2312" max="2312" width="11.85546875" style="233" customWidth="1"/>
    <col min="2313" max="2313" width="11.5703125" style="233" customWidth="1"/>
    <col min="2314" max="2314" width="16" style="233" customWidth="1"/>
    <col min="2315" max="2315" width="14.85546875" style="233" customWidth="1"/>
    <col min="2316" max="2316" width="15" style="233" customWidth="1"/>
    <col min="2317" max="2318" width="9.140625" style="233"/>
    <col min="2319" max="2319" width="15.5703125" style="233" customWidth="1"/>
    <col min="2320" max="2320" width="14.5703125" style="233" customWidth="1"/>
    <col min="2321" max="2321" width="15" style="233" customWidth="1"/>
    <col min="2322" max="2322" width="10.5703125" style="233" bestFit="1" customWidth="1"/>
    <col min="2323" max="2560" width="9.140625" style="233"/>
    <col min="2561" max="2561" width="1" style="233" customWidth="1"/>
    <col min="2562" max="2562" width="5.42578125" style="233" customWidth="1"/>
    <col min="2563" max="2563" width="10.28515625" style="233" customWidth="1"/>
    <col min="2564" max="2564" width="4.5703125" style="233" customWidth="1"/>
    <col min="2565" max="2565" width="7.28515625" style="233" customWidth="1"/>
    <col min="2566" max="2566" width="20.85546875" style="233" customWidth="1"/>
    <col min="2567" max="2567" width="9.140625" style="233"/>
    <col min="2568" max="2568" width="11.85546875" style="233" customWidth="1"/>
    <col min="2569" max="2569" width="11.5703125" style="233" customWidth="1"/>
    <col min="2570" max="2570" width="16" style="233" customWidth="1"/>
    <col min="2571" max="2571" width="14.85546875" style="233" customWidth="1"/>
    <col min="2572" max="2572" width="15" style="233" customWidth="1"/>
    <col min="2573" max="2574" width="9.140625" style="233"/>
    <col min="2575" max="2575" width="15.5703125" style="233" customWidth="1"/>
    <col min="2576" max="2576" width="14.5703125" style="233" customWidth="1"/>
    <col min="2577" max="2577" width="15" style="233" customWidth="1"/>
    <col min="2578" max="2578" width="10.5703125" style="233" bestFit="1" customWidth="1"/>
    <col min="2579" max="2816" width="9.140625" style="233"/>
    <col min="2817" max="2817" width="1" style="233" customWidth="1"/>
    <col min="2818" max="2818" width="5.42578125" style="233" customWidth="1"/>
    <col min="2819" max="2819" width="10.28515625" style="233" customWidth="1"/>
    <col min="2820" max="2820" width="4.5703125" style="233" customWidth="1"/>
    <col min="2821" max="2821" width="7.28515625" style="233" customWidth="1"/>
    <col min="2822" max="2822" width="20.85546875" style="233" customWidth="1"/>
    <col min="2823" max="2823" width="9.140625" style="233"/>
    <col min="2824" max="2824" width="11.85546875" style="233" customWidth="1"/>
    <col min="2825" max="2825" width="11.5703125" style="233" customWidth="1"/>
    <col min="2826" max="2826" width="16" style="233" customWidth="1"/>
    <col min="2827" max="2827" width="14.85546875" style="233" customWidth="1"/>
    <col min="2828" max="2828" width="15" style="233" customWidth="1"/>
    <col min="2829" max="2830" width="9.140625" style="233"/>
    <col min="2831" max="2831" width="15.5703125" style="233" customWidth="1"/>
    <col min="2832" max="2832" width="14.5703125" style="233" customWidth="1"/>
    <col min="2833" max="2833" width="15" style="233" customWidth="1"/>
    <col min="2834" max="2834" width="10.5703125" style="233" bestFit="1" customWidth="1"/>
    <col min="2835" max="3072" width="9.140625" style="233"/>
    <col min="3073" max="3073" width="1" style="233" customWidth="1"/>
    <col min="3074" max="3074" width="5.42578125" style="233" customWidth="1"/>
    <col min="3075" max="3075" width="10.28515625" style="233" customWidth="1"/>
    <col min="3076" max="3076" width="4.5703125" style="233" customWidth="1"/>
    <col min="3077" max="3077" width="7.28515625" style="233" customWidth="1"/>
    <col min="3078" max="3078" width="20.85546875" style="233" customWidth="1"/>
    <col min="3079" max="3079" width="9.140625" style="233"/>
    <col min="3080" max="3080" width="11.85546875" style="233" customWidth="1"/>
    <col min="3081" max="3081" width="11.5703125" style="233" customWidth="1"/>
    <col min="3082" max="3082" width="16" style="233" customWidth="1"/>
    <col min="3083" max="3083" width="14.85546875" style="233" customWidth="1"/>
    <col min="3084" max="3084" width="15" style="233" customWidth="1"/>
    <col min="3085" max="3086" width="9.140625" style="233"/>
    <col min="3087" max="3087" width="15.5703125" style="233" customWidth="1"/>
    <col min="3088" max="3088" width="14.5703125" style="233" customWidth="1"/>
    <col min="3089" max="3089" width="15" style="233" customWidth="1"/>
    <col min="3090" max="3090" width="10.5703125" style="233" bestFit="1" customWidth="1"/>
    <col min="3091" max="3328" width="9.140625" style="233"/>
    <col min="3329" max="3329" width="1" style="233" customWidth="1"/>
    <col min="3330" max="3330" width="5.42578125" style="233" customWidth="1"/>
    <col min="3331" max="3331" width="10.28515625" style="233" customWidth="1"/>
    <col min="3332" max="3332" width="4.5703125" style="233" customWidth="1"/>
    <col min="3333" max="3333" width="7.28515625" style="233" customWidth="1"/>
    <col min="3334" max="3334" width="20.85546875" style="233" customWidth="1"/>
    <col min="3335" max="3335" width="9.140625" style="233"/>
    <col min="3336" max="3336" width="11.85546875" style="233" customWidth="1"/>
    <col min="3337" max="3337" width="11.5703125" style="233" customWidth="1"/>
    <col min="3338" max="3338" width="16" style="233" customWidth="1"/>
    <col min="3339" max="3339" width="14.85546875" style="233" customWidth="1"/>
    <col min="3340" max="3340" width="15" style="233" customWidth="1"/>
    <col min="3341" max="3342" width="9.140625" style="233"/>
    <col min="3343" max="3343" width="15.5703125" style="233" customWidth="1"/>
    <col min="3344" max="3344" width="14.5703125" style="233" customWidth="1"/>
    <col min="3345" max="3345" width="15" style="233" customWidth="1"/>
    <col min="3346" max="3346" width="10.5703125" style="233" bestFit="1" customWidth="1"/>
    <col min="3347" max="3584" width="9.140625" style="233"/>
    <col min="3585" max="3585" width="1" style="233" customWidth="1"/>
    <col min="3586" max="3586" width="5.42578125" style="233" customWidth="1"/>
    <col min="3587" max="3587" width="10.28515625" style="233" customWidth="1"/>
    <col min="3588" max="3588" width="4.5703125" style="233" customWidth="1"/>
    <col min="3589" max="3589" width="7.28515625" style="233" customWidth="1"/>
    <col min="3590" max="3590" width="20.85546875" style="233" customWidth="1"/>
    <col min="3591" max="3591" width="9.140625" style="233"/>
    <col min="3592" max="3592" width="11.85546875" style="233" customWidth="1"/>
    <col min="3593" max="3593" width="11.5703125" style="233" customWidth="1"/>
    <col min="3594" max="3594" width="16" style="233" customWidth="1"/>
    <col min="3595" max="3595" width="14.85546875" style="233" customWidth="1"/>
    <col min="3596" max="3596" width="15" style="233" customWidth="1"/>
    <col min="3597" max="3598" width="9.140625" style="233"/>
    <col min="3599" max="3599" width="15.5703125" style="233" customWidth="1"/>
    <col min="3600" max="3600" width="14.5703125" style="233" customWidth="1"/>
    <col min="3601" max="3601" width="15" style="233" customWidth="1"/>
    <col min="3602" max="3602" width="10.5703125" style="233" bestFit="1" customWidth="1"/>
    <col min="3603" max="3840" width="9.140625" style="233"/>
    <col min="3841" max="3841" width="1" style="233" customWidth="1"/>
    <col min="3842" max="3842" width="5.42578125" style="233" customWidth="1"/>
    <col min="3843" max="3843" width="10.28515625" style="233" customWidth="1"/>
    <col min="3844" max="3844" width="4.5703125" style="233" customWidth="1"/>
    <col min="3845" max="3845" width="7.28515625" style="233" customWidth="1"/>
    <col min="3846" max="3846" width="20.85546875" style="233" customWidth="1"/>
    <col min="3847" max="3847" width="9.140625" style="233"/>
    <col min="3848" max="3848" width="11.85546875" style="233" customWidth="1"/>
    <col min="3849" max="3849" width="11.5703125" style="233" customWidth="1"/>
    <col min="3850" max="3850" width="16" style="233" customWidth="1"/>
    <col min="3851" max="3851" width="14.85546875" style="233" customWidth="1"/>
    <col min="3852" max="3852" width="15" style="233" customWidth="1"/>
    <col min="3853" max="3854" width="9.140625" style="233"/>
    <col min="3855" max="3855" width="15.5703125" style="233" customWidth="1"/>
    <col min="3856" max="3856" width="14.5703125" style="233" customWidth="1"/>
    <col min="3857" max="3857" width="15" style="233" customWidth="1"/>
    <col min="3858" max="3858" width="10.5703125" style="233" bestFit="1" customWidth="1"/>
    <col min="3859" max="4096" width="9.140625" style="233"/>
    <col min="4097" max="4097" width="1" style="233" customWidth="1"/>
    <col min="4098" max="4098" width="5.42578125" style="233" customWidth="1"/>
    <col min="4099" max="4099" width="10.28515625" style="233" customWidth="1"/>
    <col min="4100" max="4100" width="4.5703125" style="233" customWidth="1"/>
    <col min="4101" max="4101" width="7.28515625" style="233" customWidth="1"/>
    <col min="4102" max="4102" width="20.85546875" style="233" customWidth="1"/>
    <col min="4103" max="4103" width="9.140625" style="233"/>
    <col min="4104" max="4104" width="11.85546875" style="233" customWidth="1"/>
    <col min="4105" max="4105" width="11.5703125" style="233" customWidth="1"/>
    <col min="4106" max="4106" width="16" style="233" customWidth="1"/>
    <col min="4107" max="4107" width="14.85546875" style="233" customWidth="1"/>
    <col min="4108" max="4108" width="15" style="233" customWidth="1"/>
    <col min="4109" max="4110" width="9.140625" style="233"/>
    <col min="4111" max="4111" width="15.5703125" style="233" customWidth="1"/>
    <col min="4112" max="4112" width="14.5703125" style="233" customWidth="1"/>
    <col min="4113" max="4113" width="15" style="233" customWidth="1"/>
    <col min="4114" max="4114" width="10.5703125" style="233" bestFit="1" customWidth="1"/>
    <col min="4115" max="4352" width="9.140625" style="233"/>
    <col min="4353" max="4353" width="1" style="233" customWidth="1"/>
    <col min="4354" max="4354" width="5.42578125" style="233" customWidth="1"/>
    <col min="4355" max="4355" width="10.28515625" style="233" customWidth="1"/>
    <col min="4356" max="4356" width="4.5703125" style="233" customWidth="1"/>
    <col min="4357" max="4357" width="7.28515625" style="233" customWidth="1"/>
    <col min="4358" max="4358" width="20.85546875" style="233" customWidth="1"/>
    <col min="4359" max="4359" width="9.140625" style="233"/>
    <col min="4360" max="4360" width="11.85546875" style="233" customWidth="1"/>
    <col min="4361" max="4361" width="11.5703125" style="233" customWidth="1"/>
    <col min="4362" max="4362" width="16" style="233" customWidth="1"/>
    <col min="4363" max="4363" width="14.85546875" style="233" customWidth="1"/>
    <col min="4364" max="4364" width="15" style="233" customWidth="1"/>
    <col min="4365" max="4366" width="9.140625" style="233"/>
    <col min="4367" max="4367" width="15.5703125" style="233" customWidth="1"/>
    <col min="4368" max="4368" width="14.5703125" style="233" customWidth="1"/>
    <col min="4369" max="4369" width="15" style="233" customWidth="1"/>
    <col min="4370" max="4370" width="10.5703125" style="233" bestFit="1" customWidth="1"/>
    <col min="4371" max="4608" width="9.140625" style="233"/>
    <col min="4609" max="4609" width="1" style="233" customWidth="1"/>
    <col min="4610" max="4610" width="5.42578125" style="233" customWidth="1"/>
    <col min="4611" max="4611" width="10.28515625" style="233" customWidth="1"/>
    <col min="4612" max="4612" width="4.5703125" style="233" customWidth="1"/>
    <col min="4613" max="4613" width="7.28515625" style="233" customWidth="1"/>
    <col min="4614" max="4614" width="20.85546875" style="233" customWidth="1"/>
    <col min="4615" max="4615" width="9.140625" style="233"/>
    <col min="4616" max="4616" width="11.85546875" style="233" customWidth="1"/>
    <col min="4617" max="4617" width="11.5703125" style="233" customWidth="1"/>
    <col min="4618" max="4618" width="16" style="233" customWidth="1"/>
    <col min="4619" max="4619" width="14.85546875" style="233" customWidth="1"/>
    <col min="4620" max="4620" width="15" style="233" customWidth="1"/>
    <col min="4621" max="4622" width="9.140625" style="233"/>
    <col min="4623" max="4623" width="15.5703125" style="233" customWidth="1"/>
    <col min="4624" max="4624" width="14.5703125" style="233" customWidth="1"/>
    <col min="4625" max="4625" width="15" style="233" customWidth="1"/>
    <col min="4626" max="4626" width="10.5703125" style="233" bestFit="1" customWidth="1"/>
    <col min="4627" max="4864" width="9.140625" style="233"/>
    <col min="4865" max="4865" width="1" style="233" customWidth="1"/>
    <col min="4866" max="4866" width="5.42578125" style="233" customWidth="1"/>
    <col min="4867" max="4867" width="10.28515625" style="233" customWidth="1"/>
    <col min="4868" max="4868" width="4.5703125" style="233" customWidth="1"/>
    <col min="4869" max="4869" width="7.28515625" style="233" customWidth="1"/>
    <col min="4870" max="4870" width="20.85546875" style="233" customWidth="1"/>
    <col min="4871" max="4871" width="9.140625" style="233"/>
    <col min="4872" max="4872" width="11.85546875" style="233" customWidth="1"/>
    <col min="4873" max="4873" width="11.5703125" style="233" customWidth="1"/>
    <col min="4874" max="4874" width="16" style="233" customWidth="1"/>
    <col min="4875" max="4875" width="14.85546875" style="233" customWidth="1"/>
    <col min="4876" max="4876" width="15" style="233" customWidth="1"/>
    <col min="4877" max="4878" width="9.140625" style="233"/>
    <col min="4879" max="4879" width="15.5703125" style="233" customWidth="1"/>
    <col min="4880" max="4880" width="14.5703125" style="233" customWidth="1"/>
    <col min="4881" max="4881" width="15" style="233" customWidth="1"/>
    <col min="4882" max="4882" width="10.5703125" style="233" bestFit="1" customWidth="1"/>
    <col min="4883" max="5120" width="9.140625" style="233"/>
    <col min="5121" max="5121" width="1" style="233" customWidth="1"/>
    <col min="5122" max="5122" width="5.42578125" style="233" customWidth="1"/>
    <col min="5123" max="5123" width="10.28515625" style="233" customWidth="1"/>
    <col min="5124" max="5124" width="4.5703125" style="233" customWidth="1"/>
    <col min="5125" max="5125" width="7.28515625" style="233" customWidth="1"/>
    <col min="5126" max="5126" width="20.85546875" style="233" customWidth="1"/>
    <col min="5127" max="5127" width="9.140625" style="233"/>
    <col min="5128" max="5128" width="11.85546875" style="233" customWidth="1"/>
    <col min="5129" max="5129" width="11.5703125" style="233" customWidth="1"/>
    <col min="5130" max="5130" width="16" style="233" customWidth="1"/>
    <col min="5131" max="5131" width="14.85546875" style="233" customWidth="1"/>
    <col min="5132" max="5132" width="15" style="233" customWidth="1"/>
    <col min="5133" max="5134" width="9.140625" style="233"/>
    <col min="5135" max="5135" width="15.5703125" style="233" customWidth="1"/>
    <col min="5136" max="5136" width="14.5703125" style="233" customWidth="1"/>
    <col min="5137" max="5137" width="15" style="233" customWidth="1"/>
    <col min="5138" max="5138" width="10.5703125" style="233" bestFit="1" customWidth="1"/>
    <col min="5139" max="5376" width="9.140625" style="233"/>
    <col min="5377" max="5377" width="1" style="233" customWidth="1"/>
    <col min="5378" max="5378" width="5.42578125" style="233" customWidth="1"/>
    <col min="5379" max="5379" width="10.28515625" style="233" customWidth="1"/>
    <col min="5380" max="5380" width="4.5703125" style="233" customWidth="1"/>
    <col min="5381" max="5381" width="7.28515625" style="233" customWidth="1"/>
    <col min="5382" max="5382" width="20.85546875" style="233" customWidth="1"/>
    <col min="5383" max="5383" width="9.140625" style="233"/>
    <col min="5384" max="5384" width="11.85546875" style="233" customWidth="1"/>
    <col min="5385" max="5385" width="11.5703125" style="233" customWidth="1"/>
    <col min="5386" max="5386" width="16" style="233" customWidth="1"/>
    <col min="5387" max="5387" width="14.85546875" style="233" customWidth="1"/>
    <col min="5388" max="5388" width="15" style="233" customWidth="1"/>
    <col min="5389" max="5390" width="9.140625" style="233"/>
    <col min="5391" max="5391" width="15.5703125" style="233" customWidth="1"/>
    <col min="5392" max="5392" width="14.5703125" style="233" customWidth="1"/>
    <col min="5393" max="5393" width="15" style="233" customWidth="1"/>
    <col min="5394" max="5394" width="10.5703125" style="233" bestFit="1" customWidth="1"/>
    <col min="5395" max="5632" width="9.140625" style="233"/>
    <col min="5633" max="5633" width="1" style="233" customWidth="1"/>
    <col min="5634" max="5634" width="5.42578125" style="233" customWidth="1"/>
    <col min="5635" max="5635" width="10.28515625" style="233" customWidth="1"/>
    <col min="5636" max="5636" width="4.5703125" style="233" customWidth="1"/>
    <col min="5637" max="5637" width="7.28515625" style="233" customWidth="1"/>
    <col min="5638" max="5638" width="20.85546875" style="233" customWidth="1"/>
    <col min="5639" max="5639" width="9.140625" style="233"/>
    <col min="5640" max="5640" width="11.85546875" style="233" customWidth="1"/>
    <col min="5641" max="5641" width="11.5703125" style="233" customWidth="1"/>
    <col min="5642" max="5642" width="16" style="233" customWidth="1"/>
    <col min="5643" max="5643" width="14.85546875" style="233" customWidth="1"/>
    <col min="5644" max="5644" width="15" style="233" customWidth="1"/>
    <col min="5645" max="5646" width="9.140625" style="233"/>
    <col min="5647" max="5647" width="15.5703125" style="233" customWidth="1"/>
    <col min="5648" max="5648" width="14.5703125" style="233" customWidth="1"/>
    <col min="5649" max="5649" width="15" style="233" customWidth="1"/>
    <col min="5650" max="5650" width="10.5703125" style="233" bestFit="1" customWidth="1"/>
    <col min="5651" max="5888" width="9.140625" style="233"/>
    <col min="5889" max="5889" width="1" style="233" customWidth="1"/>
    <col min="5890" max="5890" width="5.42578125" style="233" customWidth="1"/>
    <col min="5891" max="5891" width="10.28515625" style="233" customWidth="1"/>
    <col min="5892" max="5892" width="4.5703125" style="233" customWidth="1"/>
    <col min="5893" max="5893" width="7.28515625" style="233" customWidth="1"/>
    <col min="5894" max="5894" width="20.85546875" style="233" customWidth="1"/>
    <col min="5895" max="5895" width="9.140625" style="233"/>
    <col min="5896" max="5896" width="11.85546875" style="233" customWidth="1"/>
    <col min="5897" max="5897" width="11.5703125" style="233" customWidth="1"/>
    <col min="5898" max="5898" width="16" style="233" customWidth="1"/>
    <col min="5899" max="5899" width="14.85546875" style="233" customWidth="1"/>
    <col min="5900" max="5900" width="15" style="233" customWidth="1"/>
    <col min="5901" max="5902" width="9.140625" style="233"/>
    <col min="5903" max="5903" width="15.5703125" style="233" customWidth="1"/>
    <col min="5904" max="5904" width="14.5703125" style="233" customWidth="1"/>
    <col min="5905" max="5905" width="15" style="233" customWidth="1"/>
    <col min="5906" max="5906" width="10.5703125" style="233" bestFit="1" customWidth="1"/>
    <col min="5907" max="6144" width="9.140625" style="233"/>
    <col min="6145" max="6145" width="1" style="233" customWidth="1"/>
    <col min="6146" max="6146" width="5.42578125" style="233" customWidth="1"/>
    <col min="6147" max="6147" width="10.28515625" style="233" customWidth="1"/>
    <col min="6148" max="6148" width="4.5703125" style="233" customWidth="1"/>
    <col min="6149" max="6149" width="7.28515625" style="233" customWidth="1"/>
    <col min="6150" max="6150" width="20.85546875" style="233" customWidth="1"/>
    <col min="6151" max="6151" width="9.140625" style="233"/>
    <col min="6152" max="6152" width="11.85546875" style="233" customWidth="1"/>
    <col min="6153" max="6153" width="11.5703125" style="233" customWidth="1"/>
    <col min="6154" max="6154" width="16" style="233" customWidth="1"/>
    <col min="6155" max="6155" width="14.85546875" style="233" customWidth="1"/>
    <col min="6156" max="6156" width="15" style="233" customWidth="1"/>
    <col min="6157" max="6158" width="9.140625" style="233"/>
    <col min="6159" max="6159" width="15.5703125" style="233" customWidth="1"/>
    <col min="6160" max="6160" width="14.5703125" style="233" customWidth="1"/>
    <col min="6161" max="6161" width="15" style="233" customWidth="1"/>
    <col min="6162" max="6162" width="10.5703125" style="233" bestFit="1" customWidth="1"/>
    <col min="6163" max="6400" width="9.140625" style="233"/>
    <col min="6401" max="6401" width="1" style="233" customWidth="1"/>
    <col min="6402" max="6402" width="5.42578125" style="233" customWidth="1"/>
    <col min="6403" max="6403" width="10.28515625" style="233" customWidth="1"/>
    <col min="6404" max="6404" width="4.5703125" style="233" customWidth="1"/>
    <col min="6405" max="6405" width="7.28515625" style="233" customWidth="1"/>
    <col min="6406" max="6406" width="20.85546875" style="233" customWidth="1"/>
    <col min="6407" max="6407" width="9.140625" style="233"/>
    <col min="6408" max="6408" width="11.85546875" style="233" customWidth="1"/>
    <col min="6409" max="6409" width="11.5703125" style="233" customWidth="1"/>
    <col min="6410" max="6410" width="16" style="233" customWidth="1"/>
    <col min="6411" max="6411" width="14.85546875" style="233" customWidth="1"/>
    <col min="6412" max="6412" width="15" style="233" customWidth="1"/>
    <col min="6413" max="6414" width="9.140625" style="233"/>
    <col min="6415" max="6415" width="15.5703125" style="233" customWidth="1"/>
    <col min="6416" max="6416" width="14.5703125" style="233" customWidth="1"/>
    <col min="6417" max="6417" width="15" style="233" customWidth="1"/>
    <col min="6418" max="6418" width="10.5703125" style="233" bestFit="1" customWidth="1"/>
    <col min="6419" max="6656" width="9.140625" style="233"/>
    <col min="6657" max="6657" width="1" style="233" customWidth="1"/>
    <col min="6658" max="6658" width="5.42578125" style="233" customWidth="1"/>
    <col min="6659" max="6659" width="10.28515625" style="233" customWidth="1"/>
    <col min="6660" max="6660" width="4.5703125" style="233" customWidth="1"/>
    <col min="6661" max="6661" width="7.28515625" style="233" customWidth="1"/>
    <col min="6662" max="6662" width="20.85546875" style="233" customWidth="1"/>
    <col min="6663" max="6663" width="9.140625" style="233"/>
    <col min="6664" max="6664" width="11.85546875" style="233" customWidth="1"/>
    <col min="6665" max="6665" width="11.5703125" style="233" customWidth="1"/>
    <col min="6666" max="6666" width="16" style="233" customWidth="1"/>
    <col min="6667" max="6667" width="14.85546875" style="233" customWidth="1"/>
    <col min="6668" max="6668" width="15" style="233" customWidth="1"/>
    <col min="6669" max="6670" width="9.140625" style="233"/>
    <col min="6671" max="6671" width="15.5703125" style="233" customWidth="1"/>
    <col min="6672" max="6672" width="14.5703125" style="233" customWidth="1"/>
    <col min="6673" max="6673" width="15" style="233" customWidth="1"/>
    <col min="6674" max="6674" width="10.5703125" style="233" bestFit="1" customWidth="1"/>
    <col min="6675" max="6912" width="9.140625" style="233"/>
    <col min="6913" max="6913" width="1" style="233" customWidth="1"/>
    <col min="6914" max="6914" width="5.42578125" style="233" customWidth="1"/>
    <col min="6915" max="6915" width="10.28515625" style="233" customWidth="1"/>
    <col min="6916" max="6916" width="4.5703125" style="233" customWidth="1"/>
    <col min="6917" max="6917" width="7.28515625" style="233" customWidth="1"/>
    <col min="6918" max="6918" width="20.85546875" style="233" customWidth="1"/>
    <col min="6919" max="6919" width="9.140625" style="233"/>
    <col min="6920" max="6920" width="11.85546875" style="233" customWidth="1"/>
    <col min="6921" max="6921" width="11.5703125" style="233" customWidth="1"/>
    <col min="6922" max="6922" width="16" style="233" customWidth="1"/>
    <col min="6923" max="6923" width="14.85546875" style="233" customWidth="1"/>
    <col min="6924" max="6924" width="15" style="233" customWidth="1"/>
    <col min="6925" max="6926" width="9.140625" style="233"/>
    <col min="6927" max="6927" width="15.5703125" style="233" customWidth="1"/>
    <col min="6928" max="6928" width="14.5703125" style="233" customWidth="1"/>
    <col min="6929" max="6929" width="15" style="233" customWidth="1"/>
    <col min="6930" max="6930" width="10.5703125" style="233" bestFit="1" customWidth="1"/>
    <col min="6931" max="7168" width="9.140625" style="233"/>
    <col min="7169" max="7169" width="1" style="233" customWidth="1"/>
    <col min="7170" max="7170" width="5.42578125" style="233" customWidth="1"/>
    <col min="7171" max="7171" width="10.28515625" style="233" customWidth="1"/>
    <col min="7172" max="7172" width="4.5703125" style="233" customWidth="1"/>
    <col min="7173" max="7173" width="7.28515625" style="233" customWidth="1"/>
    <col min="7174" max="7174" width="20.85546875" style="233" customWidth="1"/>
    <col min="7175" max="7175" width="9.140625" style="233"/>
    <col min="7176" max="7176" width="11.85546875" style="233" customWidth="1"/>
    <col min="7177" max="7177" width="11.5703125" style="233" customWidth="1"/>
    <col min="7178" max="7178" width="16" style="233" customWidth="1"/>
    <col min="7179" max="7179" width="14.85546875" style="233" customWidth="1"/>
    <col min="7180" max="7180" width="15" style="233" customWidth="1"/>
    <col min="7181" max="7182" width="9.140625" style="233"/>
    <col min="7183" max="7183" width="15.5703125" style="233" customWidth="1"/>
    <col min="7184" max="7184" width="14.5703125" style="233" customWidth="1"/>
    <col min="7185" max="7185" width="15" style="233" customWidth="1"/>
    <col min="7186" max="7186" width="10.5703125" style="233" bestFit="1" customWidth="1"/>
    <col min="7187" max="7424" width="9.140625" style="233"/>
    <col min="7425" max="7425" width="1" style="233" customWidth="1"/>
    <col min="7426" max="7426" width="5.42578125" style="233" customWidth="1"/>
    <col min="7427" max="7427" width="10.28515625" style="233" customWidth="1"/>
    <col min="7428" max="7428" width="4.5703125" style="233" customWidth="1"/>
    <col min="7429" max="7429" width="7.28515625" style="233" customWidth="1"/>
    <col min="7430" max="7430" width="20.85546875" style="233" customWidth="1"/>
    <col min="7431" max="7431" width="9.140625" style="233"/>
    <col min="7432" max="7432" width="11.85546875" style="233" customWidth="1"/>
    <col min="7433" max="7433" width="11.5703125" style="233" customWidth="1"/>
    <col min="7434" max="7434" width="16" style="233" customWidth="1"/>
    <col min="7435" max="7435" width="14.85546875" style="233" customWidth="1"/>
    <col min="7436" max="7436" width="15" style="233" customWidth="1"/>
    <col min="7437" max="7438" width="9.140625" style="233"/>
    <col min="7439" max="7439" width="15.5703125" style="233" customWidth="1"/>
    <col min="7440" max="7440" width="14.5703125" style="233" customWidth="1"/>
    <col min="7441" max="7441" width="15" style="233" customWidth="1"/>
    <col min="7442" max="7442" width="10.5703125" style="233" bestFit="1" customWidth="1"/>
    <col min="7443" max="7680" width="9.140625" style="233"/>
    <col min="7681" max="7681" width="1" style="233" customWidth="1"/>
    <col min="7682" max="7682" width="5.42578125" style="233" customWidth="1"/>
    <col min="7683" max="7683" width="10.28515625" style="233" customWidth="1"/>
    <col min="7684" max="7684" width="4.5703125" style="233" customWidth="1"/>
    <col min="7685" max="7685" width="7.28515625" style="233" customWidth="1"/>
    <col min="7686" max="7686" width="20.85546875" style="233" customWidth="1"/>
    <col min="7687" max="7687" width="9.140625" style="233"/>
    <col min="7688" max="7688" width="11.85546875" style="233" customWidth="1"/>
    <col min="7689" max="7689" width="11.5703125" style="233" customWidth="1"/>
    <col min="7690" max="7690" width="16" style="233" customWidth="1"/>
    <col min="7691" max="7691" width="14.85546875" style="233" customWidth="1"/>
    <col min="7692" max="7692" width="15" style="233" customWidth="1"/>
    <col min="7693" max="7694" width="9.140625" style="233"/>
    <col min="7695" max="7695" width="15.5703125" style="233" customWidth="1"/>
    <col min="7696" max="7696" width="14.5703125" style="233" customWidth="1"/>
    <col min="7697" max="7697" width="15" style="233" customWidth="1"/>
    <col min="7698" max="7698" width="10.5703125" style="233" bestFit="1" customWidth="1"/>
    <col min="7699" max="7936" width="9.140625" style="233"/>
    <col min="7937" max="7937" width="1" style="233" customWidth="1"/>
    <col min="7938" max="7938" width="5.42578125" style="233" customWidth="1"/>
    <col min="7939" max="7939" width="10.28515625" style="233" customWidth="1"/>
    <col min="7940" max="7940" width="4.5703125" style="233" customWidth="1"/>
    <col min="7941" max="7941" width="7.28515625" style="233" customWidth="1"/>
    <col min="7942" max="7942" width="20.85546875" style="233" customWidth="1"/>
    <col min="7943" max="7943" width="9.140625" style="233"/>
    <col min="7944" max="7944" width="11.85546875" style="233" customWidth="1"/>
    <col min="7945" max="7945" width="11.5703125" style="233" customWidth="1"/>
    <col min="7946" max="7946" width="16" style="233" customWidth="1"/>
    <col min="7947" max="7947" width="14.85546875" style="233" customWidth="1"/>
    <col min="7948" max="7948" width="15" style="233" customWidth="1"/>
    <col min="7949" max="7950" width="9.140625" style="233"/>
    <col min="7951" max="7951" width="15.5703125" style="233" customWidth="1"/>
    <col min="7952" max="7952" width="14.5703125" style="233" customWidth="1"/>
    <col min="7953" max="7953" width="15" style="233" customWidth="1"/>
    <col min="7954" max="7954" width="10.5703125" style="233" bestFit="1" customWidth="1"/>
    <col min="7955" max="8192" width="9.140625" style="233"/>
    <col min="8193" max="8193" width="1" style="233" customWidth="1"/>
    <col min="8194" max="8194" width="5.42578125" style="233" customWidth="1"/>
    <col min="8195" max="8195" width="10.28515625" style="233" customWidth="1"/>
    <col min="8196" max="8196" width="4.5703125" style="233" customWidth="1"/>
    <col min="8197" max="8197" width="7.28515625" style="233" customWidth="1"/>
    <col min="8198" max="8198" width="20.85546875" style="233" customWidth="1"/>
    <col min="8199" max="8199" width="9.140625" style="233"/>
    <col min="8200" max="8200" width="11.85546875" style="233" customWidth="1"/>
    <col min="8201" max="8201" width="11.5703125" style="233" customWidth="1"/>
    <col min="8202" max="8202" width="16" style="233" customWidth="1"/>
    <col min="8203" max="8203" width="14.85546875" style="233" customWidth="1"/>
    <col min="8204" max="8204" width="15" style="233" customWidth="1"/>
    <col min="8205" max="8206" width="9.140625" style="233"/>
    <col min="8207" max="8207" width="15.5703125" style="233" customWidth="1"/>
    <col min="8208" max="8208" width="14.5703125" style="233" customWidth="1"/>
    <col min="8209" max="8209" width="15" style="233" customWidth="1"/>
    <col min="8210" max="8210" width="10.5703125" style="233" bestFit="1" customWidth="1"/>
    <col min="8211" max="8448" width="9.140625" style="233"/>
    <col min="8449" max="8449" width="1" style="233" customWidth="1"/>
    <col min="8450" max="8450" width="5.42578125" style="233" customWidth="1"/>
    <col min="8451" max="8451" width="10.28515625" style="233" customWidth="1"/>
    <col min="8452" max="8452" width="4.5703125" style="233" customWidth="1"/>
    <col min="8453" max="8453" width="7.28515625" style="233" customWidth="1"/>
    <col min="8454" max="8454" width="20.85546875" style="233" customWidth="1"/>
    <col min="8455" max="8455" width="9.140625" style="233"/>
    <col min="8456" max="8456" width="11.85546875" style="233" customWidth="1"/>
    <col min="8457" max="8457" width="11.5703125" style="233" customWidth="1"/>
    <col min="8458" max="8458" width="16" style="233" customWidth="1"/>
    <col min="8459" max="8459" width="14.85546875" style="233" customWidth="1"/>
    <col min="8460" max="8460" width="15" style="233" customWidth="1"/>
    <col min="8461" max="8462" width="9.140625" style="233"/>
    <col min="8463" max="8463" width="15.5703125" style="233" customWidth="1"/>
    <col min="8464" max="8464" width="14.5703125" style="233" customWidth="1"/>
    <col min="8465" max="8465" width="15" style="233" customWidth="1"/>
    <col min="8466" max="8466" width="10.5703125" style="233" bestFit="1" customWidth="1"/>
    <col min="8467" max="8704" width="9.140625" style="233"/>
    <col min="8705" max="8705" width="1" style="233" customWidth="1"/>
    <col min="8706" max="8706" width="5.42578125" style="233" customWidth="1"/>
    <col min="8707" max="8707" width="10.28515625" style="233" customWidth="1"/>
    <col min="8708" max="8708" width="4.5703125" style="233" customWidth="1"/>
    <col min="8709" max="8709" width="7.28515625" style="233" customWidth="1"/>
    <col min="8710" max="8710" width="20.85546875" style="233" customWidth="1"/>
    <col min="8711" max="8711" width="9.140625" style="233"/>
    <col min="8712" max="8712" width="11.85546875" style="233" customWidth="1"/>
    <col min="8713" max="8713" width="11.5703125" style="233" customWidth="1"/>
    <col min="8714" max="8714" width="16" style="233" customWidth="1"/>
    <col min="8715" max="8715" width="14.85546875" style="233" customWidth="1"/>
    <col min="8716" max="8716" width="15" style="233" customWidth="1"/>
    <col min="8717" max="8718" width="9.140625" style="233"/>
    <col min="8719" max="8719" width="15.5703125" style="233" customWidth="1"/>
    <col min="8720" max="8720" width="14.5703125" style="233" customWidth="1"/>
    <col min="8721" max="8721" width="15" style="233" customWidth="1"/>
    <col min="8722" max="8722" width="10.5703125" style="233" bestFit="1" customWidth="1"/>
    <col min="8723" max="8960" width="9.140625" style="233"/>
    <col min="8961" max="8961" width="1" style="233" customWidth="1"/>
    <col min="8962" max="8962" width="5.42578125" style="233" customWidth="1"/>
    <col min="8963" max="8963" width="10.28515625" style="233" customWidth="1"/>
    <col min="8964" max="8964" width="4.5703125" style="233" customWidth="1"/>
    <col min="8965" max="8965" width="7.28515625" style="233" customWidth="1"/>
    <col min="8966" max="8966" width="20.85546875" style="233" customWidth="1"/>
    <col min="8967" max="8967" width="9.140625" style="233"/>
    <col min="8968" max="8968" width="11.85546875" style="233" customWidth="1"/>
    <col min="8969" max="8969" width="11.5703125" style="233" customWidth="1"/>
    <col min="8970" max="8970" width="16" style="233" customWidth="1"/>
    <col min="8971" max="8971" width="14.85546875" style="233" customWidth="1"/>
    <col min="8972" max="8972" width="15" style="233" customWidth="1"/>
    <col min="8973" max="8974" width="9.140625" style="233"/>
    <col min="8975" max="8975" width="15.5703125" style="233" customWidth="1"/>
    <col min="8976" max="8976" width="14.5703125" style="233" customWidth="1"/>
    <col min="8977" max="8977" width="15" style="233" customWidth="1"/>
    <col min="8978" max="8978" width="10.5703125" style="233" bestFit="1" customWidth="1"/>
    <col min="8979" max="9216" width="9.140625" style="233"/>
    <col min="9217" max="9217" width="1" style="233" customWidth="1"/>
    <col min="9218" max="9218" width="5.42578125" style="233" customWidth="1"/>
    <col min="9219" max="9219" width="10.28515625" style="233" customWidth="1"/>
    <col min="9220" max="9220" width="4.5703125" style="233" customWidth="1"/>
    <col min="9221" max="9221" width="7.28515625" style="233" customWidth="1"/>
    <col min="9222" max="9222" width="20.85546875" style="233" customWidth="1"/>
    <col min="9223" max="9223" width="9.140625" style="233"/>
    <col min="9224" max="9224" width="11.85546875" style="233" customWidth="1"/>
    <col min="9225" max="9225" width="11.5703125" style="233" customWidth="1"/>
    <col min="9226" max="9226" width="16" style="233" customWidth="1"/>
    <col min="9227" max="9227" width="14.85546875" style="233" customWidth="1"/>
    <col min="9228" max="9228" width="15" style="233" customWidth="1"/>
    <col min="9229" max="9230" width="9.140625" style="233"/>
    <col min="9231" max="9231" width="15.5703125" style="233" customWidth="1"/>
    <col min="9232" max="9232" width="14.5703125" style="233" customWidth="1"/>
    <col min="9233" max="9233" width="15" style="233" customWidth="1"/>
    <col min="9234" max="9234" width="10.5703125" style="233" bestFit="1" customWidth="1"/>
    <col min="9235" max="9472" width="9.140625" style="233"/>
    <col min="9473" max="9473" width="1" style="233" customWidth="1"/>
    <col min="9474" max="9474" width="5.42578125" style="233" customWidth="1"/>
    <col min="9475" max="9475" width="10.28515625" style="233" customWidth="1"/>
    <col min="9476" max="9476" width="4.5703125" style="233" customWidth="1"/>
    <col min="9477" max="9477" width="7.28515625" style="233" customWidth="1"/>
    <col min="9478" max="9478" width="20.85546875" style="233" customWidth="1"/>
    <col min="9479" max="9479" width="9.140625" style="233"/>
    <col min="9480" max="9480" width="11.85546875" style="233" customWidth="1"/>
    <col min="9481" max="9481" width="11.5703125" style="233" customWidth="1"/>
    <col min="9482" max="9482" width="16" style="233" customWidth="1"/>
    <col min="9483" max="9483" width="14.85546875" style="233" customWidth="1"/>
    <col min="9484" max="9484" width="15" style="233" customWidth="1"/>
    <col min="9485" max="9486" width="9.140625" style="233"/>
    <col min="9487" max="9487" width="15.5703125" style="233" customWidth="1"/>
    <col min="9488" max="9488" width="14.5703125" style="233" customWidth="1"/>
    <col min="9489" max="9489" width="15" style="233" customWidth="1"/>
    <col min="9490" max="9490" width="10.5703125" style="233" bestFit="1" customWidth="1"/>
    <col min="9491" max="9728" width="9.140625" style="233"/>
    <col min="9729" max="9729" width="1" style="233" customWidth="1"/>
    <col min="9730" max="9730" width="5.42578125" style="233" customWidth="1"/>
    <col min="9731" max="9731" width="10.28515625" style="233" customWidth="1"/>
    <col min="9732" max="9732" width="4.5703125" style="233" customWidth="1"/>
    <col min="9733" max="9733" width="7.28515625" style="233" customWidth="1"/>
    <col min="9734" max="9734" width="20.85546875" style="233" customWidth="1"/>
    <col min="9735" max="9735" width="9.140625" style="233"/>
    <col min="9736" max="9736" width="11.85546875" style="233" customWidth="1"/>
    <col min="9737" max="9737" width="11.5703125" style="233" customWidth="1"/>
    <col min="9738" max="9738" width="16" style="233" customWidth="1"/>
    <col min="9739" max="9739" width="14.85546875" style="233" customWidth="1"/>
    <col min="9740" max="9740" width="15" style="233" customWidth="1"/>
    <col min="9741" max="9742" width="9.140625" style="233"/>
    <col min="9743" max="9743" width="15.5703125" style="233" customWidth="1"/>
    <col min="9744" max="9744" width="14.5703125" style="233" customWidth="1"/>
    <col min="9745" max="9745" width="15" style="233" customWidth="1"/>
    <col min="9746" max="9746" width="10.5703125" style="233" bestFit="1" customWidth="1"/>
    <col min="9747" max="9984" width="9.140625" style="233"/>
    <col min="9985" max="9985" width="1" style="233" customWidth="1"/>
    <col min="9986" max="9986" width="5.42578125" style="233" customWidth="1"/>
    <col min="9987" max="9987" width="10.28515625" style="233" customWidth="1"/>
    <col min="9988" max="9988" width="4.5703125" style="233" customWidth="1"/>
    <col min="9989" max="9989" width="7.28515625" style="233" customWidth="1"/>
    <col min="9990" max="9990" width="20.85546875" style="233" customWidth="1"/>
    <col min="9991" max="9991" width="9.140625" style="233"/>
    <col min="9992" max="9992" width="11.85546875" style="233" customWidth="1"/>
    <col min="9993" max="9993" width="11.5703125" style="233" customWidth="1"/>
    <col min="9994" max="9994" width="16" style="233" customWidth="1"/>
    <col min="9995" max="9995" width="14.85546875" style="233" customWidth="1"/>
    <col min="9996" max="9996" width="15" style="233" customWidth="1"/>
    <col min="9997" max="9998" width="9.140625" style="233"/>
    <col min="9999" max="9999" width="15.5703125" style="233" customWidth="1"/>
    <col min="10000" max="10000" width="14.5703125" style="233" customWidth="1"/>
    <col min="10001" max="10001" width="15" style="233" customWidth="1"/>
    <col min="10002" max="10002" width="10.5703125" style="233" bestFit="1" customWidth="1"/>
    <col min="10003" max="10240" width="9.140625" style="233"/>
    <col min="10241" max="10241" width="1" style="233" customWidth="1"/>
    <col min="10242" max="10242" width="5.42578125" style="233" customWidth="1"/>
    <col min="10243" max="10243" width="10.28515625" style="233" customWidth="1"/>
    <col min="10244" max="10244" width="4.5703125" style="233" customWidth="1"/>
    <col min="10245" max="10245" width="7.28515625" style="233" customWidth="1"/>
    <col min="10246" max="10246" width="20.85546875" style="233" customWidth="1"/>
    <col min="10247" max="10247" width="9.140625" style="233"/>
    <col min="10248" max="10248" width="11.85546875" style="233" customWidth="1"/>
    <col min="10249" max="10249" width="11.5703125" style="233" customWidth="1"/>
    <col min="10250" max="10250" width="16" style="233" customWidth="1"/>
    <col min="10251" max="10251" width="14.85546875" style="233" customWidth="1"/>
    <col min="10252" max="10252" width="15" style="233" customWidth="1"/>
    <col min="10253" max="10254" width="9.140625" style="233"/>
    <col min="10255" max="10255" width="15.5703125" style="233" customWidth="1"/>
    <col min="10256" max="10256" width="14.5703125" style="233" customWidth="1"/>
    <col min="10257" max="10257" width="15" style="233" customWidth="1"/>
    <col min="10258" max="10258" width="10.5703125" style="233" bestFit="1" customWidth="1"/>
    <col min="10259" max="10496" width="9.140625" style="233"/>
    <col min="10497" max="10497" width="1" style="233" customWidth="1"/>
    <col min="10498" max="10498" width="5.42578125" style="233" customWidth="1"/>
    <col min="10499" max="10499" width="10.28515625" style="233" customWidth="1"/>
    <col min="10500" max="10500" width="4.5703125" style="233" customWidth="1"/>
    <col min="10501" max="10501" width="7.28515625" style="233" customWidth="1"/>
    <col min="10502" max="10502" width="20.85546875" style="233" customWidth="1"/>
    <col min="10503" max="10503" width="9.140625" style="233"/>
    <col min="10504" max="10504" width="11.85546875" style="233" customWidth="1"/>
    <col min="10505" max="10505" width="11.5703125" style="233" customWidth="1"/>
    <col min="10506" max="10506" width="16" style="233" customWidth="1"/>
    <col min="10507" max="10507" width="14.85546875" style="233" customWidth="1"/>
    <col min="10508" max="10508" width="15" style="233" customWidth="1"/>
    <col min="10509" max="10510" width="9.140625" style="233"/>
    <col min="10511" max="10511" width="15.5703125" style="233" customWidth="1"/>
    <col min="10512" max="10512" width="14.5703125" style="233" customWidth="1"/>
    <col min="10513" max="10513" width="15" style="233" customWidth="1"/>
    <col min="10514" max="10514" width="10.5703125" style="233" bestFit="1" customWidth="1"/>
    <col min="10515" max="10752" width="9.140625" style="233"/>
    <col min="10753" max="10753" width="1" style="233" customWidth="1"/>
    <col min="10754" max="10754" width="5.42578125" style="233" customWidth="1"/>
    <col min="10755" max="10755" width="10.28515625" style="233" customWidth="1"/>
    <col min="10756" max="10756" width="4.5703125" style="233" customWidth="1"/>
    <col min="10757" max="10757" width="7.28515625" style="233" customWidth="1"/>
    <col min="10758" max="10758" width="20.85546875" style="233" customWidth="1"/>
    <col min="10759" max="10759" width="9.140625" style="233"/>
    <col min="10760" max="10760" width="11.85546875" style="233" customWidth="1"/>
    <col min="10761" max="10761" width="11.5703125" style="233" customWidth="1"/>
    <col min="10762" max="10762" width="16" style="233" customWidth="1"/>
    <col min="10763" max="10763" width="14.85546875" style="233" customWidth="1"/>
    <col min="10764" max="10764" width="15" style="233" customWidth="1"/>
    <col min="10765" max="10766" width="9.140625" style="233"/>
    <col min="10767" max="10767" width="15.5703125" style="233" customWidth="1"/>
    <col min="10768" max="10768" width="14.5703125" style="233" customWidth="1"/>
    <col min="10769" max="10769" width="15" style="233" customWidth="1"/>
    <col min="10770" max="10770" width="10.5703125" style="233" bestFit="1" customWidth="1"/>
    <col min="10771" max="11008" width="9.140625" style="233"/>
    <col min="11009" max="11009" width="1" style="233" customWidth="1"/>
    <col min="11010" max="11010" width="5.42578125" style="233" customWidth="1"/>
    <col min="11011" max="11011" width="10.28515625" style="233" customWidth="1"/>
    <col min="11012" max="11012" width="4.5703125" style="233" customWidth="1"/>
    <col min="11013" max="11013" width="7.28515625" style="233" customWidth="1"/>
    <col min="11014" max="11014" width="20.85546875" style="233" customWidth="1"/>
    <col min="11015" max="11015" width="9.140625" style="233"/>
    <col min="11016" max="11016" width="11.85546875" style="233" customWidth="1"/>
    <col min="11017" max="11017" width="11.5703125" style="233" customWidth="1"/>
    <col min="11018" max="11018" width="16" style="233" customWidth="1"/>
    <col min="11019" max="11019" width="14.85546875" style="233" customWidth="1"/>
    <col min="11020" max="11020" width="15" style="233" customWidth="1"/>
    <col min="11021" max="11022" width="9.140625" style="233"/>
    <col min="11023" max="11023" width="15.5703125" style="233" customWidth="1"/>
    <col min="11024" max="11024" width="14.5703125" style="233" customWidth="1"/>
    <col min="11025" max="11025" width="15" style="233" customWidth="1"/>
    <col min="11026" max="11026" width="10.5703125" style="233" bestFit="1" customWidth="1"/>
    <col min="11027" max="11264" width="9.140625" style="233"/>
    <col min="11265" max="11265" width="1" style="233" customWidth="1"/>
    <col min="11266" max="11266" width="5.42578125" style="233" customWidth="1"/>
    <col min="11267" max="11267" width="10.28515625" style="233" customWidth="1"/>
    <col min="11268" max="11268" width="4.5703125" style="233" customWidth="1"/>
    <col min="11269" max="11269" width="7.28515625" style="233" customWidth="1"/>
    <col min="11270" max="11270" width="20.85546875" style="233" customWidth="1"/>
    <col min="11271" max="11271" width="9.140625" style="233"/>
    <col min="11272" max="11272" width="11.85546875" style="233" customWidth="1"/>
    <col min="11273" max="11273" width="11.5703125" style="233" customWidth="1"/>
    <col min="11274" max="11274" width="16" style="233" customWidth="1"/>
    <col min="11275" max="11275" width="14.85546875" style="233" customWidth="1"/>
    <col min="11276" max="11276" width="15" style="233" customWidth="1"/>
    <col min="11277" max="11278" width="9.140625" style="233"/>
    <col min="11279" max="11279" width="15.5703125" style="233" customWidth="1"/>
    <col min="11280" max="11280" width="14.5703125" style="233" customWidth="1"/>
    <col min="11281" max="11281" width="15" style="233" customWidth="1"/>
    <col min="11282" max="11282" width="10.5703125" style="233" bestFit="1" customWidth="1"/>
    <col min="11283" max="11520" width="9.140625" style="233"/>
    <col min="11521" max="11521" width="1" style="233" customWidth="1"/>
    <col min="11522" max="11522" width="5.42578125" style="233" customWidth="1"/>
    <col min="11523" max="11523" width="10.28515625" style="233" customWidth="1"/>
    <col min="11524" max="11524" width="4.5703125" style="233" customWidth="1"/>
    <col min="11525" max="11525" width="7.28515625" style="233" customWidth="1"/>
    <col min="11526" max="11526" width="20.85546875" style="233" customWidth="1"/>
    <col min="11527" max="11527" width="9.140625" style="233"/>
    <col min="11528" max="11528" width="11.85546875" style="233" customWidth="1"/>
    <col min="11529" max="11529" width="11.5703125" style="233" customWidth="1"/>
    <col min="11530" max="11530" width="16" style="233" customWidth="1"/>
    <col min="11531" max="11531" width="14.85546875" style="233" customWidth="1"/>
    <col min="11532" max="11532" width="15" style="233" customWidth="1"/>
    <col min="11533" max="11534" width="9.140625" style="233"/>
    <col min="11535" max="11535" width="15.5703125" style="233" customWidth="1"/>
    <col min="11536" max="11536" width="14.5703125" style="233" customWidth="1"/>
    <col min="11537" max="11537" width="15" style="233" customWidth="1"/>
    <col min="11538" max="11538" width="10.5703125" style="233" bestFit="1" customWidth="1"/>
    <col min="11539" max="11776" width="9.140625" style="233"/>
    <col min="11777" max="11777" width="1" style="233" customWidth="1"/>
    <col min="11778" max="11778" width="5.42578125" style="233" customWidth="1"/>
    <col min="11779" max="11779" width="10.28515625" style="233" customWidth="1"/>
    <col min="11780" max="11780" width="4.5703125" style="233" customWidth="1"/>
    <col min="11781" max="11781" width="7.28515625" style="233" customWidth="1"/>
    <col min="11782" max="11782" width="20.85546875" style="233" customWidth="1"/>
    <col min="11783" max="11783" width="9.140625" style="233"/>
    <col min="11784" max="11784" width="11.85546875" style="233" customWidth="1"/>
    <col min="11785" max="11785" width="11.5703125" style="233" customWidth="1"/>
    <col min="11786" max="11786" width="16" style="233" customWidth="1"/>
    <col min="11787" max="11787" width="14.85546875" style="233" customWidth="1"/>
    <col min="11788" max="11788" width="15" style="233" customWidth="1"/>
    <col min="11789" max="11790" width="9.140625" style="233"/>
    <col min="11791" max="11791" width="15.5703125" style="233" customWidth="1"/>
    <col min="11792" max="11792" width="14.5703125" style="233" customWidth="1"/>
    <col min="11793" max="11793" width="15" style="233" customWidth="1"/>
    <col min="11794" max="11794" width="10.5703125" style="233" bestFit="1" customWidth="1"/>
    <col min="11795" max="12032" width="9.140625" style="233"/>
    <col min="12033" max="12033" width="1" style="233" customWidth="1"/>
    <col min="12034" max="12034" width="5.42578125" style="233" customWidth="1"/>
    <col min="12035" max="12035" width="10.28515625" style="233" customWidth="1"/>
    <col min="12036" max="12036" width="4.5703125" style="233" customWidth="1"/>
    <col min="12037" max="12037" width="7.28515625" style="233" customWidth="1"/>
    <col min="12038" max="12038" width="20.85546875" style="233" customWidth="1"/>
    <col min="12039" max="12039" width="9.140625" style="233"/>
    <col min="12040" max="12040" width="11.85546875" style="233" customWidth="1"/>
    <col min="12041" max="12041" width="11.5703125" style="233" customWidth="1"/>
    <col min="12042" max="12042" width="16" style="233" customWidth="1"/>
    <col min="12043" max="12043" width="14.85546875" style="233" customWidth="1"/>
    <col min="12044" max="12044" width="15" style="233" customWidth="1"/>
    <col min="12045" max="12046" width="9.140625" style="233"/>
    <col min="12047" max="12047" width="15.5703125" style="233" customWidth="1"/>
    <col min="12048" max="12048" width="14.5703125" style="233" customWidth="1"/>
    <col min="12049" max="12049" width="15" style="233" customWidth="1"/>
    <col min="12050" max="12050" width="10.5703125" style="233" bestFit="1" customWidth="1"/>
    <col min="12051" max="12288" width="9.140625" style="233"/>
    <col min="12289" max="12289" width="1" style="233" customWidth="1"/>
    <col min="12290" max="12290" width="5.42578125" style="233" customWidth="1"/>
    <col min="12291" max="12291" width="10.28515625" style="233" customWidth="1"/>
    <col min="12292" max="12292" width="4.5703125" style="233" customWidth="1"/>
    <col min="12293" max="12293" width="7.28515625" style="233" customWidth="1"/>
    <col min="12294" max="12294" width="20.85546875" style="233" customWidth="1"/>
    <col min="12295" max="12295" width="9.140625" style="233"/>
    <col min="12296" max="12296" width="11.85546875" style="233" customWidth="1"/>
    <col min="12297" max="12297" width="11.5703125" style="233" customWidth="1"/>
    <col min="12298" max="12298" width="16" style="233" customWidth="1"/>
    <col min="12299" max="12299" width="14.85546875" style="233" customWidth="1"/>
    <col min="12300" max="12300" width="15" style="233" customWidth="1"/>
    <col min="12301" max="12302" width="9.140625" style="233"/>
    <col min="12303" max="12303" width="15.5703125" style="233" customWidth="1"/>
    <col min="12304" max="12304" width="14.5703125" style="233" customWidth="1"/>
    <col min="12305" max="12305" width="15" style="233" customWidth="1"/>
    <col min="12306" max="12306" width="10.5703125" style="233" bestFit="1" customWidth="1"/>
    <col min="12307" max="12544" width="9.140625" style="233"/>
    <col min="12545" max="12545" width="1" style="233" customWidth="1"/>
    <col min="12546" max="12546" width="5.42578125" style="233" customWidth="1"/>
    <col min="12547" max="12547" width="10.28515625" style="233" customWidth="1"/>
    <col min="12548" max="12548" width="4.5703125" style="233" customWidth="1"/>
    <col min="12549" max="12549" width="7.28515625" style="233" customWidth="1"/>
    <col min="12550" max="12550" width="20.85546875" style="233" customWidth="1"/>
    <col min="12551" max="12551" width="9.140625" style="233"/>
    <col min="12552" max="12552" width="11.85546875" style="233" customWidth="1"/>
    <col min="12553" max="12553" width="11.5703125" style="233" customWidth="1"/>
    <col min="12554" max="12554" width="16" style="233" customWidth="1"/>
    <col min="12555" max="12555" width="14.85546875" style="233" customWidth="1"/>
    <col min="12556" max="12556" width="15" style="233" customWidth="1"/>
    <col min="12557" max="12558" width="9.140625" style="233"/>
    <col min="12559" max="12559" width="15.5703125" style="233" customWidth="1"/>
    <col min="12560" max="12560" width="14.5703125" style="233" customWidth="1"/>
    <col min="12561" max="12561" width="15" style="233" customWidth="1"/>
    <col min="12562" max="12562" width="10.5703125" style="233" bestFit="1" customWidth="1"/>
    <col min="12563" max="12800" width="9.140625" style="233"/>
    <col min="12801" max="12801" width="1" style="233" customWidth="1"/>
    <col min="12802" max="12802" width="5.42578125" style="233" customWidth="1"/>
    <col min="12803" max="12803" width="10.28515625" style="233" customWidth="1"/>
    <col min="12804" max="12804" width="4.5703125" style="233" customWidth="1"/>
    <col min="12805" max="12805" width="7.28515625" style="233" customWidth="1"/>
    <col min="12806" max="12806" width="20.85546875" style="233" customWidth="1"/>
    <col min="12807" max="12807" width="9.140625" style="233"/>
    <col min="12808" max="12808" width="11.85546875" style="233" customWidth="1"/>
    <col min="12809" max="12809" width="11.5703125" style="233" customWidth="1"/>
    <col min="12810" max="12810" width="16" style="233" customWidth="1"/>
    <col min="12811" max="12811" width="14.85546875" style="233" customWidth="1"/>
    <col min="12812" max="12812" width="15" style="233" customWidth="1"/>
    <col min="12813" max="12814" width="9.140625" style="233"/>
    <col min="12815" max="12815" width="15.5703125" style="233" customWidth="1"/>
    <col min="12816" max="12816" width="14.5703125" style="233" customWidth="1"/>
    <col min="12817" max="12817" width="15" style="233" customWidth="1"/>
    <col min="12818" max="12818" width="10.5703125" style="233" bestFit="1" customWidth="1"/>
    <col min="12819" max="13056" width="9.140625" style="233"/>
    <col min="13057" max="13057" width="1" style="233" customWidth="1"/>
    <col min="13058" max="13058" width="5.42578125" style="233" customWidth="1"/>
    <col min="13059" max="13059" width="10.28515625" style="233" customWidth="1"/>
    <col min="13060" max="13060" width="4.5703125" style="233" customWidth="1"/>
    <col min="13061" max="13061" width="7.28515625" style="233" customWidth="1"/>
    <col min="13062" max="13062" width="20.85546875" style="233" customWidth="1"/>
    <col min="13063" max="13063" width="9.140625" style="233"/>
    <col min="13064" max="13064" width="11.85546875" style="233" customWidth="1"/>
    <col min="13065" max="13065" width="11.5703125" style="233" customWidth="1"/>
    <col min="13066" max="13066" width="16" style="233" customWidth="1"/>
    <col min="13067" max="13067" width="14.85546875" style="233" customWidth="1"/>
    <col min="13068" max="13068" width="15" style="233" customWidth="1"/>
    <col min="13069" max="13070" width="9.140625" style="233"/>
    <col min="13071" max="13071" width="15.5703125" style="233" customWidth="1"/>
    <col min="13072" max="13072" width="14.5703125" style="233" customWidth="1"/>
    <col min="13073" max="13073" width="15" style="233" customWidth="1"/>
    <col min="13074" max="13074" width="10.5703125" style="233" bestFit="1" customWidth="1"/>
    <col min="13075" max="13312" width="9.140625" style="233"/>
    <col min="13313" max="13313" width="1" style="233" customWidth="1"/>
    <col min="13314" max="13314" width="5.42578125" style="233" customWidth="1"/>
    <col min="13315" max="13315" width="10.28515625" style="233" customWidth="1"/>
    <col min="13316" max="13316" width="4.5703125" style="233" customWidth="1"/>
    <col min="13317" max="13317" width="7.28515625" style="233" customWidth="1"/>
    <col min="13318" max="13318" width="20.85546875" style="233" customWidth="1"/>
    <col min="13319" max="13319" width="9.140625" style="233"/>
    <col min="13320" max="13320" width="11.85546875" style="233" customWidth="1"/>
    <col min="13321" max="13321" width="11.5703125" style="233" customWidth="1"/>
    <col min="13322" max="13322" width="16" style="233" customWidth="1"/>
    <col min="13323" max="13323" width="14.85546875" style="233" customWidth="1"/>
    <col min="13324" max="13324" width="15" style="233" customWidth="1"/>
    <col min="13325" max="13326" width="9.140625" style="233"/>
    <col min="13327" max="13327" width="15.5703125" style="233" customWidth="1"/>
    <col min="13328" max="13328" width="14.5703125" style="233" customWidth="1"/>
    <col min="13329" max="13329" width="15" style="233" customWidth="1"/>
    <col min="13330" max="13330" width="10.5703125" style="233" bestFit="1" customWidth="1"/>
    <col min="13331" max="13568" width="9.140625" style="233"/>
    <col min="13569" max="13569" width="1" style="233" customWidth="1"/>
    <col min="13570" max="13570" width="5.42578125" style="233" customWidth="1"/>
    <col min="13571" max="13571" width="10.28515625" style="233" customWidth="1"/>
    <col min="13572" max="13572" width="4.5703125" style="233" customWidth="1"/>
    <col min="13573" max="13573" width="7.28515625" style="233" customWidth="1"/>
    <col min="13574" max="13574" width="20.85546875" style="233" customWidth="1"/>
    <col min="13575" max="13575" width="9.140625" style="233"/>
    <col min="13576" max="13576" width="11.85546875" style="233" customWidth="1"/>
    <col min="13577" max="13577" width="11.5703125" style="233" customWidth="1"/>
    <col min="13578" max="13578" width="16" style="233" customWidth="1"/>
    <col min="13579" max="13579" width="14.85546875" style="233" customWidth="1"/>
    <col min="13580" max="13580" width="15" style="233" customWidth="1"/>
    <col min="13581" max="13582" width="9.140625" style="233"/>
    <col min="13583" max="13583" width="15.5703125" style="233" customWidth="1"/>
    <col min="13584" max="13584" width="14.5703125" style="233" customWidth="1"/>
    <col min="13585" max="13585" width="15" style="233" customWidth="1"/>
    <col min="13586" max="13586" width="10.5703125" style="233" bestFit="1" customWidth="1"/>
    <col min="13587" max="13824" width="9.140625" style="233"/>
    <col min="13825" max="13825" width="1" style="233" customWidth="1"/>
    <col min="13826" max="13826" width="5.42578125" style="233" customWidth="1"/>
    <col min="13827" max="13827" width="10.28515625" style="233" customWidth="1"/>
    <col min="13828" max="13828" width="4.5703125" style="233" customWidth="1"/>
    <col min="13829" max="13829" width="7.28515625" style="233" customWidth="1"/>
    <col min="13830" max="13830" width="20.85546875" style="233" customWidth="1"/>
    <col min="13831" max="13831" width="9.140625" style="233"/>
    <col min="13832" max="13832" width="11.85546875" style="233" customWidth="1"/>
    <col min="13833" max="13833" width="11.5703125" style="233" customWidth="1"/>
    <col min="13834" max="13834" width="16" style="233" customWidth="1"/>
    <col min="13835" max="13835" width="14.85546875" style="233" customWidth="1"/>
    <col min="13836" max="13836" width="15" style="233" customWidth="1"/>
    <col min="13837" max="13838" width="9.140625" style="233"/>
    <col min="13839" max="13839" width="15.5703125" style="233" customWidth="1"/>
    <col min="13840" max="13840" width="14.5703125" style="233" customWidth="1"/>
    <col min="13841" max="13841" width="15" style="233" customWidth="1"/>
    <col min="13842" max="13842" width="10.5703125" style="233" bestFit="1" customWidth="1"/>
    <col min="13843" max="14080" width="9.140625" style="233"/>
    <col min="14081" max="14081" width="1" style="233" customWidth="1"/>
    <col min="14082" max="14082" width="5.42578125" style="233" customWidth="1"/>
    <col min="14083" max="14083" width="10.28515625" style="233" customWidth="1"/>
    <col min="14084" max="14084" width="4.5703125" style="233" customWidth="1"/>
    <col min="14085" max="14085" width="7.28515625" style="233" customWidth="1"/>
    <col min="14086" max="14086" width="20.85546875" style="233" customWidth="1"/>
    <col min="14087" max="14087" width="9.140625" style="233"/>
    <col min="14088" max="14088" width="11.85546875" style="233" customWidth="1"/>
    <col min="14089" max="14089" width="11.5703125" style="233" customWidth="1"/>
    <col min="14090" max="14090" width="16" style="233" customWidth="1"/>
    <col min="14091" max="14091" width="14.85546875" style="233" customWidth="1"/>
    <col min="14092" max="14092" width="15" style="233" customWidth="1"/>
    <col min="14093" max="14094" width="9.140625" style="233"/>
    <col min="14095" max="14095" width="15.5703125" style="233" customWidth="1"/>
    <col min="14096" max="14096" width="14.5703125" style="233" customWidth="1"/>
    <col min="14097" max="14097" width="15" style="233" customWidth="1"/>
    <col min="14098" max="14098" width="10.5703125" style="233" bestFit="1" customWidth="1"/>
    <col min="14099" max="14336" width="9.140625" style="233"/>
    <col min="14337" max="14337" width="1" style="233" customWidth="1"/>
    <col min="14338" max="14338" width="5.42578125" style="233" customWidth="1"/>
    <col min="14339" max="14339" width="10.28515625" style="233" customWidth="1"/>
    <col min="14340" max="14340" width="4.5703125" style="233" customWidth="1"/>
    <col min="14341" max="14341" width="7.28515625" style="233" customWidth="1"/>
    <col min="14342" max="14342" width="20.85546875" style="233" customWidth="1"/>
    <col min="14343" max="14343" width="9.140625" style="233"/>
    <col min="14344" max="14344" width="11.85546875" style="233" customWidth="1"/>
    <col min="14345" max="14345" width="11.5703125" style="233" customWidth="1"/>
    <col min="14346" max="14346" width="16" style="233" customWidth="1"/>
    <col min="14347" max="14347" width="14.85546875" style="233" customWidth="1"/>
    <col min="14348" max="14348" width="15" style="233" customWidth="1"/>
    <col min="14349" max="14350" width="9.140625" style="233"/>
    <col min="14351" max="14351" width="15.5703125" style="233" customWidth="1"/>
    <col min="14352" max="14352" width="14.5703125" style="233" customWidth="1"/>
    <col min="14353" max="14353" width="15" style="233" customWidth="1"/>
    <col min="14354" max="14354" width="10.5703125" style="233" bestFit="1" customWidth="1"/>
    <col min="14355" max="14592" width="9.140625" style="233"/>
    <col min="14593" max="14593" width="1" style="233" customWidth="1"/>
    <col min="14594" max="14594" width="5.42578125" style="233" customWidth="1"/>
    <col min="14595" max="14595" width="10.28515625" style="233" customWidth="1"/>
    <col min="14596" max="14596" width="4.5703125" style="233" customWidth="1"/>
    <col min="14597" max="14597" width="7.28515625" style="233" customWidth="1"/>
    <col min="14598" max="14598" width="20.85546875" style="233" customWidth="1"/>
    <col min="14599" max="14599" width="9.140625" style="233"/>
    <col min="14600" max="14600" width="11.85546875" style="233" customWidth="1"/>
    <col min="14601" max="14601" width="11.5703125" style="233" customWidth="1"/>
    <col min="14602" max="14602" width="16" style="233" customWidth="1"/>
    <col min="14603" max="14603" width="14.85546875" style="233" customWidth="1"/>
    <col min="14604" max="14604" width="15" style="233" customWidth="1"/>
    <col min="14605" max="14606" width="9.140625" style="233"/>
    <col min="14607" max="14607" width="15.5703125" style="233" customWidth="1"/>
    <col min="14608" max="14608" width="14.5703125" style="233" customWidth="1"/>
    <col min="14609" max="14609" width="15" style="233" customWidth="1"/>
    <col min="14610" max="14610" width="10.5703125" style="233" bestFit="1" customWidth="1"/>
    <col min="14611" max="14848" width="9.140625" style="233"/>
    <col min="14849" max="14849" width="1" style="233" customWidth="1"/>
    <col min="14850" max="14850" width="5.42578125" style="233" customWidth="1"/>
    <col min="14851" max="14851" width="10.28515625" style="233" customWidth="1"/>
    <col min="14852" max="14852" width="4.5703125" style="233" customWidth="1"/>
    <col min="14853" max="14853" width="7.28515625" style="233" customWidth="1"/>
    <col min="14854" max="14854" width="20.85546875" style="233" customWidth="1"/>
    <col min="14855" max="14855" width="9.140625" style="233"/>
    <col min="14856" max="14856" width="11.85546875" style="233" customWidth="1"/>
    <col min="14857" max="14857" width="11.5703125" style="233" customWidth="1"/>
    <col min="14858" max="14858" width="16" style="233" customWidth="1"/>
    <col min="14859" max="14859" width="14.85546875" style="233" customWidth="1"/>
    <col min="14860" max="14860" width="15" style="233" customWidth="1"/>
    <col min="14861" max="14862" width="9.140625" style="233"/>
    <col min="14863" max="14863" width="15.5703125" style="233" customWidth="1"/>
    <col min="14864" max="14864" width="14.5703125" style="233" customWidth="1"/>
    <col min="14865" max="14865" width="15" style="233" customWidth="1"/>
    <col min="14866" max="14866" width="10.5703125" style="233" bestFit="1" customWidth="1"/>
    <col min="14867" max="15104" width="9.140625" style="233"/>
    <col min="15105" max="15105" width="1" style="233" customWidth="1"/>
    <col min="15106" max="15106" width="5.42578125" style="233" customWidth="1"/>
    <col min="15107" max="15107" width="10.28515625" style="233" customWidth="1"/>
    <col min="15108" max="15108" width="4.5703125" style="233" customWidth="1"/>
    <col min="15109" max="15109" width="7.28515625" style="233" customWidth="1"/>
    <col min="15110" max="15110" width="20.85546875" style="233" customWidth="1"/>
    <col min="15111" max="15111" width="9.140625" style="233"/>
    <col min="15112" max="15112" width="11.85546875" style="233" customWidth="1"/>
    <col min="15113" max="15113" width="11.5703125" style="233" customWidth="1"/>
    <col min="15114" max="15114" width="16" style="233" customWidth="1"/>
    <col min="15115" max="15115" width="14.85546875" style="233" customWidth="1"/>
    <col min="15116" max="15116" width="15" style="233" customWidth="1"/>
    <col min="15117" max="15118" width="9.140625" style="233"/>
    <col min="15119" max="15119" width="15.5703125" style="233" customWidth="1"/>
    <col min="15120" max="15120" width="14.5703125" style="233" customWidth="1"/>
    <col min="15121" max="15121" width="15" style="233" customWidth="1"/>
    <col min="15122" max="15122" width="10.5703125" style="233" bestFit="1" customWidth="1"/>
    <col min="15123" max="15360" width="9.140625" style="233"/>
    <col min="15361" max="15361" width="1" style="233" customWidth="1"/>
    <col min="15362" max="15362" width="5.42578125" style="233" customWidth="1"/>
    <col min="15363" max="15363" width="10.28515625" style="233" customWidth="1"/>
    <col min="15364" max="15364" width="4.5703125" style="233" customWidth="1"/>
    <col min="15365" max="15365" width="7.28515625" style="233" customWidth="1"/>
    <col min="15366" max="15366" width="20.85546875" style="233" customWidth="1"/>
    <col min="15367" max="15367" width="9.140625" style="233"/>
    <col min="15368" max="15368" width="11.85546875" style="233" customWidth="1"/>
    <col min="15369" max="15369" width="11.5703125" style="233" customWidth="1"/>
    <col min="15370" max="15370" width="16" style="233" customWidth="1"/>
    <col min="15371" max="15371" width="14.85546875" style="233" customWidth="1"/>
    <col min="15372" max="15372" width="15" style="233" customWidth="1"/>
    <col min="15373" max="15374" width="9.140625" style="233"/>
    <col min="15375" max="15375" width="15.5703125" style="233" customWidth="1"/>
    <col min="15376" max="15376" width="14.5703125" style="233" customWidth="1"/>
    <col min="15377" max="15377" width="15" style="233" customWidth="1"/>
    <col min="15378" max="15378" width="10.5703125" style="233" bestFit="1" customWidth="1"/>
    <col min="15379" max="15616" width="9.140625" style="233"/>
    <col min="15617" max="15617" width="1" style="233" customWidth="1"/>
    <col min="15618" max="15618" width="5.42578125" style="233" customWidth="1"/>
    <col min="15619" max="15619" width="10.28515625" style="233" customWidth="1"/>
    <col min="15620" max="15620" width="4.5703125" style="233" customWidth="1"/>
    <col min="15621" max="15621" width="7.28515625" style="233" customWidth="1"/>
    <col min="15622" max="15622" width="20.85546875" style="233" customWidth="1"/>
    <col min="15623" max="15623" width="9.140625" style="233"/>
    <col min="15624" max="15624" width="11.85546875" style="233" customWidth="1"/>
    <col min="15625" max="15625" width="11.5703125" style="233" customWidth="1"/>
    <col min="15626" max="15626" width="16" style="233" customWidth="1"/>
    <col min="15627" max="15627" width="14.85546875" style="233" customWidth="1"/>
    <col min="15628" max="15628" width="15" style="233" customWidth="1"/>
    <col min="15629" max="15630" width="9.140625" style="233"/>
    <col min="15631" max="15631" width="15.5703125" style="233" customWidth="1"/>
    <col min="15632" max="15632" width="14.5703125" style="233" customWidth="1"/>
    <col min="15633" max="15633" width="15" style="233" customWidth="1"/>
    <col min="15634" max="15634" width="10.5703125" style="233" bestFit="1" customWidth="1"/>
    <col min="15635" max="15872" width="9.140625" style="233"/>
    <col min="15873" max="15873" width="1" style="233" customWidth="1"/>
    <col min="15874" max="15874" width="5.42578125" style="233" customWidth="1"/>
    <col min="15875" max="15875" width="10.28515625" style="233" customWidth="1"/>
    <col min="15876" max="15876" width="4.5703125" style="233" customWidth="1"/>
    <col min="15877" max="15877" width="7.28515625" style="233" customWidth="1"/>
    <col min="15878" max="15878" width="20.85546875" style="233" customWidth="1"/>
    <col min="15879" max="15879" width="9.140625" style="233"/>
    <col min="15880" max="15880" width="11.85546875" style="233" customWidth="1"/>
    <col min="15881" max="15881" width="11.5703125" style="233" customWidth="1"/>
    <col min="15882" max="15882" width="16" style="233" customWidth="1"/>
    <col min="15883" max="15883" width="14.85546875" style="233" customWidth="1"/>
    <col min="15884" max="15884" width="15" style="233" customWidth="1"/>
    <col min="15885" max="15886" width="9.140625" style="233"/>
    <col min="15887" max="15887" width="15.5703125" style="233" customWidth="1"/>
    <col min="15888" max="15888" width="14.5703125" style="233" customWidth="1"/>
    <col min="15889" max="15889" width="15" style="233" customWidth="1"/>
    <col min="15890" max="15890" width="10.5703125" style="233" bestFit="1" customWidth="1"/>
    <col min="15891" max="16128" width="9.140625" style="233"/>
    <col min="16129" max="16129" width="1" style="233" customWidth="1"/>
    <col min="16130" max="16130" width="5.42578125" style="233" customWidth="1"/>
    <col min="16131" max="16131" width="10.28515625" style="233" customWidth="1"/>
    <col min="16132" max="16132" width="4.5703125" style="233" customWidth="1"/>
    <col min="16133" max="16133" width="7.28515625" style="233" customWidth="1"/>
    <col min="16134" max="16134" width="20.85546875" style="233" customWidth="1"/>
    <col min="16135" max="16135" width="9.140625" style="233"/>
    <col min="16136" max="16136" width="11.85546875" style="233" customWidth="1"/>
    <col min="16137" max="16137" width="11.5703125" style="233" customWidth="1"/>
    <col min="16138" max="16138" width="16" style="233" customWidth="1"/>
    <col min="16139" max="16139" width="14.85546875" style="233" customWidth="1"/>
    <col min="16140" max="16140" width="15" style="233" customWidth="1"/>
    <col min="16141" max="16142" width="9.140625" style="233"/>
    <col min="16143" max="16143" width="15.5703125" style="233" customWidth="1"/>
    <col min="16144" max="16144" width="14.5703125" style="233" customWidth="1"/>
    <col min="16145" max="16145" width="15" style="233" customWidth="1"/>
    <col min="16146" max="16146" width="10.5703125" style="233" bestFit="1" customWidth="1"/>
    <col min="16147" max="16384" width="9.140625" style="233"/>
  </cols>
  <sheetData>
    <row r="1" spans="2:24" ht="20.25" customHeight="1">
      <c r="C1" s="1130" t="s">
        <v>154</v>
      </c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  <c r="O1" s="1130"/>
      <c r="P1" s="1130"/>
    </row>
    <row r="2" spans="2:24" ht="20.25" customHeight="1">
      <c r="C2" s="1131" t="s">
        <v>198</v>
      </c>
      <c r="D2" s="1130"/>
      <c r="E2" s="1130"/>
      <c r="F2" s="1130"/>
      <c r="G2" s="1130"/>
      <c r="H2" s="1130"/>
      <c r="I2" s="1130"/>
      <c r="J2" s="1130"/>
      <c r="K2" s="1130"/>
      <c r="L2" s="1130"/>
      <c r="M2" s="1130"/>
      <c r="N2" s="1130"/>
      <c r="O2" s="1130"/>
      <c r="P2" s="1130"/>
    </row>
    <row r="3" spans="2:24" ht="20.25" hidden="1" customHeight="1"/>
    <row r="4" spans="2:24" ht="19.5" hidden="1" customHeight="1"/>
    <row r="5" spans="2:24" ht="19.5" customHeight="1">
      <c r="B5" s="1134" t="s">
        <v>0</v>
      </c>
      <c r="C5" s="1134" t="s">
        <v>17</v>
      </c>
      <c r="D5" s="1136" t="s">
        <v>2</v>
      </c>
      <c r="E5" s="234" t="s">
        <v>3</v>
      </c>
      <c r="F5" s="1138" t="s">
        <v>4</v>
      </c>
      <c r="G5" s="1125" t="s">
        <v>18</v>
      </c>
      <c r="H5" s="231" t="s">
        <v>5</v>
      </c>
      <c r="I5" s="1125" t="s">
        <v>6</v>
      </c>
      <c r="J5" s="231" t="s">
        <v>8</v>
      </c>
      <c r="K5" s="231" t="s">
        <v>8</v>
      </c>
      <c r="L5" s="231" t="s">
        <v>8</v>
      </c>
      <c r="M5" s="1132" t="s">
        <v>35</v>
      </c>
      <c r="N5" s="1133"/>
      <c r="O5" s="231" t="s">
        <v>8</v>
      </c>
      <c r="P5" s="231" t="s">
        <v>19</v>
      </c>
      <c r="Q5" s="231" t="s">
        <v>1</v>
      </c>
      <c r="R5" s="1125" t="s">
        <v>126</v>
      </c>
      <c r="S5" s="1125" t="s">
        <v>127</v>
      </c>
      <c r="T5" s="231" t="s">
        <v>1</v>
      </c>
      <c r="U5" s="1125" t="s">
        <v>131</v>
      </c>
      <c r="V5" s="231" t="s">
        <v>1</v>
      </c>
      <c r="W5" s="1125" t="s">
        <v>44</v>
      </c>
    </row>
    <row r="6" spans="2:24" ht="19.5" customHeight="1">
      <c r="B6" s="1135"/>
      <c r="C6" s="1135"/>
      <c r="D6" s="1137"/>
      <c r="E6" s="235" t="s">
        <v>9</v>
      </c>
      <c r="F6" s="1139"/>
      <c r="G6" s="1126"/>
      <c r="H6" s="232" t="s">
        <v>10</v>
      </c>
      <c r="I6" s="1126"/>
      <c r="J6" s="232" t="s">
        <v>11</v>
      </c>
      <c r="K6" s="232" t="s">
        <v>12</v>
      </c>
      <c r="L6" s="232" t="s">
        <v>13</v>
      </c>
      <c r="M6" s="14" t="s">
        <v>14</v>
      </c>
      <c r="N6" s="15" t="s">
        <v>31</v>
      </c>
      <c r="O6" s="232" t="s">
        <v>16</v>
      </c>
      <c r="P6" s="232" t="s">
        <v>22</v>
      </c>
      <c r="Q6" s="232" t="s">
        <v>23</v>
      </c>
      <c r="R6" s="1126"/>
      <c r="S6" s="1126"/>
      <c r="T6" s="232" t="s">
        <v>25</v>
      </c>
      <c r="U6" s="1126"/>
      <c r="V6" s="232" t="s">
        <v>34</v>
      </c>
      <c r="W6" s="1126"/>
    </row>
    <row r="7" spans="2:24" ht="20.25" customHeight="1">
      <c r="B7" s="236">
        <v>1</v>
      </c>
      <c r="C7" s="236">
        <v>2</v>
      </c>
      <c r="D7" s="413"/>
      <c r="E7" s="236">
        <v>5</v>
      </c>
      <c r="F7" s="236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 t="s">
        <v>26</v>
      </c>
      <c r="M7" s="18">
        <v>14</v>
      </c>
      <c r="N7" s="19">
        <v>15</v>
      </c>
      <c r="O7" s="17" t="s">
        <v>27</v>
      </c>
      <c r="P7" s="17">
        <v>16</v>
      </c>
      <c r="Q7" s="17" t="s">
        <v>28</v>
      </c>
      <c r="R7" s="17" t="s">
        <v>125</v>
      </c>
      <c r="S7" s="17" t="s">
        <v>130</v>
      </c>
      <c r="T7" s="17" t="s">
        <v>29</v>
      </c>
      <c r="U7" s="17">
        <v>21</v>
      </c>
      <c r="V7" s="17">
        <v>22</v>
      </c>
      <c r="W7" s="17"/>
    </row>
    <row r="8" spans="2:24" s="245" customFormat="1" ht="19.5" customHeight="1">
      <c r="B8" s="237">
        <v>1</v>
      </c>
      <c r="C8" s="928">
        <v>43922</v>
      </c>
      <c r="D8" s="805"/>
      <c r="E8" s="247"/>
      <c r="F8" s="248" t="s">
        <v>36</v>
      </c>
      <c r="G8" s="240"/>
      <c r="H8" s="241"/>
      <c r="I8" s="241"/>
      <c r="J8" s="242"/>
      <c r="K8" s="242"/>
      <c r="L8" s="424">
        <f>J8-K8</f>
        <v>0</v>
      </c>
      <c r="M8" s="425">
        <v>0</v>
      </c>
      <c r="N8" s="426">
        <f>L8*M8%</f>
        <v>0</v>
      </c>
      <c r="O8" s="426">
        <f>L8-N8</f>
        <v>0</v>
      </c>
      <c r="P8" s="243"/>
      <c r="Q8" s="427">
        <f>ROUND((O8*P8),0)</f>
        <v>0</v>
      </c>
      <c r="R8" s="427">
        <f>ROUND(P8*0.5025%,2)</f>
        <v>0</v>
      </c>
      <c r="S8" s="427">
        <f>P8+R8</f>
        <v>0</v>
      </c>
      <c r="T8" s="428">
        <f>ROUND((O8*+S8),0)</f>
        <v>0</v>
      </c>
      <c r="U8" s="428">
        <f>ROUND((T8*0.5%),0)</f>
        <v>0</v>
      </c>
      <c r="V8" s="428">
        <f>ROUND((T8-U8),0)</f>
        <v>0</v>
      </c>
      <c r="W8" s="429" t="s">
        <v>155</v>
      </c>
    </row>
    <row r="9" spans="2:24" s="245" customFormat="1" ht="19.5" customHeight="1">
      <c r="B9" s="237">
        <v>3</v>
      </c>
      <c r="C9" s="238"/>
      <c r="D9" s="430"/>
      <c r="E9" s="247"/>
      <c r="F9" s="248"/>
      <c r="G9" s="240"/>
      <c r="H9" s="241"/>
      <c r="I9" s="241"/>
      <c r="J9" s="727"/>
      <c r="K9" s="727"/>
      <c r="L9" s="724">
        <f t="shared" ref="L9" si="0">J9-K9</f>
        <v>0</v>
      </c>
      <c r="M9" s="725">
        <v>0</v>
      </c>
      <c r="N9" s="728">
        <f t="shared" ref="N9" si="1">L9*M9%</f>
        <v>0</v>
      </c>
      <c r="O9" s="728">
        <f t="shared" ref="O9" si="2">L9-N9</f>
        <v>0</v>
      </c>
      <c r="P9" s="726"/>
      <c r="Q9" s="709">
        <f t="shared" ref="Q9" si="3">ROUND((O9*P9),0)</f>
        <v>0</v>
      </c>
      <c r="R9" s="709">
        <f t="shared" ref="R9" si="4">ROUND(P9*0.5025%,2)</f>
        <v>0</v>
      </c>
      <c r="S9" s="709">
        <f t="shared" ref="S9" si="5">P9+R9</f>
        <v>0</v>
      </c>
      <c r="T9" s="710">
        <f t="shared" ref="T9" si="6">ROUND((O9*+S9),0)</f>
        <v>0</v>
      </c>
      <c r="U9" s="710">
        <f t="shared" ref="U9" si="7">ROUND((T9*0.5%),0)</f>
        <v>0</v>
      </c>
      <c r="V9" s="710">
        <f t="shared" ref="V9" si="8">ROUND((T9-U9),0)</f>
        <v>0</v>
      </c>
      <c r="W9" s="811" t="s">
        <v>155</v>
      </c>
    </row>
    <row r="10" spans="2:24" ht="19.5" customHeight="1">
      <c r="B10" s="249"/>
      <c r="C10" s="1127" t="s">
        <v>48</v>
      </c>
      <c r="D10" s="1128"/>
      <c r="E10" s="1128"/>
      <c r="F10" s="1129"/>
      <c r="G10" s="250"/>
      <c r="H10" s="250"/>
      <c r="I10" s="250"/>
      <c r="J10" s="251">
        <f t="shared" ref="J10:O10" si="9">SUM(J8:J8)</f>
        <v>0</v>
      </c>
      <c r="K10" s="251">
        <f t="shared" si="9"/>
        <v>0</v>
      </c>
      <c r="L10" s="251">
        <f t="shared" si="9"/>
        <v>0</v>
      </c>
      <c r="M10" s="251">
        <f t="shared" si="9"/>
        <v>0</v>
      </c>
      <c r="N10" s="251">
        <f t="shared" si="9"/>
        <v>0</v>
      </c>
      <c r="O10" s="251">
        <f t="shared" si="9"/>
        <v>0</v>
      </c>
      <c r="P10" s="251"/>
      <c r="Q10" s="251">
        <f>SUM(Q8:Q8)</f>
        <v>0</v>
      </c>
      <c r="R10" s="251"/>
      <c r="S10" s="251" t="e">
        <f>+T10/O10</f>
        <v>#DIV/0!</v>
      </c>
      <c r="T10" s="251">
        <f>SUM(T8:T8)</f>
        <v>0</v>
      </c>
      <c r="U10" s="251">
        <f>SUM(U8:U8)</f>
        <v>0</v>
      </c>
      <c r="V10" s="251">
        <f>SUM(V8:V8)</f>
        <v>0</v>
      </c>
      <c r="W10" s="251">
        <f>SUM(W8:W8)</f>
        <v>0</v>
      </c>
    </row>
    <row r="11" spans="2:24" s="245" customFormat="1" ht="19.5" customHeight="1">
      <c r="B11" s="237">
        <v>1</v>
      </c>
      <c r="C11" s="928">
        <f>+C8+1</f>
        <v>43923</v>
      </c>
      <c r="D11" s="430"/>
      <c r="E11" s="247"/>
      <c r="F11" s="248" t="s">
        <v>36</v>
      </c>
      <c r="G11" s="240"/>
      <c r="H11" s="241"/>
      <c r="I11" s="241"/>
      <c r="J11" s="727"/>
      <c r="K11" s="727"/>
      <c r="L11" s="724">
        <f>J11-K11</f>
        <v>0</v>
      </c>
      <c r="M11" s="725">
        <v>0</v>
      </c>
      <c r="N11" s="728">
        <f>L11*M11%</f>
        <v>0</v>
      </c>
      <c r="O11" s="728">
        <f>L11-N11</f>
        <v>0</v>
      </c>
      <c r="P11" s="726"/>
      <c r="Q11" s="709">
        <f>ROUND((O11*P11),0)</f>
        <v>0</v>
      </c>
      <c r="R11" s="709">
        <f>ROUND(P11*0.5025%,2)</f>
        <v>0</v>
      </c>
      <c r="S11" s="709">
        <f>P11+R11</f>
        <v>0</v>
      </c>
      <c r="T11" s="710">
        <f>ROUND((O11*+S11),0)</f>
        <v>0</v>
      </c>
      <c r="U11" s="710">
        <f>ROUND((T11*0.5%),0)</f>
        <v>0</v>
      </c>
      <c r="V11" s="710">
        <f>ROUND((T11-U11),0)</f>
        <v>0</v>
      </c>
      <c r="W11" s="811" t="s">
        <v>155</v>
      </c>
    </row>
    <row r="12" spans="2:24" s="245" customFormat="1" ht="19.5" customHeight="1">
      <c r="B12" s="237">
        <v>2</v>
      </c>
      <c r="C12" s="238"/>
      <c r="D12" s="430"/>
      <c r="E12" s="247"/>
      <c r="F12" s="248"/>
      <c r="G12" s="240"/>
      <c r="H12" s="241"/>
      <c r="I12" s="241"/>
      <c r="J12" s="727"/>
      <c r="K12" s="727"/>
      <c r="L12" s="724">
        <f t="shared" ref="L12:L14" si="10">J12-K12</f>
        <v>0</v>
      </c>
      <c r="M12" s="725">
        <v>0</v>
      </c>
      <c r="N12" s="728">
        <f t="shared" ref="N12:N14" si="11">L12*M12%</f>
        <v>0</v>
      </c>
      <c r="O12" s="728">
        <f t="shared" ref="O12:O14" si="12">L12-N12</f>
        <v>0</v>
      </c>
      <c r="P12" s="726"/>
      <c r="Q12" s="709">
        <f t="shared" ref="Q12:Q14" si="13">ROUND((O12*P12),0)</f>
        <v>0</v>
      </c>
      <c r="R12" s="709">
        <f t="shared" ref="R12:R14" si="14">ROUND(P12*0.5025%,2)</f>
        <v>0</v>
      </c>
      <c r="S12" s="709">
        <f t="shared" ref="S12:S14" si="15">P12+R12</f>
        <v>0</v>
      </c>
      <c r="T12" s="710">
        <f t="shared" ref="T12:T14" si="16">ROUND((O12*+S12),0)</f>
        <v>0</v>
      </c>
      <c r="U12" s="710">
        <f t="shared" ref="U12:U14" si="17">ROUND((T12*0.5%),0)</f>
        <v>0</v>
      </c>
      <c r="V12" s="710">
        <f t="shared" ref="V12:V14" si="18">ROUND((T12-U12),0)</f>
        <v>0</v>
      </c>
      <c r="W12" s="811" t="s">
        <v>155</v>
      </c>
    </row>
    <row r="13" spans="2:24" s="245" customFormat="1" ht="19.5" customHeight="1">
      <c r="B13" s="237">
        <v>3</v>
      </c>
      <c r="C13" s="238"/>
      <c r="D13" s="430"/>
      <c r="E13" s="247"/>
      <c r="F13" s="248"/>
      <c r="G13" s="240"/>
      <c r="H13" s="241"/>
      <c r="I13" s="241"/>
      <c r="J13" s="727"/>
      <c r="K13" s="727"/>
      <c r="L13" s="724">
        <f t="shared" si="10"/>
        <v>0</v>
      </c>
      <c r="M13" s="725">
        <v>0</v>
      </c>
      <c r="N13" s="728">
        <f t="shared" si="11"/>
        <v>0</v>
      </c>
      <c r="O13" s="728">
        <f t="shared" si="12"/>
        <v>0</v>
      </c>
      <c r="P13" s="726"/>
      <c r="Q13" s="709">
        <f t="shared" si="13"/>
        <v>0</v>
      </c>
      <c r="R13" s="709">
        <f t="shared" si="14"/>
        <v>0</v>
      </c>
      <c r="S13" s="709">
        <f t="shared" si="15"/>
        <v>0</v>
      </c>
      <c r="T13" s="710">
        <f t="shared" si="16"/>
        <v>0</v>
      </c>
      <c r="U13" s="710">
        <f t="shared" si="17"/>
        <v>0</v>
      </c>
      <c r="V13" s="710">
        <f t="shared" si="18"/>
        <v>0</v>
      </c>
      <c r="W13" s="811" t="s">
        <v>155</v>
      </c>
    </row>
    <row r="14" spans="2:24" s="245" customFormat="1" ht="19.5" customHeight="1">
      <c r="B14" s="237">
        <v>4</v>
      </c>
      <c r="C14" s="238"/>
      <c r="D14" s="430"/>
      <c r="E14" s="247"/>
      <c r="F14" s="248"/>
      <c r="G14" s="240"/>
      <c r="H14" s="241"/>
      <c r="I14" s="241"/>
      <c r="J14" s="727"/>
      <c r="K14" s="727"/>
      <c r="L14" s="724">
        <f t="shared" si="10"/>
        <v>0</v>
      </c>
      <c r="M14" s="725">
        <v>0</v>
      </c>
      <c r="N14" s="728">
        <f t="shared" si="11"/>
        <v>0</v>
      </c>
      <c r="O14" s="728">
        <f t="shared" si="12"/>
        <v>0</v>
      </c>
      <c r="P14" s="726"/>
      <c r="Q14" s="709">
        <f t="shared" si="13"/>
        <v>0</v>
      </c>
      <c r="R14" s="709">
        <f t="shared" si="14"/>
        <v>0</v>
      </c>
      <c r="S14" s="709">
        <f t="shared" si="15"/>
        <v>0</v>
      </c>
      <c r="T14" s="710">
        <f t="shared" si="16"/>
        <v>0</v>
      </c>
      <c r="U14" s="710">
        <f t="shared" si="17"/>
        <v>0</v>
      </c>
      <c r="V14" s="710">
        <f t="shared" si="18"/>
        <v>0</v>
      </c>
      <c r="W14" s="811" t="s">
        <v>155</v>
      </c>
    </row>
    <row r="15" spans="2:24" ht="19.5" customHeight="1">
      <c r="B15" s="249"/>
      <c r="C15" s="1127" t="s">
        <v>49</v>
      </c>
      <c r="D15" s="1128"/>
      <c r="E15" s="1128"/>
      <c r="F15" s="1129"/>
      <c r="G15" s="250"/>
      <c r="H15" s="250"/>
      <c r="I15" s="250"/>
      <c r="J15" s="251">
        <f>SUM(J11:J14)</f>
        <v>0</v>
      </c>
      <c r="K15" s="251">
        <f t="shared" ref="K15:V15" si="19">SUM(K11:K14)</f>
        <v>0</v>
      </c>
      <c r="L15" s="251">
        <f t="shared" si="19"/>
        <v>0</v>
      </c>
      <c r="M15" s="251">
        <f t="shared" si="19"/>
        <v>0</v>
      </c>
      <c r="N15" s="251">
        <f t="shared" si="19"/>
        <v>0</v>
      </c>
      <c r="O15" s="251">
        <f t="shared" si="19"/>
        <v>0</v>
      </c>
      <c r="P15" s="251"/>
      <c r="Q15" s="251">
        <f t="shared" si="19"/>
        <v>0</v>
      </c>
      <c r="R15" s="251"/>
      <c r="S15" s="251" t="e">
        <f>+T15/O15</f>
        <v>#DIV/0!</v>
      </c>
      <c r="T15" s="251">
        <f t="shared" si="19"/>
        <v>0</v>
      </c>
      <c r="U15" s="251">
        <f t="shared" si="19"/>
        <v>0</v>
      </c>
      <c r="V15" s="251">
        <f t="shared" si="19"/>
        <v>0</v>
      </c>
      <c r="W15" s="251">
        <f t="shared" ref="W15" si="20">SUM(W11:W11)</f>
        <v>0</v>
      </c>
      <c r="X15" s="252">
        <f>+V15+V10</f>
        <v>0</v>
      </c>
    </row>
    <row r="16" spans="2:24" s="245" customFormat="1" ht="19.5" customHeight="1">
      <c r="B16" s="237"/>
      <c r="C16" s="928">
        <f>+C11+1</f>
        <v>43924</v>
      </c>
      <c r="D16" s="430"/>
      <c r="E16" s="247"/>
      <c r="F16" s="248" t="s">
        <v>36</v>
      </c>
      <c r="G16" s="240"/>
      <c r="H16" s="241"/>
      <c r="I16" s="241"/>
      <c r="J16" s="242"/>
      <c r="K16" s="242"/>
      <c r="L16" s="424">
        <f>+J16-K16</f>
        <v>0</v>
      </c>
      <c r="M16" s="425">
        <v>0</v>
      </c>
      <c r="N16" s="426">
        <f>L16*M16%</f>
        <v>0</v>
      </c>
      <c r="O16" s="426">
        <f>L16-N16</f>
        <v>0</v>
      </c>
      <c r="P16" s="243"/>
      <c r="Q16" s="427">
        <f>ROUND((O16*P16),0)</f>
        <v>0</v>
      </c>
      <c r="R16" s="427">
        <f>ROUND(P16*0.5025%,2)</f>
        <v>0</v>
      </c>
      <c r="S16" s="427">
        <f>P16+R16</f>
        <v>0</v>
      </c>
      <c r="T16" s="428">
        <f>ROUND((O16*+S16),0)</f>
        <v>0</v>
      </c>
      <c r="U16" s="428">
        <f>ROUND((T16*0.5%),0)</f>
        <v>0</v>
      </c>
      <c r="V16" s="428">
        <f>ROUND((T16-U16),0)</f>
        <v>0</v>
      </c>
      <c r="W16" s="429" t="s">
        <v>155</v>
      </c>
    </row>
    <row r="17" spans="2:24" ht="19.5" customHeight="1">
      <c r="B17" s="249"/>
      <c r="C17" s="1127" t="s">
        <v>50</v>
      </c>
      <c r="D17" s="1128"/>
      <c r="E17" s="1128"/>
      <c r="F17" s="1129"/>
      <c r="G17" s="250"/>
      <c r="H17" s="250"/>
      <c r="I17" s="250"/>
      <c r="J17" s="253">
        <f t="shared" ref="J17:O17" si="21">SUM(J16:J16)</f>
        <v>0</v>
      </c>
      <c r="K17" s="253">
        <f t="shared" si="21"/>
        <v>0</v>
      </c>
      <c r="L17" s="253">
        <f t="shared" si="21"/>
        <v>0</v>
      </c>
      <c r="M17" s="253">
        <f t="shared" si="21"/>
        <v>0</v>
      </c>
      <c r="N17" s="253">
        <f t="shared" si="21"/>
        <v>0</v>
      </c>
      <c r="O17" s="253">
        <f t="shared" si="21"/>
        <v>0</v>
      </c>
      <c r="P17" s="253">
        <f t="shared" ref="P17:W17" si="22">SUM(P16:P16)</f>
        <v>0</v>
      </c>
      <c r="Q17" s="253">
        <f t="shared" si="22"/>
        <v>0</v>
      </c>
      <c r="R17" s="253">
        <f t="shared" si="22"/>
        <v>0</v>
      </c>
      <c r="S17" s="253">
        <f t="shared" si="22"/>
        <v>0</v>
      </c>
      <c r="T17" s="253">
        <f t="shared" si="22"/>
        <v>0</v>
      </c>
      <c r="U17" s="253">
        <f t="shared" si="22"/>
        <v>0</v>
      </c>
      <c r="V17" s="253">
        <f t="shared" si="22"/>
        <v>0</v>
      </c>
      <c r="W17" s="253">
        <f t="shared" si="22"/>
        <v>0</v>
      </c>
      <c r="X17" s="252">
        <f>+V17+X15</f>
        <v>0</v>
      </c>
    </row>
    <row r="18" spans="2:24" s="245" customFormat="1" ht="19.5" customHeight="1">
      <c r="B18" s="237">
        <v>1</v>
      </c>
      <c r="C18" s="928">
        <f>+C16+1</f>
        <v>43925</v>
      </c>
      <c r="D18" s="415"/>
      <c r="E18" s="247"/>
      <c r="F18" s="239" t="s">
        <v>36</v>
      </c>
      <c r="G18" s="240"/>
      <c r="H18" s="241"/>
      <c r="I18" s="241"/>
      <c r="J18" s="737"/>
      <c r="K18" s="737"/>
      <c r="L18" s="733">
        <f>J18-K18</f>
        <v>0</v>
      </c>
      <c r="M18" s="734">
        <v>0</v>
      </c>
      <c r="N18" s="735">
        <f>L18*M18%</f>
        <v>0</v>
      </c>
      <c r="O18" s="735">
        <f>L18-N18</f>
        <v>0</v>
      </c>
      <c r="P18" s="736"/>
      <c r="Q18" s="731">
        <f>ROUND((O18*P18),0)</f>
        <v>0</v>
      </c>
      <c r="R18" s="731">
        <f>ROUND(P18*0.5025%,2)</f>
        <v>0</v>
      </c>
      <c r="S18" s="731">
        <f>P18+R18</f>
        <v>0</v>
      </c>
      <c r="T18" s="732">
        <f>ROUND((O18*+S18),0)</f>
        <v>0</v>
      </c>
      <c r="U18" s="732">
        <f>ROUND((T18*0.5%),0)</f>
        <v>0</v>
      </c>
      <c r="V18" s="732">
        <f>ROUND((T18-U18),0)</f>
        <v>0</v>
      </c>
      <c r="W18" s="786" t="s">
        <v>155</v>
      </c>
      <c r="X18" s="245">
        <v>100</v>
      </c>
    </row>
    <row r="19" spans="2:24" s="245" customFormat="1" ht="19.5" customHeight="1">
      <c r="B19" s="237">
        <v>2</v>
      </c>
      <c r="C19" s="238"/>
      <c r="D19" s="414"/>
      <c r="E19" s="247"/>
      <c r="F19" s="248"/>
      <c r="G19" s="240"/>
      <c r="H19" s="241"/>
      <c r="I19" s="241"/>
      <c r="J19" s="737"/>
      <c r="K19" s="737"/>
      <c r="L19" s="733">
        <f>J19-K19</f>
        <v>0</v>
      </c>
      <c r="M19" s="734">
        <v>0</v>
      </c>
      <c r="N19" s="735">
        <f>L19*M19%</f>
        <v>0</v>
      </c>
      <c r="O19" s="735">
        <f>L19-N19</f>
        <v>0</v>
      </c>
      <c r="P19" s="736"/>
      <c r="Q19" s="731">
        <f>ROUND((O19*P19),0)</f>
        <v>0</v>
      </c>
      <c r="R19" s="731">
        <f>ROUND(P19*0.5025%,2)</f>
        <v>0</v>
      </c>
      <c r="S19" s="731">
        <f>P19+R19</f>
        <v>0</v>
      </c>
      <c r="T19" s="732">
        <f>ROUND((O19*+S19),0)</f>
        <v>0</v>
      </c>
      <c r="U19" s="732">
        <f>ROUND((T19*0.5%),0)</f>
        <v>0</v>
      </c>
      <c r="V19" s="732">
        <f>ROUND((T19-U19),0)</f>
        <v>0</v>
      </c>
      <c r="W19" s="786" t="s">
        <v>155</v>
      </c>
      <c r="X19" s="245">
        <v>20</v>
      </c>
    </row>
    <row r="20" spans="2:24" ht="19.5" customHeight="1">
      <c r="B20" s="249"/>
      <c r="C20" s="1127" t="s">
        <v>51</v>
      </c>
      <c r="D20" s="1128"/>
      <c r="E20" s="1128"/>
      <c r="F20" s="1129"/>
      <c r="G20" s="250"/>
      <c r="H20" s="250"/>
      <c r="I20" s="250"/>
      <c r="J20" s="253">
        <f>SUM(J18:J19)</f>
        <v>0</v>
      </c>
      <c r="K20" s="253">
        <f t="shared" ref="K20:O20" si="23">SUM(K18:K19)</f>
        <v>0</v>
      </c>
      <c r="L20" s="253">
        <f t="shared" si="23"/>
        <v>0</v>
      </c>
      <c r="M20" s="253">
        <f t="shared" si="23"/>
        <v>0</v>
      </c>
      <c r="N20" s="253">
        <f t="shared" si="23"/>
        <v>0</v>
      </c>
      <c r="O20" s="253">
        <f t="shared" si="23"/>
        <v>0</v>
      </c>
      <c r="P20" s="253"/>
      <c r="Q20" s="253">
        <f t="shared" ref="Q20:W20" si="24">SUM(Q18:Q19)</f>
        <v>0</v>
      </c>
      <c r="R20" s="253"/>
      <c r="S20" s="253" t="e">
        <f>+T20/O20</f>
        <v>#DIV/0!</v>
      </c>
      <c r="T20" s="253">
        <f t="shared" si="24"/>
        <v>0</v>
      </c>
      <c r="U20" s="253">
        <f t="shared" si="24"/>
        <v>0</v>
      </c>
      <c r="V20" s="253">
        <f t="shared" si="24"/>
        <v>0</v>
      </c>
      <c r="W20" s="253">
        <f t="shared" si="24"/>
        <v>0</v>
      </c>
      <c r="X20" s="252">
        <f>+V20</f>
        <v>0</v>
      </c>
    </row>
    <row r="21" spans="2:24" s="261" customFormat="1" ht="19.5" customHeight="1">
      <c r="B21" s="254"/>
      <c r="C21" s="928">
        <f>+C18+1</f>
        <v>43926</v>
      </c>
      <c r="D21" s="416"/>
      <c r="E21" s="255"/>
      <c r="F21" s="239" t="s">
        <v>36</v>
      </c>
      <c r="G21" s="256"/>
      <c r="H21" s="257"/>
      <c r="I21" s="257"/>
      <c r="J21" s="258"/>
      <c r="K21" s="258"/>
      <c r="L21" s="259"/>
      <c r="M21" s="260"/>
      <c r="N21" s="259"/>
      <c r="O21" s="259"/>
      <c r="P21" s="259"/>
      <c r="Q21" s="259"/>
      <c r="R21" s="259"/>
      <c r="S21" s="259"/>
      <c r="T21" s="259"/>
      <c r="U21" s="259"/>
      <c r="V21" s="259"/>
      <c r="W21" s="259"/>
    </row>
    <row r="22" spans="2:24" ht="19.5" customHeight="1">
      <c r="B22" s="249"/>
      <c r="C22" s="1127" t="s">
        <v>52</v>
      </c>
      <c r="D22" s="1128"/>
      <c r="E22" s="1128"/>
      <c r="F22" s="1129"/>
      <c r="G22" s="250"/>
      <c r="H22" s="250"/>
      <c r="I22" s="250"/>
      <c r="J22" s="253">
        <f t="shared" ref="J22:O22" si="25">SUM(J21:J21)</f>
        <v>0</v>
      </c>
      <c r="K22" s="253">
        <f t="shared" si="25"/>
        <v>0</v>
      </c>
      <c r="L22" s="253">
        <f t="shared" si="25"/>
        <v>0</v>
      </c>
      <c r="M22" s="253">
        <f t="shared" si="25"/>
        <v>0</v>
      </c>
      <c r="N22" s="253">
        <f t="shared" si="25"/>
        <v>0</v>
      </c>
      <c r="O22" s="253">
        <f t="shared" si="25"/>
        <v>0</v>
      </c>
      <c r="P22" s="253">
        <f t="shared" ref="P22:W22" si="26">SUM(P21:P21)</f>
        <v>0</v>
      </c>
      <c r="Q22" s="253">
        <f t="shared" si="26"/>
        <v>0</v>
      </c>
      <c r="R22" s="253">
        <f t="shared" si="26"/>
        <v>0</v>
      </c>
      <c r="S22" s="253">
        <f t="shared" si="26"/>
        <v>0</v>
      </c>
      <c r="T22" s="253">
        <f t="shared" si="26"/>
        <v>0</v>
      </c>
      <c r="U22" s="253">
        <f t="shared" si="26"/>
        <v>0</v>
      </c>
      <c r="V22" s="253">
        <f t="shared" si="26"/>
        <v>0</v>
      </c>
      <c r="W22" s="253">
        <f t="shared" si="26"/>
        <v>0</v>
      </c>
    </row>
    <row r="23" spans="2:24" s="245" customFormat="1" ht="28.5" customHeight="1">
      <c r="B23" s="262">
        <v>1</v>
      </c>
      <c r="C23" s="928">
        <f>+C21+1</f>
        <v>43927</v>
      </c>
      <c r="D23" s="817"/>
      <c r="E23" s="263"/>
      <c r="F23" s="239" t="s">
        <v>36</v>
      </c>
      <c r="G23" s="264"/>
      <c r="H23" s="265"/>
      <c r="I23" s="265"/>
      <c r="J23" s="737"/>
      <c r="K23" s="737"/>
      <c r="L23" s="733">
        <f>J23-K23</f>
        <v>0</v>
      </c>
      <c r="M23" s="734">
        <v>0</v>
      </c>
      <c r="N23" s="735">
        <f>L23*M23%</f>
        <v>0</v>
      </c>
      <c r="O23" s="735">
        <f>L23-N23</f>
        <v>0</v>
      </c>
      <c r="P23" s="736"/>
      <c r="Q23" s="731">
        <f>ROUND((O23*P23),0)</f>
        <v>0</v>
      </c>
      <c r="R23" s="731">
        <f>ROUND(P23*0.5025%,2)</f>
        <v>0</v>
      </c>
      <c r="S23" s="731">
        <f>P23+R23</f>
        <v>0</v>
      </c>
      <c r="T23" s="732">
        <f>ROUND((O23*+S23),0)</f>
        <v>0</v>
      </c>
      <c r="U23" s="732">
        <f>ROUND((T23*0.5%),0)</f>
        <v>0</v>
      </c>
      <c r="V23" s="732">
        <f>ROUND((T23-U23),0)</f>
        <v>0</v>
      </c>
      <c r="W23" s="786" t="s">
        <v>155</v>
      </c>
    </row>
    <row r="24" spans="2:24" ht="21.75" customHeight="1">
      <c r="B24" s="249"/>
      <c r="C24" s="1127" t="s">
        <v>53</v>
      </c>
      <c r="D24" s="1128"/>
      <c r="E24" s="1128"/>
      <c r="F24" s="1129"/>
      <c r="G24" s="250"/>
      <c r="H24" s="250"/>
      <c r="I24" s="250"/>
      <c r="J24" s="253">
        <f t="shared" ref="J24:O24" si="27">SUM(J23:J23)</f>
        <v>0</v>
      </c>
      <c r="K24" s="253">
        <f t="shared" si="27"/>
        <v>0</v>
      </c>
      <c r="L24" s="253">
        <f t="shared" si="27"/>
        <v>0</v>
      </c>
      <c r="M24" s="253">
        <f t="shared" si="27"/>
        <v>0</v>
      </c>
      <c r="N24" s="253">
        <f t="shared" si="27"/>
        <v>0</v>
      </c>
      <c r="O24" s="253">
        <f t="shared" si="27"/>
        <v>0</v>
      </c>
      <c r="P24" s="253"/>
      <c r="Q24" s="253">
        <f t="shared" ref="Q24:W24" si="28">SUM(Q23:Q23)</f>
        <v>0</v>
      </c>
      <c r="R24" s="253"/>
      <c r="S24" s="253" t="e">
        <f>+T24/O24</f>
        <v>#DIV/0!</v>
      </c>
      <c r="T24" s="253">
        <f t="shared" si="28"/>
        <v>0</v>
      </c>
      <c r="U24" s="253">
        <f t="shared" si="28"/>
        <v>0</v>
      </c>
      <c r="V24" s="253">
        <f t="shared" si="28"/>
        <v>0</v>
      </c>
      <c r="W24" s="253">
        <f t="shared" si="28"/>
        <v>0</v>
      </c>
      <c r="X24" s="252"/>
    </row>
    <row r="25" spans="2:24" s="261" customFormat="1" ht="19.5" customHeight="1">
      <c r="B25" s="271">
        <v>1</v>
      </c>
      <c r="C25" s="928">
        <f>+C23+1</f>
        <v>43928</v>
      </c>
      <c r="D25" s="818"/>
      <c r="E25" s="819"/>
      <c r="F25" s="633" t="s">
        <v>36</v>
      </c>
      <c r="G25" s="820"/>
      <c r="H25" s="821"/>
      <c r="I25" s="821"/>
      <c r="J25" s="737"/>
      <c r="K25" s="737"/>
      <c r="L25" s="733">
        <f>J25-K25</f>
        <v>0</v>
      </c>
      <c r="M25" s="734">
        <v>0</v>
      </c>
      <c r="N25" s="735">
        <f>L25*M25%</f>
        <v>0</v>
      </c>
      <c r="O25" s="735">
        <f>L25-N25</f>
        <v>0</v>
      </c>
      <c r="P25" s="736"/>
      <c r="Q25" s="731">
        <f>ROUND((O25*P25),0)</f>
        <v>0</v>
      </c>
      <c r="R25" s="731">
        <f>ROUND(P25*0.5025%,2)</f>
        <v>0</v>
      </c>
      <c r="S25" s="731">
        <f>P25+R25</f>
        <v>0</v>
      </c>
      <c r="T25" s="732">
        <f>ROUND((O25*+S25),0)</f>
        <v>0</v>
      </c>
      <c r="U25" s="732">
        <f>ROUND((T25*0.5%),0)</f>
        <v>0</v>
      </c>
      <c r="V25" s="732">
        <f>ROUND((T25-U25),0)</f>
        <v>0</v>
      </c>
      <c r="W25" s="825" t="s">
        <v>155</v>
      </c>
    </row>
    <row r="26" spans="2:24" s="261" customFormat="1" ht="19.5" customHeight="1">
      <c r="B26" s="822">
        <v>2</v>
      </c>
      <c r="C26" s="246"/>
      <c r="D26" s="415"/>
      <c r="E26" s="798"/>
      <c r="F26" s="740"/>
      <c r="G26" s="823"/>
      <c r="H26" s="824"/>
      <c r="I26" s="824"/>
      <c r="J26" s="737"/>
      <c r="K26" s="737"/>
      <c r="L26" s="733">
        <f>J26-K26</f>
        <v>0</v>
      </c>
      <c r="M26" s="734">
        <v>0</v>
      </c>
      <c r="N26" s="735">
        <f>L26*M26%</f>
        <v>0</v>
      </c>
      <c r="O26" s="735">
        <f>L26-N26</f>
        <v>0</v>
      </c>
      <c r="P26" s="736"/>
      <c r="Q26" s="731">
        <f>ROUND((O26*P26),0)</f>
        <v>0</v>
      </c>
      <c r="R26" s="731">
        <f>ROUND(P26*0.5025%,2)</f>
        <v>0</v>
      </c>
      <c r="S26" s="731">
        <f>P26+R26</f>
        <v>0</v>
      </c>
      <c r="T26" s="732">
        <f>ROUND((O26*+S26),0)</f>
        <v>0</v>
      </c>
      <c r="U26" s="732">
        <f>ROUND((T26*0.5%),0)</f>
        <v>0</v>
      </c>
      <c r="V26" s="732">
        <f>ROUND((T26-U26),0)</f>
        <v>0</v>
      </c>
      <c r="W26" s="825" t="s">
        <v>155</v>
      </c>
    </row>
    <row r="27" spans="2:24" s="261" customFormat="1" ht="19.5" customHeight="1">
      <c r="B27" s="822">
        <v>3</v>
      </c>
      <c r="C27" s="246"/>
      <c r="D27" s="415"/>
      <c r="E27" s="798"/>
      <c r="F27" s="740"/>
      <c r="G27" s="823"/>
      <c r="H27" s="824"/>
      <c r="I27" s="824"/>
      <c r="J27" s="737"/>
      <c r="K27" s="737"/>
      <c r="L27" s="733">
        <f>J27-K27</f>
        <v>0</v>
      </c>
      <c r="M27" s="734">
        <v>0</v>
      </c>
      <c r="N27" s="735">
        <f>L27*M27%</f>
        <v>0</v>
      </c>
      <c r="O27" s="735">
        <f>L27-N27</f>
        <v>0</v>
      </c>
      <c r="P27" s="736"/>
      <c r="Q27" s="731">
        <f>ROUND((O27*P27),0)</f>
        <v>0</v>
      </c>
      <c r="R27" s="731">
        <f>ROUND(P27*0.5025%,2)</f>
        <v>0</v>
      </c>
      <c r="S27" s="731">
        <f>P27+R27</f>
        <v>0</v>
      </c>
      <c r="T27" s="732">
        <f>ROUND((O27*+S27),0)</f>
        <v>0</v>
      </c>
      <c r="U27" s="732">
        <f>ROUND((T27*0.5%),0)</f>
        <v>0</v>
      </c>
      <c r="V27" s="732">
        <f>ROUND((T27-U27),0)</f>
        <v>0</v>
      </c>
      <c r="W27" s="786" t="s">
        <v>155</v>
      </c>
    </row>
    <row r="28" spans="2:24" s="261" customFormat="1" ht="19.5" customHeight="1">
      <c r="B28" s="822">
        <v>4</v>
      </c>
      <c r="C28" s="246"/>
      <c r="D28" s="415"/>
      <c r="E28" s="798"/>
      <c r="F28" s="740"/>
      <c r="G28" s="823"/>
      <c r="H28" s="824"/>
      <c r="I28" s="824"/>
      <c r="J28" s="737"/>
      <c r="K28" s="737"/>
      <c r="L28" s="733">
        <f t="shared" ref="L28:L30" si="29">J28-K28</f>
        <v>0</v>
      </c>
      <c r="M28" s="734">
        <v>0</v>
      </c>
      <c r="N28" s="735">
        <f t="shared" ref="N28:N30" si="30">L28*M28%</f>
        <v>0</v>
      </c>
      <c r="O28" s="735">
        <f t="shared" ref="O28:O30" si="31">L28-N28</f>
        <v>0</v>
      </c>
      <c r="P28" s="736"/>
      <c r="Q28" s="731">
        <f t="shared" ref="Q28:Q30" si="32">ROUND((O28*P28),0)</f>
        <v>0</v>
      </c>
      <c r="R28" s="731">
        <f t="shared" ref="R28:R30" si="33">ROUND(P28*0.5025%,2)</f>
        <v>0</v>
      </c>
      <c r="S28" s="731">
        <f t="shared" ref="S28:S30" si="34">P28+R28</f>
        <v>0</v>
      </c>
      <c r="T28" s="732">
        <f t="shared" ref="T28:T30" si="35">ROUND((O28*+S28),0)</f>
        <v>0</v>
      </c>
      <c r="U28" s="732">
        <f t="shared" ref="U28:U30" si="36">ROUND((T28*0.5%),0)</f>
        <v>0</v>
      </c>
      <c r="V28" s="732">
        <f t="shared" ref="V28:V30" si="37">ROUND((T28-U28),0)</f>
        <v>0</v>
      </c>
      <c r="W28" s="786" t="s">
        <v>155</v>
      </c>
    </row>
    <row r="29" spans="2:24" s="261" customFormat="1" ht="19.5" customHeight="1">
      <c r="B29" s="822">
        <v>5</v>
      </c>
      <c r="C29" s="246"/>
      <c r="D29" s="415"/>
      <c r="E29" s="798"/>
      <c r="F29" s="740"/>
      <c r="G29" s="823"/>
      <c r="H29" s="824"/>
      <c r="I29" s="824"/>
      <c r="J29" s="737"/>
      <c r="K29" s="737"/>
      <c r="L29" s="733">
        <f t="shared" si="29"/>
        <v>0</v>
      </c>
      <c r="M29" s="734">
        <v>0</v>
      </c>
      <c r="N29" s="735">
        <f t="shared" si="30"/>
        <v>0</v>
      </c>
      <c r="O29" s="735">
        <f t="shared" si="31"/>
        <v>0</v>
      </c>
      <c r="P29" s="736"/>
      <c r="Q29" s="731">
        <f t="shared" si="32"/>
        <v>0</v>
      </c>
      <c r="R29" s="731">
        <f t="shared" si="33"/>
        <v>0</v>
      </c>
      <c r="S29" s="731">
        <f t="shared" si="34"/>
        <v>0</v>
      </c>
      <c r="T29" s="732">
        <f t="shared" si="35"/>
        <v>0</v>
      </c>
      <c r="U29" s="732">
        <f t="shared" si="36"/>
        <v>0</v>
      </c>
      <c r="V29" s="732">
        <f t="shared" si="37"/>
        <v>0</v>
      </c>
      <c r="W29" s="786" t="s">
        <v>155</v>
      </c>
    </row>
    <row r="30" spans="2:24" s="261" customFormat="1" ht="19.5" customHeight="1">
      <c r="B30" s="822">
        <v>6</v>
      </c>
      <c r="C30" s="246"/>
      <c r="D30" s="415"/>
      <c r="E30" s="798"/>
      <c r="F30" s="740"/>
      <c r="G30" s="823"/>
      <c r="H30" s="824"/>
      <c r="I30" s="824"/>
      <c r="J30" s="737"/>
      <c r="K30" s="737"/>
      <c r="L30" s="733">
        <f t="shared" si="29"/>
        <v>0</v>
      </c>
      <c r="M30" s="734">
        <v>0</v>
      </c>
      <c r="N30" s="735">
        <f t="shared" si="30"/>
        <v>0</v>
      </c>
      <c r="O30" s="735">
        <f t="shared" si="31"/>
        <v>0</v>
      </c>
      <c r="P30" s="736"/>
      <c r="Q30" s="731">
        <f t="shared" si="32"/>
        <v>0</v>
      </c>
      <c r="R30" s="731">
        <f t="shared" si="33"/>
        <v>0</v>
      </c>
      <c r="S30" s="731">
        <f t="shared" si="34"/>
        <v>0</v>
      </c>
      <c r="T30" s="732">
        <f t="shared" si="35"/>
        <v>0</v>
      </c>
      <c r="U30" s="732">
        <f t="shared" si="36"/>
        <v>0</v>
      </c>
      <c r="V30" s="732">
        <f t="shared" si="37"/>
        <v>0</v>
      </c>
      <c r="W30" s="786" t="s">
        <v>155</v>
      </c>
    </row>
    <row r="31" spans="2:24" ht="19.5" customHeight="1">
      <c r="B31" s="249"/>
      <c r="C31" s="1127" t="s">
        <v>54</v>
      </c>
      <c r="D31" s="1128"/>
      <c r="E31" s="1128"/>
      <c r="F31" s="1129"/>
      <c r="G31" s="250"/>
      <c r="H31" s="250"/>
      <c r="I31" s="250"/>
      <c r="J31" s="253">
        <f>SUM(J25:J30)</f>
        <v>0</v>
      </c>
      <c r="K31" s="253">
        <f t="shared" ref="K31:V31" si="38">SUM(K25:K30)</f>
        <v>0</v>
      </c>
      <c r="L31" s="253">
        <f t="shared" si="38"/>
        <v>0</v>
      </c>
      <c r="M31" s="253">
        <f t="shared" si="38"/>
        <v>0</v>
      </c>
      <c r="N31" s="253">
        <f t="shared" si="38"/>
        <v>0</v>
      </c>
      <c r="O31" s="253">
        <f t="shared" si="38"/>
        <v>0</v>
      </c>
      <c r="P31" s="253"/>
      <c r="Q31" s="253">
        <f t="shared" si="38"/>
        <v>0</v>
      </c>
      <c r="R31" s="253"/>
      <c r="S31" s="253" t="e">
        <f>+T31/O31</f>
        <v>#DIV/0!</v>
      </c>
      <c r="T31" s="253">
        <f t="shared" si="38"/>
        <v>0</v>
      </c>
      <c r="U31" s="253">
        <f t="shared" si="38"/>
        <v>0</v>
      </c>
      <c r="V31" s="253">
        <f t="shared" si="38"/>
        <v>0</v>
      </c>
      <c r="W31" s="253">
        <f t="shared" ref="W31" si="39">SUM(W25:W25)</f>
        <v>0</v>
      </c>
      <c r="X31" s="252"/>
    </row>
    <row r="32" spans="2:24" s="261" customFormat="1" ht="19.5" customHeight="1">
      <c r="B32" s="822">
        <v>1</v>
      </c>
      <c r="C32" s="944">
        <f>C25+1</f>
        <v>43929</v>
      </c>
      <c r="D32" s="415"/>
      <c r="E32" s="798"/>
      <c r="F32" s="740" t="s">
        <v>36</v>
      </c>
      <c r="G32" s="823"/>
      <c r="H32" s="824"/>
      <c r="I32" s="824"/>
      <c r="J32" s="737"/>
      <c r="K32" s="737"/>
      <c r="L32" s="733">
        <f>J32-K32</f>
        <v>0</v>
      </c>
      <c r="M32" s="734">
        <v>0</v>
      </c>
      <c r="N32" s="735">
        <f>L32*M32%</f>
        <v>0</v>
      </c>
      <c r="O32" s="735">
        <f>L32-N32</f>
        <v>0</v>
      </c>
      <c r="P32" s="736"/>
      <c r="Q32" s="731">
        <f>ROUND((O32*P32),0)</f>
        <v>0</v>
      </c>
      <c r="R32" s="731">
        <f>ROUND(P32*0.5025%,2)</f>
        <v>0</v>
      </c>
      <c r="S32" s="731">
        <f>P32+R32</f>
        <v>0</v>
      </c>
      <c r="T32" s="732">
        <f>ROUND((O32*+S32),0)</f>
        <v>0</v>
      </c>
      <c r="U32" s="732">
        <f>ROUND((T32*0.5%),0)</f>
        <v>0</v>
      </c>
      <c r="V32" s="732">
        <f>ROUND((T32-U32),0)</f>
        <v>0</v>
      </c>
      <c r="W32" s="825" t="s">
        <v>155</v>
      </c>
    </row>
    <row r="33" spans="2:24" s="261" customFormat="1" ht="19.5" customHeight="1">
      <c r="B33" s="822">
        <v>2</v>
      </c>
      <c r="C33" s="246"/>
      <c r="D33" s="415"/>
      <c r="E33" s="798"/>
      <c r="F33" s="740"/>
      <c r="G33" s="823"/>
      <c r="H33" s="824"/>
      <c r="I33" s="824"/>
      <c r="J33" s="737"/>
      <c r="K33" s="737"/>
      <c r="L33" s="733">
        <f>J33-K33</f>
        <v>0</v>
      </c>
      <c r="M33" s="734">
        <v>0</v>
      </c>
      <c r="N33" s="735">
        <f>L33*M33%</f>
        <v>0</v>
      </c>
      <c r="O33" s="735">
        <f>L33-N33</f>
        <v>0</v>
      </c>
      <c r="P33" s="736"/>
      <c r="Q33" s="731">
        <f>ROUND((O33*P33),0)</f>
        <v>0</v>
      </c>
      <c r="R33" s="731">
        <f>ROUND(P33*0.5025%,2)</f>
        <v>0</v>
      </c>
      <c r="S33" s="731">
        <f>P33+R33</f>
        <v>0</v>
      </c>
      <c r="T33" s="732">
        <f>ROUND((O33*+S33),0)</f>
        <v>0</v>
      </c>
      <c r="U33" s="732">
        <f>ROUND((T33*0.5%),0)</f>
        <v>0</v>
      </c>
      <c r="V33" s="732">
        <f>ROUND((T33-U33),0)</f>
        <v>0</v>
      </c>
      <c r="W33" s="825" t="s">
        <v>155</v>
      </c>
    </row>
    <row r="34" spans="2:24" s="261" customFormat="1" ht="19.5" customHeight="1">
      <c r="B34" s="822">
        <v>3</v>
      </c>
      <c r="C34" s="246"/>
      <c r="D34" s="415"/>
      <c r="E34" s="798"/>
      <c r="F34" s="740"/>
      <c r="G34" s="823"/>
      <c r="H34" s="824"/>
      <c r="I34" s="824"/>
      <c r="J34" s="737"/>
      <c r="K34" s="737"/>
      <c r="L34" s="733">
        <f>J34-K34</f>
        <v>0</v>
      </c>
      <c r="M34" s="734">
        <v>0</v>
      </c>
      <c r="N34" s="735">
        <f>L34*M34%</f>
        <v>0</v>
      </c>
      <c r="O34" s="735">
        <f>L34-N34</f>
        <v>0</v>
      </c>
      <c r="P34" s="736"/>
      <c r="Q34" s="731">
        <f>ROUND((O34*P34),0)</f>
        <v>0</v>
      </c>
      <c r="R34" s="731">
        <f>ROUND(P34*0.5025%,2)</f>
        <v>0</v>
      </c>
      <c r="S34" s="731">
        <f>P34+R34</f>
        <v>0</v>
      </c>
      <c r="T34" s="732">
        <f>ROUND((O34*+S34),0)</f>
        <v>0</v>
      </c>
      <c r="U34" s="732">
        <f>ROUND((T34*0.5%),0)</f>
        <v>0</v>
      </c>
      <c r="V34" s="732">
        <f>ROUND((T34-U34),0)</f>
        <v>0</v>
      </c>
      <c r="W34" s="825" t="s">
        <v>155</v>
      </c>
    </row>
    <row r="35" spans="2:24" s="261" customFormat="1" ht="19.5" customHeight="1">
      <c r="B35" s="822">
        <v>4</v>
      </c>
      <c r="C35" s="246"/>
      <c r="D35" s="415"/>
      <c r="E35" s="798"/>
      <c r="F35" s="740"/>
      <c r="G35" s="823"/>
      <c r="H35" s="824"/>
      <c r="I35" s="824"/>
      <c r="J35" s="737"/>
      <c r="K35" s="737"/>
      <c r="L35" s="733">
        <f>J35-K35</f>
        <v>0</v>
      </c>
      <c r="M35" s="734">
        <v>0</v>
      </c>
      <c r="N35" s="735">
        <f>L35*M35%</f>
        <v>0</v>
      </c>
      <c r="O35" s="735">
        <f>L35-N35</f>
        <v>0</v>
      </c>
      <c r="P35" s="736"/>
      <c r="Q35" s="731">
        <f>ROUND((O35*P35),0)</f>
        <v>0</v>
      </c>
      <c r="R35" s="731">
        <f>ROUND(P35*0.5025%,2)</f>
        <v>0</v>
      </c>
      <c r="S35" s="731">
        <f>P35+R35</f>
        <v>0</v>
      </c>
      <c r="T35" s="732">
        <f>ROUND((O35*+S35),0)</f>
        <v>0</v>
      </c>
      <c r="U35" s="732">
        <f>ROUND((T35*0.5%),0)</f>
        <v>0</v>
      </c>
      <c r="V35" s="732">
        <f>ROUND((T35-U35),0)</f>
        <v>0</v>
      </c>
      <c r="W35" s="825" t="s">
        <v>155</v>
      </c>
    </row>
    <row r="36" spans="2:24" ht="19.5" customHeight="1">
      <c r="B36" s="267"/>
      <c r="C36" s="1127" t="s">
        <v>55</v>
      </c>
      <c r="D36" s="1128"/>
      <c r="E36" s="1128"/>
      <c r="F36" s="1129"/>
      <c r="G36" s="250"/>
      <c r="H36" s="250"/>
      <c r="I36" s="250"/>
      <c r="J36" s="251">
        <f t="shared" ref="J36:V36" si="40">SUM(J32:J35)</f>
        <v>0</v>
      </c>
      <c r="K36" s="251">
        <f t="shared" si="40"/>
        <v>0</v>
      </c>
      <c r="L36" s="251">
        <f t="shared" si="40"/>
        <v>0</v>
      </c>
      <c r="M36" s="251">
        <f t="shared" si="40"/>
        <v>0</v>
      </c>
      <c r="N36" s="251">
        <f t="shared" si="40"/>
        <v>0</v>
      </c>
      <c r="O36" s="251">
        <f t="shared" si="40"/>
        <v>0</v>
      </c>
      <c r="P36" s="251"/>
      <c r="Q36" s="251">
        <f t="shared" si="40"/>
        <v>0</v>
      </c>
      <c r="R36" s="251"/>
      <c r="S36" s="251" t="e">
        <f>+T36/O36</f>
        <v>#DIV/0!</v>
      </c>
      <c r="T36" s="251">
        <f t="shared" si="40"/>
        <v>0</v>
      </c>
      <c r="U36" s="251">
        <f t="shared" si="40"/>
        <v>0</v>
      </c>
      <c r="V36" s="251">
        <f t="shared" si="40"/>
        <v>0</v>
      </c>
      <c r="W36" s="251">
        <f t="shared" ref="W36" si="41">SUM(W32:W35)</f>
        <v>0</v>
      </c>
      <c r="X36" s="252"/>
    </row>
    <row r="37" spans="2:24" ht="20.100000000000001" customHeight="1">
      <c r="B37" s="271">
        <v>1</v>
      </c>
      <c r="C37" s="945">
        <f>C32+1</f>
        <v>43930</v>
      </c>
      <c r="D37" s="831"/>
      <c r="E37" s="827"/>
      <c r="F37" s="633" t="s">
        <v>36</v>
      </c>
      <c r="G37" s="828"/>
      <c r="H37" s="829"/>
      <c r="I37" s="829"/>
      <c r="J37" s="737"/>
      <c r="K37" s="737"/>
      <c r="L37" s="733">
        <f>J37-K37</f>
        <v>0</v>
      </c>
      <c r="M37" s="734">
        <v>0</v>
      </c>
      <c r="N37" s="735">
        <f>L37*M37%</f>
        <v>0</v>
      </c>
      <c r="O37" s="735">
        <f>L37-N37</f>
        <v>0</v>
      </c>
      <c r="P37" s="736"/>
      <c r="Q37" s="731">
        <f>ROUND((O37*P37),0)</f>
        <v>0</v>
      </c>
      <c r="R37" s="731">
        <f>ROUND(P37*0.5025%,2)</f>
        <v>0</v>
      </c>
      <c r="S37" s="731">
        <f>P37+R37</f>
        <v>0</v>
      </c>
      <c r="T37" s="732">
        <f>ROUND((O37*+S37),0)</f>
        <v>0</v>
      </c>
      <c r="U37" s="732">
        <f>ROUND((T37*0.5%),0)</f>
        <v>0</v>
      </c>
      <c r="V37" s="732">
        <f>ROUND((T37-U37),0)</f>
        <v>0</v>
      </c>
      <c r="W37" s="825" t="s">
        <v>155</v>
      </c>
    </row>
    <row r="38" spans="2:24" ht="20.100000000000001" customHeight="1">
      <c r="B38" s="822">
        <v>2</v>
      </c>
      <c r="C38" s="246"/>
      <c r="D38" s="414"/>
      <c r="E38" s="830"/>
      <c r="F38" s="740"/>
      <c r="G38" s="823"/>
      <c r="H38" s="824"/>
      <c r="I38" s="824"/>
      <c r="J38" s="737"/>
      <c r="K38" s="737"/>
      <c r="L38" s="733">
        <f>J38-K38</f>
        <v>0</v>
      </c>
      <c r="M38" s="734">
        <v>0</v>
      </c>
      <c r="N38" s="735">
        <f>L38*M38%</f>
        <v>0</v>
      </c>
      <c r="O38" s="735">
        <f>L38-N38</f>
        <v>0</v>
      </c>
      <c r="P38" s="736"/>
      <c r="Q38" s="731">
        <f>ROUND((O38*P38),0)</f>
        <v>0</v>
      </c>
      <c r="R38" s="731">
        <f>ROUND(P38*0.5025%,2)</f>
        <v>0</v>
      </c>
      <c r="S38" s="731">
        <f>P38+R38</f>
        <v>0</v>
      </c>
      <c r="T38" s="732">
        <f>ROUND((O38*+S38),0)</f>
        <v>0</v>
      </c>
      <c r="U38" s="732">
        <f>ROUND((T38*0.5%),0)</f>
        <v>0</v>
      </c>
      <c r="V38" s="732">
        <f>ROUND((T38-U38),0)</f>
        <v>0</v>
      </c>
      <c r="W38" s="825" t="s">
        <v>155</v>
      </c>
    </row>
    <row r="39" spans="2:24" ht="20.100000000000001" customHeight="1">
      <c r="B39" s="822">
        <v>3</v>
      </c>
      <c r="C39" s="246"/>
      <c r="D39" s="414"/>
      <c r="E39" s="830"/>
      <c r="F39" s="740"/>
      <c r="G39" s="823"/>
      <c r="H39" s="824"/>
      <c r="I39" s="824"/>
      <c r="J39" s="737"/>
      <c r="K39" s="737"/>
      <c r="L39" s="733">
        <f>J39-K39</f>
        <v>0</v>
      </c>
      <c r="M39" s="734">
        <v>0</v>
      </c>
      <c r="N39" s="735">
        <f>L39*M39%</f>
        <v>0</v>
      </c>
      <c r="O39" s="735">
        <f>L39-N39</f>
        <v>0</v>
      </c>
      <c r="P39" s="736"/>
      <c r="Q39" s="731">
        <f>ROUND((O39*P39),0)</f>
        <v>0</v>
      </c>
      <c r="R39" s="731">
        <f>ROUND(P39*0.5025%,2)</f>
        <v>0</v>
      </c>
      <c r="S39" s="731">
        <f>P39+R39</f>
        <v>0</v>
      </c>
      <c r="T39" s="732">
        <f>ROUND((O39*+S39),0)</f>
        <v>0</v>
      </c>
      <c r="U39" s="732">
        <f>ROUND((T39*0.5%),0)</f>
        <v>0</v>
      </c>
      <c r="V39" s="732">
        <f>ROUND((T39-U39),0)</f>
        <v>0</v>
      </c>
      <c r="W39" s="825" t="s">
        <v>155</v>
      </c>
    </row>
    <row r="40" spans="2:24" ht="20.100000000000001" customHeight="1">
      <c r="B40" s="822">
        <v>4</v>
      </c>
      <c r="C40" s="246"/>
      <c r="D40" s="414"/>
      <c r="E40" s="830"/>
      <c r="F40" s="740"/>
      <c r="G40" s="823"/>
      <c r="H40" s="824"/>
      <c r="I40" s="824"/>
      <c r="J40" s="737"/>
      <c r="K40" s="737"/>
      <c r="L40" s="733">
        <f>J40-K40</f>
        <v>0</v>
      </c>
      <c r="M40" s="734">
        <v>0</v>
      </c>
      <c r="N40" s="735">
        <f>L40*M40%</f>
        <v>0</v>
      </c>
      <c r="O40" s="735">
        <f>L40-N40</f>
        <v>0</v>
      </c>
      <c r="P40" s="736"/>
      <c r="Q40" s="731">
        <f>ROUND((O40*P40),0)</f>
        <v>0</v>
      </c>
      <c r="R40" s="731">
        <f>ROUND(P40*0.5025%,2)</f>
        <v>0</v>
      </c>
      <c r="S40" s="731">
        <f>P40+R40</f>
        <v>0</v>
      </c>
      <c r="T40" s="732">
        <f>ROUND((O40*+S40),0)</f>
        <v>0</v>
      </c>
      <c r="U40" s="732">
        <f>ROUND((T40*0.5%),0)</f>
        <v>0</v>
      </c>
      <c r="V40" s="732">
        <f>ROUND((T40-U40),0)</f>
        <v>0</v>
      </c>
      <c r="W40" s="786" t="s">
        <v>155</v>
      </c>
    </row>
    <row r="41" spans="2:24" ht="20.100000000000001" customHeight="1">
      <c r="B41" s="822">
        <v>5</v>
      </c>
      <c r="C41" s="246"/>
      <c r="D41" s="414"/>
      <c r="E41" s="830"/>
      <c r="F41" s="740"/>
      <c r="G41" s="823"/>
      <c r="H41" s="824"/>
      <c r="I41" s="824"/>
      <c r="J41" s="737"/>
      <c r="K41" s="737"/>
      <c r="L41" s="733">
        <f>J41-K41</f>
        <v>0</v>
      </c>
      <c r="M41" s="734">
        <v>0</v>
      </c>
      <c r="N41" s="735">
        <f>L41*M41%</f>
        <v>0</v>
      </c>
      <c r="O41" s="735">
        <f>L41-N41</f>
        <v>0</v>
      </c>
      <c r="P41" s="736"/>
      <c r="Q41" s="731">
        <f>ROUND((O41*P41),0)</f>
        <v>0</v>
      </c>
      <c r="R41" s="731">
        <f>ROUND(P41*0.5025%,2)</f>
        <v>0</v>
      </c>
      <c r="S41" s="731">
        <f>P41+R41</f>
        <v>0</v>
      </c>
      <c r="T41" s="732">
        <f>ROUND((O41*+S41),0)</f>
        <v>0</v>
      </c>
      <c r="U41" s="732">
        <f>ROUND((T41*0.5%),0)</f>
        <v>0</v>
      </c>
      <c r="V41" s="732">
        <f>ROUND((T41-U41),0)</f>
        <v>0</v>
      </c>
      <c r="W41" s="786" t="s">
        <v>155</v>
      </c>
    </row>
    <row r="42" spans="2:24" ht="20.100000000000001" customHeight="1">
      <c r="B42" s="249"/>
      <c r="C42" s="1127" t="s">
        <v>56</v>
      </c>
      <c r="D42" s="1128"/>
      <c r="E42" s="1128"/>
      <c r="F42" s="1129"/>
      <c r="G42" s="250"/>
      <c r="H42" s="250"/>
      <c r="I42" s="250"/>
      <c r="J42" s="251">
        <f>SUM(J37:J41)</f>
        <v>0</v>
      </c>
      <c r="K42" s="251">
        <f t="shared" ref="K42:V42" si="42">SUM(K37:K41)</f>
        <v>0</v>
      </c>
      <c r="L42" s="251">
        <f t="shared" si="42"/>
        <v>0</v>
      </c>
      <c r="M42" s="251">
        <f t="shared" si="42"/>
        <v>0</v>
      </c>
      <c r="N42" s="251">
        <f t="shared" si="42"/>
        <v>0</v>
      </c>
      <c r="O42" s="251">
        <f t="shared" si="42"/>
        <v>0</v>
      </c>
      <c r="P42" s="251"/>
      <c r="Q42" s="251">
        <f t="shared" si="42"/>
        <v>0</v>
      </c>
      <c r="R42" s="251"/>
      <c r="S42" s="251" t="e">
        <f>+T42/O42</f>
        <v>#DIV/0!</v>
      </c>
      <c r="T42" s="251">
        <f t="shared" si="42"/>
        <v>0</v>
      </c>
      <c r="U42" s="251">
        <f t="shared" si="42"/>
        <v>0</v>
      </c>
      <c r="V42" s="251">
        <f t="shared" si="42"/>
        <v>0</v>
      </c>
      <c r="W42" s="251">
        <f t="shared" ref="W42" si="43">SUM(W37:W37)</f>
        <v>0</v>
      </c>
      <c r="X42" s="252"/>
    </row>
    <row r="43" spans="2:24" ht="21" customHeight="1">
      <c r="B43" s="822">
        <v>1</v>
      </c>
      <c r="C43" s="946">
        <f>+C37+1</f>
        <v>43931</v>
      </c>
      <c r="D43" s="415"/>
      <c r="E43" s="832"/>
      <c r="F43" s="833" t="s">
        <v>36</v>
      </c>
      <c r="G43" s="834"/>
      <c r="H43" s="835"/>
      <c r="I43" s="835"/>
      <c r="J43" s="836"/>
      <c r="K43" s="836"/>
      <c r="L43" s="837">
        <f>J43-K43</f>
        <v>0</v>
      </c>
      <c r="M43" s="838">
        <v>0</v>
      </c>
      <c r="N43" s="839">
        <f>L43*M43%</f>
        <v>0</v>
      </c>
      <c r="O43" s="839">
        <f>L43-N43</f>
        <v>0</v>
      </c>
      <c r="P43" s="840"/>
      <c r="Q43" s="841">
        <f>ROUND((O43*P43),0)</f>
        <v>0</v>
      </c>
      <c r="R43" s="841">
        <f>ROUND(P43*0.5025%,2)</f>
        <v>0</v>
      </c>
      <c r="S43" s="841">
        <f>P43+R43</f>
        <v>0</v>
      </c>
      <c r="T43" s="842">
        <f>ROUND((O43*+S43),0)</f>
        <v>0</v>
      </c>
      <c r="U43" s="842">
        <f>ROUND((T43*0.5%),0)</f>
        <v>0</v>
      </c>
      <c r="V43" s="842">
        <f>ROUND((T43-U43),0)</f>
        <v>0</v>
      </c>
      <c r="W43" s="843" t="s">
        <v>155</v>
      </c>
      <c r="X43" s="305"/>
    </row>
    <row r="44" spans="2:24" ht="21" customHeight="1">
      <c r="B44" s="237">
        <v>2</v>
      </c>
      <c r="C44" s="238"/>
      <c r="D44" s="415"/>
      <c r="E44" s="832"/>
      <c r="F44" s="833"/>
      <c r="G44" s="834"/>
      <c r="H44" s="835"/>
      <c r="I44" s="835"/>
      <c r="J44" s="836"/>
      <c r="K44" s="836"/>
      <c r="L44" s="837">
        <f>J44-K44</f>
        <v>0</v>
      </c>
      <c r="M44" s="838">
        <v>0</v>
      </c>
      <c r="N44" s="839">
        <f>L44*M44%</f>
        <v>0</v>
      </c>
      <c r="O44" s="839">
        <f>L44-N44</f>
        <v>0</v>
      </c>
      <c r="P44" s="840"/>
      <c r="Q44" s="841">
        <f>ROUND((O44*P44),0)</f>
        <v>0</v>
      </c>
      <c r="R44" s="841">
        <f>ROUND(P44*0.5025%,2)</f>
        <v>0</v>
      </c>
      <c r="S44" s="841">
        <f>P44+R44</f>
        <v>0</v>
      </c>
      <c r="T44" s="842">
        <f>ROUND((O44*+S44),0)</f>
        <v>0</v>
      </c>
      <c r="U44" s="842">
        <f>ROUND((T44*0.5%),0)</f>
        <v>0</v>
      </c>
      <c r="V44" s="842">
        <f>ROUND((T44-U44),0)</f>
        <v>0</v>
      </c>
      <c r="W44" s="843" t="s">
        <v>155</v>
      </c>
      <c r="X44" s="305"/>
    </row>
    <row r="45" spans="2:24" ht="21" customHeight="1">
      <c r="B45" s="237">
        <v>3</v>
      </c>
      <c r="C45" s="238"/>
      <c r="D45" s="415"/>
      <c r="E45" s="832"/>
      <c r="F45" s="833"/>
      <c r="G45" s="834"/>
      <c r="H45" s="835"/>
      <c r="I45" s="835"/>
      <c r="J45" s="846"/>
      <c r="K45" s="846"/>
      <c r="L45" s="847">
        <f>J45-K45</f>
        <v>0</v>
      </c>
      <c r="M45" s="848">
        <v>0</v>
      </c>
      <c r="N45" s="849">
        <f>L45*M45%</f>
        <v>0</v>
      </c>
      <c r="O45" s="849">
        <f>L45-N45</f>
        <v>0</v>
      </c>
      <c r="P45" s="850"/>
      <c r="Q45" s="851">
        <f>ROUND((O45*P45),0)</f>
        <v>0</v>
      </c>
      <c r="R45" s="851">
        <f>ROUND(P45*0.5025%,2)</f>
        <v>0</v>
      </c>
      <c r="S45" s="851">
        <f>P45+R45</f>
        <v>0</v>
      </c>
      <c r="T45" s="852">
        <f>ROUND((O45*+S45),0)</f>
        <v>0</v>
      </c>
      <c r="U45" s="852">
        <f>ROUND((T45*0.5%),0)</f>
        <v>0</v>
      </c>
      <c r="V45" s="852">
        <f>ROUND((T45-U45),0)</f>
        <v>0</v>
      </c>
      <c r="W45" s="853" t="s">
        <v>155</v>
      </c>
      <c r="X45" s="305"/>
    </row>
    <row r="46" spans="2:24" ht="21" customHeight="1">
      <c r="B46" s="237">
        <v>4</v>
      </c>
      <c r="C46" s="238"/>
      <c r="D46" s="415"/>
      <c r="E46" s="832"/>
      <c r="F46" s="833"/>
      <c r="G46" s="834"/>
      <c r="H46" s="835"/>
      <c r="I46" s="835"/>
      <c r="J46" s="836"/>
      <c r="K46" s="836"/>
      <c r="L46" s="837">
        <f>J46-K46</f>
        <v>0</v>
      </c>
      <c r="M46" s="838">
        <v>0</v>
      </c>
      <c r="N46" s="839">
        <f>L46*M46%</f>
        <v>0</v>
      </c>
      <c r="O46" s="839">
        <f>L46-N46</f>
        <v>0</v>
      </c>
      <c r="P46" s="840"/>
      <c r="Q46" s="841">
        <f>ROUND((O46*P46),0)</f>
        <v>0</v>
      </c>
      <c r="R46" s="841">
        <f>ROUND(P46*0.5025%,2)</f>
        <v>0</v>
      </c>
      <c r="S46" s="841">
        <f>P46+R46</f>
        <v>0</v>
      </c>
      <c r="T46" s="842">
        <f>ROUND((O46*+S46),0)</f>
        <v>0</v>
      </c>
      <c r="U46" s="842">
        <f>ROUND((T46*0.5%),0)</f>
        <v>0</v>
      </c>
      <c r="V46" s="842">
        <f>ROUND((T46-U46),0)</f>
        <v>0</v>
      </c>
      <c r="W46" s="844" t="s">
        <v>155</v>
      </c>
      <c r="X46" s="305"/>
    </row>
    <row r="47" spans="2:24" ht="21" customHeight="1">
      <c r="B47" s="237">
        <v>5</v>
      </c>
      <c r="C47" s="238"/>
      <c r="D47" s="415"/>
      <c r="E47" s="832"/>
      <c r="F47" s="833"/>
      <c r="G47" s="834"/>
      <c r="H47" s="835"/>
      <c r="I47" s="835"/>
      <c r="J47" s="836"/>
      <c r="K47" s="836"/>
      <c r="L47" s="837">
        <f>J47-K47</f>
        <v>0</v>
      </c>
      <c r="M47" s="838">
        <v>0</v>
      </c>
      <c r="N47" s="839">
        <f>L47*M47%</f>
        <v>0</v>
      </c>
      <c r="O47" s="839">
        <f>L47-N47</f>
        <v>0</v>
      </c>
      <c r="P47" s="840"/>
      <c r="Q47" s="841">
        <f>ROUND((O47*P47),0)</f>
        <v>0</v>
      </c>
      <c r="R47" s="841">
        <f>ROUND(P47*0.5025%,2)</f>
        <v>0</v>
      </c>
      <c r="S47" s="841">
        <f>P47+R47</f>
        <v>0</v>
      </c>
      <c r="T47" s="842">
        <f>ROUND((O47*+S47),0)</f>
        <v>0</v>
      </c>
      <c r="U47" s="842">
        <f>ROUND((T47*0.5%),0)</f>
        <v>0</v>
      </c>
      <c r="V47" s="842">
        <f>ROUND((T47-U47),0)</f>
        <v>0</v>
      </c>
      <c r="W47" s="844" t="s">
        <v>155</v>
      </c>
      <c r="X47" s="305"/>
    </row>
    <row r="48" spans="2:24" ht="19.5" customHeight="1">
      <c r="B48" s="249"/>
      <c r="C48" s="1127" t="s">
        <v>57</v>
      </c>
      <c r="D48" s="1128"/>
      <c r="E48" s="1128"/>
      <c r="F48" s="1129"/>
      <c r="G48" s="250"/>
      <c r="H48" s="250"/>
      <c r="I48" s="250"/>
      <c r="J48" s="251">
        <f>SUM(J43:J47)</f>
        <v>0</v>
      </c>
      <c r="K48" s="251">
        <f t="shared" ref="K48:V48" si="44">SUM(K43:K47)</f>
        <v>0</v>
      </c>
      <c r="L48" s="251">
        <f t="shared" si="44"/>
        <v>0</v>
      </c>
      <c r="M48" s="251">
        <f t="shared" si="44"/>
        <v>0</v>
      </c>
      <c r="N48" s="251">
        <f t="shared" si="44"/>
        <v>0</v>
      </c>
      <c r="O48" s="251">
        <f t="shared" si="44"/>
        <v>0</v>
      </c>
      <c r="P48" s="251"/>
      <c r="Q48" s="251">
        <f t="shared" si="44"/>
        <v>0</v>
      </c>
      <c r="R48" s="251"/>
      <c r="S48" s="251" t="e">
        <f>+T48/O48</f>
        <v>#DIV/0!</v>
      </c>
      <c r="T48" s="251">
        <f t="shared" si="44"/>
        <v>0</v>
      </c>
      <c r="U48" s="251">
        <f t="shared" si="44"/>
        <v>0</v>
      </c>
      <c r="V48" s="251">
        <f t="shared" si="44"/>
        <v>0</v>
      </c>
      <c r="W48" s="251"/>
      <c r="X48" s="252"/>
    </row>
    <row r="49" spans="2:24" s="245" customFormat="1" ht="19.5" customHeight="1">
      <c r="B49" s="237">
        <v>1</v>
      </c>
      <c r="C49" s="944">
        <f>+C43+1</f>
        <v>43932</v>
      </c>
      <c r="D49" s="418"/>
      <c r="E49" s="26"/>
      <c r="F49" s="221" t="s">
        <v>36</v>
      </c>
      <c r="G49" s="273"/>
      <c r="H49" s="274"/>
      <c r="I49" s="275"/>
      <c r="J49" s="737"/>
      <c r="K49" s="737"/>
      <c r="L49" s="733">
        <f>J49-K49</f>
        <v>0</v>
      </c>
      <c r="M49" s="734">
        <v>0</v>
      </c>
      <c r="N49" s="735">
        <f>L49*M49%</f>
        <v>0</v>
      </c>
      <c r="O49" s="735">
        <f>L49-N49</f>
        <v>0</v>
      </c>
      <c r="P49" s="736"/>
      <c r="Q49" s="731">
        <f>ROUND((O49*P49),0)</f>
        <v>0</v>
      </c>
      <c r="R49" s="731">
        <f>ROUND(P49*0.5025%,2)</f>
        <v>0</v>
      </c>
      <c r="S49" s="731">
        <f>P49+R49</f>
        <v>0</v>
      </c>
      <c r="T49" s="732">
        <f>ROUND((O49*+S49),0)</f>
        <v>0</v>
      </c>
      <c r="U49" s="732">
        <f>ROUND((T49*0.5%),0)</f>
        <v>0</v>
      </c>
      <c r="V49" s="732">
        <f>ROUND((T49-U49),0)</f>
        <v>0</v>
      </c>
      <c r="W49" s="786" t="s">
        <v>155</v>
      </c>
    </row>
    <row r="50" spans="2:24" ht="18.75" customHeight="1">
      <c r="B50" s="249"/>
      <c r="C50" s="1127" t="s">
        <v>58</v>
      </c>
      <c r="D50" s="1128"/>
      <c r="E50" s="1128"/>
      <c r="F50" s="1129"/>
      <c r="G50" s="250"/>
      <c r="H50" s="250"/>
      <c r="I50" s="250"/>
      <c r="J50" s="253">
        <f t="shared" ref="J50:O50" si="45">SUM(J49:J49)</f>
        <v>0</v>
      </c>
      <c r="K50" s="253">
        <f t="shared" si="45"/>
        <v>0</v>
      </c>
      <c r="L50" s="253">
        <f t="shared" si="45"/>
        <v>0</v>
      </c>
      <c r="M50" s="253">
        <f t="shared" si="45"/>
        <v>0</v>
      </c>
      <c r="N50" s="253">
        <f t="shared" si="45"/>
        <v>0</v>
      </c>
      <c r="O50" s="253">
        <f t="shared" si="45"/>
        <v>0</v>
      </c>
      <c r="P50" s="253"/>
      <c r="Q50" s="253">
        <f t="shared" ref="Q50:W50" si="46">SUM(Q49:Q49)</f>
        <v>0</v>
      </c>
      <c r="R50" s="253"/>
      <c r="S50" s="253" t="e">
        <f>+T50/O50</f>
        <v>#DIV/0!</v>
      </c>
      <c r="T50" s="253">
        <f t="shared" si="46"/>
        <v>0</v>
      </c>
      <c r="U50" s="253">
        <f t="shared" si="46"/>
        <v>0</v>
      </c>
      <c r="V50" s="253">
        <f t="shared" si="46"/>
        <v>0</v>
      </c>
      <c r="W50" s="253">
        <f t="shared" si="46"/>
        <v>0</v>
      </c>
      <c r="X50" s="252"/>
    </row>
    <row r="51" spans="2:24" s="245" customFormat="1" ht="19.5" customHeight="1">
      <c r="B51" s="276">
        <v>1</v>
      </c>
      <c r="C51" s="947">
        <f>C49+1</f>
        <v>43933</v>
      </c>
      <c r="D51" s="418"/>
      <c r="E51" s="247"/>
      <c r="F51" s="221" t="s">
        <v>36</v>
      </c>
      <c r="G51" s="240"/>
      <c r="H51" s="241"/>
      <c r="I51" s="241"/>
      <c r="J51" s="737"/>
      <c r="K51" s="737"/>
      <c r="L51" s="733">
        <f>J51-K51</f>
        <v>0</v>
      </c>
      <c r="M51" s="734">
        <v>0</v>
      </c>
      <c r="N51" s="735">
        <f>L51*M51%</f>
        <v>0</v>
      </c>
      <c r="O51" s="735">
        <f>L51-N51</f>
        <v>0</v>
      </c>
      <c r="P51" s="736"/>
      <c r="Q51" s="731">
        <f>ROUND((O51*P51),0)</f>
        <v>0</v>
      </c>
      <c r="R51" s="731">
        <f>ROUND(P51*0.5025%,2)</f>
        <v>0</v>
      </c>
      <c r="S51" s="731">
        <f>P51+R51</f>
        <v>0</v>
      </c>
      <c r="T51" s="732">
        <f>ROUND((O51*+S51),0)</f>
        <v>0</v>
      </c>
      <c r="U51" s="732">
        <f>ROUND((T51*0.5%),0)</f>
        <v>0</v>
      </c>
      <c r="V51" s="732">
        <f>ROUND((T51-U51),0)</f>
        <v>0</v>
      </c>
      <c r="W51" s="825" t="s">
        <v>155</v>
      </c>
    </row>
    <row r="52" spans="2:24" ht="19.5" customHeight="1">
      <c r="B52" s="249"/>
      <c r="C52" s="1127" t="s">
        <v>59</v>
      </c>
      <c r="D52" s="1128"/>
      <c r="E52" s="1128"/>
      <c r="F52" s="1129"/>
      <c r="G52" s="250"/>
      <c r="H52" s="250"/>
      <c r="I52" s="250"/>
      <c r="J52" s="253">
        <f t="shared" ref="J52:W52" si="47">SUM(J51:J51)</f>
        <v>0</v>
      </c>
      <c r="K52" s="253">
        <f t="shared" si="47"/>
        <v>0</v>
      </c>
      <c r="L52" s="253">
        <f t="shared" si="47"/>
        <v>0</v>
      </c>
      <c r="M52" s="253">
        <f t="shared" si="47"/>
        <v>0</v>
      </c>
      <c r="N52" s="253">
        <f t="shared" si="47"/>
        <v>0</v>
      </c>
      <c r="O52" s="253">
        <f t="shared" si="47"/>
        <v>0</v>
      </c>
      <c r="P52" s="253"/>
      <c r="Q52" s="253">
        <f t="shared" si="47"/>
        <v>0</v>
      </c>
      <c r="R52" s="253"/>
      <c r="S52" s="253">
        <f t="shared" si="47"/>
        <v>0</v>
      </c>
      <c r="T52" s="253">
        <f t="shared" si="47"/>
        <v>0</v>
      </c>
      <c r="U52" s="253">
        <f t="shared" si="47"/>
        <v>0</v>
      </c>
      <c r="V52" s="253">
        <f t="shared" si="47"/>
        <v>0</v>
      </c>
      <c r="W52" s="253">
        <f t="shared" si="47"/>
        <v>0</v>
      </c>
      <c r="X52" s="252"/>
    </row>
    <row r="53" spans="2:24" s="245" customFormat="1" ht="19.5" customHeight="1">
      <c r="B53" s="822">
        <v>1</v>
      </c>
      <c r="C53" s="944">
        <f>C51+1</f>
        <v>43934</v>
      </c>
      <c r="D53" s="854"/>
      <c r="E53" s="855"/>
      <c r="F53" s="228" t="s">
        <v>36</v>
      </c>
      <c r="G53" s="856"/>
      <c r="H53" s="857"/>
      <c r="I53" s="857"/>
      <c r="J53" s="858"/>
      <c r="K53" s="858"/>
      <c r="L53" s="859">
        <f>J53-K53</f>
        <v>0</v>
      </c>
      <c r="M53" s="860">
        <v>0</v>
      </c>
      <c r="N53" s="861">
        <f>L53*M53%</f>
        <v>0</v>
      </c>
      <c r="O53" s="861">
        <f>L53-N53</f>
        <v>0</v>
      </c>
      <c r="P53" s="862"/>
      <c r="Q53" s="863">
        <f>ROUND((O53*P53),0)</f>
        <v>0</v>
      </c>
      <c r="R53" s="863">
        <f>ROUND(P53*0.5025%,2)</f>
        <v>0</v>
      </c>
      <c r="S53" s="863">
        <f>P53+R53</f>
        <v>0</v>
      </c>
      <c r="T53" s="864">
        <f>ROUND((O53*+S53),0)</f>
        <v>0</v>
      </c>
      <c r="U53" s="864">
        <f>ROUND((T53*0.5%),0)</f>
        <v>0</v>
      </c>
      <c r="V53" s="864">
        <f>ROUND((T53-U53),0)</f>
        <v>0</v>
      </c>
      <c r="W53" s="865" t="s">
        <v>155</v>
      </c>
    </row>
    <row r="54" spans="2:24" s="245" customFormat="1" ht="19.5" customHeight="1">
      <c r="B54" s="237">
        <v>2</v>
      </c>
      <c r="C54" s="246"/>
      <c r="D54" s="854"/>
      <c r="E54" s="855"/>
      <c r="F54" s="866"/>
      <c r="G54" s="856"/>
      <c r="H54" s="857"/>
      <c r="I54" s="857"/>
      <c r="J54" s="858"/>
      <c r="K54" s="858"/>
      <c r="L54" s="859">
        <f>J54-K54</f>
        <v>0</v>
      </c>
      <c r="M54" s="860">
        <v>0</v>
      </c>
      <c r="N54" s="861">
        <f>L54*M54%</f>
        <v>0</v>
      </c>
      <c r="O54" s="861">
        <f>L54-N54</f>
        <v>0</v>
      </c>
      <c r="P54" s="862"/>
      <c r="Q54" s="863">
        <f>ROUND((O54*P54),0)</f>
        <v>0</v>
      </c>
      <c r="R54" s="863">
        <f>ROUND(P54*0.5025%,2)</f>
        <v>0</v>
      </c>
      <c r="S54" s="863">
        <f>P54+R54</f>
        <v>0</v>
      </c>
      <c r="T54" s="864">
        <f>ROUND((O54*+S54),0)</f>
        <v>0</v>
      </c>
      <c r="U54" s="864">
        <f>ROUND((T54*0.5%),0)</f>
        <v>0</v>
      </c>
      <c r="V54" s="864">
        <f>ROUND((T54-U54),0)</f>
        <v>0</v>
      </c>
      <c r="W54" s="867" t="s">
        <v>155</v>
      </c>
    </row>
    <row r="55" spans="2:24" s="245" customFormat="1" ht="19.5" customHeight="1">
      <c r="B55" s="237">
        <v>3</v>
      </c>
      <c r="C55" s="246"/>
      <c r="D55" s="854"/>
      <c r="E55" s="855"/>
      <c r="F55" s="866"/>
      <c r="G55" s="856"/>
      <c r="H55" s="857"/>
      <c r="I55" s="857"/>
      <c r="J55" s="858"/>
      <c r="K55" s="858"/>
      <c r="L55" s="859">
        <f>J55-K55</f>
        <v>0</v>
      </c>
      <c r="M55" s="860">
        <v>0</v>
      </c>
      <c r="N55" s="861">
        <f>L55*M55%</f>
        <v>0</v>
      </c>
      <c r="O55" s="861">
        <f>L55-N55</f>
        <v>0</v>
      </c>
      <c r="P55" s="862"/>
      <c r="Q55" s="863">
        <f>ROUND((O55*P55),0)</f>
        <v>0</v>
      </c>
      <c r="R55" s="863">
        <f>ROUND(P55*0.5025%,2)</f>
        <v>0</v>
      </c>
      <c r="S55" s="863">
        <f>P55+R55</f>
        <v>0</v>
      </c>
      <c r="T55" s="864">
        <f>ROUND((O55*+S55),0)</f>
        <v>0</v>
      </c>
      <c r="U55" s="864">
        <f>ROUND((T55*0.5%),0)</f>
        <v>0</v>
      </c>
      <c r="V55" s="864">
        <f>ROUND((T55-U55),0)</f>
        <v>0</v>
      </c>
      <c r="W55" s="867" t="s">
        <v>155</v>
      </c>
    </row>
    <row r="56" spans="2:24" ht="19.5" customHeight="1">
      <c r="B56" s="249"/>
      <c r="C56" s="1127" t="s">
        <v>60</v>
      </c>
      <c r="D56" s="1128"/>
      <c r="E56" s="1128"/>
      <c r="F56" s="1129"/>
      <c r="G56" s="250"/>
      <c r="H56" s="250"/>
      <c r="I56" s="250"/>
      <c r="J56" s="251">
        <f>SUM(J53:J55)</f>
        <v>0</v>
      </c>
      <c r="K56" s="251">
        <f t="shared" ref="K56:V56" si="48">SUM(K53:K55)</f>
        <v>0</v>
      </c>
      <c r="L56" s="251">
        <f t="shared" si="48"/>
        <v>0</v>
      </c>
      <c r="M56" s="251">
        <f t="shared" si="48"/>
        <v>0</v>
      </c>
      <c r="N56" s="251">
        <f t="shared" si="48"/>
        <v>0</v>
      </c>
      <c r="O56" s="251">
        <f t="shared" si="48"/>
        <v>0</v>
      </c>
      <c r="P56" s="251"/>
      <c r="Q56" s="251">
        <f t="shared" si="48"/>
        <v>0</v>
      </c>
      <c r="R56" s="251"/>
      <c r="S56" s="251" t="e">
        <f>+T56/O56</f>
        <v>#DIV/0!</v>
      </c>
      <c r="T56" s="251">
        <f t="shared" si="48"/>
        <v>0</v>
      </c>
      <c r="U56" s="251">
        <f t="shared" si="48"/>
        <v>0</v>
      </c>
      <c r="V56" s="251">
        <f t="shared" si="48"/>
        <v>0</v>
      </c>
      <c r="W56" s="251">
        <f t="shared" ref="W56" si="49">SUM(W53:W54)</f>
        <v>0</v>
      </c>
      <c r="X56" s="252"/>
    </row>
    <row r="57" spans="2:24" s="261" customFormat="1" ht="19.5" customHeight="1">
      <c r="B57" s="266">
        <v>1</v>
      </c>
      <c r="C57" s="948">
        <f>C53+1</f>
        <v>43935</v>
      </c>
      <c r="D57" s="417"/>
      <c r="E57" s="263"/>
      <c r="F57" s="221" t="s">
        <v>36</v>
      </c>
      <c r="G57" s="264"/>
      <c r="H57" s="265"/>
      <c r="I57" s="265"/>
      <c r="J57" s="737"/>
      <c r="K57" s="737"/>
      <c r="L57" s="733">
        <f>J57-K57</f>
        <v>0</v>
      </c>
      <c r="M57" s="734">
        <v>0</v>
      </c>
      <c r="N57" s="735">
        <f>L57*M57%</f>
        <v>0</v>
      </c>
      <c r="O57" s="735">
        <f>L57-N57</f>
        <v>0</v>
      </c>
      <c r="P57" s="736"/>
      <c r="Q57" s="731">
        <f>ROUND((O57*P57),0)</f>
        <v>0</v>
      </c>
      <c r="R57" s="731">
        <f>ROUND(P57*0.5025%,2)</f>
        <v>0</v>
      </c>
      <c r="S57" s="731">
        <f>P57+R57</f>
        <v>0</v>
      </c>
      <c r="T57" s="732">
        <f>ROUND((O57*+S57),0)</f>
        <v>0</v>
      </c>
      <c r="U57" s="732">
        <f>ROUND((T57*0.5%),0)</f>
        <v>0</v>
      </c>
      <c r="V57" s="732">
        <f>ROUND((T57-U57),0)</f>
        <v>0</v>
      </c>
      <c r="W57" s="825" t="s">
        <v>155</v>
      </c>
    </row>
    <row r="58" spans="2:24" ht="19.5" customHeight="1">
      <c r="B58" s="267"/>
      <c r="C58" s="1127" t="s">
        <v>61</v>
      </c>
      <c r="D58" s="1128"/>
      <c r="E58" s="1128"/>
      <c r="F58" s="1129"/>
      <c r="G58" s="250"/>
      <c r="H58" s="250"/>
      <c r="I58" s="250"/>
      <c r="J58" s="251">
        <f t="shared" ref="J58:W58" si="50">SUM(J57:J57)</f>
        <v>0</v>
      </c>
      <c r="K58" s="251">
        <f t="shared" si="50"/>
        <v>0</v>
      </c>
      <c r="L58" s="251">
        <f t="shared" si="50"/>
        <v>0</v>
      </c>
      <c r="M58" s="277">
        <f t="shared" si="50"/>
        <v>0</v>
      </c>
      <c r="N58" s="277">
        <f t="shared" si="50"/>
        <v>0</v>
      </c>
      <c r="O58" s="277">
        <f t="shared" si="50"/>
        <v>0</v>
      </c>
      <c r="P58" s="277"/>
      <c r="Q58" s="277">
        <f t="shared" si="50"/>
        <v>0</v>
      </c>
      <c r="R58" s="277"/>
      <c r="S58" s="277">
        <f t="shared" si="50"/>
        <v>0</v>
      </c>
      <c r="T58" s="277">
        <f t="shared" si="50"/>
        <v>0</v>
      </c>
      <c r="U58" s="277">
        <f t="shared" si="50"/>
        <v>0</v>
      </c>
      <c r="V58" s="277">
        <f t="shared" si="50"/>
        <v>0</v>
      </c>
      <c r="W58" s="277">
        <f t="shared" si="50"/>
        <v>0</v>
      </c>
      <c r="X58" s="252"/>
    </row>
    <row r="59" spans="2:24" s="245" customFormat="1" ht="19.5" customHeight="1">
      <c r="B59" s="237">
        <v>1</v>
      </c>
      <c r="C59" s="944">
        <f>C57+1</f>
        <v>43936</v>
      </c>
      <c r="D59" s="854"/>
      <c r="E59" s="855"/>
      <c r="F59" s="221" t="s">
        <v>36</v>
      </c>
      <c r="G59" s="856"/>
      <c r="H59" s="857"/>
      <c r="I59" s="857"/>
      <c r="J59" s="858"/>
      <c r="K59" s="858"/>
      <c r="L59" s="859">
        <f>+J59-K59</f>
        <v>0</v>
      </c>
      <c r="M59" s="860">
        <v>0</v>
      </c>
      <c r="N59" s="861">
        <f>L59*M59%</f>
        <v>0</v>
      </c>
      <c r="O59" s="861">
        <f>L59-N59</f>
        <v>0</v>
      </c>
      <c r="P59" s="862"/>
      <c r="Q59" s="863">
        <f>ROUND((O59*P59),0)</f>
        <v>0</v>
      </c>
      <c r="R59" s="863">
        <f>ROUND(P59*0.5025%,2)</f>
        <v>0</v>
      </c>
      <c r="S59" s="863">
        <f>P59+R59</f>
        <v>0</v>
      </c>
      <c r="T59" s="864">
        <f>ROUND((O59*+S59),0)</f>
        <v>0</v>
      </c>
      <c r="U59" s="864">
        <f>ROUND((T59*0.5%),0)</f>
        <v>0</v>
      </c>
      <c r="V59" s="864">
        <f>ROUND((T59-U59),0)</f>
        <v>0</v>
      </c>
      <c r="W59" s="867" t="s">
        <v>155</v>
      </c>
    </row>
    <row r="60" spans="2:24" s="245" customFormat="1" ht="19.5" customHeight="1">
      <c r="B60" s="237">
        <f>+B59+1</f>
        <v>2</v>
      </c>
      <c r="C60" s="246"/>
      <c r="D60" s="854"/>
      <c r="E60" s="855"/>
      <c r="F60" s="866"/>
      <c r="G60" s="856"/>
      <c r="H60" s="857"/>
      <c r="I60" s="857"/>
      <c r="J60" s="858"/>
      <c r="K60" s="858"/>
      <c r="L60" s="859">
        <f>J60-K60</f>
        <v>0</v>
      </c>
      <c r="M60" s="860">
        <v>0</v>
      </c>
      <c r="N60" s="861">
        <f>L60*M60%</f>
        <v>0</v>
      </c>
      <c r="O60" s="861">
        <f>L60-N60</f>
        <v>0</v>
      </c>
      <c r="P60" s="862"/>
      <c r="Q60" s="863">
        <f>ROUND((O60*P60),0)</f>
        <v>0</v>
      </c>
      <c r="R60" s="863">
        <f>ROUND(P60*0.5025%,2)</f>
        <v>0</v>
      </c>
      <c r="S60" s="863">
        <f>P60+R60</f>
        <v>0</v>
      </c>
      <c r="T60" s="864">
        <f>ROUND((O60*+S60),0)</f>
        <v>0</v>
      </c>
      <c r="U60" s="864">
        <f>ROUND((T60*0.5%),0)</f>
        <v>0</v>
      </c>
      <c r="V60" s="864">
        <f>ROUND((T60-U60),0)</f>
        <v>0</v>
      </c>
      <c r="W60" s="867" t="s">
        <v>155</v>
      </c>
      <c r="X60" s="245">
        <v>40</v>
      </c>
    </row>
    <row r="61" spans="2:24" ht="19.5" customHeight="1">
      <c r="B61" s="249"/>
      <c r="C61" s="1127" t="s">
        <v>62</v>
      </c>
      <c r="D61" s="1128"/>
      <c r="E61" s="1128"/>
      <c r="F61" s="1129"/>
      <c r="G61" s="250"/>
      <c r="H61" s="250"/>
      <c r="I61" s="250"/>
      <c r="J61" s="253">
        <f>SUM(J59:J60)</f>
        <v>0</v>
      </c>
      <c r="K61" s="253">
        <f t="shared" ref="K61:V61" si="51">SUM(K59:K60)</f>
        <v>0</v>
      </c>
      <c r="L61" s="253">
        <f t="shared" si="51"/>
        <v>0</v>
      </c>
      <c r="M61" s="253">
        <f t="shared" si="51"/>
        <v>0</v>
      </c>
      <c r="N61" s="253">
        <f t="shared" si="51"/>
        <v>0</v>
      </c>
      <c r="O61" s="253">
        <f t="shared" si="51"/>
        <v>0</v>
      </c>
      <c r="P61" s="253"/>
      <c r="Q61" s="253">
        <f t="shared" si="51"/>
        <v>0</v>
      </c>
      <c r="R61" s="251"/>
      <c r="S61" s="251" t="e">
        <f>+T61/O61</f>
        <v>#DIV/0!</v>
      </c>
      <c r="T61" s="253">
        <f t="shared" si="51"/>
        <v>0</v>
      </c>
      <c r="U61" s="253">
        <f t="shared" si="51"/>
        <v>0</v>
      </c>
      <c r="V61" s="253">
        <f t="shared" si="51"/>
        <v>0</v>
      </c>
      <c r="W61" s="253">
        <f t="shared" ref="W61" si="52">SUM(W59:W59)</f>
        <v>0</v>
      </c>
      <c r="X61" s="252">
        <f>+V61+X58</f>
        <v>0</v>
      </c>
    </row>
    <row r="62" spans="2:24" ht="19.5" customHeight="1">
      <c r="B62" s="266">
        <v>1</v>
      </c>
      <c r="C62" s="948">
        <f>C59+1</f>
        <v>43937</v>
      </c>
      <c r="D62" s="417"/>
      <c r="E62" s="295"/>
      <c r="F62" s="221"/>
      <c r="G62" s="296"/>
      <c r="H62" s="297"/>
      <c r="I62" s="298"/>
      <c r="J62" s="737"/>
      <c r="K62" s="737"/>
      <c r="L62" s="733">
        <f>J62-K62</f>
        <v>0</v>
      </c>
      <c r="M62" s="734">
        <v>0</v>
      </c>
      <c r="N62" s="735">
        <f>L62*M62%</f>
        <v>0</v>
      </c>
      <c r="O62" s="735">
        <f>L62-N62</f>
        <v>0</v>
      </c>
      <c r="P62" s="736"/>
      <c r="Q62" s="731">
        <f>ROUND((O62*P62),0)</f>
        <v>0</v>
      </c>
      <c r="R62" s="731">
        <f>ROUND(P62*0.5025%,2)</f>
        <v>0</v>
      </c>
      <c r="S62" s="731">
        <f>P62+R62</f>
        <v>0</v>
      </c>
      <c r="T62" s="732">
        <f>ROUND((O62*+S62),0)</f>
        <v>0</v>
      </c>
      <c r="U62" s="732">
        <f>ROUND((T62*0.5%),0)</f>
        <v>0</v>
      </c>
      <c r="V62" s="732">
        <f>ROUND((T62-U62),0)</f>
        <v>0</v>
      </c>
      <c r="W62" s="825" t="s">
        <v>155</v>
      </c>
    </row>
    <row r="63" spans="2:24" ht="19.5" customHeight="1">
      <c r="B63" s="249"/>
      <c r="C63" s="1127" t="s">
        <v>63</v>
      </c>
      <c r="D63" s="1128"/>
      <c r="E63" s="1128"/>
      <c r="F63" s="1129"/>
      <c r="G63" s="250"/>
      <c r="H63" s="250"/>
      <c r="I63" s="250"/>
      <c r="J63" s="251">
        <f t="shared" ref="J63:O63" si="53">SUM(J62:J62)</f>
        <v>0</v>
      </c>
      <c r="K63" s="251">
        <f t="shared" si="53"/>
        <v>0</v>
      </c>
      <c r="L63" s="251">
        <f t="shared" si="53"/>
        <v>0</v>
      </c>
      <c r="M63" s="251">
        <f t="shared" si="53"/>
        <v>0</v>
      </c>
      <c r="N63" s="251">
        <f t="shared" si="53"/>
        <v>0</v>
      </c>
      <c r="O63" s="251">
        <f t="shared" si="53"/>
        <v>0</v>
      </c>
      <c r="P63" s="251"/>
      <c r="Q63" s="251">
        <f>SUM(Q62:Q62)</f>
        <v>0</v>
      </c>
      <c r="R63" s="251"/>
      <c r="S63" s="251" t="e">
        <f>+T63/O63</f>
        <v>#DIV/0!</v>
      </c>
      <c r="T63" s="251">
        <f>SUM(T62:T62)</f>
        <v>0</v>
      </c>
      <c r="U63" s="251">
        <f>SUM(U62:U62)</f>
        <v>0</v>
      </c>
      <c r="V63" s="251">
        <f>SUM(V62:V62)</f>
        <v>0</v>
      </c>
      <c r="W63" s="251">
        <f>SUM(W62:W62)</f>
        <v>0</v>
      </c>
      <c r="X63" s="252">
        <f>+V63+X61</f>
        <v>0</v>
      </c>
    </row>
    <row r="64" spans="2:24" s="261" customFormat="1" ht="19.5" customHeight="1">
      <c r="B64" s="254">
        <v>1</v>
      </c>
      <c r="C64" s="949">
        <f>C62+1</f>
        <v>43938</v>
      </c>
      <c r="D64" s="419"/>
      <c r="E64" s="255"/>
      <c r="F64" s="221" t="s">
        <v>36</v>
      </c>
      <c r="G64" s="256"/>
      <c r="H64" s="257"/>
      <c r="I64" s="257"/>
      <c r="J64" s="258"/>
      <c r="K64" s="258"/>
      <c r="L64" s="259"/>
      <c r="M64" s="260"/>
      <c r="N64" s="259"/>
      <c r="O64" s="259"/>
      <c r="P64" s="259"/>
      <c r="Q64" s="259"/>
      <c r="R64" s="259"/>
      <c r="S64" s="259"/>
      <c r="T64" s="259"/>
      <c r="U64" s="259"/>
      <c r="V64" s="259"/>
      <c r="W64" s="259"/>
    </row>
    <row r="65" spans="2:24" ht="19.5" customHeight="1">
      <c r="B65" s="249"/>
      <c r="C65" s="1127" t="s">
        <v>64</v>
      </c>
      <c r="D65" s="1128"/>
      <c r="E65" s="1128"/>
      <c r="F65" s="1129"/>
      <c r="G65" s="250"/>
      <c r="H65" s="250"/>
      <c r="I65" s="250"/>
      <c r="J65" s="251">
        <f t="shared" ref="J65:O65" si="54">SUM(J64:J64)</f>
        <v>0</v>
      </c>
      <c r="K65" s="251">
        <f t="shared" si="54"/>
        <v>0</v>
      </c>
      <c r="L65" s="251">
        <f t="shared" si="54"/>
        <v>0</v>
      </c>
      <c r="M65" s="251">
        <f t="shared" si="54"/>
        <v>0</v>
      </c>
      <c r="N65" s="251">
        <f t="shared" si="54"/>
        <v>0</v>
      </c>
      <c r="O65" s="251">
        <f t="shared" si="54"/>
        <v>0</v>
      </c>
      <c r="P65" s="251"/>
      <c r="Q65" s="251">
        <f t="shared" ref="Q65:W65" si="55">SUM(Q64:Q64)</f>
        <v>0</v>
      </c>
      <c r="R65" s="251">
        <f t="shared" si="55"/>
        <v>0</v>
      </c>
      <c r="S65" s="251">
        <f t="shared" si="55"/>
        <v>0</v>
      </c>
      <c r="T65" s="251">
        <f t="shared" si="55"/>
        <v>0</v>
      </c>
      <c r="U65" s="251">
        <f t="shared" si="55"/>
        <v>0</v>
      </c>
      <c r="V65" s="251">
        <f t="shared" si="55"/>
        <v>0</v>
      </c>
      <c r="W65" s="251">
        <f t="shared" si="55"/>
        <v>0</v>
      </c>
    </row>
    <row r="66" spans="2:24" s="261" customFormat="1" ht="19.5" customHeight="1">
      <c r="B66" s="266">
        <v>1</v>
      </c>
      <c r="C66" s="948">
        <f>C64+1</f>
        <v>43939</v>
      </c>
      <c r="D66" s="417"/>
      <c r="E66" s="263"/>
      <c r="F66" s="221"/>
      <c r="G66" s="264"/>
      <c r="H66" s="265"/>
      <c r="I66" s="265"/>
      <c r="J66" s="737"/>
      <c r="K66" s="737"/>
      <c r="L66" s="733">
        <f>J66-K66</f>
        <v>0</v>
      </c>
      <c r="M66" s="734">
        <v>0</v>
      </c>
      <c r="N66" s="735">
        <f>L66*M66%</f>
        <v>0</v>
      </c>
      <c r="O66" s="735">
        <f>L66-N66</f>
        <v>0</v>
      </c>
      <c r="P66" s="736"/>
      <c r="Q66" s="731">
        <f>ROUND((O66*P66),0)</f>
        <v>0</v>
      </c>
      <c r="R66" s="731">
        <f>ROUND(P66*0.5025%,2)</f>
        <v>0</v>
      </c>
      <c r="S66" s="731">
        <f>P66+R66</f>
        <v>0</v>
      </c>
      <c r="T66" s="732">
        <f>ROUND((O66*+S66),0)</f>
        <v>0</v>
      </c>
      <c r="U66" s="732">
        <f>ROUND((T66*0.5%),0)</f>
        <v>0</v>
      </c>
      <c r="V66" s="732">
        <f>ROUND((T66-U66),0)</f>
        <v>0</v>
      </c>
      <c r="W66" s="825" t="s">
        <v>155</v>
      </c>
      <c r="X66" s="261">
        <v>40</v>
      </c>
    </row>
    <row r="67" spans="2:24" ht="19.5" customHeight="1">
      <c r="B67" s="267"/>
      <c r="C67" s="1127" t="s">
        <v>65</v>
      </c>
      <c r="D67" s="1128"/>
      <c r="E67" s="1128"/>
      <c r="F67" s="1129"/>
      <c r="G67" s="250"/>
      <c r="H67" s="250"/>
      <c r="I67" s="250"/>
      <c r="J67" s="253">
        <f t="shared" ref="J67:W67" si="56">SUM(J66:J66)</f>
        <v>0</v>
      </c>
      <c r="K67" s="253">
        <f t="shared" si="56"/>
        <v>0</v>
      </c>
      <c r="L67" s="253">
        <f t="shared" si="56"/>
        <v>0</v>
      </c>
      <c r="M67" s="253">
        <f t="shared" si="56"/>
        <v>0</v>
      </c>
      <c r="N67" s="253">
        <f t="shared" si="56"/>
        <v>0</v>
      </c>
      <c r="O67" s="253">
        <f t="shared" si="56"/>
        <v>0</v>
      </c>
      <c r="P67" s="253"/>
      <c r="Q67" s="253">
        <f t="shared" si="56"/>
        <v>0</v>
      </c>
      <c r="R67" s="253">
        <f t="shared" si="56"/>
        <v>0</v>
      </c>
      <c r="S67" s="253">
        <f t="shared" si="56"/>
        <v>0</v>
      </c>
      <c r="T67" s="253">
        <f t="shared" si="56"/>
        <v>0</v>
      </c>
      <c r="U67" s="253">
        <f t="shared" si="56"/>
        <v>0</v>
      </c>
      <c r="V67" s="253">
        <f t="shared" si="56"/>
        <v>0</v>
      </c>
      <c r="W67" s="253">
        <f t="shared" si="56"/>
        <v>0</v>
      </c>
      <c r="X67" s="252">
        <f>+V67+X63</f>
        <v>0</v>
      </c>
    </row>
    <row r="68" spans="2:24" ht="19.5" customHeight="1">
      <c r="B68" s="271">
        <v>1</v>
      </c>
      <c r="C68" s="950">
        <f>C66+1</f>
        <v>43940</v>
      </c>
      <c r="D68" s="417"/>
      <c r="E68" s="263"/>
      <c r="F68" s="221"/>
      <c r="G68" s="264"/>
      <c r="H68" s="265"/>
      <c r="I68" s="265"/>
      <c r="J68" s="869"/>
      <c r="K68" s="869"/>
      <c r="L68" s="870">
        <f>J68-K68</f>
        <v>0</v>
      </c>
      <c r="M68" s="871">
        <v>0</v>
      </c>
      <c r="N68" s="872">
        <f>L68*M68%</f>
        <v>0</v>
      </c>
      <c r="O68" s="872">
        <f>L68-N68</f>
        <v>0</v>
      </c>
      <c r="P68" s="873"/>
      <c r="Q68" s="874">
        <f>ROUND((O68*P68),0)</f>
        <v>0</v>
      </c>
      <c r="R68" s="874">
        <f>ROUND(P68*0.5025%,2)</f>
        <v>0</v>
      </c>
      <c r="S68" s="874">
        <f>P68+R68</f>
        <v>0</v>
      </c>
      <c r="T68" s="875">
        <f>ROUND((O68*+S68),0)</f>
        <v>0</v>
      </c>
      <c r="U68" s="875">
        <f>ROUND((T68*0.5%),0)</f>
        <v>0</v>
      </c>
      <c r="V68" s="875">
        <f>ROUND((T68-U68),0)</f>
        <v>0</v>
      </c>
      <c r="W68" s="876" t="s">
        <v>155</v>
      </c>
    </row>
    <row r="69" spans="2:24" ht="19.5" customHeight="1">
      <c r="B69" s="272"/>
      <c r="C69" s="1119" t="s">
        <v>66</v>
      </c>
      <c r="D69" s="1120"/>
      <c r="E69" s="1120"/>
      <c r="F69" s="1121"/>
      <c r="G69" s="269"/>
      <c r="H69" s="269"/>
      <c r="I69" s="269"/>
      <c r="J69" s="270">
        <f t="shared" ref="J69:O69" si="57">SUM(J68:J68)</f>
        <v>0</v>
      </c>
      <c r="K69" s="270">
        <f t="shared" si="57"/>
        <v>0</v>
      </c>
      <c r="L69" s="270">
        <f t="shared" si="57"/>
        <v>0</v>
      </c>
      <c r="M69" s="270">
        <f t="shared" si="57"/>
        <v>0</v>
      </c>
      <c r="N69" s="270">
        <f t="shared" si="57"/>
        <v>0</v>
      </c>
      <c r="O69" s="270">
        <f t="shared" si="57"/>
        <v>0</v>
      </c>
      <c r="P69" s="270"/>
      <c r="Q69" s="270">
        <f t="shared" ref="Q69:W69" si="58">SUM(Q68:Q68)</f>
        <v>0</v>
      </c>
      <c r="R69" s="270">
        <f t="shared" si="58"/>
        <v>0</v>
      </c>
      <c r="S69" s="270">
        <f t="shared" si="58"/>
        <v>0</v>
      </c>
      <c r="T69" s="270">
        <f t="shared" si="58"/>
        <v>0</v>
      </c>
      <c r="U69" s="270">
        <f t="shared" si="58"/>
        <v>0</v>
      </c>
      <c r="V69" s="270">
        <f t="shared" si="58"/>
        <v>0</v>
      </c>
      <c r="W69" s="270">
        <f t="shared" si="58"/>
        <v>0</v>
      </c>
      <c r="X69" s="252">
        <f>+V69+X67</f>
        <v>0</v>
      </c>
    </row>
    <row r="70" spans="2:24" s="245" customFormat="1" ht="21.75" customHeight="1">
      <c r="B70" s="299">
        <v>1</v>
      </c>
      <c r="C70" s="951">
        <f>C68+1</f>
        <v>43941</v>
      </c>
      <c r="D70" s="420"/>
      <c r="E70" s="301"/>
      <c r="F70" s="221" t="s">
        <v>36</v>
      </c>
      <c r="G70" s="302"/>
      <c r="H70" s="303"/>
      <c r="I70" s="303"/>
      <c r="J70" s="727"/>
      <c r="K70" s="727"/>
      <c r="L70" s="724"/>
      <c r="M70" s="725"/>
      <c r="N70" s="728"/>
      <c r="O70" s="728"/>
      <c r="P70" s="726"/>
      <c r="Q70" s="709"/>
      <c r="R70" s="709"/>
      <c r="S70" s="709"/>
      <c r="T70" s="710"/>
      <c r="U70" s="710"/>
      <c r="V70" s="710"/>
      <c r="W70" s="898"/>
    </row>
    <row r="71" spans="2:24" s="245" customFormat="1" ht="21.75" customHeight="1">
      <c r="B71" s="299">
        <v>2</v>
      </c>
      <c r="C71" s="300"/>
      <c r="D71" s="420"/>
      <c r="E71" s="301"/>
      <c r="F71" s="304"/>
      <c r="G71" s="302"/>
      <c r="H71" s="303"/>
      <c r="I71" s="303"/>
      <c r="J71" s="727"/>
      <c r="K71" s="727"/>
      <c r="L71" s="724"/>
      <c r="M71" s="725"/>
      <c r="N71" s="728"/>
      <c r="O71" s="728"/>
      <c r="P71" s="726"/>
      <c r="Q71" s="709"/>
      <c r="R71" s="709"/>
      <c r="S71" s="709"/>
      <c r="T71" s="710"/>
      <c r="U71" s="710"/>
      <c r="V71" s="710"/>
      <c r="W71" s="289"/>
    </row>
    <row r="72" spans="2:24" ht="19.5" customHeight="1">
      <c r="B72" s="249"/>
      <c r="C72" s="1127" t="s">
        <v>67</v>
      </c>
      <c r="D72" s="1128"/>
      <c r="E72" s="1128"/>
      <c r="F72" s="1129"/>
      <c r="G72" s="279"/>
      <c r="H72" s="279"/>
      <c r="I72" s="279"/>
      <c r="J72" s="253">
        <f t="shared" ref="J72:O72" si="59">SUM(J70:J71)</f>
        <v>0</v>
      </c>
      <c r="K72" s="253">
        <f t="shared" si="59"/>
        <v>0</v>
      </c>
      <c r="L72" s="253">
        <f t="shared" si="59"/>
        <v>0</v>
      </c>
      <c r="M72" s="253">
        <f t="shared" si="59"/>
        <v>0</v>
      </c>
      <c r="N72" s="253">
        <f t="shared" si="59"/>
        <v>0</v>
      </c>
      <c r="O72" s="253">
        <f t="shared" si="59"/>
        <v>0</v>
      </c>
      <c r="P72" s="253"/>
      <c r="Q72" s="253">
        <f>SUM(Q70:Q71)</f>
        <v>0</v>
      </c>
      <c r="R72" s="253"/>
      <c r="S72" s="253" t="e">
        <f>+T72/O72</f>
        <v>#DIV/0!</v>
      </c>
      <c r="T72" s="253">
        <f>SUM(T70:T71)</f>
        <v>0</v>
      </c>
      <c r="U72" s="253">
        <f>SUM(U70:U71)</f>
        <v>0</v>
      </c>
      <c r="V72" s="253">
        <f>SUM(V70:V71)</f>
        <v>0</v>
      </c>
      <c r="W72" s="253">
        <f>SUM(W70:W70)</f>
        <v>0</v>
      </c>
      <c r="X72" s="252">
        <f>+V72</f>
        <v>0</v>
      </c>
    </row>
    <row r="73" spans="2:24" s="245" customFormat="1" ht="21.75" customHeight="1">
      <c r="B73" s="741">
        <v>1</v>
      </c>
      <c r="C73" s="952">
        <f>C70+1</f>
        <v>43942</v>
      </c>
      <c r="D73" s="742"/>
      <c r="E73" s="263"/>
      <c r="F73" s="221" t="s">
        <v>36</v>
      </c>
      <c r="G73" s="743"/>
      <c r="H73" s="265"/>
      <c r="I73" s="265"/>
      <c r="J73" s="744"/>
      <c r="K73" s="744"/>
      <c r="L73" s="745"/>
      <c r="M73" s="746"/>
      <c r="N73" s="747"/>
      <c r="O73" s="747"/>
      <c r="P73" s="748"/>
      <c r="Q73" s="749"/>
      <c r="R73" s="749"/>
      <c r="S73" s="749"/>
      <c r="T73" s="750"/>
      <c r="U73" s="750"/>
      <c r="V73" s="750"/>
      <c r="W73" s="751"/>
    </row>
    <row r="74" spans="2:24" s="245" customFormat="1" ht="21.75" customHeight="1">
      <c r="B74" s="752">
        <v>2</v>
      </c>
      <c r="C74" s="753"/>
      <c r="D74" s="754"/>
      <c r="E74" s="755"/>
      <c r="F74" s="756"/>
      <c r="G74" s="757"/>
      <c r="H74" s="758"/>
      <c r="I74" s="758"/>
      <c r="J74" s="759"/>
      <c r="K74" s="759"/>
      <c r="L74" s="760"/>
      <c r="M74" s="761"/>
      <c r="N74" s="762"/>
      <c r="O74" s="762"/>
      <c r="P74" s="763"/>
      <c r="Q74" s="764"/>
      <c r="R74" s="764"/>
      <c r="S74" s="764"/>
      <c r="T74" s="765"/>
      <c r="U74" s="765"/>
      <c r="V74" s="765"/>
      <c r="W74" s="766"/>
    </row>
    <row r="75" spans="2:24" ht="19.5" customHeight="1">
      <c r="B75" s="272"/>
      <c r="C75" s="1119" t="s">
        <v>68</v>
      </c>
      <c r="D75" s="1120"/>
      <c r="E75" s="1120"/>
      <c r="F75" s="1121"/>
      <c r="G75" s="269"/>
      <c r="H75" s="269"/>
      <c r="I75" s="269"/>
      <c r="J75" s="270">
        <f>SUM(J73:J74)</f>
        <v>0</v>
      </c>
      <c r="K75" s="270">
        <f t="shared" ref="K75:V75" si="60">SUM(K73:K74)</f>
        <v>0</v>
      </c>
      <c r="L75" s="270">
        <f t="shared" si="60"/>
        <v>0</v>
      </c>
      <c r="M75" s="270">
        <f t="shared" si="60"/>
        <v>0</v>
      </c>
      <c r="N75" s="270">
        <f t="shared" si="60"/>
        <v>0</v>
      </c>
      <c r="O75" s="270">
        <f t="shared" si="60"/>
        <v>0</v>
      </c>
      <c r="P75" s="270"/>
      <c r="Q75" s="270">
        <f t="shared" si="60"/>
        <v>0</v>
      </c>
      <c r="R75" s="270">
        <f t="shared" si="60"/>
        <v>0</v>
      </c>
      <c r="S75" s="270" t="e">
        <f>+T75/O75</f>
        <v>#DIV/0!</v>
      </c>
      <c r="T75" s="270">
        <f>SUM(T73:T74)</f>
        <v>0</v>
      </c>
      <c r="U75" s="270">
        <f t="shared" si="60"/>
        <v>0</v>
      </c>
      <c r="V75" s="270">
        <f t="shared" si="60"/>
        <v>0</v>
      </c>
      <c r="W75" s="278">
        <f>SUM(W73:W73)</f>
        <v>0</v>
      </c>
      <c r="X75" s="252">
        <f>+V75+X72</f>
        <v>0</v>
      </c>
    </row>
    <row r="76" spans="2:24" s="245" customFormat="1" ht="20.100000000000001" customHeight="1">
      <c r="B76" s="237">
        <v>1</v>
      </c>
      <c r="C76" s="944">
        <f>+C73+1</f>
        <v>43943</v>
      </c>
      <c r="D76" s="900"/>
      <c r="E76" s="389"/>
      <c r="F76" s="221" t="s">
        <v>36</v>
      </c>
      <c r="G76" s="393"/>
      <c r="H76" s="394"/>
      <c r="I76" s="395"/>
      <c r="J76" s="388"/>
      <c r="K76" s="388"/>
      <c r="L76" s="767">
        <f>J76-K76</f>
        <v>0</v>
      </c>
      <c r="M76" s="768">
        <v>0</v>
      </c>
      <c r="N76" s="769">
        <f>L76*M76%</f>
        <v>0</v>
      </c>
      <c r="O76" s="769">
        <f>L76-N76</f>
        <v>0</v>
      </c>
      <c r="P76" s="770"/>
      <c r="Q76" s="771">
        <f>ROUND((O76*P76),0)</f>
        <v>0</v>
      </c>
      <c r="R76" s="771">
        <f>ROUND(P76*0.5025%,2)</f>
        <v>0</v>
      </c>
      <c r="S76" s="771">
        <f>P76+R76</f>
        <v>0</v>
      </c>
      <c r="T76" s="772">
        <f>ROUND((O76*+S76),0)</f>
        <v>0</v>
      </c>
      <c r="U76" s="772">
        <f>ROUND((T76*0.5%),0)</f>
        <v>0</v>
      </c>
      <c r="V76" s="772">
        <f>ROUND((T76-U76),0)</f>
        <v>0</v>
      </c>
      <c r="W76" s="773" t="s">
        <v>155</v>
      </c>
      <c r="X76" s="390">
        <v>40</v>
      </c>
    </row>
    <row r="77" spans="2:24" s="245" customFormat="1" ht="20.100000000000001" customHeight="1">
      <c r="B77" s="237">
        <v>2</v>
      </c>
      <c r="C77" s="246"/>
      <c r="D77" s="900"/>
      <c r="E77" s="389"/>
      <c r="F77" s="392"/>
      <c r="G77" s="393"/>
      <c r="H77" s="394"/>
      <c r="I77" s="395"/>
      <c r="J77" s="388"/>
      <c r="K77" s="388"/>
      <c r="L77" s="767">
        <f>J77-K77</f>
        <v>0</v>
      </c>
      <c r="M77" s="768">
        <v>0</v>
      </c>
      <c r="N77" s="769">
        <f>L77*M77%</f>
        <v>0</v>
      </c>
      <c r="O77" s="769">
        <f>L77-N77</f>
        <v>0</v>
      </c>
      <c r="P77" s="770"/>
      <c r="Q77" s="771">
        <f>ROUND((O77*P77),0)</f>
        <v>0</v>
      </c>
      <c r="R77" s="771">
        <f>ROUND(P77*0.5025%,2)</f>
        <v>0</v>
      </c>
      <c r="S77" s="771">
        <f>P77+R77</f>
        <v>0</v>
      </c>
      <c r="T77" s="772">
        <f>ROUND((O77*+S77),0)</f>
        <v>0</v>
      </c>
      <c r="U77" s="772">
        <f>ROUND((T77*0.5%),0)</f>
        <v>0</v>
      </c>
      <c r="V77" s="772">
        <f>ROUND((T77-U77),0)</f>
        <v>0</v>
      </c>
      <c r="W77" s="773" t="s">
        <v>155</v>
      </c>
      <c r="X77" s="390"/>
    </row>
    <row r="78" spans="2:24" ht="19.5" customHeight="1">
      <c r="B78" s="249"/>
      <c r="C78" s="1127" t="s">
        <v>69</v>
      </c>
      <c r="D78" s="1128"/>
      <c r="E78" s="1128"/>
      <c r="F78" s="1129"/>
      <c r="G78" s="250"/>
      <c r="H78" s="250"/>
      <c r="I78" s="250"/>
      <c r="J78" s="253">
        <f t="shared" ref="J78:O78" si="61">SUM(J76:J77)</f>
        <v>0</v>
      </c>
      <c r="K78" s="253">
        <f t="shared" si="61"/>
        <v>0</v>
      </c>
      <c r="L78" s="253">
        <f t="shared" si="61"/>
        <v>0</v>
      </c>
      <c r="M78" s="253">
        <f t="shared" si="61"/>
        <v>0</v>
      </c>
      <c r="N78" s="253">
        <f t="shared" si="61"/>
        <v>0</v>
      </c>
      <c r="O78" s="253">
        <f t="shared" si="61"/>
        <v>0</v>
      </c>
      <c r="P78" s="253"/>
      <c r="Q78" s="253">
        <f>SUM(Q76:Q77)</f>
        <v>0</v>
      </c>
      <c r="R78" s="111"/>
      <c r="S78" s="111" t="e">
        <f>+T78/O78</f>
        <v>#DIV/0!</v>
      </c>
      <c r="T78" s="253">
        <f>SUM(T76:T77)</f>
        <v>0</v>
      </c>
      <c r="U78" s="253">
        <f>SUM(U76:U77)</f>
        <v>0</v>
      </c>
      <c r="V78" s="253">
        <f>SUM(V76:V77)</f>
        <v>0</v>
      </c>
      <c r="W78" s="253">
        <f t="shared" ref="W78" si="62">SUM(W76:W76)</f>
        <v>0</v>
      </c>
      <c r="X78" s="252">
        <f>+V78+X69</f>
        <v>0</v>
      </c>
    </row>
    <row r="79" spans="2:24" s="245" customFormat="1" ht="18" customHeight="1">
      <c r="B79" s="237">
        <v>1</v>
      </c>
      <c r="C79" s="944">
        <f>C76+1</f>
        <v>43944</v>
      </c>
      <c r="D79" s="414"/>
      <c r="E79" s="389"/>
      <c r="F79" s="221" t="s">
        <v>36</v>
      </c>
      <c r="G79" s="393"/>
      <c r="H79" s="394"/>
      <c r="I79" s="395"/>
      <c r="J79" s="388"/>
      <c r="K79" s="388"/>
      <c r="L79" s="767"/>
      <c r="M79" s="768"/>
      <c r="N79" s="769"/>
      <c r="O79" s="769"/>
      <c r="P79" s="770"/>
      <c r="Q79" s="771"/>
      <c r="R79" s="771"/>
      <c r="S79" s="771"/>
      <c r="T79" s="772"/>
      <c r="U79" s="772"/>
      <c r="V79" s="772"/>
      <c r="W79" s="773"/>
      <c r="X79" s="390"/>
    </row>
    <row r="80" spans="2:24" s="245" customFormat="1" ht="18" customHeight="1">
      <c r="B80" s="237">
        <v>2</v>
      </c>
      <c r="C80" s="246"/>
      <c r="D80" s="414"/>
      <c r="E80" s="389"/>
      <c r="F80" s="392"/>
      <c r="G80" s="393"/>
      <c r="H80" s="394"/>
      <c r="I80" s="395"/>
      <c r="J80" s="388"/>
      <c r="K80" s="388"/>
      <c r="L80" s="767"/>
      <c r="M80" s="768"/>
      <c r="N80" s="769"/>
      <c r="O80" s="769"/>
      <c r="P80" s="770"/>
      <c r="Q80" s="771"/>
      <c r="R80" s="771"/>
      <c r="S80" s="771"/>
      <c r="T80" s="772"/>
      <c r="U80" s="772"/>
      <c r="V80" s="772"/>
      <c r="W80" s="773"/>
      <c r="X80" s="390"/>
    </row>
    <row r="81" spans="2:24" s="245" customFormat="1" ht="18" customHeight="1">
      <c r="B81" s="237">
        <v>3</v>
      </c>
      <c r="C81" s="246"/>
      <c r="D81" s="414"/>
      <c r="E81" s="389"/>
      <c r="F81" s="392"/>
      <c r="G81" s="393"/>
      <c r="H81" s="394"/>
      <c r="I81" s="395"/>
      <c r="J81" s="388"/>
      <c r="K81" s="388"/>
      <c r="L81" s="767"/>
      <c r="M81" s="768"/>
      <c r="N81" s="769"/>
      <c r="O81" s="769"/>
      <c r="P81" s="770"/>
      <c r="Q81" s="771"/>
      <c r="R81" s="771"/>
      <c r="S81" s="771"/>
      <c r="T81" s="772"/>
      <c r="U81" s="772"/>
      <c r="V81" s="772"/>
      <c r="W81" s="773"/>
      <c r="X81" s="390"/>
    </row>
    <row r="82" spans="2:24" ht="19.5" customHeight="1">
      <c r="B82" s="267"/>
      <c r="C82" s="1127" t="s">
        <v>70</v>
      </c>
      <c r="D82" s="1128"/>
      <c r="E82" s="1128"/>
      <c r="F82" s="1129"/>
      <c r="G82" s="279"/>
      <c r="H82" s="279"/>
      <c r="I82" s="279"/>
      <c r="J82" s="253">
        <f>SUM(J79:J81)</f>
        <v>0</v>
      </c>
      <c r="K82" s="253">
        <f t="shared" ref="K82:V82" si="63">SUM(K79:K81)</f>
        <v>0</v>
      </c>
      <c r="L82" s="253">
        <f t="shared" si="63"/>
        <v>0</v>
      </c>
      <c r="M82" s="253">
        <f t="shared" si="63"/>
        <v>0</v>
      </c>
      <c r="N82" s="253">
        <f t="shared" si="63"/>
        <v>0</v>
      </c>
      <c r="O82" s="253">
        <f t="shared" si="63"/>
        <v>0</v>
      </c>
      <c r="P82" s="253"/>
      <c r="Q82" s="253">
        <f t="shared" si="63"/>
        <v>0</v>
      </c>
      <c r="R82" s="253"/>
      <c r="S82" s="253" t="e">
        <f>+T82/O82</f>
        <v>#DIV/0!</v>
      </c>
      <c r="T82" s="253">
        <f t="shared" si="63"/>
        <v>0</v>
      </c>
      <c r="U82" s="253">
        <f t="shared" si="63"/>
        <v>0</v>
      </c>
      <c r="V82" s="253">
        <f t="shared" si="63"/>
        <v>0</v>
      </c>
      <c r="W82" s="253">
        <f t="shared" ref="W82" si="64">SUM(W79:W79)</f>
        <v>0</v>
      </c>
      <c r="X82" s="252">
        <f>+V82+X78</f>
        <v>0</v>
      </c>
    </row>
    <row r="83" spans="2:24" ht="19.5" customHeight="1">
      <c r="B83" s="271">
        <v>1</v>
      </c>
      <c r="C83" s="950">
        <f>C79+1</f>
        <v>43945</v>
      </c>
      <c r="D83" s="421"/>
      <c r="E83" s="397"/>
      <c r="F83" s="221" t="s">
        <v>36</v>
      </c>
      <c r="G83" s="264"/>
      <c r="H83" s="265"/>
      <c r="I83" s="265"/>
      <c r="J83" s="737"/>
      <c r="K83" s="737"/>
      <c r="L83" s="733">
        <f>J83-K83</f>
        <v>0</v>
      </c>
      <c r="M83" s="734">
        <v>0</v>
      </c>
      <c r="N83" s="735">
        <f>L83*M83%</f>
        <v>0</v>
      </c>
      <c r="O83" s="735">
        <f>L83-N83</f>
        <v>0</v>
      </c>
      <c r="P83" s="736"/>
      <c r="Q83" s="731">
        <f>ROUND((O83*P83),0)</f>
        <v>0</v>
      </c>
      <c r="R83" s="731">
        <f>ROUND(P83*0.5025%,2)</f>
        <v>0</v>
      </c>
      <c r="S83" s="731">
        <f>P83+R83</f>
        <v>0</v>
      </c>
      <c r="T83" s="732">
        <f>ROUND((O83*+S83),0)</f>
        <v>0</v>
      </c>
      <c r="U83" s="732">
        <f>ROUND((T83*0.5%),0)</f>
        <v>0</v>
      </c>
      <c r="V83" s="732">
        <f>ROUND((T83-U83),0)</f>
        <v>0</v>
      </c>
      <c r="W83" s="825" t="s">
        <v>155</v>
      </c>
      <c r="X83" s="233">
        <v>50</v>
      </c>
    </row>
    <row r="84" spans="2:24" ht="19.5" customHeight="1">
      <c r="B84" s="249"/>
      <c r="C84" s="1127" t="s">
        <v>71</v>
      </c>
      <c r="D84" s="1128"/>
      <c r="E84" s="1128"/>
      <c r="F84" s="1121"/>
      <c r="G84" s="269"/>
      <c r="H84" s="269"/>
      <c r="I84" s="269"/>
      <c r="J84" s="270">
        <f t="shared" ref="J84:O84" si="65">SUM(J83:J83)</f>
        <v>0</v>
      </c>
      <c r="K84" s="270">
        <f t="shared" si="65"/>
        <v>0</v>
      </c>
      <c r="L84" s="270">
        <f t="shared" si="65"/>
        <v>0</v>
      </c>
      <c r="M84" s="270">
        <f t="shared" si="65"/>
        <v>0</v>
      </c>
      <c r="N84" s="270">
        <f t="shared" si="65"/>
        <v>0</v>
      </c>
      <c r="O84" s="270">
        <f t="shared" si="65"/>
        <v>0</v>
      </c>
      <c r="P84" s="251"/>
      <c r="Q84" s="270">
        <f>SUM(Q83:Q83)</f>
        <v>0</v>
      </c>
      <c r="R84" s="253"/>
      <c r="S84" s="253" t="e">
        <f>+T84/O84</f>
        <v>#DIV/0!</v>
      </c>
      <c r="T84" s="270">
        <f>SUM(T83:T83)</f>
        <v>0</v>
      </c>
      <c r="U84" s="270">
        <f>SUM(U83:U83)</f>
        <v>0</v>
      </c>
      <c r="V84" s="270">
        <f>SUM(V83:V83)</f>
        <v>0</v>
      </c>
      <c r="W84" s="270">
        <f t="shared" ref="W84" si="66">SUM(W83:W83)</f>
        <v>0</v>
      </c>
      <c r="X84" s="252">
        <f>+V84+X82</f>
        <v>0</v>
      </c>
    </row>
    <row r="85" spans="2:24" ht="15" customHeight="1">
      <c r="B85" s="237">
        <v>1</v>
      </c>
      <c r="C85" s="946">
        <f>C83+1</f>
        <v>43946</v>
      </c>
      <c r="D85" s="414"/>
      <c r="E85" s="247"/>
      <c r="F85" s="221" t="s">
        <v>36</v>
      </c>
      <c r="G85" s="240"/>
      <c r="H85" s="241"/>
      <c r="I85" s="241"/>
      <c r="J85" s="242"/>
      <c r="K85" s="242"/>
      <c r="L85" s="97"/>
      <c r="M85" s="244"/>
      <c r="N85" s="243"/>
      <c r="O85" s="243"/>
      <c r="P85" s="243"/>
      <c r="Q85" s="131"/>
      <c r="R85" s="131"/>
      <c r="S85" s="131"/>
      <c r="T85" s="132"/>
      <c r="U85" s="132"/>
      <c r="V85" s="132"/>
      <c r="W85" s="398" t="s">
        <v>155</v>
      </c>
    </row>
    <row r="86" spans="2:24" ht="15" customHeight="1">
      <c r="B86" s="237">
        <v>2</v>
      </c>
      <c r="C86" s="238"/>
      <c r="D86" s="414"/>
      <c r="E86" s="247"/>
      <c r="F86" s="396"/>
      <c r="G86" s="240"/>
      <c r="H86" s="241"/>
      <c r="I86" s="241"/>
      <c r="J86" s="242"/>
      <c r="K86" s="242"/>
      <c r="L86" s="97"/>
      <c r="M86" s="244"/>
      <c r="N86" s="243"/>
      <c r="O86" s="243"/>
      <c r="P86" s="243"/>
      <c r="Q86" s="131"/>
      <c r="R86" s="131"/>
      <c r="S86" s="131"/>
      <c r="T86" s="132"/>
      <c r="U86" s="132"/>
      <c r="V86" s="132"/>
      <c r="W86" s="398" t="s">
        <v>155</v>
      </c>
    </row>
    <row r="87" spans="2:24" ht="19.5" customHeight="1">
      <c r="B87" s="272"/>
      <c r="C87" s="1119" t="s">
        <v>72</v>
      </c>
      <c r="D87" s="1120"/>
      <c r="E87" s="1120"/>
      <c r="F87" s="1121"/>
      <c r="G87" s="280"/>
      <c r="H87" s="280"/>
      <c r="I87" s="280"/>
      <c r="J87" s="270">
        <f t="shared" ref="J87:O87" si="67">SUM(J85:J86)</f>
        <v>0</v>
      </c>
      <c r="K87" s="270">
        <f t="shared" si="67"/>
        <v>0</v>
      </c>
      <c r="L87" s="270">
        <f t="shared" si="67"/>
        <v>0</v>
      </c>
      <c r="M87" s="270">
        <f t="shared" si="67"/>
        <v>0</v>
      </c>
      <c r="N87" s="270">
        <f t="shared" si="67"/>
        <v>0</v>
      </c>
      <c r="O87" s="270">
        <f t="shared" si="67"/>
        <v>0</v>
      </c>
      <c r="P87" s="270"/>
      <c r="Q87" s="270">
        <f>SUM(Q85:Q86)</f>
        <v>0</v>
      </c>
      <c r="R87" s="253"/>
      <c r="S87" s="253" t="e">
        <f>+T87/O87</f>
        <v>#DIV/0!</v>
      </c>
      <c r="T87" s="270">
        <f>SUM(T85:T86)</f>
        <v>0</v>
      </c>
      <c r="U87" s="270">
        <f>SUM(U85:U86)</f>
        <v>0</v>
      </c>
      <c r="V87" s="270">
        <f>SUM(V85:V86)</f>
        <v>0</v>
      </c>
      <c r="W87" s="270">
        <f>SUM(W85:W86)</f>
        <v>0</v>
      </c>
      <c r="X87" s="252">
        <f>+V87+X84</f>
        <v>0</v>
      </c>
    </row>
    <row r="88" spans="2:24" s="261" customFormat="1" ht="19.5" customHeight="1">
      <c r="B88" s="271">
        <v>1</v>
      </c>
      <c r="C88" s="950">
        <f>+C85+1</f>
        <v>43947</v>
      </c>
      <c r="D88" s="421"/>
      <c r="E88" s="411"/>
      <c r="F88" s="221" t="s">
        <v>36</v>
      </c>
      <c r="G88" s="399"/>
      <c r="H88" s="400"/>
      <c r="I88" s="410"/>
      <c r="J88" s="737"/>
      <c r="K88" s="737"/>
      <c r="L88" s="733">
        <f>J88-K88</f>
        <v>0</v>
      </c>
      <c r="M88" s="734">
        <v>0</v>
      </c>
      <c r="N88" s="735">
        <f>L88*M88%</f>
        <v>0</v>
      </c>
      <c r="O88" s="735">
        <f>L88-N88</f>
        <v>0</v>
      </c>
      <c r="P88" s="736"/>
      <c r="Q88" s="731">
        <f>ROUND((O88*P88),0)</f>
        <v>0</v>
      </c>
      <c r="R88" s="731">
        <f>ROUND(P88*0.5025%,2)</f>
        <v>0</v>
      </c>
      <c r="S88" s="731">
        <f>P88+R88</f>
        <v>0</v>
      </c>
      <c r="T88" s="732">
        <f>ROUND((O88*+S88),0)</f>
        <v>0</v>
      </c>
      <c r="U88" s="732">
        <f>ROUND((T88*0.5%),0)</f>
        <v>0</v>
      </c>
      <c r="V88" s="732">
        <f>ROUND((T88-U88),0)</f>
        <v>0</v>
      </c>
      <c r="W88" s="825" t="s">
        <v>155</v>
      </c>
      <c r="X88" s="390">
        <v>50</v>
      </c>
    </row>
    <row r="89" spans="2:24" ht="19.5" customHeight="1">
      <c r="B89" s="267"/>
      <c r="C89" s="1127" t="s">
        <v>73</v>
      </c>
      <c r="D89" s="1128"/>
      <c r="E89" s="1128"/>
      <c r="F89" s="1129"/>
      <c r="G89" s="250"/>
      <c r="H89" s="250"/>
      <c r="I89" s="250"/>
      <c r="J89" s="251">
        <f t="shared" ref="J89:O89" si="68">SUM(J88:J88)</f>
        <v>0</v>
      </c>
      <c r="K89" s="251">
        <f t="shared" si="68"/>
        <v>0</v>
      </c>
      <c r="L89" s="251">
        <f t="shared" si="68"/>
        <v>0</v>
      </c>
      <c r="M89" s="251">
        <f t="shared" si="68"/>
        <v>0</v>
      </c>
      <c r="N89" s="251">
        <f t="shared" si="68"/>
        <v>0</v>
      </c>
      <c r="O89" s="251">
        <f t="shared" si="68"/>
        <v>0</v>
      </c>
      <c r="P89" s="251"/>
      <c r="Q89" s="251">
        <f>SUM(Q88:Q88)</f>
        <v>0</v>
      </c>
      <c r="R89" s="253"/>
      <c r="S89" s="253" t="e">
        <f>+T89/O89</f>
        <v>#DIV/0!</v>
      </c>
      <c r="T89" s="251">
        <f>SUM(T88:T88)</f>
        <v>0</v>
      </c>
      <c r="U89" s="251">
        <f>SUM(U88:U88)</f>
        <v>0</v>
      </c>
      <c r="V89" s="251">
        <f>SUM(V88:V88)</f>
        <v>0</v>
      </c>
      <c r="W89" s="277">
        <f t="shared" ref="W89" si="69">SUM(W88:W88)</f>
        <v>0</v>
      </c>
      <c r="X89" s="252">
        <f>+V89+X87</f>
        <v>0</v>
      </c>
    </row>
    <row r="90" spans="2:24" ht="19.5" customHeight="1">
      <c r="B90" s="266">
        <v>1</v>
      </c>
      <c r="C90" s="948">
        <f>C88+1</f>
        <v>43948</v>
      </c>
      <c r="D90" s="417"/>
      <c r="E90" s="263"/>
      <c r="F90" s="221" t="s">
        <v>36</v>
      </c>
      <c r="G90" s="264"/>
      <c r="H90" s="265"/>
      <c r="I90" s="265"/>
      <c r="J90" s="737"/>
      <c r="K90" s="737"/>
      <c r="L90" s="733">
        <f>J90-K90</f>
        <v>0</v>
      </c>
      <c r="M90" s="734">
        <v>0</v>
      </c>
      <c r="N90" s="735">
        <f>L90*M90%</f>
        <v>0</v>
      </c>
      <c r="O90" s="735">
        <f>L90-N90</f>
        <v>0</v>
      </c>
      <c r="P90" s="736"/>
      <c r="Q90" s="731">
        <f>ROUND((O90*P90),0)</f>
        <v>0</v>
      </c>
      <c r="R90" s="731">
        <f>ROUND(P90*0.5025%,2)</f>
        <v>0</v>
      </c>
      <c r="S90" s="731">
        <f>P90+R90</f>
        <v>0</v>
      </c>
      <c r="T90" s="732">
        <f>ROUND((O90*+S90),0)</f>
        <v>0</v>
      </c>
      <c r="U90" s="732">
        <f>ROUND((T90*0.5%),0)</f>
        <v>0</v>
      </c>
      <c r="V90" s="732">
        <f>ROUND((T90-U90),0)</f>
        <v>0</v>
      </c>
      <c r="W90" s="786" t="s">
        <v>155</v>
      </c>
      <c r="X90" s="233">
        <v>150</v>
      </c>
    </row>
    <row r="91" spans="2:24" ht="19.5" customHeight="1">
      <c r="B91" s="267"/>
      <c r="C91" s="1127" t="s">
        <v>74</v>
      </c>
      <c r="D91" s="1128"/>
      <c r="E91" s="1128"/>
      <c r="F91" s="1129"/>
      <c r="G91" s="250"/>
      <c r="H91" s="250"/>
      <c r="I91" s="250"/>
      <c r="J91" s="253">
        <f t="shared" ref="J91:O91" si="70">SUM(J90:J90)</f>
        <v>0</v>
      </c>
      <c r="K91" s="253">
        <f t="shared" si="70"/>
        <v>0</v>
      </c>
      <c r="L91" s="253">
        <f>SUM(L90:L90)</f>
        <v>0</v>
      </c>
      <c r="M91" s="253">
        <f t="shared" si="70"/>
        <v>0</v>
      </c>
      <c r="N91" s="253">
        <f t="shared" si="70"/>
        <v>0</v>
      </c>
      <c r="O91" s="253">
        <f t="shared" si="70"/>
        <v>0</v>
      </c>
      <c r="P91" s="253"/>
      <c r="Q91" s="253">
        <f t="shared" ref="Q91:W91" si="71">SUM(Q90:Q90)</f>
        <v>0</v>
      </c>
      <c r="R91" s="111"/>
      <c r="S91" s="111" t="e">
        <f>+T91/O91</f>
        <v>#DIV/0!</v>
      </c>
      <c r="T91" s="253">
        <f t="shared" si="71"/>
        <v>0</v>
      </c>
      <c r="U91" s="253">
        <f t="shared" si="71"/>
        <v>0</v>
      </c>
      <c r="V91" s="253">
        <f>SUM(V90:V90)</f>
        <v>0</v>
      </c>
      <c r="W91" s="253">
        <f t="shared" si="71"/>
        <v>0</v>
      </c>
      <c r="X91" s="252">
        <f>+V91+X89</f>
        <v>0</v>
      </c>
    </row>
    <row r="92" spans="2:24" s="261" customFormat="1" ht="19.5" customHeight="1">
      <c r="B92" s="237">
        <v>1</v>
      </c>
      <c r="C92" s="946">
        <f>C90+1</f>
        <v>43949</v>
      </c>
      <c r="D92" s="414"/>
      <c r="E92" s="409"/>
      <c r="F92" s="392" t="s">
        <v>36</v>
      </c>
      <c r="G92" s="399"/>
      <c r="H92" s="400"/>
      <c r="I92" s="410"/>
      <c r="J92" s="784"/>
      <c r="K92" s="784"/>
      <c r="L92" s="767"/>
      <c r="M92" s="768"/>
      <c r="N92" s="769"/>
      <c r="O92" s="769"/>
      <c r="P92" s="770"/>
      <c r="Q92" s="771"/>
      <c r="R92" s="771"/>
      <c r="S92" s="771"/>
      <c r="T92" s="772"/>
      <c r="U92" s="772"/>
      <c r="V92" s="772"/>
      <c r="W92" s="773"/>
      <c r="X92" s="390"/>
    </row>
    <row r="93" spans="2:24" s="261" customFormat="1" ht="19.5" customHeight="1">
      <c r="B93" s="237">
        <v>2</v>
      </c>
      <c r="C93" s="238"/>
      <c r="D93" s="414"/>
      <c r="E93" s="409"/>
      <c r="F93" s="392"/>
      <c r="G93" s="399"/>
      <c r="H93" s="400"/>
      <c r="I93" s="410"/>
      <c r="J93" s="784"/>
      <c r="K93" s="784"/>
      <c r="L93" s="767"/>
      <c r="M93" s="768"/>
      <c r="N93" s="769"/>
      <c r="O93" s="769"/>
      <c r="P93" s="770"/>
      <c r="Q93" s="771"/>
      <c r="R93" s="771"/>
      <c r="S93" s="771"/>
      <c r="T93" s="772"/>
      <c r="U93" s="772"/>
      <c r="V93" s="772"/>
      <c r="W93" s="773"/>
      <c r="X93" s="390"/>
    </row>
    <row r="94" spans="2:24" ht="19.5" customHeight="1">
      <c r="B94" s="272"/>
      <c r="C94" s="1119" t="s">
        <v>75</v>
      </c>
      <c r="D94" s="1120"/>
      <c r="E94" s="1120"/>
      <c r="F94" s="1121"/>
      <c r="G94" s="269"/>
      <c r="H94" s="269"/>
      <c r="I94" s="269"/>
      <c r="J94" s="270">
        <f t="shared" ref="J94:O94" si="72">SUM(J92:J93)</f>
        <v>0</v>
      </c>
      <c r="K94" s="270">
        <f t="shared" si="72"/>
        <v>0</v>
      </c>
      <c r="L94" s="270">
        <f t="shared" si="72"/>
        <v>0</v>
      </c>
      <c r="M94" s="270">
        <f t="shared" si="72"/>
        <v>0</v>
      </c>
      <c r="N94" s="270">
        <f t="shared" si="72"/>
        <v>0</v>
      </c>
      <c r="O94" s="270">
        <f t="shared" si="72"/>
        <v>0</v>
      </c>
      <c r="P94" s="270"/>
      <c r="Q94" s="270">
        <f>SUM(Q92:Q93)</f>
        <v>0</v>
      </c>
      <c r="R94" s="111"/>
      <c r="S94" s="111" t="e">
        <f>+T94/O94</f>
        <v>#DIV/0!</v>
      </c>
      <c r="T94" s="270">
        <f>SUM(T92:T93)</f>
        <v>0</v>
      </c>
      <c r="U94" s="270">
        <f>SUM(U92:U93)</f>
        <v>0</v>
      </c>
      <c r="V94" s="270">
        <f>SUM(V92:V93)</f>
        <v>0</v>
      </c>
      <c r="W94" s="270">
        <f>SUM(W92:W93)</f>
        <v>0</v>
      </c>
      <c r="X94" s="252">
        <f>+V94+X91</f>
        <v>0</v>
      </c>
    </row>
    <row r="95" spans="2:24" ht="19.5" customHeight="1">
      <c r="B95" s="237">
        <v>1</v>
      </c>
      <c r="C95" s="946">
        <f>C92+1</f>
        <v>43950</v>
      </c>
      <c r="D95" s="414"/>
      <c r="E95" s="798"/>
      <c r="F95" s="392" t="s">
        <v>36</v>
      </c>
      <c r="G95" s="791"/>
      <c r="H95" s="792"/>
      <c r="I95" s="793"/>
      <c r="J95" s="727"/>
      <c r="K95" s="727"/>
      <c r="L95" s="724"/>
      <c r="M95" s="725"/>
      <c r="N95" s="728"/>
      <c r="O95" s="728"/>
      <c r="P95" s="726"/>
      <c r="Q95" s="709"/>
      <c r="R95" s="709"/>
      <c r="S95" s="709"/>
      <c r="T95" s="710"/>
      <c r="U95" s="710"/>
      <c r="V95" s="710"/>
      <c r="W95" s="794"/>
    </row>
    <row r="96" spans="2:24" ht="19.5" customHeight="1">
      <c r="B96" s="237">
        <v>2</v>
      </c>
      <c r="C96" s="238"/>
      <c r="D96" s="774"/>
      <c r="E96" s="798"/>
      <c r="F96" s="740"/>
      <c r="G96" s="791"/>
      <c r="H96" s="792"/>
      <c r="I96" s="793"/>
      <c r="J96" s="727"/>
      <c r="K96" s="727"/>
      <c r="L96" s="724"/>
      <c r="M96" s="725"/>
      <c r="N96" s="728"/>
      <c r="O96" s="728"/>
      <c r="P96" s="726"/>
      <c r="Q96" s="709"/>
      <c r="R96" s="709"/>
      <c r="S96" s="709"/>
      <c r="T96" s="710"/>
      <c r="U96" s="710"/>
      <c r="V96" s="710"/>
      <c r="W96" s="794"/>
    </row>
    <row r="97" spans="2:24" ht="19.5" customHeight="1">
      <c r="B97" s="237">
        <v>3</v>
      </c>
      <c r="C97" s="238"/>
      <c r="D97" s="414"/>
      <c r="E97" s="798"/>
      <c r="F97" s="740"/>
      <c r="G97" s="791"/>
      <c r="H97" s="792"/>
      <c r="I97" s="793"/>
      <c r="J97" s="727"/>
      <c r="K97" s="727"/>
      <c r="L97" s="724"/>
      <c r="M97" s="725"/>
      <c r="N97" s="728"/>
      <c r="O97" s="728"/>
      <c r="P97" s="726"/>
      <c r="Q97" s="709"/>
      <c r="R97" s="709"/>
      <c r="S97" s="709"/>
      <c r="T97" s="710"/>
      <c r="U97" s="710"/>
      <c r="V97" s="710"/>
      <c r="W97" s="786"/>
    </row>
    <row r="98" spans="2:24" ht="19.5" customHeight="1">
      <c r="B98" s="237">
        <v>4</v>
      </c>
      <c r="C98" s="238"/>
      <c r="D98" s="774"/>
      <c r="E98" s="798"/>
      <c r="F98" s="740"/>
      <c r="G98" s="791"/>
      <c r="H98" s="792"/>
      <c r="I98" s="793"/>
      <c r="J98" s="727"/>
      <c r="K98" s="727"/>
      <c r="L98" s="724"/>
      <c r="M98" s="725"/>
      <c r="N98" s="728"/>
      <c r="O98" s="728"/>
      <c r="P98" s="726"/>
      <c r="Q98" s="709"/>
      <c r="R98" s="709"/>
      <c r="S98" s="709"/>
      <c r="T98" s="710"/>
      <c r="U98" s="710"/>
      <c r="V98" s="710"/>
      <c r="W98" s="786"/>
    </row>
    <row r="99" spans="2:24" ht="19.5" customHeight="1">
      <c r="B99" s="267"/>
      <c r="C99" s="1127" t="s">
        <v>76</v>
      </c>
      <c r="D99" s="1128"/>
      <c r="E99" s="1128"/>
      <c r="F99" s="1129"/>
      <c r="G99" s="795"/>
      <c r="H99" s="795"/>
      <c r="I99" s="795"/>
      <c r="J99" s="251">
        <f>SUM(J95:J98)</f>
        <v>0</v>
      </c>
      <c r="K99" s="251">
        <f t="shared" ref="K99:V99" si="73">SUM(K95:K98)</f>
        <v>0</v>
      </c>
      <c r="L99" s="251">
        <f t="shared" si="73"/>
        <v>0</v>
      </c>
      <c r="M99" s="251">
        <f t="shared" si="73"/>
        <v>0</v>
      </c>
      <c r="N99" s="251">
        <f t="shared" si="73"/>
        <v>0</v>
      </c>
      <c r="O99" s="251">
        <f t="shared" si="73"/>
        <v>0</v>
      </c>
      <c r="P99" s="251"/>
      <c r="Q99" s="251">
        <f t="shared" si="73"/>
        <v>0</v>
      </c>
      <c r="R99" s="111"/>
      <c r="S99" s="111" t="e">
        <f>+T99/O99</f>
        <v>#DIV/0!</v>
      </c>
      <c r="T99" s="251">
        <f t="shared" si="73"/>
        <v>0</v>
      </c>
      <c r="U99" s="251">
        <f t="shared" si="73"/>
        <v>0</v>
      </c>
      <c r="V99" s="251">
        <f t="shared" si="73"/>
        <v>0</v>
      </c>
      <c r="W99" s="277">
        <f t="shared" ref="W99" si="74">SUM(W95:W95)</f>
        <v>0</v>
      </c>
      <c r="X99" s="252">
        <f>+V99+X94</f>
        <v>0</v>
      </c>
    </row>
    <row r="100" spans="2:24" ht="19.5" customHeight="1">
      <c r="B100" s="271">
        <v>1</v>
      </c>
      <c r="C100" s="946">
        <f>+C95+1</f>
        <v>43951</v>
      </c>
      <c r="D100" s="422"/>
      <c r="E100" s="286"/>
      <c r="F100" s="392" t="s">
        <v>36</v>
      </c>
      <c r="G100" s="287"/>
      <c r="H100" s="287"/>
      <c r="I100" s="286"/>
      <c r="J100" s="727"/>
      <c r="K100" s="727"/>
      <c r="L100" s="724"/>
      <c r="M100" s="725"/>
      <c r="N100" s="728"/>
      <c r="O100" s="728"/>
      <c r="P100" s="726"/>
      <c r="Q100" s="709"/>
      <c r="R100" s="709"/>
      <c r="S100" s="709"/>
      <c r="T100" s="710"/>
      <c r="U100" s="710"/>
      <c r="V100" s="710"/>
      <c r="W100" s="801"/>
    </row>
    <row r="101" spans="2:24" ht="19.5" customHeight="1">
      <c r="B101" s="281">
        <f>B100+1</f>
        <v>2</v>
      </c>
      <c r="C101" s="282"/>
      <c r="D101" s="422"/>
      <c r="E101" s="286"/>
      <c r="F101" s="286"/>
      <c r="G101" s="287"/>
      <c r="H101" s="287"/>
      <c r="I101" s="286"/>
      <c r="J101" s="727"/>
      <c r="K101" s="727"/>
      <c r="L101" s="724"/>
      <c r="M101" s="725"/>
      <c r="N101" s="728"/>
      <c r="O101" s="728"/>
      <c r="P101" s="726"/>
      <c r="Q101" s="709"/>
      <c r="R101" s="709"/>
      <c r="S101" s="709"/>
      <c r="T101" s="710"/>
      <c r="U101" s="710"/>
      <c r="V101" s="710"/>
      <c r="W101" s="801"/>
    </row>
    <row r="102" spans="2:24" ht="19.5" customHeight="1">
      <c r="B102" s="281">
        <f t="shared" ref="B102:B103" si="75">B101+1</f>
        <v>3</v>
      </c>
      <c r="C102" s="282"/>
      <c r="D102" s="422"/>
      <c r="E102" s="286"/>
      <c r="F102" s="286"/>
      <c r="G102" s="287"/>
      <c r="H102" s="287"/>
      <c r="I102" s="286"/>
      <c r="J102" s="727"/>
      <c r="K102" s="727"/>
      <c r="L102" s="724"/>
      <c r="M102" s="725"/>
      <c r="N102" s="728"/>
      <c r="O102" s="728"/>
      <c r="P102" s="726"/>
      <c r="Q102" s="709"/>
      <c r="R102" s="709"/>
      <c r="S102" s="709"/>
      <c r="T102" s="710"/>
      <c r="U102" s="710"/>
      <c r="V102" s="710"/>
      <c r="W102" s="801"/>
    </row>
    <row r="103" spans="2:24" ht="19.5" customHeight="1">
      <c r="B103" s="281">
        <f t="shared" si="75"/>
        <v>4</v>
      </c>
      <c r="C103" s="282"/>
      <c r="D103" s="422"/>
      <c r="E103" s="286"/>
      <c r="F103" s="286"/>
      <c r="G103" s="287"/>
      <c r="H103" s="287"/>
      <c r="I103" s="286"/>
      <c r="J103" s="727"/>
      <c r="K103" s="727"/>
      <c r="L103" s="724"/>
      <c r="M103" s="725"/>
      <c r="N103" s="728"/>
      <c r="O103" s="728"/>
      <c r="P103" s="726"/>
      <c r="Q103" s="709"/>
      <c r="R103" s="709"/>
      <c r="S103" s="709"/>
      <c r="T103" s="710"/>
      <c r="U103" s="710"/>
      <c r="V103" s="710"/>
      <c r="W103" s="801"/>
    </row>
    <row r="104" spans="2:24" ht="19.5" customHeight="1">
      <c r="B104" s="268"/>
      <c r="C104" s="1119" t="s">
        <v>77</v>
      </c>
      <c r="D104" s="1120"/>
      <c r="E104" s="1120"/>
      <c r="F104" s="1121"/>
      <c r="G104" s="283"/>
      <c r="H104" s="283"/>
      <c r="I104" s="283"/>
      <c r="J104" s="796">
        <f>SUM(J100:J103)</f>
        <v>0</v>
      </c>
      <c r="K104" s="796">
        <f t="shared" ref="K104:V104" si="76">SUM(K100:K103)</f>
        <v>0</v>
      </c>
      <c r="L104" s="796">
        <f>SUM(L100:L103)</f>
        <v>0</v>
      </c>
      <c r="M104" s="796">
        <f t="shared" si="76"/>
        <v>0</v>
      </c>
      <c r="N104" s="796">
        <f t="shared" si="76"/>
        <v>0</v>
      </c>
      <c r="O104" s="796">
        <f t="shared" si="76"/>
        <v>0</v>
      </c>
      <c r="P104" s="796"/>
      <c r="Q104" s="796">
        <f t="shared" si="76"/>
        <v>0</v>
      </c>
      <c r="R104" s="111"/>
      <c r="S104" s="111" t="e">
        <f>+T104/O104</f>
        <v>#DIV/0!</v>
      </c>
      <c r="T104" s="796">
        <f t="shared" si="76"/>
        <v>0</v>
      </c>
      <c r="U104" s="796">
        <f t="shared" si="76"/>
        <v>0</v>
      </c>
      <c r="V104" s="796">
        <f t="shared" si="76"/>
        <v>0</v>
      </c>
      <c r="W104" s="797">
        <f t="shared" ref="W104" si="77">SUM(W100:W101)</f>
        <v>0</v>
      </c>
      <c r="X104" s="252">
        <f>+V104+X99</f>
        <v>0</v>
      </c>
    </row>
    <row r="105" spans="2:24" ht="19.5" customHeight="1">
      <c r="B105" s="271">
        <v>1</v>
      </c>
      <c r="C105" s="946">
        <f>+C100+1</f>
        <v>43952</v>
      </c>
      <c r="D105" s="422"/>
      <c r="E105" s="286"/>
      <c r="F105" s="392" t="s">
        <v>36</v>
      </c>
      <c r="G105" s="287"/>
      <c r="H105" s="287"/>
      <c r="I105" s="286"/>
      <c r="J105" s="288"/>
      <c r="K105" s="288"/>
      <c r="L105" s="288">
        <f>J105-K105</f>
        <v>0</v>
      </c>
      <c r="M105" s="288">
        <v>0</v>
      </c>
      <c r="N105" s="288">
        <v>0</v>
      </c>
      <c r="O105" s="288">
        <f>L105-N105</f>
        <v>0</v>
      </c>
      <c r="P105" s="288"/>
      <c r="Q105" s="288">
        <f t="shared" ref="Q105:W105" si="78">N105-P105</f>
        <v>0</v>
      </c>
      <c r="R105" s="288">
        <f t="shared" si="78"/>
        <v>0</v>
      </c>
      <c r="S105" s="288">
        <f t="shared" si="78"/>
        <v>0</v>
      </c>
      <c r="T105" s="288">
        <f t="shared" si="78"/>
        <v>0</v>
      </c>
      <c r="U105" s="288">
        <f t="shared" si="78"/>
        <v>0</v>
      </c>
      <c r="V105" s="288">
        <f t="shared" si="78"/>
        <v>0</v>
      </c>
      <c r="W105" s="288">
        <f t="shared" si="78"/>
        <v>0</v>
      </c>
    </row>
    <row r="106" spans="2:24" ht="19.5" customHeight="1">
      <c r="B106" s="281">
        <f>B105+1</f>
        <v>2</v>
      </c>
      <c r="C106" s="282"/>
      <c r="D106" s="422"/>
      <c r="E106" s="286"/>
      <c r="F106" s="286"/>
      <c r="G106" s="287"/>
      <c r="H106" s="287"/>
      <c r="I106" s="286"/>
      <c r="J106" s="288"/>
      <c r="K106" s="288"/>
      <c r="L106" s="288">
        <f>J106-K106</f>
        <v>0</v>
      </c>
      <c r="M106" s="288">
        <v>0</v>
      </c>
      <c r="N106" s="288">
        <v>0</v>
      </c>
      <c r="O106" s="288">
        <f>L106-N106</f>
        <v>0</v>
      </c>
      <c r="P106" s="288"/>
      <c r="Q106" s="288">
        <f t="shared" ref="Q106:W106" si="79">N106-P106</f>
        <v>0</v>
      </c>
      <c r="R106" s="288">
        <f t="shared" si="79"/>
        <v>0</v>
      </c>
      <c r="S106" s="288">
        <f t="shared" si="79"/>
        <v>0</v>
      </c>
      <c r="T106" s="288">
        <f t="shared" si="79"/>
        <v>0</v>
      </c>
      <c r="U106" s="288">
        <f t="shared" si="79"/>
        <v>0</v>
      </c>
      <c r="V106" s="288">
        <f t="shared" si="79"/>
        <v>0</v>
      </c>
      <c r="W106" s="288">
        <f t="shared" si="79"/>
        <v>0</v>
      </c>
    </row>
    <row r="107" spans="2:24" ht="19.5" customHeight="1">
      <c r="B107" s="268"/>
      <c r="C107" s="1119" t="s">
        <v>145</v>
      </c>
      <c r="D107" s="1120"/>
      <c r="E107" s="1120"/>
      <c r="F107" s="1121"/>
      <c r="G107" s="283"/>
      <c r="H107" s="283"/>
      <c r="I107" s="283"/>
      <c r="J107" s="284">
        <f t="shared" ref="J107:O107" si="80">SUM(J105:J106)</f>
        <v>0</v>
      </c>
      <c r="K107" s="284">
        <f t="shared" si="80"/>
        <v>0</v>
      </c>
      <c r="L107" s="284">
        <f t="shared" si="80"/>
        <v>0</v>
      </c>
      <c r="M107" s="285">
        <f t="shared" si="80"/>
        <v>0</v>
      </c>
      <c r="N107" s="285">
        <f t="shared" si="80"/>
        <v>0</v>
      </c>
      <c r="O107" s="285">
        <f t="shared" si="80"/>
        <v>0</v>
      </c>
      <c r="P107" s="285"/>
      <c r="Q107" s="285">
        <f t="shared" ref="Q107:W107" si="81">SUM(Q105:Q106)</f>
        <v>0</v>
      </c>
      <c r="R107" s="285">
        <f t="shared" si="81"/>
        <v>0</v>
      </c>
      <c r="S107" s="285">
        <f t="shared" si="81"/>
        <v>0</v>
      </c>
      <c r="T107" s="285">
        <f t="shared" si="81"/>
        <v>0</v>
      </c>
      <c r="U107" s="285">
        <f t="shared" si="81"/>
        <v>0</v>
      </c>
      <c r="V107" s="285">
        <f t="shared" si="81"/>
        <v>0</v>
      </c>
      <c r="W107" s="285">
        <f t="shared" si="81"/>
        <v>0</v>
      </c>
    </row>
    <row r="108" spans="2:24" ht="20.25" customHeight="1">
      <c r="B108" s="268"/>
      <c r="C108" s="1122" t="s">
        <v>176</v>
      </c>
      <c r="D108" s="1123"/>
      <c r="E108" s="1123"/>
      <c r="F108" s="1124"/>
      <c r="G108" s="283"/>
      <c r="H108" s="283"/>
      <c r="I108" s="283"/>
      <c r="J108" s="284">
        <f t="shared" ref="J108:Q108" si="82">+J104+J99+J94+J91+J89+J87+J84+J82+J78+J75+J72+J69+J67+J65+J63+J61+J58+J56+J52+J50+J48+J42+J36+J31+J24+J22+J20+J17+J15+J10+J107</f>
        <v>0</v>
      </c>
      <c r="K108" s="284">
        <f t="shared" si="82"/>
        <v>0</v>
      </c>
      <c r="L108" s="284">
        <f t="shared" si="82"/>
        <v>0</v>
      </c>
      <c r="M108" s="284">
        <f t="shared" si="82"/>
        <v>0</v>
      </c>
      <c r="N108" s="284">
        <f t="shared" si="82"/>
        <v>0</v>
      </c>
      <c r="O108" s="284">
        <f t="shared" si="82"/>
        <v>0</v>
      </c>
      <c r="P108" s="284">
        <f t="shared" si="82"/>
        <v>0</v>
      </c>
      <c r="Q108" s="284">
        <f t="shared" si="82"/>
        <v>0</v>
      </c>
      <c r="R108" s="284"/>
      <c r="S108" s="284" t="e">
        <f>+S104+S99+S94+S91+S89+S87+S84+S82+S78+S75+S72+S69+S67+S65+S63+S61+S58+S56+S52+S50+S48+S42+S36+S31+S24+S22+S20+S17+S15+S10+S107</f>
        <v>#DIV/0!</v>
      </c>
      <c r="T108" s="284">
        <f>+T104+T99+T94+T91+T89+T87+T84+T82+T78+T75+T72+T69+T67+T65+T63+T61+T58+T56+T52+T50+T48+T42+T36+T31+T24+T22+T20+T17+T15+T10+T107</f>
        <v>0</v>
      </c>
      <c r="U108" s="284">
        <f>+U104+U99+U94+U91+U89+U87+U84+U82+U78+U75+U72+U69+U67+U65+U63+U61+U58+U56+U52+U50+U48+U42+U36+U31+U24+U22+U20+U17+U15+U10+U107</f>
        <v>0</v>
      </c>
      <c r="V108" s="284">
        <f>+V104+V99+V94+V91+V89+V87+V84+V82+V78+V75+V72+V69+V67+V65+V63+V61+V58+V56+V52+V50+V48+V42+V36+V31+V24+V22+V20+V17+V15+V10+V107</f>
        <v>0</v>
      </c>
      <c r="W108" s="284">
        <f>+W104+W99+W94+W91+W89+W87+W84+W82+W78+W75+W72+W69+W67+W65+W63+W61+W58+W56+W52+W50+W48+W42+W36+W31+W24+W22+W20+W17+W15+W10+W107</f>
        <v>0</v>
      </c>
    </row>
    <row r="109" spans="2:24" ht="19.5" customHeight="1">
      <c r="J109" s="776"/>
      <c r="K109" s="776"/>
      <c r="L109" s="776"/>
      <c r="M109" s="776"/>
      <c r="N109" s="776"/>
      <c r="O109" s="776"/>
      <c r="P109" s="776"/>
      <c r="Q109" s="776"/>
      <c r="R109" s="776"/>
      <c r="S109" s="776"/>
      <c r="T109" s="776"/>
      <c r="U109" s="776"/>
      <c r="V109" s="776"/>
    </row>
    <row r="110" spans="2:24" ht="19.5" customHeight="1">
      <c r="J110" s="252">
        <f>J109-J108</f>
        <v>0</v>
      </c>
      <c r="K110" s="252">
        <f t="shared" ref="K110:V110" si="83">K109-K108</f>
        <v>0</v>
      </c>
      <c r="L110" s="252">
        <f t="shared" si="83"/>
        <v>0</v>
      </c>
      <c r="M110" s="252">
        <f t="shared" si="83"/>
        <v>0</v>
      </c>
      <c r="N110" s="252">
        <f t="shared" si="83"/>
        <v>0</v>
      </c>
      <c r="O110" s="252">
        <f t="shared" si="83"/>
        <v>0</v>
      </c>
      <c r="P110" s="252">
        <f t="shared" si="83"/>
        <v>0</v>
      </c>
      <c r="Q110" s="252">
        <f t="shared" si="83"/>
        <v>0</v>
      </c>
      <c r="R110" s="252">
        <f t="shared" si="83"/>
        <v>0</v>
      </c>
      <c r="S110" s="252" t="e">
        <f t="shared" si="83"/>
        <v>#DIV/0!</v>
      </c>
      <c r="T110" s="252">
        <f t="shared" si="83"/>
        <v>0</v>
      </c>
      <c r="U110" s="252">
        <f t="shared" si="83"/>
        <v>0</v>
      </c>
      <c r="V110" s="252">
        <f t="shared" si="83"/>
        <v>0</v>
      </c>
    </row>
  </sheetData>
  <mergeCells count="45">
    <mergeCell ref="B5:B6"/>
    <mergeCell ref="C5:C6"/>
    <mergeCell ref="D5:D6"/>
    <mergeCell ref="F5:F6"/>
    <mergeCell ref="G5:G6"/>
    <mergeCell ref="C17:F17"/>
    <mergeCell ref="C20:F20"/>
    <mergeCell ref="C22:F22"/>
    <mergeCell ref="C24:F24"/>
    <mergeCell ref="C1:P1"/>
    <mergeCell ref="C2:P2"/>
    <mergeCell ref="I5:I6"/>
    <mergeCell ref="M5:N5"/>
    <mergeCell ref="W5:W6"/>
    <mergeCell ref="C87:F87"/>
    <mergeCell ref="C89:F89"/>
    <mergeCell ref="C91:F91"/>
    <mergeCell ref="C94:F94"/>
    <mergeCell ref="C69:F69"/>
    <mergeCell ref="C72:F72"/>
    <mergeCell ref="C75:F75"/>
    <mergeCell ref="C78:F78"/>
    <mergeCell ref="C82:F82"/>
    <mergeCell ref="C84:F84"/>
    <mergeCell ref="C56:F56"/>
    <mergeCell ref="C58:F58"/>
    <mergeCell ref="C61:F61"/>
    <mergeCell ref="C63:F63"/>
    <mergeCell ref="C65:F65"/>
    <mergeCell ref="C107:F107"/>
    <mergeCell ref="C108:F108"/>
    <mergeCell ref="R5:R6"/>
    <mergeCell ref="S5:S6"/>
    <mergeCell ref="U5:U6"/>
    <mergeCell ref="C99:F99"/>
    <mergeCell ref="C104:F104"/>
    <mergeCell ref="C67:F67"/>
    <mergeCell ref="C31:F31"/>
    <mergeCell ref="C36:F36"/>
    <mergeCell ref="C42:F42"/>
    <mergeCell ref="C48:F48"/>
    <mergeCell ref="C50:F50"/>
    <mergeCell ref="C52:F52"/>
    <mergeCell ref="C10:F10"/>
    <mergeCell ref="C15:F15"/>
  </mergeCells>
  <pageMargins left="7.0000000000000007E-2" right="7.0000000000000007E-2" top="7.4999999999999997E-2" bottom="7.4999999999999997E-2" header="0.3" footer="0.3"/>
  <pageSetup paperSize="5" scale="65" orientation="landscape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AA221"/>
  <sheetViews>
    <sheetView topLeftCell="C1" workbookViewId="0">
      <pane ySplit="6" topLeftCell="A7" activePane="bottomLeft" state="frozen"/>
      <selection pane="bottomLeft" activeCell="C4" sqref="C4:C5"/>
    </sheetView>
  </sheetViews>
  <sheetFormatPr defaultRowHeight="15"/>
  <cols>
    <col min="1" max="1" width="1.28515625" style="193" customWidth="1"/>
    <col min="2" max="2" width="5" style="193" customWidth="1"/>
    <col min="3" max="3" width="15" style="193" bestFit="1" customWidth="1"/>
    <col min="4" max="4" width="4.5703125" style="484" customWidth="1"/>
    <col min="5" max="5" width="7.42578125" style="484" customWidth="1"/>
    <col min="6" max="6" width="29" style="193" bestFit="1" customWidth="1"/>
    <col min="7" max="7" width="7.85546875" style="193" customWidth="1"/>
    <col min="8" max="8" width="12.42578125" style="193" customWidth="1"/>
    <col min="9" max="9" width="11.85546875" style="193" customWidth="1"/>
    <col min="10" max="10" width="13" style="193" customWidth="1"/>
    <col min="11" max="11" width="12.42578125" style="193" customWidth="1"/>
    <col min="12" max="12" width="13" style="193" customWidth="1"/>
    <col min="13" max="13" width="12.7109375" style="193" customWidth="1"/>
    <col min="14" max="14" width="14" style="193" customWidth="1"/>
    <col min="15" max="15" width="8.5703125" style="193" customWidth="1"/>
    <col min="16" max="16" width="12.5703125" style="193" customWidth="1"/>
    <col min="17" max="17" width="12.28515625" style="193" customWidth="1"/>
    <col min="18" max="18" width="12.42578125" style="193" customWidth="1"/>
    <col min="19" max="19" width="12.5703125" style="193" customWidth="1"/>
    <col min="20" max="20" width="16.7109375" style="193" customWidth="1"/>
    <col min="21" max="21" width="8.140625" style="193" customWidth="1"/>
    <col min="22" max="22" width="12.42578125" style="193" customWidth="1"/>
    <col min="23" max="23" width="16.5703125" style="193" customWidth="1"/>
    <col min="24" max="24" width="12.7109375" style="193" customWidth="1"/>
    <col min="25" max="25" width="16.85546875" style="193" customWidth="1"/>
    <col min="26" max="26" width="14.85546875" style="193" bestFit="1" customWidth="1"/>
    <col min="27" max="27" width="12.7109375" style="193" bestFit="1" customWidth="1"/>
    <col min="28" max="16384" width="9.140625" style="193"/>
  </cols>
  <sheetData>
    <row r="1" spans="1:26" ht="22.5" customHeight="1">
      <c r="C1" s="1150" t="s">
        <v>135</v>
      </c>
      <c r="D1" s="1150"/>
      <c r="E1" s="1150"/>
      <c r="F1" s="1150"/>
      <c r="G1" s="1150"/>
      <c r="H1" s="1150"/>
      <c r="I1" s="1150"/>
      <c r="J1" s="1150"/>
      <c r="K1" s="1150"/>
      <c r="L1" s="1150"/>
      <c r="M1" s="1150"/>
      <c r="N1" s="1150"/>
      <c r="O1" s="1150"/>
      <c r="P1" s="1150"/>
      <c r="Q1" s="1150"/>
      <c r="R1" s="1150"/>
      <c r="S1" s="1150"/>
      <c r="T1" s="1150"/>
      <c r="U1" s="1150"/>
      <c r="V1" s="1150"/>
      <c r="W1" s="1150"/>
    </row>
    <row r="2" spans="1:26" ht="22.5" customHeight="1">
      <c r="C2" s="1151" t="s">
        <v>198</v>
      </c>
      <c r="D2" s="1150"/>
      <c r="E2" s="1150"/>
      <c r="F2" s="1150"/>
      <c r="G2" s="1150"/>
      <c r="H2" s="1150"/>
      <c r="I2" s="1150"/>
      <c r="J2" s="1150"/>
      <c r="K2" s="1150"/>
      <c r="L2" s="1150"/>
      <c r="M2" s="1150"/>
      <c r="N2" s="1150"/>
      <c r="O2" s="1150"/>
      <c r="P2" s="1150"/>
      <c r="Q2" s="1150"/>
      <c r="R2" s="1150"/>
      <c r="S2" s="1150"/>
      <c r="T2" s="1150"/>
      <c r="U2" s="1150"/>
      <c r="V2" s="1150"/>
      <c r="W2" s="1150"/>
    </row>
    <row r="3" spans="1:26" ht="20.25" hidden="1" customHeight="1"/>
    <row r="4" spans="1:26" ht="25.5" customHeight="1">
      <c r="B4" s="1152" t="s">
        <v>136</v>
      </c>
      <c r="C4" s="1154" t="s">
        <v>17</v>
      </c>
      <c r="D4" s="1156" t="s">
        <v>2</v>
      </c>
      <c r="E4" s="673" t="s">
        <v>3</v>
      </c>
      <c r="F4" s="188" t="s">
        <v>137</v>
      </c>
      <c r="G4" s="1158" t="s">
        <v>18</v>
      </c>
      <c r="H4" s="156" t="s">
        <v>5</v>
      </c>
      <c r="I4" s="1158" t="s">
        <v>6</v>
      </c>
      <c r="J4" s="169" t="s">
        <v>8</v>
      </c>
      <c r="K4" s="169" t="s">
        <v>8</v>
      </c>
      <c r="L4" s="170" t="s">
        <v>8</v>
      </c>
      <c r="M4" s="1160" t="s">
        <v>30</v>
      </c>
      <c r="N4" s="1161"/>
      <c r="O4" s="1162" t="s">
        <v>40</v>
      </c>
      <c r="P4" s="1163"/>
      <c r="Q4" s="1144" t="s">
        <v>42</v>
      </c>
      <c r="R4" s="1144" t="s">
        <v>43</v>
      </c>
      <c r="S4" s="170" t="s">
        <v>19</v>
      </c>
      <c r="T4" s="171" t="s">
        <v>1</v>
      </c>
      <c r="U4" s="1164" t="s">
        <v>126</v>
      </c>
      <c r="V4" s="1146" t="s">
        <v>127</v>
      </c>
      <c r="W4" s="194" t="s">
        <v>1</v>
      </c>
      <c r="X4" s="1148" t="s">
        <v>41</v>
      </c>
      <c r="Y4" s="190" t="s">
        <v>1</v>
      </c>
    </row>
    <row r="5" spans="1:26" ht="36" customHeight="1">
      <c r="B5" s="1153"/>
      <c r="C5" s="1155"/>
      <c r="D5" s="1157"/>
      <c r="E5" s="674" t="s">
        <v>9</v>
      </c>
      <c r="F5" s="189" t="s">
        <v>138</v>
      </c>
      <c r="G5" s="1159"/>
      <c r="H5" s="157" t="s">
        <v>10</v>
      </c>
      <c r="I5" s="1159"/>
      <c r="J5" s="172" t="s">
        <v>11</v>
      </c>
      <c r="K5" s="172" t="s">
        <v>12</v>
      </c>
      <c r="L5" s="173" t="s">
        <v>13</v>
      </c>
      <c r="M5" s="174" t="s">
        <v>32</v>
      </c>
      <c r="N5" s="173" t="s">
        <v>33</v>
      </c>
      <c r="O5" s="175" t="s">
        <v>14</v>
      </c>
      <c r="P5" s="176" t="s">
        <v>15</v>
      </c>
      <c r="Q5" s="1145"/>
      <c r="R5" s="1145"/>
      <c r="S5" s="177" t="s">
        <v>22</v>
      </c>
      <c r="T5" s="178" t="s">
        <v>23</v>
      </c>
      <c r="U5" s="1165"/>
      <c r="V5" s="1147"/>
      <c r="W5" s="195" t="s">
        <v>25</v>
      </c>
      <c r="X5" s="1149"/>
      <c r="Y5" s="179" t="s">
        <v>34</v>
      </c>
    </row>
    <row r="6" spans="1:26">
      <c r="B6" s="210">
        <v>1</v>
      </c>
      <c r="C6" s="211">
        <v>2</v>
      </c>
      <c r="D6" s="485">
        <v>3</v>
      </c>
      <c r="E6" s="675">
        <v>2</v>
      </c>
      <c r="F6" s="158">
        <v>5</v>
      </c>
      <c r="G6" s="159">
        <v>3</v>
      </c>
      <c r="H6" s="196">
        <v>4</v>
      </c>
      <c r="I6" s="196">
        <v>5</v>
      </c>
      <c r="J6" s="212">
        <v>6</v>
      </c>
      <c r="K6" s="213">
        <v>7</v>
      </c>
      <c r="L6" s="214" t="s">
        <v>134</v>
      </c>
      <c r="M6" s="213">
        <v>9</v>
      </c>
      <c r="N6" s="215">
        <v>10</v>
      </c>
      <c r="O6" s="213">
        <v>11</v>
      </c>
      <c r="P6" s="215" t="s">
        <v>139</v>
      </c>
      <c r="Q6" s="216" t="s">
        <v>140</v>
      </c>
      <c r="R6" s="216" t="s">
        <v>141</v>
      </c>
      <c r="S6" s="212">
        <v>15</v>
      </c>
      <c r="T6" s="217" t="s">
        <v>142</v>
      </c>
      <c r="U6" s="218" t="s">
        <v>146</v>
      </c>
      <c r="V6" s="219" t="s">
        <v>147</v>
      </c>
      <c r="W6" s="219" t="s">
        <v>148</v>
      </c>
      <c r="X6" s="219" t="s">
        <v>149</v>
      </c>
      <c r="Y6" s="220" t="s">
        <v>150</v>
      </c>
    </row>
    <row r="7" spans="1:26" s="198" customFormat="1" ht="15" customHeight="1">
      <c r="B7" s="226">
        <v>1</v>
      </c>
      <c r="C7" s="928">
        <v>43922</v>
      </c>
      <c r="D7" s="905"/>
      <c r="E7" s="906"/>
      <c r="F7" s="907" t="s">
        <v>36</v>
      </c>
      <c r="G7" s="908"/>
      <c r="H7" s="909"/>
      <c r="I7" s="910"/>
      <c r="J7" s="911"/>
      <c r="K7" s="911"/>
      <c r="L7" s="912"/>
      <c r="M7" s="912"/>
      <c r="N7" s="913"/>
      <c r="O7" s="912"/>
      <c r="P7" s="914"/>
      <c r="Q7" s="912"/>
      <c r="R7" s="913"/>
      <c r="S7" s="912"/>
      <c r="T7" s="912"/>
      <c r="U7" s="731"/>
      <c r="V7" s="731"/>
      <c r="W7" s="732"/>
      <c r="X7" s="732"/>
      <c r="Y7" s="912"/>
    </row>
    <row r="8" spans="1:26" ht="18" customHeight="1">
      <c r="B8" s="222"/>
      <c r="C8" s="1143" t="s">
        <v>48</v>
      </c>
      <c r="D8" s="1143"/>
      <c r="E8" s="1143"/>
      <c r="F8" s="1143"/>
      <c r="G8" s="222"/>
      <c r="H8" s="222"/>
      <c r="I8" s="222"/>
      <c r="J8" s="223">
        <f>SUM(J7:J7)</f>
        <v>0</v>
      </c>
      <c r="K8" s="223">
        <f>SUM(K7:K7)</f>
        <v>0</v>
      </c>
      <c r="L8" s="223">
        <f>SUM(L7:L7)</f>
        <v>0</v>
      </c>
      <c r="M8" s="223">
        <f>SUM(M7:M7)</f>
        <v>0</v>
      </c>
      <c r="N8" s="223">
        <f>SUM(N7:N7)</f>
        <v>0</v>
      </c>
      <c r="O8" s="223" t="e">
        <f>AVERAGE(O7:O7)</f>
        <v>#DIV/0!</v>
      </c>
      <c r="P8" s="223">
        <f>SUM(P7:P7)</f>
        <v>0</v>
      </c>
      <c r="Q8" s="223">
        <f>SUM(Q7:Q7)</f>
        <v>0</v>
      </c>
      <c r="R8" s="223">
        <f>SUM(R7:R7)</f>
        <v>0</v>
      </c>
      <c r="S8" s="223"/>
      <c r="T8" s="223">
        <f>SUM(T7:T7)</f>
        <v>0</v>
      </c>
      <c r="U8" s="223"/>
      <c r="V8" s="223" t="e">
        <f>+W8/R8</f>
        <v>#DIV/0!</v>
      </c>
      <c r="W8" s="223">
        <f>SUM(W7:W7)</f>
        <v>0</v>
      </c>
      <c r="X8" s="223">
        <f>SUM(X7:X7)</f>
        <v>0</v>
      </c>
      <c r="Y8" s="223">
        <f>SUM(Y7:Y7)</f>
        <v>0</v>
      </c>
      <c r="Z8" s="202">
        <f>+Y8</f>
        <v>0</v>
      </c>
    </row>
    <row r="9" spans="1:26" s="197" customFormat="1" ht="18" customHeight="1">
      <c r="B9" s="224"/>
      <c r="C9" s="224" t="s">
        <v>143</v>
      </c>
      <c r="D9" s="486"/>
      <c r="E9" s="486"/>
      <c r="F9" s="224"/>
      <c r="G9" s="224"/>
      <c r="H9" s="224"/>
      <c r="I9" s="224" t="s">
        <v>37</v>
      </c>
      <c r="J9" s="225">
        <v>0</v>
      </c>
      <c r="K9" s="225">
        <v>0</v>
      </c>
      <c r="L9" s="225">
        <v>0</v>
      </c>
      <c r="M9" s="225">
        <v>0</v>
      </c>
      <c r="N9" s="225">
        <v>0</v>
      </c>
      <c r="O9" s="225">
        <v>0</v>
      </c>
      <c r="P9" s="225">
        <v>0</v>
      </c>
      <c r="Q9" s="225">
        <v>0</v>
      </c>
      <c r="R9" s="225">
        <v>0</v>
      </c>
      <c r="S9" s="225">
        <v>0</v>
      </c>
      <c r="T9" s="225">
        <v>0</v>
      </c>
      <c r="U9" s="225">
        <v>0</v>
      </c>
      <c r="V9" s="225">
        <v>0</v>
      </c>
      <c r="W9" s="225">
        <v>0</v>
      </c>
      <c r="X9" s="225">
        <v>0</v>
      </c>
      <c r="Y9" s="225">
        <v>0</v>
      </c>
    </row>
    <row r="10" spans="1:26" s="197" customFormat="1">
      <c r="B10" s="739"/>
      <c r="C10" s="739" t="s">
        <v>144</v>
      </c>
      <c r="D10" s="738"/>
      <c r="E10" s="738"/>
      <c r="F10" s="739"/>
      <c r="G10" s="739"/>
      <c r="H10" s="739"/>
      <c r="I10" s="739" t="s">
        <v>38</v>
      </c>
      <c r="J10" s="729">
        <f>+J8</f>
        <v>0</v>
      </c>
      <c r="K10" s="729">
        <f t="shared" ref="K10:Y10" si="0">+K8</f>
        <v>0</v>
      </c>
      <c r="L10" s="729">
        <f t="shared" si="0"/>
        <v>0</v>
      </c>
      <c r="M10" s="729">
        <f t="shared" si="0"/>
        <v>0</v>
      </c>
      <c r="N10" s="729">
        <f t="shared" si="0"/>
        <v>0</v>
      </c>
      <c r="O10" s="729" t="e">
        <f t="shared" si="0"/>
        <v>#DIV/0!</v>
      </c>
      <c r="P10" s="729">
        <f t="shared" si="0"/>
        <v>0</v>
      </c>
      <c r="Q10" s="729">
        <f t="shared" si="0"/>
        <v>0</v>
      </c>
      <c r="R10" s="729">
        <f t="shared" si="0"/>
        <v>0</v>
      </c>
      <c r="S10" s="729">
        <f t="shared" si="0"/>
        <v>0</v>
      </c>
      <c r="T10" s="729">
        <f t="shared" si="0"/>
        <v>0</v>
      </c>
      <c r="U10" s="729">
        <f t="shared" si="0"/>
        <v>0</v>
      </c>
      <c r="V10" s="729" t="e">
        <f t="shared" si="0"/>
        <v>#DIV/0!</v>
      </c>
      <c r="W10" s="729">
        <f t="shared" si="0"/>
        <v>0</v>
      </c>
      <c r="X10" s="729">
        <f t="shared" si="0"/>
        <v>0</v>
      </c>
      <c r="Y10" s="729">
        <f t="shared" si="0"/>
        <v>0</v>
      </c>
    </row>
    <row r="11" spans="1:26" s="926" customFormat="1" ht="23.25" customHeight="1">
      <c r="A11" s="918"/>
      <c r="B11" s="696">
        <v>1</v>
      </c>
      <c r="C11" s="928">
        <f>+C7+1</f>
        <v>43923</v>
      </c>
      <c r="D11" s="919"/>
      <c r="E11" s="803"/>
      <c r="F11" s="920" t="s">
        <v>36</v>
      </c>
      <c r="G11" s="921"/>
      <c r="H11" s="922"/>
      <c r="I11" s="923"/>
      <c r="J11" s="884"/>
      <c r="K11" s="884"/>
      <c r="L11" s="885"/>
      <c r="M11" s="885"/>
      <c r="N11" s="886"/>
      <c r="O11" s="885"/>
      <c r="P11" s="887"/>
      <c r="Q11" s="885"/>
      <c r="R11" s="886"/>
      <c r="S11" s="885"/>
      <c r="T11" s="885"/>
      <c r="U11" s="888"/>
      <c r="V11" s="888"/>
      <c r="W11" s="924"/>
      <c r="X11" s="924"/>
      <c r="Y11" s="885"/>
      <c r="Z11" s="925"/>
    </row>
    <row r="12" spans="1:26">
      <c r="B12" s="222"/>
      <c r="C12" s="1143" t="s">
        <v>49</v>
      </c>
      <c r="D12" s="1143"/>
      <c r="E12" s="1143"/>
      <c r="F12" s="1143"/>
      <c r="G12" s="222"/>
      <c r="H12" s="222"/>
      <c r="I12" s="222"/>
      <c r="J12" s="223">
        <f>SUM(J11:J11)</f>
        <v>0</v>
      </c>
      <c r="K12" s="223">
        <f>SUM(K11:K11)</f>
        <v>0</v>
      </c>
      <c r="L12" s="223">
        <f>SUM(L11:L11)</f>
        <v>0</v>
      </c>
      <c r="M12" s="223">
        <f>SUM(M11:M11)</f>
        <v>0</v>
      </c>
      <c r="N12" s="223">
        <f>SUM(N11:N11)</f>
        <v>0</v>
      </c>
      <c r="O12" s="223" t="e">
        <f>AVERAGE(O11:O11)</f>
        <v>#DIV/0!</v>
      </c>
      <c r="P12" s="223">
        <f>SUM(P11:P11)</f>
        <v>0</v>
      </c>
      <c r="Q12" s="223">
        <f>SUM(Q11:Q11)</f>
        <v>0</v>
      </c>
      <c r="R12" s="223">
        <f>SUM(R11:R11)</f>
        <v>0</v>
      </c>
      <c r="S12" s="223"/>
      <c r="T12" s="223">
        <f>SUM(T11:T11)</f>
        <v>0</v>
      </c>
      <c r="U12" s="223"/>
      <c r="V12" s="223" t="e">
        <f>+W12/R12</f>
        <v>#DIV/0!</v>
      </c>
      <c r="W12" s="223">
        <f>SUM(W11:W11)</f>
        <v>0</v>
      </c>
      <c r="X12" s="223">
        <f>SUM(X11:X11)</f>
        <v>0</v>
      </c>
      <c r="Y12" s="223">
        <f>SUM(Y11:Y11)</f>
        <v>0</v>
      </c>
      <c r="Z12" s="202">
        <f>+Y12+Z8</f>
        <v>0</v>
      </c>
    </row>
    <row r="13" spans="1:26" s="197" customFormat="1">
      <c r="B13" s="224"/>
      <c r="C13" s="224" t="s">
        <v>143</v>
      </c>
      <c r="D13" s="486"/>
      <c r="E13" s="486"/>
      <c r="F13" s="224"/>
      <c r="G13" s="224"/>
      <c r="H13" s="224"/>
      <c r="I13" s="224" t="s">
        <v>37</v>
      </c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</row>
    <row r="14" spans="1:26" s="197" customFormat="1">
      <c r="B14" s="224"/>
      <c r="C14" s="224" t="s">
        <v>144</v>
      </c>
      <c r="D14" s="486"/>
      <c r="E14" s="676"/>
      <c r="F14" s="592"/>
      <c r="G14" s="592"/>
      <c r="H14" s="592"/>
      <c r="I14" s="592" t="s">
        <v>38</v>
      </c>
      <c r="J14" s="593">
        <f>+J12</f>
        <v>0</v>
      </c>
      <c r="K14" s="593">
        <f t="shared" ref="K14:Y14" si="1">+K12</f>
        <v>0</v>
      </c>
      <c r="L14" s="593">
        <f t="shared" si="1"/>
        <v>0</v>
      </c>
      <c r="M14" s="593">
        <f t="shared" si="1"/>
        <v>0</v>
      </c>
      <c r="N14" s="593">
        <f t="shared" si="1"/>
        <v>0</v>
      </c>
      <c r="O14" s="593" t="e">
        <f t="shared" si="1"/>
        <v>#DIV/0!</v>
      </c>
      <c r="P14" s="593">
        <f t="shared" si="1"/>
        <v>0</v>
      </c>
      <c r="Q14" s="593">
        <f t="shared" si="1"/>
        <v>0</v>
      </c>
      <c r="R14" s="593">
        <f t="shared" si="1"/>
        <v>0</v>
      </c>
      <c r="S14" s="593">
        <f t="shared" si="1"/>
        <v>0</v>
      </c>
      <c r="T14" s="593">
        <f t="shared" si="1"/>
        <v>0</v>
      </c>
      <c r="U14" s="593"/>
      <c r="V14" s="593" t="e">
        <f t="shared" si="1"/>
        <v>#DIV/0!</v>
      </c>
      <c r="W14" s="593">
        <f t="shared" si="1"/>
        <v>0</v>
      </c>
      <c r="X14" s="593">
        <f t="shared" si="1"/>
        <v>0</v>
      </c>
      <c r="Y14" s="593">
        <f t="shared" si="1"/>
        <v>0</v>
      </c>
    </row>
    <row r="15" spans="1:26" s="198" customFormat="1" ht="20.100000000000001" customHeight="1">
      <c r="B15" s="226">
        <v>1</v>
      </c>
      <c r="C15" s="928">
        <f>+C11+1</f>
        <v>43924</v>
      </c>
      <c r="D15" s="905"/>
      <c r="E15" s="906"/>
      <c r="F15" s="920" t="s">
        <v>36</v>
      </c>
      <c r="G15" s="908"/>
      <c r="H15" s="909"/>
      <c r="I15" s="910"/>
      <c r="J15" s="911"/>
      <c r="K15" s="911"/>
      <c r="L15" s="912"/>
      <c r="M15" s="912"/>
      <c r="N15" s="913"/>
      <c r="O15" s="912"/>
      <c r="P15" s="914"/>
      <c r="Q15" s="912"/>
      <c r="R15" s="913"/>
      <c r="S15" s="912"/>
      <c r="T15" s="912"/>
      <c r="U15" s="731"/>
      <c r="V15" s="731"/>
      <c r="W15" s="732"/>
      <c r="X15" s="732"/>
      <c r="Y15" s="912"/>
    </row>
    <row r="16" spans="1:26" s="198" customFormat="1" ht="20.100000000000001" customHeight="1">
      <c r="B16" s="226">
        <v>2</v>
      </c>
      <c r="C16" s="227"/>
      <c r="D16" s="905"/>
      <c r="E16" s="906"/>
      <c r="F16" s="907"/>
      <c r="G16" s="908"/>
      <c r="H16" s="909"/>
      <c r="I16" s="910"/>
      <c r="J16" s="911"/>
      <c r="K16" s="911"/>
      <c r="L16" s="912"/>
      <c r="M16" s="912"/>
      <c r="N16" s="913"/>
      <c r="O16" s="912"/>
      <c r="P16" s="914"/>
      <c r="Q16" s="912"/>
      <c r="R16" s="913"/>
      <c r="S16" s="912"/>
      <c r="T16" s="912"/>
      <c r="U16" s="731"/>
      <c r="V16" s="731"/>
      <c r="W16" s="732"/>
      <c r="X16" s="732"/>
      <c r="Y16" s="912"/>
    </row>
    <row r="17" spans="1:26" ht="20.100000000000001" customHeight="1">
      <c r="B17" s="222"/>
      <c r="C17" s="1143" t="s">
        <v>50</v>
      </c>
      <c r="D17" s="1143"/>
      <c r="E17" s="1143"/>
      <c r="F17" s="1143"/>
      <c r="G17" s="222"/>
      <c r="H17" s="222"/>
      <c r="I17" s="222"/>
      <c r="J17" s="223">
        <f>SUM(J15:J16)</f>
        <v>0</v>
      </c>
      <c r="K17" s="223">
        <f t="shared" ref="K17:Y17" si="2">SUM(K15:K16)</f>
        <v>0</v>
      </c>
      <c r="L17" s="223">
        <f t="shared" si="2"/>
        <v>0</v>
      </c>
      <c r="M17" s="223">
        <f t="shared" si="2"/>
        <v>0</v>
      </c>
      <c r="N17" s="223">
        <f t="shared" si="2"/>
        <v>0</v>
      </c>
      <c r="O17" s="223" t="e">
        <f>AVERAGE(O15:O16)</f>
        <v>#DIV/0!</v>
      </c>
      <c r="P17" s="223">
        <f t="shared" si="2"/>
        <v>0</v>
      </c>
      <c r="Q17" s="223">
        <f t="shared" si="2"/>
        <v>0</v>
      </c>
      <c r="R17" s="223">
        <f t="shared" si="2"/>
        <v>0</v>
      </c>
      <c r="S17" s="223"/>
      <c r="T17" s="223">
        <f t="shared" si="2"/>
        <v>0</v>
      </c>
      <c r="U17" s="223"/>
      <c r="V17" s="223" t="e">
        <f>+W17/R17</f>
        <v>#DIV/0!</v>
      </c>
      <c r="W17" s="223">
        <f t="shared" si="2"/>
        <v>0</v>
      </c>
      <c r="X17" s="223">
        <f t="shared" si="2"/>
        <v>0</v>
      </c>
      <c r="Y17" s="223">
        <f t="shared" si="2"/>
        <v>0</v>
      </c>
      <c r="Z17" s="595">
        <f>+Y17+Z12</f>
        <v>0</v>
      </c>
    </row>
    <row r="18" spans="1:26" s="197" customFormat="1" ht="15" customHeight="1">
      <c r="B18" s="224"/>
      <c r="C18" s="224" t="s">
        <v>143</v>
      </c>
      <c r="D18" s="486"/>
      <c r="E18" s="486"/>
      <c r="F18" s="224" t="s">
        <v>38</v>
      </c>
      <c r="G18" s="224"/>
      <c r="H18" s="224"/>
      <c r="I18" s="224"/>
      <c r="J18" s="225">
        <f>+J17</f>
        <v>0</v>
      </c>
      <c r="K18" s="225">
        <f t="shared" ref="K18:Y18" si="3">+K17</f>
        <v>0</v>
      </c>
      <c r="L18" s="225">
        <f t="shared" si="3"/>
        <v>0</v>
      </c>
      <c r="M18" s="225">
        <f t="shared" si="3"/>
        <v>0</v>
      </c>
      <c r="N18" s="225">
        <f t="shared" si="3"/>
        <v>0</v>
      </c>
      <c r="O18" s="225" t="e">
        <f t="shared" si="3"/>
        <v>#DIV/0!</v>
      </c>
      <c r="P18" s="225">
        <f t="shared" si="3"/>
        <v>0</v>
      </c>
      <c r="Q18" s="225">
        <f t="shared" si="3"/>
        <v>0</v>
      </c>
      <c r="R18" s="225">
        <f t="shared" si="3"/>
        <v>0</v>
      </c>
      <c r="S18" s="225"/>
      <c r="T18" s="225">
        <f t="shared" si="3"/>
        <v>0</v>
      </c>
      <c r="U18" s="225"/>
      <c r="V18" s="225" t="e">
        <f t="shared" si="3"/>
        <v>#DIV/0!</v>
      </c>
      <c r="W18" s="225">
        <f t="shared" si="3"/>
        <v>0</v>
      </c>
      <c r="X18" s="225">
        <f t="shared" si="3"/>
        <v>0</v>
      </c>
      <c r="Y18" s="225">
        <f t="shared" si="3"/>
        <v>0</v>
      </c>
    </row>
    <row r="19" spans="1:26" s="197" customFormat="1" ht="15" customHeight="1">
      <c r="B19" s="224"/>
      <c r="C19" s="224" t="s">
        <v>144</v>
      </c>
      <c r="D19" s="486"/>
      <c r="E19" s="676"/>
      <c r="F19" s="592" t="s">
        <v>37</v>
      </c>
      <c r="G19" s="592"/>
      <c r="H19" s="592"/>
      <c r="I19" s="592"/>
      <c r="J19" s="593"/>
      <c r="K19" s="593"/>
      <c r="L19" s="593"/>
      <c r="M19" s="593"/>
      <c r="N19" s="593"/>
      <c r="O19" s="593"/>
      <c r="P19" s="593"/>
      <c r="Q19" s="593"/>
      <c r="R19" s="593"/>
      <c r="S19" s="593"/>
      <c r="T19" s="593"/>
      <c r="U19" s="593"/>
      <c r="V19" s="593"/>
      <c r="W19" s="593"/>
      <c r="X19" s="593"/>
      <c r="Y19" s="593"/>
    </row>
    <row r="20" spans="1:26" ht="20.100000000000001" customHeight="1">
      <c r="B20" s="226">
        <v>1</v>
      </c>
      <c r="C20" s="928">
        <f>+C15+1</f>
        <v>43925</v>
      </c>
      <c r="D20" s="905"/>
      <c r="E20" s="599"/>
      <c r="F20" s="907" t="s">
        <v>36</v>
      </c>
      <c r="G20" s="596"/>
      <c r="H20" s="597"/>
      <c r="I20" s="598"/>
      <c r="J20" s="911"/>
      <c r="K20" s="911"/>
      <c r="L20" s="912"/>
      <c r="M20" s="912"/>
      <c r="N20" s="913"/>
      <c r="O20" s="912"/>
      <c r="P20" s="914"/>
      <c r="Q20" s="912"/>
      <c r="R20" s="913"/>
      <c r="S20" s="912"/>
      <c r="T20" s="912"/>
      <c r="U20" s="731"/>
      <c r="V20" s="731"/>
      <c r="W20" s="732"/>
      <c r="X20" s="732"/>
      <c r="Y20" s="912"/>
    </row>
    <row r="21" spans="1:26" ht="20.100000000000001" customHeight="1">
      <c r="B21" s="222"/>
      <c r="C21" s="1143" t="s">
        <v>51</v>
      </c>
      <c r="D21" s="1143"/>
      <c r="E21" s="1143"/>
      <c r="F21" s="1143"/>
      <c r="G21" s="222"/>
      <c r="H21" s="222"/>
      <c r="I21" s="222"/>
      <c r="J21" s="223">
        <f>SUM(J20:J20)</f>
        <v>0</v>
      </c>
      <c r="K21" s="223">
        <f t="shared" ref="K21:Y21" si="4">SUM(K20:K20)</f>
        <v>0</v>
      </c>
      <c r="L21" s="223">
        <f t="shared" si="4"/>
        <v>0</v>
      </c>
      <c r="M21" s="223">
        <f t="shared" si="4"/>
        <v>0</v>
      </c>
      <c r="N21" s="223">
        <f t="shared" si="4"/>
        <v>0</v>
      </c>
      <c r="O21" s="223">
        <f t="shared" si="4"/>
        <v>0</v>
      </c>
      <c r="P21" s="223">
        <f t="shared" si="4"/>
        <v>0</v>
      </c>
      <c r="Q21" s="223">
        <f t="shared" si="4"/>
        <v>0</v>
      </c>
      <c r="R21" s="223">
        <f t="shared" si="4"/>
        <v>0</v>
      </c>
      <c r="S21" s="223"/>
      <c r="T21" s="223">
        <f t="shared" si="4"/>
        <v>0</v>
      </c>
      <c r="U21" s="223"/>
      <c r="V21" s="223" t="e">
        <f>+W21/R21</f>
        <v>#DIV/0!</v>
      </c>
      <c r="W21" s="223">
        <f t="shared" si="4"/>
        <v>0</v>
      </c>
      <c r="X21" s="223">
        <f t="shared" si="4"/>
        <v>0</v>
      </c>
      <c r="Y21" s="223">
        <f t="shared" si="4"/>
        <v>0</v>
      </c>
      <c r="Z21" s="595">
        <f>+Y21+Z17</f>
        <v>0</v>
      </c>
    </row>
    <row r="22" spans="1:26" s="197" customFormat="1" ht="19.5" customHeight="1">
      <c r="B22" s="224"/>
      <c r="C22" s="224" t="s">
        <v>143</v>
      </c>
      <c r="D22" s="486"/>
      <c r="E22" s="486"/>
      <c r="F22" s="224"/>
      <c r="G22" s="224"/>
      <c r="H22" s="224"/>
      <c r="I22" s="224" t="s">
        <v>37</v>
      </c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</row>
    <row r="23" spans="1:26" s="197" customFormat="1" ht="19.5" customHeight="1">
      <c r="B23" s="224"/>
      <c r="C23" s="224" t="s">
        <v>144</v>
      </c>
      <c r="D23" s="486"/>
      <c r="E23" s="486"/>
      <c r="F23" s="224"/>
      <c r="G23" s="224"/>
      <c r="H23" s="224"/>
      <c r="I23" s="224" t="s">
        <v>38</v>
      </c>
      <c r="J23" s="593">
        <f>+J21</f>
        <v>0</v>
      </c>
      <c r="K23" s="593">
        <f t="shared" ref="K23:Y23" si="5">+K21</f>
        <v>0</v>
      </c>
      <c r="L23" s="593">
        <f t="shared" si="5"/>
        <v>0</v>
      </c>
      <c r="M23" s="593">
        <f t="shared" si="5"/>
        <v>0</v>
      </c>
      <c r="N23" s="593">
        <f t="shared" si="5"/>
        <v>0</v>
      </c>
      <c r="O23" s="593">
        <f t="shared" si="5"/>
        <v>0</v>
      </c>
      <c r="P23" s="593">
        <f t="shared" si="5"/>
        <v>0</v>
      </c>
      <c r="Q23" s="593">
        <f t="shared" si="5"/>
        <v>0</v>
      </c>
      <c r="R23" s="593">
        <f t="shared" si="5"/>
        <v>0</v>
      </c>
      <c r="S23" s="593">
        <f t="shared" si="5"/>
        <v>0</v>
      </c>
      <c r="T23" s="593">
        <f t="shared" si="5"/>
        <v>0</v>
      </c>
      <c r="U23" s="593"/>
      <c r="V23" s="593" t="e">
        <f t="shared" si="5"/>
        <v>#DIV/0!</v>
      </c>
      <c r="W23" s="593">
        <f t="shared" si="5"/>
        <v>0</v>
      </c>
      <c r="X23" s="593">
        <f t="shared" si="5"/>
        <v>0</v>
      </c>
      <c r="Y23" s="593">
        <f t="shared" si="5"/>
        <v>0</v>
      </c>
    </row>
    <row r="24" spans="1:26" s="200" customFormat="1" ht="14.25" customHeight="1">
      <c r="A24" s="199"/>
      <c r="B24" s="226">
        <v>1</v>
      </c>
      <c r="C24" s="928">
        <f>+C20+1</f>
        <v>43926</v>
      </c>
      <c r="D24" s="488"/>
      <c r="E24" s="677"/>
      <c r="F24" s="594" t="s">
        <v>36</v>
      </c>
      <c r="G24" s="204"/>
      <c r="H24" s="205"/>
      <c r="I24" s="206"/>
      <c r="J24" s="600"/>
      <c r="K24" s="600"/>
      <c r="L24" s="601"/>
      <c r="M24" s="601"/>
      <c r="N24" s="602"/>
      <c r="O24" s="601"/>
      <c r="P24" s="603"/>
      <c r="Q24" s="601"/>
      <c r="R24" s="602"/>
      <c r="S24" s="601"/>
      <c r="T24" s="601"/>
      <c r="U24" s="604"/>
      <c r="V24" s="604"/>
      <c r="W24" s="605"/>
      <c r="X24" s="605"/>
      <c r="Y24" s="606"/>
      <c r="Z24" s="199"/>
    </row>
    <row r="25" spans="1:26" s="200" customFormat="1" ht="15" customHeight="1">
      <c r="A25" s="199"/>
      <c r="B25" s="226">
        <v>2</v>
      </c>
      <c r="C25" s="227"/>
      <c r="D25" s="488"/>
      <c r="E25" s="677"/>
      <c r="F25" s="228"/>
      <c r="G25" s="204"/>
      <c r="H25" s="205"/>
      <c r="I25" s="206"/>
      <c r="J25" s="600"/>
      <c r="K25" s="600"/>
      <c r="L25" s="601"/>
      <c r="M25" s="601"/>
      <c r="N25" s="602"/>
      <c r="O25" s="601"/>
      <c r="P25" s="603"/>
      <c r="Q25" s="601"/>
      <c r="R25" s="602"/>
      <c r="S25" s="601"/>
      <c r="T25" s="601"/>
      <c r="U25" s="604"/>
      <c r="V25" s="604"/>
      <c r="W25" s="605"/>
      <c r="X25" s="605"/>
      <c r="Y25" s="606"/>
      <c r="Z25" s="199"/>
    </row>
    <row r="26" spans="1:26" s="200" customFormat="1" ht="15" customHeight="1">
      <c r="A26" s="199"/>
      <c r="B26" s="226">
        <v>3</v>
      </c>
      <c r="C26" s="227"/>
      <c r="D26" s="488"/>
      <c r="E26" s="677"/>
      <c r="F26" s="228"/>
      <c r="G26" s="204"/>
      <c r="H26" s="205"/>
      <c r="I26" s="206"/>
      <c r="J26" s="600"/>
      <c r="K26" s="600"/>
      <c r="L26" s="601"/>
      <c r="M26" s="601"/>
      <c r="N26" s="602"/>
      <c r="O26" s="601"/>
      <c r="P26" s="603"/>
      <c r="Q26" s="601"/>
      <c r="R26" s="602"/>
      <c r="S26" s="601"/>
      <c r="T26" s="601"/>
      <c r="U26" s="604"/>
      <c r="V26" s="604"/>
      <c r="W26" s="605"/>
      <c r="X26" s="605"/>
      <c r="Y26" s="606"/>
      <c r="Z26" s="199"/>
    </row>
    <row r="27" spans="1:26" s="200" customFormat="1" ht="15" customHeight="1">
      <c r="A27" s="199"/>
      <c r="B27" s="226">
        <v>4</v>
      </c>
      <c r="C27" s="227"/>
      <c r="D27" s="488"/>
      <c r="E27" s="677"/>
      <c r="F27" s="228"/>
      <c r="G27" s="204"/>
      <c r="H27" s="205"/>
      <c r="I27" s="206"/>
      <c r="J27" s="600"/>
      <c r="K27" s="600"/>
      <c r="L27" s="601"/>
      <c r="M27" s="601"/>
      <c r="N27" s="602"/>
      <c r="O27" s="601"/>
      <c r="P27" s="603"/>
      <c r="Q27" s="601"/>
      <c r="R27" s="602"/>
      <c r="S27" s="601"/>
      <c r="T27" s="601"/>
      <c r="U27" s="604"/>
      <c r="V27" s="604"/>
      <c r="W27" s="605"/>
      <c r="X27" s="605"/>
      <c r="Y27" s="606"/>
      <c r="Z27" s="199"/>
    </row>
    <row r="28" spans="1:26" ht="15" customHeight="1">
      <c r="B28" s="222"/>
      <c r="C28" s="1143" t="s">
        <v>52</v>
      </c>
      <c r="D28" s="1143"/>
      <c r="E28" s="1143"/>
      <c r="F28" s="1143"/>
      <c r="G28" s="222"/>
      <c r="H28" s="222"/>
      <c r="I28" s="222"/>
      <c r="J28" s="223">
        <f>SUM(J24:J27)</f>
        <v>0</v>
      </c>
      <c r="K28" s="223">
        <f t="shared" ref="K28:X28" si="6">SUM(K24:K27)</f>
        <v>0</v>
      </c>
      <c r="L28" s="223">
        <f t="shared" si="6"/>
        <v>0</v>
      </c>
      <c r="M28" s="223">
        <f t="shared" si="6"/>
        <v>0</v>
      </c>
      <c r="N28" s="223">
        <f t="shared" si="6"/>
        <v>0</v>
      </c>
      <c r="O28" s="223">
        <f t="shared" si="6"/>
        <v>0</v>
      </c>
      <c r="P28" s="223">
        <f t="shared" si="6"/>
        <v>0</v>
      </c>
      <c r="Q28" s="223">
        <f t="shared" si="6"/>
        <v>0</v>
      </c>
      <c r="R28" s="223">
        <f t="shared" si="6"/>
        <v>0</v>
      </c>
      <c r="S28" s="223"/>
      <c r="T28" s="223">
        <f t="shared" si="6"/>
        <v>0</v>
      </c>
      <c r="U28" s="223"/>
      <c r="V28" s="223" t="e">
        <f>+W28/R28</f>
        <v>#DIV/0!</v>
      </c>
      <c r="W28" s="223">
        <f t="shared" si="6"/>
        <v>0</v>
      </c>
      <c r="X28" s="223">
        <f t="shared" si="6"/>
        <v>0</v>
      </c>
      <c r="Y28" s="223">
        <f>SUM(Y24:Y27)</f>
        <v>0</v>
      </c>
      <c r="Z28" s="202">
        <f>+Y28+Z21</f>
        <v>0</v>
      </c>
    </row>
    <row r="29" spans="1:26" s="197" customFormat="1" ht="15" customHeight="1">
      <c r="B29" s="224"/>
      <c r="C29" s="224" t="s">
        <v>143</v>
      </c>
      <c r="D29" s="486"/>
      <c r="E29" s="486"/>
      <c r="F29" s="224"/>
      <c r="G29" s="224"/>
      <c r="H29" s="224"/>
      <c r="I29" s="224" t="s">
        <v>37</v>
      </c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</row>
    <row r="30" spans="1:26" s="197" customFormat="1" ht="15" customHeight="1">
      <c r="B30" s="224"/>
      <c r="C30" s="224" t="s">
        <v>144</v>
      </c>
      <c r="D30" s="486"/>
      <c r="E30" s="486"/>
      <c r="F30" s="224"/>
      <c r="G30" s="224"/>
      <c r="H30" s="224"/>
      <c r="I30" s="224" t="s">
        <v>38</v>
      </c>
      <c r="J30" s="593">
        <f>+J28</f>
        <v>0</v>
      </c>
      <c r="K30" s="593">
        <f t="shared" ref="K30:Y30" si="7">+K28</f>
        <v>0</v>
      </c>
      <c r="L30" s="593">
        <f t="shared" si="7"/>
        <v>0</v>
      </c>
      <c r="M30" s="593">
        <f t="shared" si="7"/>
        <v>0</v>
      </c>
      <c r="N30" s="593">
        <f t="shared" si="7"/>
        <v>0</v>
      </c>
      <c r="O30" s="593">
        <f t="shared" si="7"/>
        <v>0</v>
      </c>
      <c r="P30" s="593">
        <f t="shared" si="7"/>
        <v>0</v>
      </c>
      <c r="Q30" s="593">
        <f t="shared" si="7"/>
        <v>0</v>
      </c>
      <c r="R30" s="593">
        <f t="shared" si="7"/>
        <v>0</v>
      </c>
      <c r="S30" s="593">
        <f t="shared" si="7"/>
        <v>0</v>
      </c>
      <c r="T30" s="593">
        <f t="shared" si="7"/>
        <v>0</v>
      </c>
      <c r="U30" s="593">
        <f t="shared" si="7"/>
        <v>0</v>
      </c>
      <c r="V30" s="593" t="e">
        <f t="shared" si="7"/>
        <v>#DIV/0!</v>
      </c>
      <c r="W30" s="593">
        <f t="shared" si="7"/>
        <v>0</v>
      </c>
      <c r="X30" s="593">
        <f t="shared" si="7"/>
        <v>0</v>
      </c>
      <c r="Y30" s="593">
        <f t="shared" si="7"/>
        <v>0</v>
      </c>
    </row>
    <row r="31" spans="1:26" ht="15" customHeight="1">
      <c r="B31" s="226">
        <v>1</v>
      </c>
      <c r="C31" s="941">
        <f>+C24+1</f>
        <v>43927</v>
      </c>
      <c r="D31" s="488"/>
      <c r="E31" s="677"/>
      <c r="F31" s="594" t="s">
        <v>36</v>
      </c>
      <c r="G31" s="204"/>
      <c r="H31" s="205"/>
      <c r="I31" s="206"/>
      <c r="J31" s="607"/>
      <c r="K31" s="607"/>
      <c r="L31" s="608"/>
      <c r="M31" s="608"/>
      <c r="N31" s="609"/>
      <c r="O31" s="608"/>
      <c r="P31" s="610"/>
      <c r="Q31" s="608"/>
      <c r="R31" s="609"/>
      <c r="S31" s="608"/>
      <c r="T31" s="608"/>
      <c r="U31" s="611"/>
      <c r="V31" s="611"/>
      <c r="W31" s="612"/>
      <c r="X31" s="612"/>
      <c r="Y31" s="606"/>
    </row>
    <row r="32" spans="1:26" s="200" customFormat="1" ht="15" customHeight="1">
      <c r="A32" s="199"/>
      <c r="B32" s="226">
        <v>2</v>
      </c>
      <c r="C32" s="227"/>
      <c r="D32" s="488"/>
      <c r="E32" s="677"/>
      <c r="F32" s="228"/>
      <c r="G32" s="204"/>
      <c r="H32" s="205"/>
      <c r="I32" s="206"/>
      <c r="J32" s="607"/>
      <c r="K32" s="607"/>
      <c r="L32" s="608"/>
      <c r="M32" s="608"/>
      <c r="N32" s="609"/>
      <c r="O32" s="608"/>
      <c r="P32" s="610"/>
      <c r="Q32" s="608"/>
      <c r="R32" s="609"/>
      <c r="S32" s="608"/>
      <c r="T32" s="608"/>
      <c r="U32" s="611"/>
      <c r="V32" s="611"/>
      <c r="W32" s="612"/>
      <c r="X32" s="612"/>
      <c r="Y32" s="606"/>
      <c r="Z32" s="199"/>
    </row>
    <row r="33" spans="1:26" ht="15" customHeight="1">
      <c r="B33" s="222"/>
      <c r="C33" s="1143" t="s">
        <v>53</v>
      </c>
      <c r="D33" s="1143"/>
      <c r="E33" s="1143"/>
      <c r="F33" s="1143"/>
      <c r="G33" s="222"/>
      <c r="H33" s="222"/>
      <c r="I33" s="222"/>
      <c r="J33" s="223">
        <f>SUM(J31:J32)</f>
        <v>0</v>
      </c>
      <c r="K33" s="223">
        <f t="shared" ref="K33:Y33" si="8">SUM(K31:K32)</f>
        <v>0</v>
      </c>
      <c r="L33" s="223">
        <f>SUM(L31:L32)</f>
        <v>0</v>
      </c>
      <c r="M33" s="223">
        <f t="shared" si="8"/>
        <v>0</v>
      </c>
      <c r="N33" s="223">
        <f t="shared" si="8"/>
        <v>0</v>
      </c>
      <c r="O33" s="223">
        <f t="shared" si="8"/>
        <v>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/>
      <c r="T33" s="223">
        <f t="shared" si="8"/>
        <v>0</v>
      </c>
      <c r="U33" s="223"/>
      <c r="V33" s="223" t="e">
        <f>+W33/R33</f>
        <v>#DIV/0!</v>
      </c>
      <c r="W33" s="223">
        <f t="shared" si="8"/>
        <v>0</v>
      </c>
      <c r="X33" s="223">
        <f t="shared" si="8"/>
        <v>0</v>
      </c>
      <c r="Y33" s="223">
        <f t="shared" si="8"/>
        <v>0</v>
      </c>
      <c r="Z33" s="202">
        <f>+Y33+Z28</f>
        <v>0</v>
      </c>
    </row>
    <row r="34" spans="1:26" s="197" customFormat="1" ht="15" customHeight="1">
      <c r="B34" s="224"/>
      <c r="C34" s="224" t="s">
        <v>143</v>
      </c>
      <c r="D34" s="486"/>
      <c r="E34" s="486"/>
      <c r="F34" s="224"/>
      <c r="G34" s="224"/>
      <c r="H34" s="224"/>
      <c r="I34" s="224" t="s">
        <v>37</v>
      </c>
      <c r="J34" s="225">
        <v>0</v>
      </c>
      <c r="K34" s="225">
        <v>0</v>
      </c>
      <c r="L34" s="225">
        <v>0</v>
      </c>
      <c r="M34" s="225">
        <v>0</v>
      </c>
      <c r="N34" s="225">
        <v>0</v>
      </c>
      <c r="O34" s="225">
        <v>0</v>
      </c>
      <c r="P34" s="225">
        <v>0</v>
      </c>
      <c r="Q34" s="225">
        <v>0</v>
      </c>
      <c r="R34" s="225">
        <v>0</v>
      </c>
      <c r="S34" s="225">
        <v>0</v>
      </c>
      <c r="T34" s="225">
        <v>0</v>
      </c>
      <c r="U34" s="225">
        <v>0</v>
      </c>
      <c r="V34" s="225">
        <v>0</v>
      </c>
      <c r="W34" s="225">
        <v>0</v>
      </c>
      <c r="X34" s="225">
        <v>0</v>
      </c>
      <c r="Y34" s="225">
        <v>0</v>
      </c>
    </row>
    <row r="35" spans="1:26" s="197" customFormat="1">
      <c r="B35" s="224"/>
      <c r="C35" s="224" t="s">
        <v>144</v>
      </c>
      <c r="D35" s="486"/>
      <c r="E35" s="486"/>
      <c r="F35" s="224"/>
      <c r="G35" s="224"/>
      <c r="H35" s="224"/>
      <c r="I35" s="224" t="s">
        <v>38</v>
      </c>
      <c r="J35" s="225">
        <f>+J33</f>
        <v>0</v>
      </c>
      <c r="K35" s="225">
        <f t="shared" ref="K35:Y35" si="9">+K33</f>
        <v>0</v>
      </c>
      <c r="L35" s="225">
        <f t="shared" si="9"/>
        <v>0</v>
      </c>
      <c r="M35" s="225">
        <f t="shared" si="9"/>
        <v>0</v>
      </c>
      <c r="N35" s="225">
        <f t="shared" si="9"/>
        <v>0</v>
      </c>
      <c r="O35" s="225">
        <f t="shared" si="9"/>
        <v>0</v>
      </c>
      <c r="P35" s="225">
        <f t="shared" si="9"/>
        <v>0</v>
      </c>
      <c r="Q35" s="225">
        <f t="shared" si="9"/>
        <v>0</v>
      </c>
      <c r="R35" s="225">
        <f t="shared" si="9"/>
        <v>0</v>
      </c>
      <c r="S35" s="225">
        <f t="shared" si="9"/>
        <v>0</v>
      </c>
      <c r="T35" s="225">
        <f t="shared" si="9"/>
        <v>0</v>
      </c>
      <c r="U35" s="225">
        <f t="shared" si="9"/>
        <v>0</v>
      </c>
      <c r="V35" s="225" t="e">
        <f t="shared" si="9"/>
        <v>#DIV/0!</v>
      </c>
      <c r="W35" s="225">
        <f t="shared" si="9"/>
        <v>0</v>
      </c>
      <c r="X35" s="225">
        <f t="shared" si="9"/>
        <v>0</v>
      </c>
      <c r="Y35" s="225">
        <f t="shared" si="9"/>
        <v>0</v>
      </c>
    </row>
    <row r="36" spans="1:26" s="200" customFormat="1" ht="15" customHeight="1">
      <c r="A36" s="199"/>
      <c r="B36" s="226">
        <v>1</v>
      </c>
      <c r="C36" s="941">
        <f>C31+1</f>
        <v>43928</v>
      </c>
      <c r="D36" s="488"/>
      <c r="E36" s="677"/>
      <c r="F36" s="594" t="s">
        <v>36</v>
      </c>
      <c r="G36" s="204"/>
      <c r="H36" s="205"/>
      <c r="I36" s="206"/>
      <c r="J36" s="600"/>
      <c r="K36" s="600"/>
      <c r="L36" s="601"/>
      <c r="M36" s="601"/>
      <c r="N36" s="602"/>
      <c r="O36" s="601"/>
      <c r="P36" s="603"/>
      <c r="Q36" s="601"/>
      <c r="R36" s="602"/>
      <c r="S36" s="601"/>
      <c r="T36" s="601"/>
      <c r="U36" s="604"/>
      <c r="V36" s="604"/>
      <c r="W36" s="605"/>
      <c r="X36" s="605"/>
      <c r="Y36" s="606"/>
      <c r="Z36" s="199"/>
    </row>
    <row r="37" spans="1:26" s="200" customFormat="1" ht="15" customHeight="1">
      <c r="A37" s="199"/>
      <c r="B37" s="226">
        <v>2</v>
      </c>
      <c r="C37" s="227"/>
      <c r="D37" s="488"/>
      <c r="E37" s="677"/>
      <c r="F37" s="228"/>
      <c r="G37" s="204"/>
      <c r="H37" s="205"/>
      <c r="I37" s="206"/>
      <c r="J37" s="600"/>
      <c r="K37" s="600"/>
      <c r="L37" s="601"/>
      <c r="M37" s="601"/>
      <c r="N37" s="602"/>
      <c r="O37" s="601"/>
      <c r="P37" s="603"/>
      <c r="Q37" s="601"/>
      <c r="R37" s="602"/>
      <c r="S37" s="601"/>
      <c r="T37" s="601"/>
      <c r="U37" s="604"/>
      <c r="V37" s="604"/>
      <c r="W37" s="605"/>
      <c r="X37" s="605"/>
      <c r="Y37" s="606"/>
      <c r="Z37" s="199"/>
    </row>
    <row r="38" spans="1:26" s="200" customFormat="1" ht="15" customHeight="1">
      <c r="A38" s="199"/>
      <c r="B38" s="226">
        <v>3</v>
      </c>
      <c r="C38" s="227"/>
      <c r="D38" s="488"/>
      <c r="E38" s="677"/>
      <c r="F38" s="228"/>
      <c r="G38" s="204"/>
      <c r="H38" s="205"/>
      <c r="I38" s="206"/>
      <c r="J38" s="600"/>
      <c r="K38" s="600"/>
      <c r="L38" s="601"/>
      <c r="M38" s="601"/>
      <c r="N38" s="602"/>
      <c r="O38" s="601"/>
      <c r="P38" s="603"/>
      <c r="Q38" s="601"/>
      <c r="R38" s="602"/>
      <c r="S38" s="601"/>
      <c r="T38" s="601"/>
      <c r="U38" s="604"/>
      <c r="V38" s="604"/>
      <c r="W38" s="605"/>
      <c r="X38" s="605"/>
      <c r="Y38" s="606"/>
      <c r="Z38" s="199"/>
    </row>
    <row r="39" spans="1:26">
      <c r="B39" s="222"/>
      <c r="C39" s="1143" t="s">
        <v>54</v>
      </c>
      <c r="D39" s="1143"/>
      <c r="E39" s="1143"/>
      <c r="F39" s="1143"/>
      <c r="G39" s="222"/>
      <c r="H39" s="222"/>
      <c r="I39" s="222"/>
      <c r="J39" s="223">
        <f t="shared" ref="J39:R39" si="10">SUM(J36:J38)</f>
        <v>0</v>
      </c>
      <c r="K39" s="223">
        <f t="shared" si="10"/>
        <v>0</v>
      </c>
      <c r="L39" s="223">
        <f t="shared" si="10"/>
        <v>0</v>
      </c>
      <c r="M39" s="223">
        <f t="shared" si="10"/>
        <v>0</v>
      </c>
      <c r="N39" s="223">
        <f t="shared" si="10"/>
        <v>0</v>
      </c>
      <c r="O39" s="223">
        <f t="shared" si="10"/>
        <v>0</v>
      </c>
      <c r="P39" s="223">
        <f t="shared" si="10"/>
        <v>0</v>
      </c>
      <c r="Q39" s="223">
        <f t="shared" si="10"/>
        <v>0</v>
      </c>
      <c r="R39" s="223">
        <f t="shared" si="10"/>
        <v>0</v>
      </c>
      <c r="S39" s="223" t="e">
        <f>T39/R39</f>
        <v>#DIV/0!</v>
      </c>
      <c r="T39" s="223">
        <f>SUM(T36:T38)</f>
        <v>0</v>
      </c>
      <c r="U39" s="223" t="e">
        <f>ROUND(S39*0.5025%,2)</f>
        <v>#DIV/0!</v>
      </c>
      <c r="V39" s="223" t="e">
        <f>S39+U39</f>
        <v>#DIV/0!</v>
      </c>
      <c r="W39" s="223">
        <f t="shared" ref="W39:Y39" si="11">SUM(W36:W38)</f>
        <v>0</v>
      </c>
      <c r="X39" s="223">
        <f t="shared" si="11"/>
        <v>0</v>
      </c>
      <c r="Y39" s="223">
        <f t="shared" si="11"/>
        <v>0</v>
      </c>
      <c r="Z39" s="202">
        <f>+Y39+Z33</f>
        <v>0</v>
      </c>
    </row>
    <row r="40" spans="1:26" s="197" customFormat="1" ht="23.25" hidden="1" customHeight="1">
      <c r="B40" s="224"/>
      <c r="C40" s="224" t="s">
        <v>143</v>
      </c>
      <c r="D40" s="486"/>
      <c r="E40" s="486"/>
      <c r="F40" s="224"/>
      <c r="G40" s="224"/>
      <c r="H40" s="224"/>
      <c r="I40" s="224" t="s">
        <v>37</v>
      </c>
      <c r="J40" s="225">
        <v>0</v>
      </c>
      <c r="K40" s="225">
        <v>1</v>
      </c>
      <c r="L40" s="225">
        <v>2</v>
      </c>
      <c r="M40" s="225">
        <v>3</v>
      </c>
      <c r="N40" s="225">
        <v>4</v>
      </c>
      <c r="O40" s="225">
        <v>5</v>
      </c>
      <c r="P40" s="225">
        <v>6</v>
      </c>
      <c r="Q40" s="225">
        <v>7</v>
      </c>
      <c r="R40" s="225">
        <v>8</v>
      </c>
      <c r="S40" s="225">
        <v>9</v>
      </c>
      <c r="T40" s="225">
        <v>10</v>
      </c>
      <c r="U40" s="225">
        <v>11</v>
      </c>
      <c r="V40" s="225">
        <v>12</v>
      </c>
      <c r="W40" s="225">
        <v>13</v>
      </c>
      <c r="X40" s="225">
        <v>14</v>
      </c>
      <c r="Y40" s="225">
        <v>15</v>
      </c>
    </row>
    <row r="41" spans="1:26" s="197" customFormat="1" hidden="1">
      <c r="B41" s="224"/>
      <c r="C41" s="224" t="s">
        <v>144</v>
      </c>
      <c r="D41" s="486"/>
      <c r="E41" s="486"/>
      <c r="F41" s="224"/>
      <c r="G41" s="224"/>
      <c r="H41" s="224"/>
      <c r="I41" s="224" t="s">
        <v>38</v>
      </c>
      <c r="J41" s="225">
        <f>+J39</f>
        <v>0</v>
      </c>
      <c r="K41" s="225">
        <f t="shared" ref="K41:Y41" si="12">+K39</f>
        <v>0</v>
      </c>
      <c r="L41" s="225">
        <f t="shared" si="12"/>
        <v>0</v>
      </c>
      <c r="M41" s="225">
        <f t="shared" si="12"/>
        <v>0</v>
      </c>
      <c r="N41" s="225">
        <f t="shared" si="12"/>
        <v>0</v>
      </c>
      <c r="O41" s="225">
        <f t="shared" si="12"/>
        <v>0</v>
      </c>
      <c r="P41" s="225">
        <f t="shared" si="12"/>
        <v>0</v>
      </c>
      <c r="Q41" s="225">
        <f t="shared" si="12"/>
        <v>0</v>
      </c>
      <c r="R41" s="225">
        <f t="shared" si="12"/>
        <v>0</v>
      </c>
      <c r="S41" s="225" t="e">
        <f t="shared" si="12"/>
        <v>#DIV/0!</v>
      </c>
      <c r="T41" s="225">
        <f t="shared" si="12"/>
        <v>0</v>
      </c>
      <c r="U41" s="225" t="e">
        <f t="shared" si="12"/>
        <v>#DIV/0!</v>
      </c>
      <c r="V41" s="225" t="e">
        <f t="shared" si="12"/>
        <v>#DIV/0!</v>
      </c>
      <c r="W41" s="225">
        <f t="shared" si="12"/>
        <v>0</v>
      </c>
      <c r="X41" s="225">
        <f t="shared" si="12"/>
        <v>0</v>
      </c>
      <c r="Y41" s="225">
        <f t="shared" si="12"/>
        <v>0</v>
      </c>
    </row>
    <row r="42" spans="1:26" s="200" customFormat="1" ht="15" customHeight="1">
      <c r="A42" s="199"/>
      <c r="B42" s="226">
        <v>1</v>
      </c>
      <c r="C42" s="941">
        <f>+C36+1</f>
        <v>43929</v>
      </c>
      <c r="D42" s="488"/>
      <c r="E42" s="677"/>
      <c r="F42" s="594" t="s">
        <v>36</v>
      </c>
      <c r="G42" s="204"/>
      <c r="H42" s="205"/>
      <c r="I42" s="206"/>
      <c r="J42" s="600"/>
      <c r="K42" s="600"/>
      <c r="L42" s="601"/>
      <c r="M42" s="601"/>
      <c r="N42" s="602"/>
      <c r="O42" s="601"/>
      <c r="P42" s="603"/>
      <c r="Q42" s="601"/>
      <c r="R42" s="602"/>
      <c r="S42" s="601"/>
      <c r="T42" s="601"/>
      <c r="U42" s="604"/>
      <c r="V42" s="604"/>
      <c r="W42" s="605"/>
      <c r="X42" s="605"/>
      <c r="Y42" s="606"/>
      <c r="Z42" s="199"/>
    </row>
    <row r="43" spans="1:26" s="200" customFormat="1" ht="15" customHeight="1">
      <c r="A43" s="199"/>
      <c r="B43" s="226">
        <v>2</v>
      </c>
      <c r="C43" s="227"/>
      <c r="D43" s="488"/>
      <c r="E43" s="677"/>
      <c r="F43" s="228"/>
      <c r="G43" s="204"/>
      <c r="H43" s="205"/>
      <c r="I43" s="206"/>
      <c r="J43" s="600"/>
      <c r="K43" s="600"/>
      <c r="L43" s="601"/>
      <c r="M43" s="601"/>
      <c r="N43" s="602"/>
      <c r="O43" s="601"/>
      <c r="P43" s="603"/>
      <c r="Q43" s="601"/>
      <c r="R43" s="602"/>
      <c r="S43" s="601"/>
      <c r="T43" s="601"/>
      <c r="U43" s="604"/>
      <c r="V43" s="604"/>
      <c r="W43" s="605"/>
      <c r="X43" s="605"/>
      <c r="Y43" s="606"/>
      <c r="Z43" s="199"/>
    </row>
    <row r="44" spans="1:26" s="200" customFormat="1" ht="15" customHeight="1">
      <c r="A44" s="199"/>
      <c r="B44" s="226">
        <v>3</v>
      </c>
      <c r="C44" s="227"/>
      <c r="D44" s="488"/>
      <c r="E44" s="677"/>
      <c r="F44" s="228"/>
      <c r="G44" s="204"/>
      <c r="H44" s="205"/>
      <c r="I44" s="206"/>
      <c r="J44" s="600"/>
      <c r="K44" s="600"/>
      <c r="L44" s="601"/>
      <c r="M44" s="601"/>
      <c r="N44" s="602"/>
      <c r="O44" s="601"/>
      <c r="P44" s="603"/>
      <c r="Q44" s="601"/>
      <c r="R44" s="602"/>
      <c r="S44" s="601"/>
      <c r="T44" s="601"/>
      <c r="U44" s="604"/>
      <c r="V44" s="604"/>
      <c r="W44" s="605"/>
      <c r="X44" s="605"/>
      <c r="Y44" s="606"/>
      <c r="Z44" s="199"/>
    </row>
    <row r="45" spans="1:26" s="200" customFormat="1" ht="15" customHeight="1">
      <c r="A45" s="199"/>
      <c r="B45" s="226">
        <v>4</v>
      </c>
      <c r="C45" s="227"/>
      <c r="D45" s="488"/>
      <c r="E45" s="677"/>
      <c r="F45" s="228"/>
      <c r="G45" s="204"/>
      <c r="H45" s="205"/>
      <c r="I45" s="206"/>
      <c r="J45" s="600"/>
      <c r="K45" s="600"/>
      <c r="L45" s="601"/>
      <c r="M45" s="601"/>
      <c r="N45" s="602"/>
      <c r="O45" s="601"/>
      <c r="P45" s="603"/>
      <c r="Q45" s="601"/>
      <c r="R45" s="602"/>
      <c r="S45" s="601"/>
      <c r="T45" s="601"/>
      <c r="U45" s="604"/>
      <c r="V45" s="604"/>
      <c r="W45" s="605"/>
      <c r="X45" s="605"/>
      <c r="Y45" s="606"/>
      <c r="Z45" s="199"/>
    </row>
    <row r="46" spans="1:26">
      <c r="B46" s="222"/>
      <c r="C46" s="1143" t="s">
        <v>55</v>
      </c>
      <c r="D46" s="1143"/>
      <c r="E46" s="1143"/>
      <c r="F46" s="1143"/>
      <c r="G46" s="222"/>
      <c r="H46" s="222"/>
      <c r="I46" s="222"/>
      <c r="J46" s="223">
        <f>SUM(J42:J45)</f>
        <v>0</v>
      </c>
      <c r="K46" s="223">
        <f t="shared" ref="K46:R46" si="13">SUM(K42:K45)</f>
        <v>0</v>
      </c>
      <c r="L46" s="223">
        <f>SUM(L42:L45)</f>
        <v>0</v>
      </c>
      <c r="M46" s="223">
        <f t="shared" si="13"/>
        <v>0</v>
      </c>
      <c r="N46" s="223">
        <f>SUM(N42:N45)</f>
        <v>0</v>
      </c>
      <c r="O46" s="223">
        <f t="shared" si="13"/>
        <v>0</v>
      </c>
      <c r="P46" s="223">
        <f t="shared" si="13"/>
        <v>0</v>
      </c>
      <c r="Q46" s="223">
        <f t="shared" si="13"/>
        <v>0</v>
      </c>
      <c r="R46" s="223">
        <f t="shared" si="13"/>
        <v>0</v>
      </c>
      <c r="S46" s="223" t="e">
        <f>T46/R46</f>
        <v>#DIV/0!</v>
      </c>
      <c r="T46" s="223">
        <f>SUM(T42:T45)</f>
        <v>0</v>
      </c>
      <c r="U46" s="223"/>
      <c r="V46" s="223" t="e">
        <f>+W46/R46</f>
        <v>#DIV/0!</v>
      </c>
      <c r="W46" s="223">
        <f>SUM(W42:W45)</f>
        <v>0</v>
      </c>
      <c r="X46" s="223">
        <f>SUM(X42:X45)</f>
        <v>0</v>
      </c>
      <c r="Y46" s="223">
        <f>SUM(Y42:Y45)</f>
        <v>0</v>
      </c>
      <c r="Z46" s="202">
        <f>+Y46+Z39</f>
        <v>0</v>
      </c>
    </row>
    <row r="47" spans="1:26" s="197" customFormat="1" ht="23.25" customHeight="1">
      <c r="B47" s="224"/>
      <c r="C47" s="224" t="s">
        <v>143</v>
      </c>
      <c r="D47" s="486"/>
      <c r="E47" s="486"/>
      <c r="F47" s="224"/>
      <c r="G47" s="224"/>
      <c r="H47" s="224"/>
      <c r="I47" s="224" t="s">
        <v>37</v>
      </c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</row>
    <row r="48" spans="1:26" s="197" customFormat="1">
      <c r="B48" s="224"/>
      <c r="C48" s="224" t="s">
        <v>144</v>
      </c>
      <c r="D48" s="486"/>
      <c r="E48" s="486"/>
      <c r="F48" s="224"/>
      <c r="G48" s="224"/>
      <c r="H48" s="224"/>
      <c r="I48" s="224" t="s">
        <v>38</v>
      </c>
      <c r="J48" s="593"/>
      <c r="K48" s="593"/>
      <c r="L48" s="593"/>
      <c r="M48" s="593"/>
      <c r="N48" s="593"/>
      <c r="O48" s="593"/>
      <c r="P48" s="593"/>
      <c r="Q48" s="593"/>
      <c r="R48" s="593"/>
      <c r="S48" s="593"/>
      <c r="T48" s="593"/>
      <c r="U48" s="593"/>
      <c r="V48" s="593"/>
      <c r="W48" s="593"/>
      <c r="X48" s="593"/>
      <c r="Y48" s="593"/>
    </row>
    <row r="49" spans="1:26" s="200" customFormat="1" ht="15" customHeight="1">
      <c r="A49" s="199"/>
      <c r="B49" s="226">
        <v>1</v>
      </c>
      <c r="C49" s="941">
        <f>+C42+1</f>
        <v>43930</v>
      </c>
      <c r="D49" s="488"/>
      <c r="E49" s="677"/>
      <c r="F49" s="594" t="s">
        <v>36</v>
      </c>
      <c r="G49" s="204"/>
      <c r="H49" s="205"/>
      <c r="I49" s="206"/>
      <c r="J49" s="614"/>
      <c r="K49" s="614"/>
      <c r="L49" s="614"/>
      <c r="M49" s="614"/>
      <c r="N49" s="615"/>
      <c r="O49" s="614"/>
      <c r="P49" s="616"/>
      <c r="Q49" s="614"/>
      <c r="R49" s="615"/>
      <c r="S49" s="614"/>
      <c r="T49" s="614"/>
      <c r="U49" s="617"/>
      <c r="V49" s="617"/>
      <c r="W49" s="618"/>
      <c r="X49" s="618"/>
      <c r="Y49" s="619"/>
      <c r="Z49" s="199"/>
    </row>
    <row r="50" spans="1:26" s="200" customFormat="1" ht="15" customHeight="1">
      <c r="A50" s="199"/>
      <c r="B50" s="226">
        <v>2</v>
      </c>
      <c r="C50" s="227"/>
      <c r="D50" s="488"/>
      <c r="E50" s="677"/>
      <c r="F50" s="228"/>
      <c r="G50" s="204"/>
      <c r="H50" s="205"/>
      <c r="I50" s="206"/>
      <c r="J50" s="614"/>
      <c r="K50" s="614"/>
      <c r="L50" s="614"/>
      <c r="M50" s="614"/>
      <c r="N50" s="615"/>
      <c r="O50" s="614"/>
      <c r="P50" s="616"/>
      <c r="Q50" s="614"/>
      <c r="R50" s="615"/>
      <c r="S50" s="614"/>
      <c r="T50" s="614"/>
      <c r="U50" s="617"/>
      <c r="V50" s="617"/>
      <c r="W50" s="618"/>
      <c r="X50" s="618"/>
      <c r="Y50" s="619"/>
      <c r="Z50" s="199"/>
    </row>
    <row r="51" spans="1:26" s="200" customFormat="1" ht="15" customHeight="1">
      <c r="A51" s="199"/>
      <c r="B51" s="226">
        <v>3</v>
      </c>
      <c r="C51" s="227"/>
      <c r="D51" s="488"/>
      <c r="E51" s="677"/>
      <c r="F51" s="228"/>
      <c r="G51" s="204"/>
      <c r="H51" s="205"/>
      <c r="I51" s="206"/>
      <c r="J51" s="614"/>
      <c r="K51" s="614"/>
      <c r="L51" s="614"/>
      <c r="M51" s="614"/>
      <c r="N51" s="615"/>
      <c r="O51" s="614"/>
      <c r="P51" s="616"/>
      <c r="Q51" s="614"/>
      <c r="R51" s="615"/>
      <c r="S51" s="614"/>
      <c r="T51" s="614"/>
      <c r="U51" s="617"/>
      <c r="V51" s="617"/>
      <c r="W51" s="618"/>
      <c r="X51" s="618"/>
      <c r="Y51" s="619"/>
      <c r="Z51" s="199"/>
    </row>
    <row r="52" spans="1:26">
      <c r="B52" s="222"/>
      <c r="C52" s="1143" t="s">
        <v>56</v>
      </c>
      <c r="D52" s="1143"/>
      <c r="E52" s="1143"/>
      <c r="F52" s="1143"/>
      <c r="G52" s="222"/>
      <c r="H52" s="222"/>
      <c r="I52" s="222"/>
      <c r="J52" s="223">
        <f>SUM(J49:J51)</f>
        <v>0</v>
      </c>
      <c r="K52" s="223">
        <f t="shared" ref="K52:X52" si="14">SUM(K49:K51)</f>
        <v>0</v>
      </c>
      <c r="L52" s="223">
        <f>SUM(L49:L51)</f>
        <v>0</v>
      </c>
      <c r="M52" s="223">
        <f>SUM(M49:M51)</f>
        <v>0</v>
      </c>
      <c r="N52" s="223">
        <f t="shared" si="14"/>
        <v>0</v>
      </c>
      <c r="O52" s="223">
        <f t="shared" si="14"/>
        <v>0</v>
      </c>
      <c r="P52" s="223">
        <f t="shared" si="14"/>
        <v>0</v>
      </c>
      <c r="Q52" s="223">
        <f t="shared" si="14"/>
        <v>0</v>
      </c>
      <c r="R52" s="223">
        <f t="shared" si="14"/>
        <v>0</v>
      </c>
      <c r="S52" s="223"/>
      <c r="T52" s="223">
        <f t="shared" si="14"/>
        <v>0</v>
      </c>
      <c r="U52" s="223"/>
      <c r="V52" s="223" t="e">
        <f>+W52/R52</f>
        <v>#DIV/0!</v>
      </c>
      <c r="W52" s="223">
        <f t="shared" si="14"/>
        <v>0</v>
      </c>
      <c r="X52" s="223">
        <f t="shared" si="14"/>
        <v>0</v>
      </c>
      <c r="Y52" s="223">
        <f>SUM(Y49:Y51)</f>
        <v>0</v>
      </c>
      <c r="Z52" s="202">
        <f>+Y52+Z46</f>
        <v>0</v>
      </c>
    </row>
    <row r="53" spans="1:26" s="197" customFormat="1" ht="23.25" customHeight="1">
      <c r="B53" s="224"/>
      <c r="C53" s="224" t="s">
        <v>143</v>
      </c>
      <c r="D53" s="486"/>
      <c r="E53" s="486"/>
      <c r="F53" s="224"/>
      <c r="G53" s="224"/>
      <c r="H53" s="224"/>
      <c r="I53" s="224" t="s">
        <v>37</v>
      </c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</row>
    <row r="54" spans="1:26" s="197" customFormat="1">
      <c r="B54" s="224"/>
      <c r="C54" s="224" t="s">
        <v>144</v>
      </c>
      <c r="D54" s="486"/>
      <c r="E54" s="486"/>
      <c r="F54" s="224"/>
      <c r="G54" s="224"/>
      <c r="H54" s="224"/>
      <c r="I54" s="224" t="s">
        <v>38</v>
      </c>
      <c r="J54" s="593">
        <f>+J52</f>
        <v>0</v>
      </c>
      <c r="K54" s="593">
        <f t="shared" ref="K54:Y54" si="15">+K52</f>
        <v>0</v>
      </c>
      <c r="L54" s="593">
        <f t="shared" si="15"/>
        <v>0</v>
      </c>
      <c r="M54" s="593">
        <f t="shared" si="15"/>
        <v>0</v>
      </c>
      <c r="N54" s="593">
        <f t="shared" si="15"/>
        <v>0</v>
      </c>
      <c r="O54" s="593">
        <f t="shared" si="15"/>
        <v>0</v>
      </c>
      <c r="P54" s="593">
        <f t="shared" si="15"/>
        <v>0</v>
      </c>
      <c r="Q54" s="593">
        <f t="shared" si="15"/>
        <v>0</v>
      </c>
      <c r="R54" s="593">
        <f t="shared" si="15"/>
        <v>0</v>
      </c>
      <c r="S54" s="593">
        <f t="shared" si="15"/>
        <v>0</v>
      </c>
      <c r="T54" s="593">
        <f t="shared" si="15"/>
        <v>0</v>
      </c>
      <c r="U54" s="593">
        <f t="shared" si="15"/>
        <v>0</v>
      </c>
      <c r="V54" s="593" t="e">
        <f t="shared" si="15"/>
        <v>#DIV/0!</v>
      </c>
      <c r="W54" s="593">
        <f t="shared" si="15"/>
        <v>0</v>
      </c>
      <c r="X54" s="593">
        <f t="shared" si="15"/>
        <v>0</v>
      </c>
      <c r="Y54" s="593">
        <f t="shared" si="15"/>
        <v>0</v>
      </c>
    </row>
    <row r="55" spans="1:26">
      <c r="B55" s="226">
        <v>1</v>
      </c>
      <c r="C55" s="941">
        <f>C49+1</f>
        <v>43931</v>
      </c>
      <c r="D55" s="488"/>
      <c r="E55" s="678"/>
      <c r="F55" s="594" t="s">
        <v>36</v>
      </c>
      <c r="G55" s="634"/>
      <c r="H55" s="635"/>
      <c r="I55" s="636"/>
      <c r="J55" s="637"/>
      <c r="K55" s="637"/>
      <c r="L55" s="626"/>
      <c r="M55" s="626"/>
      <c r="N55" s="625"/>
      <c r="O55" s="626"/>
      <c r="P55" s="638"/>
      <c r="Q55" s="626"/>
      <c r="R55" s="625"/>
      <c r="S55" s="626"/>
      <c r="T55" s="626"/>
      <c r="U55" s="627"/>
      <c r="V55" s="627"/>
      <c r="W55" s="628"/>
      <c r="X55" s="621"/>
      <c r="Y55" s="632"/>
    </row>
    <row r="56" spans="1:26">
      <c r="B56" s="226">
        <v>2</v>
      </c>
      <c r="C56" s="227"/>
      <c r="D56" s="488"/>
      <c r="E56" s="679"/>
      <c r="F56" s="639"/>
      <c r="G56" s="622"/>
      <c r="H56" s="623"/>
      <c r="I56" s="624"/>
      <c r="J56" s="614"/>
      <c r="K56" s="614"/>
      <c r="L56" s="629"/>
      <c r="M56" s="629"/>
      <c r="N56" s="630"/>
      <c r="O56" s="629"/>
      <c r="P56" s="631"/>
      <c r="Q56" s="629"/>
      <c r="R56" s="630"/>
      <c r="S56" s="629"/>
      <c r="T56" s="629"/>
      <c r="U56" s="620"/>
      <c r="V56" s="620"/>
      <c r="W56" s="621"/>
      <c r="X56" s="621"/>
      <c r="Y56" s="632"/>
    </row>
    <row r="57" spans="1:26">
      <c r="B57" s="222"/>
      <c r="C57" s="1143" t="s">
        <v>57</v>
      </c>
      <c r="D57" s="1143"/>
      <c r="E57" s="1143"/>
      <c r="F57" s="1143"/>
      <c r="G57" s="222"/>
      <c r="H57" s="222"/>
      <c r="I57" s="222"/>
      <c r="J57" s="223">
        <f>SUM(J55:J56)</f>
        <v>0</v>
      </c>
      <c r="K57" s="223">
        <f t="shared" ref="K57:X57" si="16">SUM(K55:K56)</f>
        <v>0</v>
      </c>
      <c r="L57" s="223">
        <f t="shared" si="16"/>
        <v>0</v>
      </c>
      <c r="M57" s="223">
        <f t="shared" si="16"/>
        <v>0</v>
      </c>
      <c r="N57" s="223">
        <f t="shared" si="16"/>
        <v>0</v>
      </c>
      <c r="O57" s="223">
        <f t="shared" si="16"/>
        <v>0</v>
      </c>
      <c r="P57" s="223">
        <f t="shared" si="16"/>
        <v>0</v>
      </c>
      <c r="Q57" s="223">
        <f t="shared" si="16"/>
        <v>0</v>
      </c>
      <c r="R57" s="223">
        <f t="shared" si="16"/>
        <v>0</v>
      </c>
      <c r="S57" s="223"/>
      <c r="T57" s="223">
        <f t="shared" si="16"/>
        <v>0</v>
      </c>
      <c r="U57" s="223"/>
      <c r="V57" s="223" t="e">
        <f>+W57/R57</f>
        <v>#DIV/0!</v>
      </c>
      <c r="W57" s="223">
        <f t="shared" si="16"/>
        <v>0</v>
      </c>
      <c r="X57" s="223">
        <f t="shared" si="16"/>
        <v>0</v>
      </c>
      <c r="Y57" s="223">
        <f>SUM(Y55:Y56)</f>
        <v>0</v>
      </c>
      <c r="Z57" s="202">
        <f>+Y57+Z52</f>
        <v>0</v>
      </c>
    </row>
    <row r="58" spans="1:26" s="197" customFormat="1">
      <c r="B58" s="224"/>
      <c r="C58" s="224" t="s">
        <v>143</v>
      </c>
      <c r="D58" s="486"/>
      <c r="E58" s="486"/>
      <c r="F58" s="224"/>
      <c r="G58" s="224"/>
      <c r="H58" s="224"/>
      <c r="I58" s="224" t="s">
        <v>37</v>
      </c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</row>
    <row r="59" spans="1:26" s="197" customFormat="1">
      <c r="B59" s="224"/>
      <c r="C59" s="224" t="s">
        <v>144</v>
      </c>
      <c r="D59" s="486"/>
      <c r="E59" s="486"/>
      <c r="F59" s="224"/>
      <c r="G59" s="224"/>
      <c r="H59" s="224"/>
      <c r="I59" s="224" t="s">
        <v>38</v>
      </c>
      <c r="J59" s="647">
        <f>SUM(J55:J55)</f>
        <v>0</v>
      </c>
      <c r="K59" s="647">
        <f t="shared" ref="K59:Y59" si="17">SUM(K55:K55)</f>
        <v>0</v>
      </c>
      <c r="L59" s="647">
        <f t="shared" si="17"/>
        <v>0</v>
      </c>
      <c r="M59" s="647">
        <f t="shared" si="17"/>
        <v>0</v>
      </c>
      <c r="N59" s="647">
        <f t="shared" si="17"/>
        <v>0</v>
      </c>
      <c r="O59" s="647">
        <f t="shared" si="17"/>
        <v>0</v>
      </c>
      <c r="P59" s="647">
        <f t="shared" si="17"/>
        <v>0</v>
      </c>
      <c r="Q59" s="647">
        <f t="shared" si="17"/>
        <v>0</v>
      </c>
      <c r="R59" s="647">
        <f t="shared" si="17"/>
        <v>0</v>
      </c>
      <c r="S59" s="647"/>
      <c r="T59" s="647">
        <f t="shared" si="17"/>
        <v>0</v>
      </c>
      <c r="U59" s="223"/>
      <c r="V59" s="223" t="e">
        <f>+W59/R59</f>
        <v>#DIV/0!</v>
      </c>
      <c r="W59" s="647">
        <f t="shared" si="17"/>
        <v>0</v>
      </c>
      <c r="X59" s="647">
        <f t="shared" si="17"/>
        <v>0</v>
      </c>
      <c r="Y59" s="647">
        <f t="shared" si="17"/>
        <v>0</v>
      </c>
    </row>
    <row r="60" spans="1:26">
      <c r="B60" s="226">
        <v>1</v>
      </c>
      <c r="C60" s="941">
        <f>C55+1</f>
        <v>43932</v>
      </c>
      <c r="D60" s="488"/>
      <c r="E60" s="677"/>
      <c r="F60" s="594" t="s">
        <v>36</v>
      </c>
      <c r="G60" s="204"/>
      <c r="H60" s="205"/>
      <c r="I60" s="206"/>
      <c r="J60" s="642"/>
      <c r="K60" s="642"/>
      <c r="L60" s="643"/>
      <c r="M60" s="643"/>
      <c r="N60" s="644"/>
      <c r="O60" s="643"/>
      <c r="P60" s="645"/>
      <c r="Q60" s="643"/>
      <c r="R60" s="644"/>
      <c r="S60" s="643"/>
      <c r="T60" s="643"/>
      <c r="U60" s="640"/>
      <c r="V60" s="640"/>
      <c r="W60" s="641"/>
      <c r="X60" s="641"/>
      <c r="Y60" s="646"/>
    </row>
    <row r="61" spans="1:26">
      <c r="B61" s="226">
        <v>2</v>
      </c>
      <c r="C61" s="227"/>
      <c r="D61" s="488"/>
      <c r="E61" s="677"/>
      <c r="F61" s="221"/>
      <c r="G61" s="204"/>
      <c r="H61" s="205"/>
      <c r="I61" s="206"/>
      <c r="J61" s="642"/>
      <c r="K61" s="642"/>
      <c r="L61" s="643"/>
      <c r="M61" s="643"/>
      <c r="N61" s="644"/>
      <c r="O61" s="643"/>
      <c r="P61" s="645"/>
      <c r="Q61" s="643"/>
      <c r="R61" s="644"/>
      <c r="S61" s="643"/>
      <c r="T61" s="643"/>
      <c r="U61" s="640"/>
      <c r="V61" s="640"/>
      <c r="W61" s="641"/>
      <c r="X61" s="641"/>
      <c r="Y61" s="646"/>
    </row>
    <row r="62" spans="1:26">
      <c r="B62" s="226">
        <v>3</v>
      </c>
      <c r="C62" s="227"/>
      <c r="D62" s="488"/>
      <c r="E62" s="677"/>
      <c r="F62" s="221"/>
      <c r="G62" s="204"/>
      <c r="H62" s="205"/>
      <c r="I62" s="206"/>
      <c r="J62" s="642"/>
      <c r="K62" s="642"/>
      <c r="L62" s="643"/>
      <c r="M62" s="643"/>
      <c r="N62" s="644"/>
      <c r="O62" s="643"/>
      <c r="P62" s="645"/>
      <c r="Q62" s="643"/>
      <c r="R62" s="644"/>
      <c r="S62" s="643"/>
      <c r="T62" s="643"/>
      <c r="U62" s="640"/>
      <c r="V62" s="640"/>
      <c r="W62" s="641"/>
      <c r="X62" s="641"/>
      <c r="Y62" s="646"/>
    </row>
    <row r="63" spans="1:26" ht="20.25" customHeight="1">
      <c r="B63" s="222"/>
      <c r="C63" s="1143" t="s">
        <v>58</v>
      </c>
      <c r="D63" s="1143"/>
      <c r="E63" s="1143"/>
      <c r="F63" s="1143"/>
      <c r="G63" s="222"/>
      <c r="H63" s="222"/>
      <c r="I63" s="222"/>
      <c r="J63" s="223">
        <f>SUM(J60:J62)</f>
        <v>0</v>
      </c>
      <c r="K63" s="223">
        <f t="shared" ref="K63:Y63" si="18">SUM(K60:K62)</f>
        <v>0</v>
      </c>
      <c r="L63" s="223">
        <f>SUM(L60:L62)</f>
        <v>0</v>
      </c>
      <c r="M63" s="223">
        <f>SUM(M60:M62)</f>
        <v>0</v>
      </c>
      <c r="N63" s="223">
        <f t="shared" si="18"/>
        <v>0</v>
      </c>
      <c r="O63" s="223">
        <f t="shared" si="18"/>
        <v>0</v>
      </c>
      <c r="P63" s="223">
        <f t="shared" si="18"/>
        <v>0</v>
      </c>
      <c r="Q63" s="223">
        <f t="shared" si="18"/>
        <v>0</v>
      </c>
      <c r="R63" s="223">
        <f t="shared" si="18"/>
        <v>0</v>
      </c>
      <c r="S63" s="223"/>
      <c r="T63" s="223">
        <f t="shared" si="18"/>
        <v>0</v>
      </c>
      <c r="U63" s="223"/>
      <c r="V63" s="223" t="e">
        <f>+W63/R63</f>
        <v>#DIV/0!</v>
      </c>
      <c r="W63" s="223">
        <f t="shared" si="18"/>
        <v>0</v>
      </c>
      <c r="X63" s="223">
        <f t="shared" si="18"/>
        <v>0</v>
      </c>
      <c r="Y63" s="223">
        <f t="shared" si="18"/>
        <v>0</v>
      </c>
      <c r="Z63" s="202">
        <f>+Y63+Z57</f>
        <v>0</v>
      </c>
    </row>
    <row r="64" spans="1:26" s="197" customFormat="1">
      <c r="B64" s="224"/>
      <c r="C64" s="224" t="s">
        <v>143</v>
      </c>
      <c r="D64" s="486"/>
      <c r="E64" s="486"/>
      <c r="F64" s="224"/>
      <c r="G64" s="224"/>
      <c r="H64" s="224"/>
      <c r="I64" s="224" t="s">
        <v>37</v>
      </c>
      <c r="J64" s="225">
        <v>0</v>
      </c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</row>
    <row r="65" spans="2:26" s="197" customFormat="1">
      <c r="B65" s="224"/>
      <c r="C65" s="224" t="s">
        <v>144</v>
      </c>
      <c r="D65" s="486"/>
      <c r="E65" s="680"/>
      <c r="F65" s="470"/>
      <c r="G65" s="470"/>
      <c r="H65" s="470"/>
      <c r="I65" s="470" t="s">
        <v>38</v>
      </c>
      <c r="J65" s="654">
        <f>SUM(J60:J60)</f>
        <v>0</v>
      </c>
      <c r="K65" s="654">
        <f t="shared" ref="K65:Y65" si="19">SUM(K60:K60)</f>
        <v>0</v>
      </c>
      <c r="L65" s="654">
        <f t="shared" si="19"/>
        <v>0</v>
      </c>
      <c r="M65" s="654">
        <f t="shared" si="19"/>
        <v>0</v>
      </c>
      <c r="N65" s="654">
        <f t="shared" si="19"/>
        <v>0</v>
      </c>
      <c r="O65" s="654">
        <f t="shared" si="19"/>
        <v>0</v>
      </c>
      <c r="P65" s="654">
        <f t="shared" si="19"/>
        <v>0</v>
      </c>
      <c r="Q65" s="654">
        <f t="shared" si="19"/>
        <v>0</v>
      </c>
      <c r="R65" s="654">
        <f t="shared" si="19"/>
        <v>0</v>
      </c>
      <c r="S65" s="654"/>
      <c r="T65" s="654">
        <f t="shared" si="19"/>
        <v>0</v>
      </c>
      <c r="U65" s="655"/>
      <c r="V65" s="655" t="e">
        <f>+W65/R65</f>
        <v>#DIV/0!</v>
      </c>
      <c r="W65" s="654">
        <f t="shared" si="19"/>
        <v>0</v>
      </c>
      <c r="X65" s="654">
        <f t="shared" si="19"/>
        <v>0</v>
      </c>
      <c r="Y65" s="654">
        <f t="shared" si="19"/>
        <v>0</v>
      </c>
    </row>
    <row r="66" spans="2:26">
      <c r="B66" s="226">
        <v>1</v>
      </c>
      <c r="C66" s="941">
        <f>C60+1</f>
        <v>43933</v>
      </c>
      <c r="D66" s="488"/>
      <c r="E66" s="468"/>
      <c r="F66" s="594" t="s">
        <v>36</v>
      </c>
      <c r="G66" s="465"/>
      <c r="H66" s="466"/>
      <c r="I66" s="467"/>
      <c r="J66" s="650"/>
      <c r="K66" s="650"/>
      <c r="L66" s="651"/>
      <c r="M66" s="651"/>
      <c r="N66" s="652"/>
      <c r="O66" s="651"/>
      <c r="P66" s="653"/>
      <c r="Q66" s="651"/>
      <c r="R66" s="652"/>
      <c r="S66" s="651"/>
      <c r="T66" s="651"/>
      <c r="U66" s="648"/>
      <c r="V66" s="648"/>
      <c r="W66" s="649"/>
      <c r="X66" s="649"/>
      <c r="Y66" s="651"/>
      <c r="Z66" s="469"/>
    </row>
    <row r="67" spans="2:26">
      <c r="B67" s="226">
        <v>2</v>
      </c>
      <c r="C67" s="227"/>
      <c r="D67" s="488"/>
      <c r="E67" s="468"/>
      <c r="F67" s="468"/>
      <c r="G67" s="465"/>
      <c r="H67" s="466"/>
      <c r="I67" s="467"/>
      <c r="J67" s="650"/>
      <c r="K67" s="650"/>
      <c r="L67" s="651"/>
      <c r="M67" s="651"/>
      <c r="N67" s="652"/>
      <c r="O67" s="651"/>
      <c r="P67" s="653"/>
      <c r="Q67" s="651"/>
      <c r="R67" s="652"/>
      <c r="S67" s="651"/>
      <c r="T67" s="651"/>
      <c r="U67" s="648"/>
      <c r="V67" s="648"/>
      <c r="W67" s="649"/>
      <c r="X67" s="649"/>
      <c r="Y67" s="651"/>
      <c r="Z67" s="469"/>
    </row>
    <row r="68" spans="2:26">
      <c r="B68" s="226">
        <v>3</v>
      </c>
      <c r="C68" s="227"/>
      <c r="D68" s="488"/>
      <c r="E68" s="468"/>
      <c r="F68" s="468"/>
      <c r="G68" s="465"/>
      <c r="H68" s="466"/>
      <c r="I68" s="467"/>
      <c r="J68" s="650"/>
      <c r="K68" s="650"/>
      <c r="L68" s="651"/>
      <c r="M68" s="651"/>
      <c r="N68" s="652"/>
      <c r="O68" s="651"/>
      <c r="P68" s="653"/>
      <c r="Q68" s="651"/>
      <c r="R68" s="652"/>
      <c r="S68" s="651"/>
      <c r="T68" s="651"/>
      <c r="U68" s="648"/>
      <c r="V68" s="648"/>
      <c r="W68" s="649"/>
      <c r="X68" s="649"/>
      <c r="Y68" s="651"/>
      <c r="Z68" s="469"/>
    </row>
    <row r="69" spans="2:26">
      <c r="B69" s="226">
        <v>4</v>
      </c>
      <c r="C69" s="227"/>
      <c r="D69" s="488"/>
      <c r="E69" s="468"/>
      <c r="F69" s="468"/>
      <c r="G69" s="465"/>
      <c r="H69" s="466"/>
      <c r="I69" s="467"/>
      <c r="J69" s="650"/>
      <c r="K69" s="650"/>
      <c r="L69" s="651"/>
      <c r="M69" s="651"/>
      <c r="N69" s="652"/>
      <c r="O69" s="651"/>
      <c r="P69" s="653"/>
      <c r="Q69" s="651"/>
      <c r="R69" s="652"/>
      <c r="S69" s="651"/>
      <c r="T69" s="651"/>
      <c r="U69" s="648"/>
      <c r="V69" s="648"/>
      <c r="W69" s="649"/>
      <c r="X69" s="649"/>
      <c r="Y69" s="651"/>
      <c r="Z69" s="469"/>
    </row>
    <row r="70" spans="2:26">
      <c r="B70" s="226">
        <v>5</v>
      </c>
      <c r="C70" s="227"/>
      <c r="D70" s="488"/>
      <c r="E70" s="468"/>
      <c r="F70" s="468"/>
      <c r="G70" s="465"/>
      <c r="H70" s="466"/>
      <c r="I70" s="467"/>
      <c r="J70" s="650"/>
      <c r="K70" s="650"/>
      <c r="L70" s="651"/>
      <c r="M70" s="651"/>
      <c r="N70" s="652"/>
      <c r="O70" s="651"/>
      <c r="P70" s="653"/>
      <c r="Q70" s="651"/>
      <c r="R70" s="652"/>
      <c r="S70" s="651"/>
      <c r="T70" s="651"/>
      <c r="U70" s="648"/>
      <c r="V70" s="648"/>
      <c r="W70" s="649"/>
      <c r="X70" s="649"/>
      <c r="Y70" s="651"/>
      <c r="Z70" s="469"/>
    </row>
    <row r="71" spans="2:26">
      <c r="B71" s="222"/>
      <c r="C71" s="1143" t="s">
        <v>59</v>
      </c>
      <c r="D71" s="1143"/>
      <c r="E71" s="1143"/>
      <c r="F71" s="1143"/>
      <c r="G71" s="222"/>
      <c r="H71" s="222"/>
      <c r="I71" s="222"/>
      <c r="J71" s="223">
        <f>SUM(J66:J70)</f>
        <v>0</v>
      </c>
      <c r="K71" s="223">
        <f t="shared" ref="K71:R71" si="20">SUM(K66:K70)</f>
        <v>0</v>
      </c>
      <c r="L71" s="223">
        <f>SUM(L66:L70)</f>
        <v>0</v>
      </c>
      <c r="M71" s="223">
        <f t="shared" si="20"/>
        <v>0</v>
      </c>
      <c r="N71" s="223">
        <f t="shared" si="20"/>
        <v>0</v>
      </c>
      <c r="O71" s="223">
        <f t="shared" si="20"/>
        <v>0</v>
      </c>
      <c r="P71" s="223">
        <f t="shared" si="20"/>
        <v>0</v>
      </c>
      <c r="Q71" s="223">
        <f t="shared" si="20"/>
        <v>0</v>
      </c>
      <c r="R71" s="223">
        <f t="shared" si="20"/>
        <v>0</v>
      </c>
      <c r="S71" s="223"/>
      <c r="T71" s="223">
        <f>SUM(T66:T70)</f>
        <v>0</v>
      </c>
      <c r="U71" s="223"/>
      <c r="V71" s="223" t="e">
        <f>+W71/R71</f>
        <v>#DIV/0!</v>
      </c>
      <c r="W71" s="223">
        <f>SUM(W66:W70)</f>
        <v>0</v>
      </c>
      <c r="X71" s="223">
        <f>SUM(X66:X70)</f>
        <v>0</v>
      </c>
      <c r="Y71" s="223">
        <f>SUM(Y66:Y70)</f>
        <v>0</v>
      </c>
      <c r="Z71" s="471">
        <f>+Y71+Z63</f>
        <v>0</v>
      </c>
    </row>
    <row r="72" spans="2:26" s="197" customFormat="1" ht="31.5" customHeight="1">
      <c r="B72" s="224"/>
      <c r="C72" s="224" t="s">
        <v>143</v>
      </c>
      <c r="D72" s="486"/>
      <c r="E72" s="486"/>
      <c r="F72" s="224"/>
      <c r="G72" s="224"/>
      <c r="H72" s="224"/>
      <c r="I72" s="224" t="s">
        <v>37</v>
      </c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</row>
    <row r="73" spans="2:26" s="197" customFormat="1" ht="15" customHeight="1">
      <c r="B73" s="670"/>
      <c r="C73" s="670" t="s">
        <v>144</v>
      </c>
      <c r="D73" s="671"/>
      <c r="E73" s="671"/>
      <c r="F73" s="670"/>
      <c r="G73" s="670"/>
      <c r="H73" s="670"/>
      <c r="I73" s="670" t="s">
        <v>38</v>
      </c>
      <c r="J73" s="672">
        <f>SUM(J71)</f>
        <v>0</v>
      </c>
      <c r="K73" s="672">
        <f t="shared" ref="K73:Y73" si="21">SUM(K71)</f>
        <v>0</v>
      </c>
      <c r="L73" s="672">
        <f t="shared" si="21"/>
        <v>0</v>
      </c>
      <c r="M73" s="672">
        <f t="shared" si="21"/>
        <v>0</v>
      </c>
      <c r="N73" s="672">
        <f t="shared" si="21"/>
        <v>0</v>
      </c>
      <c r="O73" s="672">
        <f t="shared" si="21"/>
        <v>0</v>
      </c>
      <c r="P73" s="672">
        <f t="shared" si="21"/>
        <v>0</v>
      </c>
      <c r="Q73" s="672">
        <f t="shared" si="21"/>
        <v>0</v>
      </c>
      <c r="R73" s="672">
        <f t="shared" si="21"/>
        <v>0</v>
      </c>
      <c r="S73" s="672">
        <f t="shared" si="21"/>
        <v>0</v>
      </c>
      <c r="T73" s="672">
        <f t="shared" si="21"/>
        <v>0</v>
      </c>
      <c r="U73" s="672">
        <f t="shared" si="21"/>
        <v>0</v>
      </c>
      <c r="V73" s="672" t="e">
        <f t="shared" si="21"/>
        <v>#DIV/0!</v>
      </c>
      <c r="W73" s="672">
        <f t="shared" si="21"/>
        <v>0</v>
      </c>
      <c r="X73" s="672">
        <f t="shared" si="21"/>
        <v>0</v>
      </c>
      <c r="Y73" s="672">
        <f t="shared" si="21"/>
        <v>0</v>
      </c>
    </row>
    <row r="74" spans="2:26">
      <c r="B74" s="663">
        <v>1</v>
      </c>
      <c r="C74" s="942">
        <f>C66+1</f>
        <v>43934</v>
      </c>
      <c r="D74" s="665"/>
      <c r="E74" s="681"/>
      <c r="F74" s="594" t="s">
        <v>36</v>
      </c>
      <c r="G74" s="666"/>
      <c r="H74" s="667"/>
      <c r="I74" s="668"/>
      <c r="J74" s="658"/>
      <c r="K74" s="658"/>
      <c r="L74" s="659"/>
      <c r="M74" s="659"/>
      <c r="N74" s="660"/>
      <c r="O74" s="659"/>
      <c r="P74" s="661"/>
      <c r="Q74" s="659"/>
      <c r="R74" s="660"/>
      <c r="S74" s="659"/>
      <c r="T74" s="659"/>
      <c r="U74" s="656"/>
      <c r="V74" s="656"/>
      <c r="W74" s="657"/>
      <c r="X74" s="657"/>
      <c r="Y74" s="662"/>
    </row>
    <row r="75" spans="2:26">
      <c r="B75" s="663">
        <v>2</v>
      </c>
      <c r="C75" s="664"/>
      <c r="D75" s="665"/>
      <c r="E75" s="681"/>
      <c r="F75" s="669"/>
      <c r="G75" s="666"/>
      <c r="H75" s="667"/>
      <c r="I75" s="668"/>
      <c r="J75" s="658"/>
      <c r="K75" s="658"/>
      <c r="L75" s="659"/>
      <c r="M75" s="659"/>
      <c r="N75" s="660"/>
      <c r="O75" s="659"/>
      <c r="P75" s="661"/>
      <c r="Q75" s="659"/>
      <c r="R75" s="660"/>
      <c r="S75" s="659"/>
      <c r="T75" s="659"/>
      <c r="U75" s="656"/>
      <c r="V75" s="656"/>
      <c r="W75" s="657"/>
      <c r="X75" s="657"/>
      <c r="Y75" s="662"/>
    </row>
    <row r="76" spans="2:26">
      <c r="B76" s="663">
        <v>3</v>
      </c>
      <c r="C76" s="664"/>
      <c r="D76" s="665"/>
      <c r="E76" s="681"/>
      <c r="F76" s="669"/>
      <c r="G76" s="666"/>
      <c r="H76" s="667"/>
      <c r="I76" s="668"/>
      <c r="J76" s="658"/>
      <c r="K76" s="658"/>
      <c r="L76" s="659"/>
      <c r="M76" s="659"/>
      <c r="N76" s="660"/>
      <c r="O76" s="659"/>
      <c r="P76" s="661"/>
      <c r="Q76" s="659"/>
      <c r="R76" s="660"/>
      <c r="S76" s="659"/>
      <c r="T76" s="659"/>
      <c r="U76" s="656"/>
      <c r="V76" s="656"/>
      <c r="W76" s="657"/>
      <c r="X76" s="657"/>
      <c r="Y76" s="662"/>
    </row>
    <row r="77" spans="2:26">
      <c r="B77" s="663">
        <v>4</v>
      </c>
      <c r="C77" s="664"/>
      <c r="D77" s="665"/>
      <c r="E77" s="681"/>
      <c r="F77" s="669"/>
      <c r="G77" s="666"/>
      <c r="H77" s="667"/>
      <c r="I77" s="668"/>
      <c r="J77" s="658"/>
      <c r="K77" s="658"/>
      <c r="L77" s="659"/>
      <c r="M77" s="659"/>
      <c r="N77" s="660"/>
      <c r="O77" s="659"/>
      <c r="P77" s="661"/>
      <c r="Q77" s="659"/>
      <c r="R77" s="660"/>
      <c r="S77" s="659"/>
      <c r="T77" s="659"/>
      <c r="U77" s="656"/>
      <c r="V77" s="656"/>
      <c r="W77" s="657"/>
      <c r="X77" s="657"/>
      <c r="Y77" s="662"/>
    </row>
    <row r="78" spans="2:26">
      <c r="B78" s="663">
        <v>5</v>
      </c>
      <c r="C78" s="664"/>
      <c r="D78" s="665"/>
      <c r="E78" s="681"/>
      <c r="F78" s="669"/>
      <c r="G78" s="666"/>
      <c r="H78" s="667"/>
      <c r="I78" s="668"/>
      <c r="J78" s="658"/>
      <c r="K78" s="658"/>
      <c r="L78" s="659"/>
      <c r="M78" s="659"/>
      <c r="N78" s="660"/>
      <c r="O78" s="659"/>
      <c r="P78" s="661"/>
      <c r="Q78" s="659"/>
      <c r="R78" s="660"/>
      <c r="S78" s="659"/>
      <c r="T78" s="659"/>
      <c r="U78" s="656"/>
      <c r="V78" s="656"/>
      <c r="W78" s="657"/>
      <c r="X78" s="657"/>
      <c r="Y78" s="662"/>
    </row>
    <row r="79" spans="2:26">
      <c r="B79" s="663">
        <v>6</v>
      </c>
      <c r="C79" s="664"/>
      <c r="D79" s="665"/>
      <c r="E79" s="681"/>
      <c r="F79" s="669"/>
      <c r="G79" s="666"/>
      <c r="H79" s="667"/>
      <c r="I79" s="668"/>
      <c r="J79" s="658"/>
      <c r="K79" s="658"/>
      <c r="L79" s="659"/>
      <c r="M79" s="659"/>
      <c r="N79" s="660"/>
      <c r="O79" s="659"/>
      <c r="P79" s="661"/>
      <c r="Q79" s="659"/>
      <c r="R79" s="660"/>
      <c r="S79" s="659"/>
      <c r="T79" s="659"/>
      <c r="U79" s="656"/>
      <c r="V79" s="656"/>
      <c r="W79" s="657"/>
      <c r="X79" s="657"/>
      <c r="Y79" s="662"/>
    </row>
    <row r="80" spans="2:26" ht="15" customHeight="1">
      <c r="B80" s="222"/>
      <c r="C80" s="1143" t="s">
        <v>60</v>
      </c>
      <c r="D80" s="1143"/>
      <c r="E80" s="1143"/>
      <c r="F80" s="1143"/>
      <c r="G80" s="222"/>
      <c r="H80" s="222"/>
      <c r="I80" s="222"/>
      <c r="J80" s="223">
        <f>SUM(J74:J79)</f>
        <v>0</v>
      </c>
      <c r="K80" s="223">
        <f t="shared" ref="K80:Y80" si="22">SUM(K74:K79)</f>
        <v>0</v>
      </c>
      <c r="L80" s="223">
        <f>SUM(L74:L79)</f>
        <v>0</v>
      </c>
      <c r="M80" s="223">
        <f t="shared" si="22"/>
        <v>0</v>
      </c>
      <c r="N80" s="223">
        <f t="shared" si="22"/>
        <v>0</v>
      </c>
      <c r="O80" s="223">
        <f t="shared" si="22"/>
        <v>0</v>
      </c>
      <c r="P80" s="223">
        <f t="shared" si="22"/>
        <v>0</v>
      </c>
      <c r="Q80" s="223">
        <f t="shared" si="22"/>
        <v>0</v>
      </c>
      <c r="R80" s="223">
        <f t="shared" si="22"/>
        <v>0</v>
      </c>
      <c r="S80" s="223"/>
      <c r="T80" s="223">
        <f t="shared" si="22"/>
        <v>0</v>
      </c>
      <c r="U80" s="223"/>
      <c r="V80" s="223" t="e">
        <f>+W80/R80</f>
        <v>#DIV/0!</v>
      </c>
      <c r="W80" s="223">
        <f t="shared" si="22"/>
        <v>0</v>
      </c>
      <c r="X80" s="223">
        <f t="shared" si="22"/>
        <v>0</v>
      </c>
      <c r="Y80" s="223">
        <f t="shared" si="22"/>
        <v>0</v>
      </c>
      <c r="Z80" s="202">
        <f>+Y80+Z71</f>
        <v>0</v>
      </c>
    </row>
    <row r="81" spans="2:26" s="197" customFormat="1" ht="21" hidden="1" customHeight="1">
      <c r="B81" s="224"/>
      <c r="C81" s="224" t="s">
        <v>143</v>
      </c>
      <c r="D81" s="486"/>
      <c r="E81" s="486"/>
      <c r="F81" s="224"/>
      <c r="G81" s="224"/>
      <c r="H81" s="224"/>
      <c r="I81" s="224" t="s">
        <v>37</v>
      </c>
      <c r="J81" s="225">
        <v>0</v>
      </c>
      <c r="K81" s="225">
        <v>1</v>
      </c>
      <c r="L81" s="225">
        <v>2</v>
      </c>
      <c r="M81" s="225">
        <v>3</v>
      </c>
      <c r="N81" s="225">
        <v>4</v>
      </c>
      <c r="O81" s="225">
        <v>5</v>
      </c>
      <c r="P81" s="225">
        <v>6</v>
      </c>
      <c r="Q81" s="225">
        <v>7</v>
      </c>
      <c r="R81" s="225">
        <v>8</v>
      </c>
      <c r="S81" s="225">
        <v>9</v>
      </c>
      <c r="T81" s="225">
        <v>10</v>
      </c>
      <c r="U81" s="225">
        <v>11</v>
      </c>
      <c r="V81" s="225">
        <v>12</v>
      </c>
      <c r="W81" s="225">
        <v>13</v>
      </c>
      <c r="X81" s="225">
        <v>14</v>
      </c>
      <c r="Y81" s="225">
        <v>15</v>
      </c>
    </row>
    <row r="82" spans="2:26" s="197" customFormat="1" ht="15" hidden="1" customHeight="1">
      <c r="B82" s="224"/>
      <c r="C82" s="224" t="s">
        <v>144</v>
      </c>
      <c r="D82" s="486"/>
      <c r="E82" s="682"/>
      <c r="F82" s="473"/>
      <c r="G82" s="473"/>
      <c r="H82" s="473"/>
      <c r="I82" s="473" t="s">
        <v>38</v>
      </c>
      <c r="J82" s="474">
        <f>+J80</f>
        <v>0</v>
      </c>
      <c r="K82" s="474">
        <f t="shared" ref="K82:Y82" si="23">+K80</f>
        <v>0</v>
      </c>
      <c r="L82" s="474">
        <f t="shared" si="23"/>
        <v>0</v>
      </c>
      <c r="M82" s="474">
        <f t="shared" si="23"/>
        <v>0</v>
      </c>
      <c r="N82" s="474">
        <f t="shared" si="23"/>
        <v>0</v>
      </c>
      <c r="O82" s="474">
        <f t="shared" si="23"/>
        <v>0</v>
      </c>
      <c r="P82" s="474">
        <f t="shared" si="23"/>
        <v>0</v>
      </c>
      <c r="Q82" s="474">
        <f t="shared" si="23"/>
        <v>0</v>
      </c>
      <c r="R82" s="474">
        <f t="shared" si="23"/>
        <v>0</v>
      </c>
      <c r="S82" s="474">
        <f t="shared" si="23"/>
        <v>0</v>
      </c>
      <c r="T82" s="474">
        <f t="shared" si="23"/>
        <v>0</v>
      </c>
      <c r="U82" s="474">
        <f t="shared" si="23"/>
        <v>0</v>
      </c>
      <c r="V82" s="474" t="e">
        <f t="shared" si="23"/>
        <v>#DIV/0!</v>
      </c>
      <c r="W82" s="474">
        <f t="shared" si="23"/>
        <v>0</v>
      </c>
      <c r="X82" s="474">
        <f t="shared" si="23"/>
        <v>0</v>
      </c>
      <c r="Y82" s="474">
        <f t="shared" si="23"/>
        <v>0</v>
      </c>
    </row>
    <row r="83" spans="2:26">
      <c r="B83" s="663">
        <v>1</v>
      </c>
      <c r="C83" s="942">
        <f>C74+1</f>
        <v>43935</v>
      </c>
      <c r="D83" s="665"/>
      <c r="E83" s="681"/>
      <c r="F83" s="594" t="s">
        <v>36</v>
      </c>
      <c r="G83" s="666"/>
      <c r="H83" s="667"/>
      <c r="I83" s="668"/>
      <c r="J83" s="658"/>
      <c r="K83" s="658"/>
      <c r="L83" s="659"/>
      <c r="M83" s="659"/>
      <c r="N83" s="660"/>
      <c r="O83" s="659"/>
      <c r="P83" s="661"/>
      <c r="Q83" s="659"/>
      <c r="R83" s="660"/>
      <c r="S83" s="659"/>
      <c r="T83" s="659"/>
      <c r="U83" s="656"/>
      <c r="V83" s="656"/>
      <c r="W83" s="657"/>
      <c r="X83" s="657"/>
      <c r="Y83" s="662"/>
    </row>
    <row r="84" spans="2:26">
      <c r="B84" s="663">
        <v>2</v>
      </c>
      <c r="C84" s="664"/>
      <c r="D84" s="665"/>
      <c r="E84" s="681"/>
      <c r="F84" s="669"/>
      <c r="G84" s="666"/>
      <c r="H84" s="667"/>
      <c r="I84" s="668"/>
      <c r="J84" s="658"/>
      <c r="K84" s="658"/>
      <c r="L84" s="659"/>
      <c r="M84" s="659"/>
      <c r="N84" s="660"/>
      <c r="O84" s="659"/>
      <c r="P84" s="661"/>
      <c r="Q84" s="659"/>
      <c r="R84" s="660"/>
      <c r="S84" s="659"/>
      <c r="T84" s="659"/>
      <c r="U84" s="656"/>
      <c r="V84" s="656"/>
      <c r="W84" s="657"/>
      <c r="X84" s="657"/>
      <c r="Y84" s="662"/>
    </row>
    <row r="85" spans="2:26">
      <c r="B85" s="663">
        <v>3</v>
      </c>
      <c r="C85" s="664"/>
      <c r="D85" s="665"/>
      <c r="E85" s="681"/>
      <c r="F85" s="669"/>
      <c r="G85" s="666"/>
      <c r="H85" s="667"/>
      <c r="I85" s="668"/>
      <c r="J85" s="658"/>
      <c r="K85" s="658"/>
      <c r="L85" s="659"/>
      <c r="M85" s="659"/>
      <c r="N85" s="660"/>
      <c r="O85" s="659"/>
      <c r="P85" s="661"/>
      <c r="Q85" s="659"/>
      <c r="R85" s="660"/>
      <c r="S85" s="659"/>
      <c r="T85" s="659"/>
      <c r="U85" s="656"/>
      <c r="V85" s="656"/>
      <c r="W85" s="657"/>
      <c r="X85" s="657"/>
      <c r="Y85" s="662"/>
    </row>
    <row r="86" spans="2:26">
      <c r="B86" s="663">
        <v>4</v>
      </c>
      <c r="C86" s="664"/>
      <c r="D86" s="665"/>
      <c r="E86" s="681"/>
      <c r="F86" s="669"/>
      <c r="G86" s="666"/>
      <c r="H86" s="667"/>
      <c r="I86" s="668"/>
      <c r="J86" s="658"/>
      <c r="K86" s="658"/>
      <c r="L86" s="659"/>
      <c r="M86" s="659"/>
      <c r="N86" s="660"/>
      <c r="O86" s="659"/>
      <c r="P86" s="661"/>
      <c r="Q86" s="659"/>
      <c r="R86" s="660"/>
      <c r="S86" s="659"/>
      <c r="T86" s="659"/>
      <c r="U86" s="656"/>
      <c r="V86" s="656"/>
      <c r="W86" s="657"/>
      <c r="X86" s="657"/>
      <c r="Y86" s="662"/>
    </row>
    <row r="87" spans="2:26">
      <c r="B87" s="663">
        <v>5</v>
      </c>
      <c r="C87" s="664"/>
      <c r="D87" s="665"/>
      <c r="E87" s="681"/>
      <c r="F87" s="669"/>
      <c r="G87" s="666"/>
      <c r="H87" s="667"/>
      <c r="I87" s="668"/>
      <c r="J87" s="658"/>
      <c r="K87" s="658"/>
      <c r="L87" s="659"/>
      <c r="M87" s="659"/>
      <c r="N87" s="660"/>
      <c r="O87" s="659"/>
      <c r="P87" s="661"/>
      <c r="Q87" s="659"/>
      <c r="R87" s="660"/>
      <c r="S87" s="659"/>
      <c r="T87" s="659"/>
      <c r="U87" s="656"/>
      <c r="V87" s="656"/>
      <c r="W87" s="657"/>
      <c r="X87" s="657"/>
      <c r="Y87" s="662"/>
    </row>
    <row r="88" spans="2:26" ht="15.75" customHeight="1">
      <c r="B88" s="222"/>
      <c r="C88" s="1143" t="s">
        <v>61</v>
      </c>
      <c r="D88" s="1143"/>
      <c r="E88" s="1143"/>
      <c r="F88" s="1143"/>
      <c r="G88" s="222"/>
      <c r="H88" s="222"/>
      <c r="I88" s="222"/>
      <c r="J88" s="223">
        <f>SUM(J83:J87)</f>
        <v>0</v>
      </c>
      <c r="K88" s="223">
        <f>SUM(K83:K87)</f>
        <v>0</v>
      </c>
      <c r="L88" s="223">
        <f>SUM(L83:L87)</f>
        <v>0</v>
      </c>
      <c r="M88" s="223">
        <f>SUM(M83:M87)</f>
        <v>0</v>
      </c>
      <c r="N88" s="223">
        <f>SUM(N83:N87)</f>
        <v>0</v>
      </c>
      <c r="O88" s="223">
        <v>0</v>
      </c>
      <c r="P88" s="223">
        <v>0</v>
      </c>
      <c r="Q88" s="223">
        <f>SUM(Q83:Q87)</f>
        <v>0</v>
      </c>
      <c r="R88" s="223">
        <f>SUM(R83:R87)</f>
        <v>0</v>
      </c>
      <c r="S88" s="223"/>
      <c r="T88" s="223">
        <f>SUM(T83:T87)</f>
        <v>0</v>
      </c>
      <c r="U88" s="223"/>
      <c r="V88" s="223" t="e">
        <f>+W88/R88</f>
        <v>#DIV/0!</v>
      </c>
      <c r="W88" s="223">
        <f t="shared" ref="W88:X88" si="24">SUM(W83:W87)</f>
        <v>0</v>
      </c>
      <c r="X88" s="223">
        <f t="shared" si="24"/>
        <v>0</v>
      </c>
      <c r="Y88" s="223">
        <f>SUM(Y83:Y87)</f>
        <v>0</v>
      </c>
      <c r="Z88" s="202">
        <f>+Y88+Z80</f>
        <v>0</v>
      </c>
    </row>
    <row r="89" spans="2:26" s="197" customFormat="1" ht="15" customHeight="1">
      <c r="B89" s="224"/>
      <c r="C89" s="224" t="s">
        <v>143</v>
      </c>
      <c r="D89" s="486"/>
      <c r="E89" s="486"/>
      <c r="F89" s="224"/>
      <c r="G89" s="224"/>
      <c r="H89" s="224"/>
      <c r="I89" s="224" t="s">
        <v>38</v>
      </c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</row>
    <row r="90" spans="2:26" s="197" customFormat="1" ht="15" customHeight="1">
      <c r="B90" s="224"/>
      <c r="C90" s="224" t="s">
        <v>144</v>
      </c>
      <c r="D90" s="486"/>
      <c r="E90" s="683"/>
      <c r="F90" s="475"/>
      <c r="G90" s="475"/>
      <c r="H90" s="475"/>
      <c r="I90" s="475" t="s">
        <v>37</v>
      </c>
      <c r="J90" s="476">
        <f>+J88</f>
        <v>0</v>
      </c>
      <c r="K90" s="476">
        <f t="shared" ref="K90:Y90" si="25">+K88</f>
        <v>0</v>
      </c>
      <c r="L90" s="476">
        <f t="shared" si="25"/>
        <v>0</v>
      </c>
      <c r="M90" s="476">
        <f t="shared" si="25"/>
        <v>0</v>
      </c>
      <c r="N90" s="476">
        <f t="shared" si="25"/>
        <v>0</v>
      </c>
      <c r="O90" s="476">
        <f t="shared" si="25"/>
        <v>0</v>
      </c>
      <c r="P90" s="476">
        <f t="shared" si="25"/>
        <v>0</v>
      </c>
      <c r="Q90" s="476">
        <f t="shared" si="25"/>
        <v>0</v>
      </c>
      <c r="R90" s="476">
        <f t="shared" si="25"/>
        <v>0</v>
      </c>
      <c r="S90" s="476"/>
      <c r="T90" s="476">
        <f t="shared" si="25"/>
        <v>0</v>
      </c>
      <c r="U90" s="476">
        <f t="shared" si="25"/>
        <v>0</v>
      </c>
      <c r="V90" s="476" t="e">
        <f t="shared" si="25"/>
        <v>#DIV/0!</v>
      </c>
      <c r="W90" s="476">
        <f t="shared" si="25"/>
        <v>0</v>
      </c>
      <c r="X90" s="476">
        <f t="shared" si="25"/>
        <v>0</v>
      </c>
      <c r="Y90" s="476">
        <f t="shared" si="25"/>
        <v>0</v>
      </c>
    </row>
    <row r="91" spans="2:26">
      <c r="B91" s="663">
        <v>1</v>
      </c>
      <c r="C91" s="942">
        <f>C83+1</f>
        <v>43936</v>
      </c>
      <c r="D91" s="665"/>
      <c r="E91" s="681"/>
      <c r="F91" s="594" t="s">
        <v>36</v>
      </c>
      <c r="G91" s="666"/>
      <c r="H91" s="667"/>
      <c r="I91" s="668"/>
      <c r="J91" s="658"/>
      <c r="K91" s="658"/>
      <c r="L91" s="659"/>
      <c r="M91" s="659"/>
      <c r="N91" s="660"/>
      <c r="O91" s="659"/>
      <c r="P91" s="661"/>
      <c r="Q91" s="659"/>
      <c r="R91" s="660"/>
      <c r="S91" s="659"/>
      <c r="T91" s="659"/>
      <c r="U91" s="656"/>
      <c r="V91" s="656"/>
      <c r="W91" s="657"/>
      <c r="X91" s="657"/>
      <c r="Y91" s="662"/>
    </row>
    <row r="92" spans="2:26">
      <c r="B92" s="663">
        <v>2</v>
      </c>
      <c r="C92" s="664"/>
      <c r="D92" s="694"/>
      <c r="E92" s="681"/>
      <c r="F92" s="669"/>
      <c r="G92" s="666"/>
      <c r="H92" s="667"/>
      <c r="I92" s="668"/>
      <c r="J92" s="658"/>
      <c r="K92" s="658"/>
      <c r="L92" s="659"/>
      <c r="M92" s="659"/>
      <c r="N92" s="660"/>
      <c r="O92" s="659"/>
      <c r="P92" s="661"/>
      <c r="Q92" s="659"/>
      <c r="R92" s="660"/>
      <c r="S92" s="659"/>
      <c r="T92" s="659"/>
      <c r="U92" s="656"/>
      <c r="V92" s="656"/>
      <c r="W92" s="657"/>
      <c r="X92" s="657"/>
      <c r="Y92" s="662"/>
    </row>
    <row r="93" spans="2:26" ht="15" customHeight="1">
      <c r="B93" s="222"/>
      <c r="C93" s="1143" t="s">
        <v>62</v>
      </c>
      <c r="D93" s="1143"/>
      <c r="E93" s="1143"/>
      <c r="F93" s="1143"/>
      <c r="G93" s="222"/>
      <c r="H93" s="222"/>
      <c r="I93" s="222"/>
      <c r="J93" s="223">
        <f>SUM(J91:J92)</f>
        <v>0</v>
      </c>
      <c r="K93" s="223">
        <f t="shared" ref="K93:X93" si="26">SUM(K91:K92)</f>
        <v>0</v>
      </c>
      <c r="L93" s="223">
        <f>SUM(L91:L92)</f>
        <v>0</v>
      </c>
      <c r="M93" s="223">
        <f t="shared" si="26"/>
        <v>0</v>
      </c>
      <c r="N93" s="223">
        <f t="shared" si="26"/>
        <v>0</v>
      </c>
      <c r="O93" s="223">
        <f t="shared" si="26"/>
        <v>0</v>
      </c>
      <c r="P93" s="223">
        <f t="shared" si="26"/>
        <v>0</v>
      </c>
      <c r="Q93" s="223">
        <f t="shared" si="26"/>
        <v>0</v>
      </c>
      <c r="R93" s="223">
        <f t="shared" si="26"/>
        <v>0</v>
      </c>
      <c r="S93" s="223"/>
      <c r="T93" s="223">
        <f t="shared" si="26"/>
        <v>0</v>
      </c>
      <c r="U93" s="223"/>
      <c r="V93" s="223" t="e">
        <f>+W93/R93</f>
        <v>#DIV/0!</v>
      </c>
      <c r="W93" s="223">
        <f t="shared" si="26"/>
        <v>0</v>
      </c>
      <c r="X93" s="223">
        <f t="shared" si="26"/>
        <v>0</v>
      </c>
      <c r="Y93" s="223">
        <f>SUM(Y91:Y92)</f>
        <v>0</v>
      </c>
      <c r="Z93" s="202">
        <f>+Y93+Z88</f>
        <v>0</v>
      </c>
    </row>
    <row r="94" spans="2:26" s="197" customFormat="1" ht="15" customHeight="1">
      <c r="B94" s="224"/>
      <c r="C94" s="224" t="s">
        <v>143</v>
      </c>
      <c r="D94" s="486"/>
      <c r="E94" s="486"/>
      <c r="F94" s="224"/>
      <c r="G94" s="224"/>
      <c r="H94" s="224"/>
      <c r="I94" s="224" t="s">
        <v>38</v>
      </c>
      <c r="J94" s="225">
        <v>0</v>
      </c>
      <c r="K94" s="225">
        <v>0</v>
      </c>
      <c r="L94" s="225">
        <v>0</v>
      </c>
      <c r="M94" s="225">
        <v>0</v>
      </c>
      <c r="N94" s="225">
        <v>0</v>
      </c>
      <c r="O94" s="225">
        <v>0</v>
      </c>
      <c r="P94" s="225">
        <v>0</v>
      </c>
      <c r="Q94" s="225">
        <v>0</v>
      </c>
      <c r="R94" s="225">
        <v>0</v>
      </c>
      <c r="S94" s="225">
        <v>0</v>
      </c>
      <c r="T94" s="225">
        <v>0</v>
      </c>
      <c r="U94" s="225">
        <v>0</v>
      </c>
      <c r="V94" s="225">
        <v>0</v>
      </c>
      <c r="W94" s="225">
        <v>0</v>
      </c>
      <c r="X94" s="225">
        <v>0</v>
      </c>
      <c r="Y94" s="225">
        <v>0</v>
      </c>
    </row>
    <row r="95" spans="2:26" s="197" customFormat="1" ht="15" customHeight="1">
      <c r="B95" s="224"/>
      <c r="C95" s="224" t="s">
        <v>144</v>
      </c>
      <c r="D95" s="489"/>
      <c r="E95" s="489"/>
      <c r="F95" s="481"/>
      <c r="G95" s="481"/>
      <c r="H95" s="481"/>
      <c r="I95" s="481" t="s">
        <v>37</v>
      </c>
      <c r="J95" s="482">
        <f>+J93</f>
        <v>0</v>
      </c>
      <c r="K95" s="482">
        <f t="shared" ref="K95:Y95" si="27">+K93</f>
        <v>0</v>
      </c>
      <c r="L95" s="482">
        <f t="shared" si="27"/>
        <v>0</v>
      </c>
      <c r="M95" s="482">
        <f t="shared" si="27"/>
        <v>0</v>
      </c>
      <c r="N95" s="482">
        <f t="shared" si="27"/>
        <v>0</v>
      </c>
      <c r="O95" s="482">
        <f t="shared" si="27"/>
        <v>0</v>
      </c>
      <c r="P95" s="482">
        <f t="shared" si="27"/>
        <v>0</v>
      </c>
      <c r="Q95" s="482">
        <f t="shared" si="27"/>
        <v>0</v>
      </c>
      <c r="R95" s="482">
        <f t="shared" si="27"/>
        <v>0</v>
      </c>
      <c r="S95" s="482">
        <f t="shared" si="27"/>
        <v>0</v>
      </c>
      <c r="T95" s="482">
        <f t="shared" si="27"/>
        <v>0</v>
      </c>
      <c r="U95" s="482">
        <f t="shared" si="27"/>
        <v>0</v>
      </c>
      <c r="V95" s="482" t="e">
        <f t="shared" si="27"/>
        <v>#DIV/0!</v>
      </c>
      <c r="W95" s="482">
        <f t="shared" si="27"/>
        <v>0</v>
      </c>
      <c r="X95" s="482">
        <f t="shared" si="27"/>
        <v>0</v>
      </c>
      <c r="Y95" s="482">
        <f t="shared" si="27"/>
        <v>0</v>
      </c>
    </row>
    <row r="96" spans="2:26">
      <c r="B96" s="226">
        <v>1</v>
      </c>
      <c r="C96" s="941">
        <f>C91+1</f>
        <v>43937</v>
      </c>
      <c r="D96" s="490"/>
      <c r="E96" s="480"/>
      <c r="F96" s="594" t="s">
        <v>36</v>
      </c>
      <c r="G96" s="477"/>
      <c r="H96" s="478"/>
      <c r="I96" s="479"/>
      <c r="J96" s="689"/>
      <c r="K96" s="689"/>
      <c r="L96" s="690"/>
      <c r="M96" s="690"/>
      <c r="N96" s="691"/>
      <c r="O96" s="690"/>
      <c r="P96" s="692"/>
      <c r="Q96" s="690"/>
      <c r="R96" s="691"/>
      <c r="S96" s="690"/>
      <c r="T96" s="690"/>
      <c r="U96" s="687"/>
      <c r="V96" s="687"/>
      <c r="W96" s="688"/>
      <c r="X96" s="688"/>
      <c r="Y96" s="693"/>
    </row>
    <row r="97" spans="2:26">
      <c r="B97" s="226">
        <f>B96+1</f>
        <v>2</v>
      </c>
      <c r="C97" s="227"/>
      <c r="D97" s="490"/>
      <c r="E97" s="480"/>
      <c r="F97" s="483"/>
      <c r="G97" s="477"/>
      <c r="H97" s="478"/>
      <c r="I97" s="479"/>
      <c r="J97" s="689"/>
      <c r="K97" s="689"/>
      <c r="L97" s="690"/>
      <c r="M97" s="690"/>
      <c r="N97" s="691"/>
      <c r="O97" s="690"/>
      <c r="P97" s="692"/>
      <c r="Q97" s="690"/>
      <c r="R97" s="691"/>
      <c r="S97" s="690"/>
      <c r="T97" s="690"/>
      <c r="U97" s="687"/>
      <c r="V97" s="687"/>
      <c r="W97" s="688"/>
      <c r="X97" s="688"/>
      <c r="Y97" s="693"/>
    </row>
    <row r="98" spans="2:26">
      <c r="B98" s="226">
        <f t="shared" ref="B98" si="28">B97+1</f>
        <v>3</v>
      </c>
      <c r="C98" s="227"/>
      <c r="D98" s="490"/>
      <c r="E98" s="480"/>
      <c r="F98" s="483"/>
      <c r="G98" s="477"/>
      <c r="H98" s="478"/>
      <c r="I98" s="479"/>
      <c r="J98" s="689"/>
      <c r="K98" s="689"/>
      <c r="L98" s="690"/>
      <c r="M98" s="690"/>
      <c r="N98" s="691"/>
      <c r="O98" s="690"/>
      <c r="P98" s="692"/>
      <c r="Q98" s="690"/>
      <c r="R98" s="691"/>
      <c r="S98" s="690"/>
      <c r="T98" s="690"/>
      <c r="U98" s="687"/>
      <c r="V98" s="687"/>
      <c r="W98" s="688"/>
      <c r="X98" s="688"/>
      <c r="Y98" s="693"/>
    </row>
    <row r="99" spans="2:26" ht="15" customHeight="1">
      <c r="B99" s="222"/>
      <c r="C99" s="1143" t="s">
        <v>63</v>
      </c>
      <c r="D99" s="1143"/>
      <c r="E99" s="1143"/>
      <c r="F99" s="1143"/>
      <c r="G99" s="222"/>
      <c r="H99" s="222"/>
      <c r="I99" s="222"/>
      <c r="J99" s="223">
        <f t="shared" ref="J99:R99" si="29">SUM(J96:J98)</f>
        <v>0</v>
      </c>
      <c r="K99" s="223">
        <f t="shared" si="29"/>
        <v>0</v>
      </c>
      <c r="L99" s="223">
        <f t="shared" si="29"/>
        <v>0</v>
      </c>
      <c r="M99" s="223">
        <f t="shared" si="29"/>
        <v>0</v>
      </c>
      <c r="N99" s="223">
        <f t="shared" si="29"/>
        <v>0</v>
      </c>
      <c r="O99" s="223">
        <f t="shared" si="29"/>
        <v>0</v>
      </c>
      <c r="P99" s="223">
        <f t="shared" si="29"/>
        <v>0</v>
      </c>
      <c r="Q99" s="223">
        <f t="shared" si="29"/>
        <v>0</v>
      </c>
      <c r="R99" s="223">
        <f t="shared" si="29"/>
        <v>0</v>
      </c>
      <c r="S99" s="223"/>
      <c r="T99" s="223">
        <f>SUM(T96:T98)</f>
        <v>0</v>
      </c>
      <c r="U99" s="223"/>
      <c r="V99" s="223" t="e">
        <f>+W99/R99</f>
        <v>#DIV/0!</v>
      </c>
      <c r="W99" s="223">
        <f>SUM(W96:W98)</f>
        <v>0</v>
      </c>
      <c r="X99" s="223">
        <f>SUM(X96:X98)</f>
        <v>0</v>
      </c>
      <c r="Y99" s="223">
        <f>SUM(Y96:Y98)</f>
        <v>0</v>
      </c>
      <c r="Z99" s="202">
        <f>+Y99+Z93</f>
        <v>0</v>
      </c>
    </row>
    <row r="100" spans="2:26" s="197" customFormat="1" ht="15" customHeight="1">
      <c r="B100" s="224"/>
      <c r="C100" s="224" t="s">
        <v>143</v>
      </c>
      <c r="D100" s="486"/>
      <c r="E100" s="486"/>
      <c r="F100" s="224"/>
      <c r="G100" s="224"/>
      <c r="H100" s="224"/>
      <c r="I100" s="224" t="s">
        <v>38</v>
      </c>
      <c r="J100" s="225">
        <v>0</v>
      </c>
      <c r="K100" s="225">
        <v>0</v>
      </c>
      <c r="L100" s="225">
        <v>0</v>
      </c>
      <c r="M100" s="225">
        <v>0</v>
      </c>
      <c r="N100" s="225">
        <v>0</v>
      </c>
      <c r="O100" s="225">
        <v>0</v>
      </c>
      <c r="P100" s="225">
        <v>0</v>
      </c>
      <c r="Q100" s="225">
        <v>0</v>
      </c>
      <c r="R100" s="225">
        <v>0</v>
      </c>
      <c r="S100" s="225"/>
      <c r="T100" s="225">
        <v>0</v>
      </c>
      <c r="U100" s="225">
        <v>0</v>
      </c>
      <c r="V100" s="225">
        <v>0</v>
      </c>
      <c r="W100" s="225">
        <v>0</v>
      </c>
      <c r="X100" s="225">
        <v>0</v>
      </c>
      <c r="Y100" s="225">
        <v>0</v>
      </c>
    </row>
    <row r="101" spans="2:26" s="197" customFormat="1" ht="15" customHeight="1">
      <c r="B101" s="224"/>
      <c r="C101" s="224" t="s">
        <v>144</v>
      </c>
      <c r="D101" s="486"/>
      <c r="E101" s="486"/>
      <c r="F101" s="569"/>
      <c r="G101" s="569"/>
      <c r="H101" s="569"/>
      <c r="I101" s="569" t="s">
        <v>37</v>
      </c>
      <c r="J101" s="570">
        <f>+J99</f>
        <v>0</v>
      </c>
      <c r="K101" s="570">
        <f t="shared" ref="K101:Y101" si="30">+K99</f>
        <v>0</v>
      </c>
      <c r="L101" s="570">
        <f t="shared" si="30"/>
        <v>0</v>
      </c>
      <c r="M101" s="570">
        <f t="shared" si="30"/>
        <v>0</v>
      </c>
      <c r="N101" s="570">
        <f t="shared" si="30"/>
        <v>0</v>
      </c>
      <c r="O101" s="570">
        <f t="shared" si="30"/>
        <v>0</v>
      </c>
      <c r="P101" s="570">
        <f t="shared" si="30"/>
        <v>0</v>
      </c>
      <c r="Q101" s="570">
        <f t="shared" si="30"/>
        <v>0</v>
      </c>
      <c r="R101" s="570">
        <f t="shared" si="30"/>
        <v>0</v>
      </c>
      <c r="S101" s="570"/>
      <c r="T101" s="570">
        <f t="shared" si="30"/>
        <v>0</v>
      </c>
      <c r="U101" s="571"/>
      <c r="V101" s="571" t="e">
        <f>+W101/R101</f>
        <v>#DIV/0!</v>
      </c>
      <c r="W101" s="570">
        <f t="shared" si="30"/>
        <v>0</v>
      </c>
      <c r="X101" s="570">
        <f t="shared" si="30"/>
        <v>0</v>
      </c>
      <c r="Y101" s="570">
        <f t="shared" si="30"/>
        <v>0</v>
      </c>
    </row>
    <row r="102" spans="2:26" ht="15" customHeight="1">
      <c r="B102" s="226">
        <v>1</v>
      </c>
      <c r="C102" s="941">
        <f>C96+1</f>
        <v>43938</v>
      </c>
      <c r="D102" s="704"/>
      <c r="E102" s="698"/>
      <c r="F102" s="594" t="s">
        <v>36</v>
      </c>
      <c r="G102" s="699"/>
      <c r="H102" s="700"/>
      <c r="I102" s="701"/>
      <c r="J102" s="705"/>
      <c r="K102" s="705"/>
      <c r="L102" s="706"/>
      <c r="M102" s="706"/>
      <c r="N102" s="707"/>
      <c r="O102" s="706"/>
      <c r="P102" s="708"/>
      <c r="Q102" s="706"/>
      <c r="R102" s="707"/>
      <c r="S102" s="706"/>
      <c r="T102" s="706"/>
      <c r="U102" s="709"/>
      <c r="V102" s="709"/>
      <c r="W102" s="710"/>
      <c r="X102" s="710"/>
      <c r="Y102" s="706"/>
      <c r="Z102" s="469"/>
    </row>
    <row r="103" spans="2:26" ht="15" customHeight="1">
      <c r="B103" s="696">
        <v>2</v>
      </c>
      <c r="C103" s="697"/>
      <c r="D103" s="704"/>
      <c r="E103" s="698"/>
      <c r="F103" s="698"/>
      <c r="G103" s="699"/>
      <c r="H103" s="700"/>
      <c r="I103" s="701"/>
      <c r="J103" s="705"/>
      <c r="K103" s="705"/>
      <c r="L103" s="706"/>
      <c r="M103" s="706"/>
      <c r="N103" s="707"/>
      <c r="O103" s="706"/>
      <c r="P103" s="708"/>
      <c r="Q103" s="706"/>
      <c r="R103" s="707"/>
      <c r="S103" s="706"/>
      <c r="T103" s="706"/>
      <c r="U103" s="709"/>
      <c r="V103" s="709"/>
      <c r="W103" s="710"/>
      <c r="X103" s="710"/>
      <c r="Y103" s="706"/>
      <c r="Z103" s="469"/>
    </row>
    <row r="104" spans="2:26" ht="15" customHeight="1">
      <c r="B104" s="696">
        <v>3</v>
      </c>
      <c r="C104" s="697"/>
      <c r="D104" s="704"/>
      <c r="E104" s="698"/>
      <c r="F104" s="698"/>
      <c r="G104" s="699"/>
      <c r="H104" s="700"/>
      <c r="I104" s="701"/>
      <c r="J104" s="705"/>
      <c r="K104" s="705"/>
      <c r="L104" s="706"/>
      <c r="M104" s="706"/>
      <c r="N104" s="707"/>
      <c r="O104" s="706"/>
      <c r="P104" s="708"/>
      <c r="Q104" s="706"/>
      <c r="R104" s="707"/>
      <c r="S104" s="706"/>
      <c r="T104" s="706"/>
      <c r="U104" s="709"/>
      <c r="V104" s="709"/>
      <c r="W104" s="710"/>
      <c r="X104" s="710"/>
      <c r="Y104" s="706"/>
      <c r="Z104" s="469"/>
    </row>
    <row r="105" spans="2:26" ht="15" customHeight="1">
      <c r="B105" s="226">
        <v>4</v>
      </c>
      <c r="C105" s="227"/>
      <c r="D105" s="704"/>
      <c r="E105" s="698"/>
      <c r="F105" s="698"/>
      <c r="G105" s="699"/>
      <c r="H105" s="700"/>
      <c r="I105" s="701"/>
      <c r="J105" s="705"/>
      <c r="K105" s="705"/>
      <c r="L105" s="706"/>
      <c r="M105" s="706"/>
      <c r="N105" s="707"/>
      <c r="O105" s="706"/>
      <c r="P105" s="708"/>
      <c r="Q105" s="706"/>
      <c r="R105" s="707"/>
      <c r="S105" s="706"/>
      <c r="T105" s="706"/>
      <c r="U105" s="709"/>
      <c r="V105" s="709"/>
      <c r="W105" s="710"/>
      <c r="X105" s="710"/>
      <c r="Y105" s="711"/>
      <c r="Z105" s="572"/>
    </row>
    <row r="106" spans="2:26" ht="15" customHeight="1">
      <c r="B106" s="222"/>
      <c r="C106" s="1143" t="s">
        <v>64</v>
      </c>
      <c r="D106" s="1143"/>
      <c r="E106" s="1143"/>
      <c r="F106" s="1143"/>
      <c r="G106" s="222"/>
      <c r="H106" s="222"/>
      <c r="I106" s="222"/>
      <c r="J106" s="223">
        <f>SUM(J102:J105)</f>
        <v>0</v>
      </c>
      <c r="K106" s="223">
        <f t="shared" ref="K106:Y106" si="31">SUM(K102:K105)</f>
        <v>0</v>
      </c>
      <c r="L106" s="223">
        <f>SUM(L102:L105)</f>
        <v>0</v>
      </c>
      <c r="M106" s="223">
        <f t="shared" si="31"/>
        <v>0</v>
      </c>
      <c r="N106" s="223">
        <f t="shared" si="31"/>
        <v>0</v>
      </c>
      <c r="O106" s="223">
        <f t="shared" si="31"/>
        <v>0</v>
      </c>
      <c r="P106" s="223">
        <f t="shared" si="31"/>
        <v>0</v>
      </c>
      <c r="Q106" s="223">
        <f t="shared" si="31"/>
        <v>0</v>
      </c>
      <c r="R106" s="223">
        <f t="shared" si="31"/>
        <v>0</v>
      </c>
      <c r="S106" s="223"/>
      <c r="T106" s="223">
        <f>SUM(T102:T105)</f>
        <v>0</v>
      </c>
      <c r="U106" s="223"/>
      <c r="V106" s="223" t="e">
        <f>+W106/R106</f>
        <v>#DIV/0!</v>
      </c>
      <c r="W106" s="223">
        <f t="shared" si="31"/>
        <v>0</v>
      </c>
      <c r="X106" s="223">
        <f t="shared" si="31"/>
        <v>0</v>
      </c>
      <c r="Y106" s="223">
        <f t="shared" si="31"/>
        <v>0</v>
      </c>
      <c r="Z106" s="202">
        <f>+Y106+Z99</f>
        <v>0</v>
      </c>
    </row>
    <row r="107" spans="2:26" s="197" customFormat="1" ht="15" customHeight="1">
      <c r="B107" s="224"/>
      <c r="C107" s="224" t="s">
        <v>143</v>
      </c>
      <c r="D107" s="486"/>
      <c r="E107" s="486"/>
      <c r="F107" s="224"/>
      <c r="G107" s="224"/>
      <c r="H107" s="224"/>
      <c r="I107" s="224" t="s">
        <v>37</v>
      </c>
      <c r="J107" s="225">
        <v>0</v>
      </c>
      <c r="K107" s="225">
        <v>0</v>
      </c>
      <c r="L107" s="225">
        <v>0</v>
      </c>
      <c r="M107" s="225">
        <v>0</v>
      </c>
      <c r="N107" s="225">
        <v>0</v>
      </c>
      <c r="O107" s="225">
        <v>0</v>
      </c>
      <c r="P107" s="225">
        <v>0</v>
      </c>
      <c r="Q107" s="225">
        <v>0</v>
      </c>
      <c r="R107" s="225">
        <v>0</v>
      </c>
      <c r="S107" s="225">
        <v>0</v>
      </c>
      <c r="T107" s="225">
        <v>0</v>
      </c>
      <c r="U107" s="225">
        <v>0</v>
      </c>
      <c r="V107" s="225">
        <v>0</v>
      </c>
      <c r="W107" s="225">
        <v>0</v>
      </c>
      <c r="X107" s="225">
        <v>0</v>
      </c>
      <c r="Y107" s="225">
        <v>0</v>
      </c>
    </row>
    <row r="108" spans="2:26" s="197" customFormat="1" ht="15" customHeight="1">
      <c r="B108" s="224"/>
      <c r="C108" s="224" t="s">
        <v>144</v>
      </c>
      <c r="D108" s="486"/>
      <c r="E108" s="486"/>
      <c r="F108" s="224"/>
      <c r="G108" s="224"/>
      <c r="H108" s="224"/>
      <c r="I108" s="224" t="s">
        <v>38</v>
      </c>
      <c r="J108" s="729">
        <f>+J106</f>
        <v>0</v>
      </c>
      <c r="K108" s="729">
        <f t="shared" ref="K108:Y108" si="32">+K106</f>
        <v>0</v>
      </c>
      <c r="L108" s="729">
        <f t="shared" si="32"/>
        <v>0</v>
      </c>
      <c r="M108" s="729">
        <f t="shared" si="32"/>
        <v>0</v>
      </c>
      <c r="N108" s="729">
        <f t="shared" si="32"/>
        <v>0</v>
      </c>
      <c r="O108" s="729">
        <f t="shared" si="32"/>
        <v>0</v>
      </c>
      <c r="P108" s="729">
        <f t="shared" si="32"/>
        <v>0</v>
      </c>
      <c r="Q108" s="729">
        <f t="shared" si="32"/>
        <v>0</v>
      </c>
      <c r="R108" s="729">
        <f t="shared" si="32"/>
        <v>0</v>
      </c>
      <c r="S108" s="729">
        <f t="shared" si="32"/>
        <v>0</v>
      </c>
      <c r="T108" s="729">
        <f t="shared" si="32"/>
        <v>0</v>
      </c>
      <c r="U108" s="729">
        <f t="shared" si="32"/>
        <v>0</v>
      </c>
      <c r="V108" s="729" t="e">
        <f t="shared" si="32"/>
        <v>#DIV/0!</v>
      </c>
      <c r="W108" s="729">
        <f t="shared" si="32"/>
        <v>0</v>
      </c>
      <c r="X108" s="729">
        <f t="shared" si="32"/>
        <v>0</v>
      </c>
      <c r="Y108" s="729">
        <f t="shared" si="32"/>
        <v>0</v>
      </c>
    </row>
    <row r="109" spans="2:26" ht="15" customHeight="1">
      <c r="B109" s="226">
        <v>1</v>
      </c>
      <c r="C109" s="941">
        <f>C102+1</f>
        <v>43939</v>
      </c>
      <c r="D109" s="488"/>
      <c r="E109" s="677"/>
      <c r="F109" s="594" t="s">
        <v>36</v>
      </c>
      <c r="G109" s="204"/>
      <c r="H109" s="205"/>
      <c r="I109" s="206"/>
      <c r="J109" s="705"/>
      <c r="K109" s="705"/>
      <c r="L109" s="706"/>
      <c r="M109" s="706"/>
      <c r="N109" s="707"/>
      <c r="O109" s="706"/>
      <c r="P109" s="708"/>
      <c r="Q109" s="706"/>
      <c r="R109" s="707"/>
      <c r="S109" s="706"/>
      <c r="T109" s="706"/>
      <c r="U109" s="709"/>
      <c r="V109" s="709"/>
      <c r="W109" s="710"/>
      <c r="X109" s="710"/>
      <c r="Y109" s="711"/>
    </row>
    <row r="110" spans="2:26" ht="15" customHeight="1">
      <c r="B110" s="226">
        <v>2</v>
      </c>
      <c r="C110" s="227"/>
      <c r="D110" s="488"/>
      <c r="E110" s="677"/>
      <c r="F110" s="221"/>
      <c r="G110" s="204"/>
      <c r="H110" s="205"/>
      <c r="I110" s="206"/>
      <c r="J110" s="705"/>
      <c r="K110" s="705"/>
      <c r="L110" s="706"/>
      <c r="M110" s="706"/>
      <c r="N110" s="707"/>
      <c r="O110" s="706"/>
      <c r="P110" s="708"/>
      <c r="Q110" s="706"/>
      <c r="R110" s="707"/>
      <c r="S110" s="706"/>
      <c r="T110" s="706"/>
      <c r="U110" s="709"/>
      <c r="V110" s="709"/>
      <c r="W110" s="710"/>
      <c r="X110" s="710"/>
      <c r="Y110" s="711"/>
    </row>
    <row r="111" spans="2:26" ht="15" customHeight="1">
      <c r="B111" s="222"/>
      <c r="C111" s="1143" t="s">
        <v>65</v>
      </c>
      <c r="D111" s="1143"/>
      <c r="E111" s="1143"/>
      <c r="F111" s="1143"/>
      <c r="G111" s="222"/>
      <c r="H111" s="222"/>
      <c r="I111" s="222"/>
      <c r="J111" s="223">
        <f>SUM(J109:J110)</f>
        <v>0</v>
      </c>
      <c r="K111" s="223">
        <f t="shared" ref="K111:Y111" si="33">SUM(K109:K110)</f>
        <v>0</v>
      </c>
      <c r="L111" s="223">
        <f t="shared" si="33"/>
        <v>0</v>
      </c>
      <c r="M111" s="223">
        <f t="shared" si="33"/>
        <v>0</v>
      </c>
      <c r="N111" s="223">
        <f t="shared" si="33"/>
        <v>0</v>
      </c>
      <c r="O111" s="223">
        <f t="shared" si="33"/>
        <v>0</v>
      </c>
      <c r="P111" s="223">
        <f t="shared" si="33"/>
        <v>0</v>
      </c>
      <c r="Q111" s="223">
        <f t="shared" si="33"/>
        <v>0</v>
      </c>
      <c r="R111" s="223">
        <f t="shared" si="33"/>
        <v>0</v>
      </c>
      <c r="S111" s="223"/>
      <c r="T111" s="223">
        <f t="shared" si="33"/>
        <v>0</v>
      </c>
      <c r="U111" s="223"/>
      <c r="V111" s="223" t="e">
        <f>+W111/R111</f>
        <v>#DIV/0!</v>
      </c>
      <c r="W111" s="223">
        <f t="shared" si="33"/>
        <v>0</v>
      </c>
      <c r="X111" s="223">
        <f t="shared" si="33"/>
        <v>0</v>
      </c>
      <c r="Y111" s="223">
        <f t="shared" si="33"/>
        <v>0</v>
      </c>
      <c r="Z111" s="202">
        <f>+Y111+Z106</f>
        <v>0</v>
      </c>
    </row>
    <row r="112" spans="2:26" s="197" customFormat="1" ht="15" customHeight="1">
      <c r="B112" s="224"/>
      <c r="C112" s="224" t="s">
        <v>143</v>
      </c>
      <c r="D112" s="486"/>
      <c r="E112" s="486"/>
      <c r="F112" s="224"/>
      <c r="G112" s="224"/>
      <c r="H112" s="224"/>
      <c r="I112" s="224" t="s">
        <v>37</v>
      </c>
      <c r="J112" s="225">
        <v>0</v>
      </c>
      <c r="K112" s="225">
        <v>0</v>
      </c>
      <c r="L112" s="225">
        <v>0</v>
      </c>
      <c r="M112" s="225">
        <v>0</v>
      </c>
      <c r="N112" s="225">
        <v>0</v>
      </c>
      <c r="O112" s="225">
        <v>0</v>
      </c>
      <c r="P112" s="225">
        <v>0</v>
      </c>
      <c r="Q112" s="225">
        <v>0</v>
      </c>
      <c r="R112" s="225">
        <v>0</v>
      </c>
      <c r="S112" s="225">
        <v>0</v>
      </c>
      <c r="T112" s="225">
        <v>0</v>
      </c>
      <c r="U112" s="225">
        <v>0</v>
      </c>
      <c r="V112" s="225">
        <v>0</v>
      </c>
      <c r="W112" s="225">
        <v>0</v>
      </c>
      <c r="X112" s="225">
        <v>0</v>
      </c>
      <c r="Y112" s="225">
        <v>0</v>
      </c>
    </row>
    <row r="113" spans="2:26" s="197" customFormat="1" ht="15" customHeight="1">
      <c r="B113" s="224"/>
      <c r="C113" s="224" t="s">
        <v>144</v>
      </c>
      <c r="D113" s="486"/>
      <c r="E113" s="486"/>
      <c r="F113" s="224"/>
      <c r="G113" s="224"/>
      <c r="H113" s="224"/>
      <c r="I113" s="224" t="s">
        <v>38</v>
      </c>
      <c r="J113" s="729">
        <f>+J111</f>
        <v>0</v>
      </c>
      <c r="K113" s="729">
        <f t="shared" ref="K113:Y113" si="34">+K111</f>
        <v>0</v>
      </c>
      <c r="L113" s="729">
        <f t="shared" si="34"/>
        <v>0</v>
      </c>
      <c r="M113" s="729">
        <f t="shared" si="34"/>
        <v>0</v>
      </c>
      <c r="N113" s="729">
        <f t="shared" si="34"/>
        <v>0</v>
      </c>
      <c r="O113" s="729">
        <f t="shared" si="34"/>
        <v>0</v>
      </c>
      <c r="P113" s="729">
        <f t="shared" si="34"/>
        <v>0</v>
      </c>
      <c r="Q113" s="729">
        <f t="shared" si="34"/>
        <v>0</v>
      </c>
      <c r="R113" s="729">
        <f t="shared" si="34"/>
        <v>0</v>
      </c>
      <c r="S113" s="729">
        <f t="shared" si="34"/>
        <v>0</v>
      </c>
      <c r="T113" s="729">
        <f t="shared" si="34"/>
        <v>0</v>
      </c>
      <c r="U113" s="729">
        <f t="shared" si="34"/>
        <v>0</v>
      </c>
      <c r="V113" s="729" t="e">
        <f t="shared" si="34"/>
        <v>#DIV/0!</v>
      </c>
      <c r="W113" s="729">
        <f t="shared" si="34"/>
        <v>0</v>
      </c>
      <c r="X113" s="729">
        <f t="shared" si="34"/>
        <v>0</v>
      </c>
      <c r="Y113" s="729">
        <f t="shared" si="34"/>
        <v>0</v>
      </c>
    </row>
    <row r="114" spans="2:26">
      <c r="B114" s="877">
        <v>1</v>
      </c>
      <c r="C114" s="943">
        <f>C109+1</f>
        <v>43940</v>
      </c>
      <c r="D114" s="878"/>
      <c r="E114" s="879"/>
      <c r="F114" s="880" t="s">
        <v>36</v>
      </c>
      <c r="G114" s="881"/>
      <c r="H114" s="882"/>
      <c r="I114" s="883"/>
      <c r="J114" s="884"/>
      <c r="K114" s="884"/>
      <c r="L114" s="885"/>
      <c r="M114" s="885"/>
      <c r="N114" s="886"/>
      <c r="O114" s="885"/>
      <c r="P114" s="887"/>
      <c r="Q114" s="885"/>
      <c r="R114" s="886"/>
      <c r="S114" s="885"/>
      <c r="T114" s="885"/>
      <c r="U114" s="888"/>
      <c r="V114" s="709"/>
      <c r="W114" s="710"/>
      <c r="X114" s="710"/>
      <c r="Y114" s="711"/>
    </row>
    <row r="115" spans="2:26">
      <c r="B115" s="696">
        <v>2</v>
      </c>
      <c r="C115" s="697"/>
      <c r="D115" s="704"/>
      <c r="E115" s="698"/>
      <c r="F115" s="740"/>
      <c r="G115" s="699"/>
      <c r="H115" s="700"/>
      <c r="I115" s="701"/>
      <c r="J115" s="705"/>
      <c r="K115" s="705"/>
      <c r="L115" s="706"/>
      <c r="M115" s="706"/>
      <c r="N115" s="707"/>
      <c r="O115" s="706"/>
      <c r="P115" s="708"/>
      <c r="Q115" s="706"/>
      <c r="R115" s="707"/>
      <c r="S115" s="706"/>
      <c r="T115" s="706"/>
      <c r="U115" s="709"/>
      <c r="V115" s="709"/>
      <c r="W115" s="710"/>
      <c r="X115" s="710"/>
      <c r="Y115" s="711"/>
    </row>
    <row r="116" spans="2:26">
      <c r="B116" s="696">
        <v>3</v>
      </c>
      <c r="C116" s="697"/>
      <c r="D116" s="704"/>
      <c r="E116" s="698"/>
      <c r="F116" s="740"/>
      <c r="G116" s="699"/>
      <c r="H116" s="700"/>
      <c r="I116" s="701"/>
      <c r="J116" s="705"/>
      <c r="K116" s="705"/>
      <c r="L116" s="706"/>
      <c r="M116" s="706"/>
      <c r="N116" s="707"/>
      <c r="O116" s="706"/>
      <c r="P116" s="708"/>
      <c r="Q116" s="706"/>
      <c r="R116" s="707"/>
      <c r="S116" s="706"/>
      <c r="T116" s="706"/>
      <c r="U116" s="709"/>
      <c r="V116" s="709"/>
      <c r="W116" s="710"/>
      <c r="X116" s="710"/>
      <c r="Y116" s="711"/>
    </row>
    <row r="117" spans="2:26">
      <c r="B117" s="696">
        <v>4</v>
      </c>
      <c r="C117" s="697"/>
      <c r="D117" s="704"/>
      <c r="E117" s="698"/>
      <c r="F117" s="740"/>
      <c r="G117" s="699"/>
      <c r="H117" s="700"/>
      <c r="I117" s="701"/>
      <c r="J117" s="705"/>
      <c r="K117" s="705"/>
      <c r="L117" s="706"/>
      <c r="M117" s="706"/>
      <c r="N117" s="707"/>
      <c r="O117" s="706"/>
      <c r="P117" s="708"/>
      <c r="Q117" s="706"/>
      <c r="R117" s="707"/>
      <c r="S117" s="706"/>
      <c r="T117" s="706"/>
      <c r="U117" s="709"/>
      <c r="V117" s="709"/>
      <c r="W117" s="710"/>
      <c r="X117" s="710"/>
      <c r="Y117" s="711"/>
    </row>
    <row r="118" spans="2:26">
      <c r="B118" s="696">
        <v>5</v>
      </c>
      <c r="C118" s="697"/>
      <c r="D118" s="704"/>
      <c r="E118" s="698"/>
      <c r="F118" s="740"/>
      <c r="G118" s="699"/>
      <c r="H118" s="700"/>
      <c r="I118" s="701"/>
      <c r="J118" s="705"/>
      <c r="K118" s="705"/>
      <c r="L118" s="706"/>
      <c r="M118" s="706"/>
      <c r="N118" s="707"/>
      <c r="O118" s="706"/>
      <c r="P118" s="708"/>
      <c r="Q118" s="706"/>
      <c r="R118" s="707"/>
      <c r="S118" s="706"/>
      <c r="T118" s="706"/>
      <c r="U118" s="709"/>
      <c r="V118" s="709"/>
      <c r="W118" s="710"/>
      <c r="X118" s="710"/>
      <c r="Y118" s="711"/>
    </row>
    <row r="119" spans="2:26">
      <c r="B119" s="889">
        <v>6</v>
      </c>
      <c r="C119" s="890"/>
      <c r="D119" s="891"/>
      <c r="E119" s="892"/>
      <c r="F119" s="893"/>
      <c r="G119" s="573"/>
      <c r="H119" s="454"/>
      <c r="I119" s="574"/>
      <c r="J119" s="894"/>
      <c r="K119" s="894"/>
      <c r="L119" s="895"/>
      <c r="M119" s="895"/>
      <c r="N119" s="896"/>
      <c r="O119" s="895"/>
      <c r="P119" s="897"/>
      <c r="Q119" s="895"/>
      <c r="R119" s="896"/>
      <c r="S119" s="895"/>
      <c r="T119" s="895"/>
      <c r="U119" s="472"/>
      <c r="V119" s="709"/>
      <c r="W119" s="710"/>
      <c r="X119" s="710"/>
      <c r="Y119" s="711"/>
    </row>
    <row r="120" spans="2:26" ht="15.75" customHeight="1">
      <c r="B120" s="222"/>
      <c r="C120" s="1143" t="s">
        <v>66</v>
      </c>
      <c r="D120" s="1143"/>
      <c r="E120" s="1143"/>
      <c r="F120" s="1143"/>
      <c r="G120" s="222"/>
      <c r="H120" s="222"/>
      <c r="I120" s="222"/>
      <c r="J120" s="223">
        <f>SUM(J114:J119)</f>
        <v>0</v>
      </c>
      <c r="K120" s="223">
        <f t="shared" ref="K120:Y120" si="35">SUM(K114:K119)</f>
        <v>0</v>
      </c>
      <c r="L120" s="223">
        <f t="shared" si="35"/>
        <v>0</v>
      </c>
      <c r="M120" s="223">
        <f t="shared" si="35"/>
        <v>0</v>
      </c>
      <c r="N120" s="223">
        <f t="shared" si="35"/>
        <v>0</v>
      </c>
      <c r="O120" s="223">
        <f t="shared" si="35"/>
        <v>0</v>
      </c>
      <c r="P120" s="223">
        <f t="shared" si="35"/>
        <v>0</v>
      </c>
      <c r="Q120" s="223">
        <f>SUM(Q114:Q119)</f>
        <v>0</v>
      </c>
      <c r="R120" s="223">
        <f t="shared" si="35"/>
        <v>0</v>
      </c>
      <c r="S120" s="223"/>
      <c r="T120" s="223">
        <f t="shared" si="35"/>
        <v>0</v>
      </c>
      <c r="U120" s="223"/>
      <c r="V120" s="223" t="e">
        <f>+W120/R120</f>
        <v>#DIV/0!</v>
      </c>
      <c r="W120" s="223">
        <f t="shared" si="35"/>
        <v>0</v>
      </c>
      <c r="X120" s="223">
        <f t="shared" si="35"/>
        <v>0</v>
      </c>
      <c r="Y120" s="223">
        <f t="shared" si="35"/>
        <v>0</v>
      </c>
      <c r="Z120" s="202">
        <f>+Y120+Z111</f>
        <v>0</v>
      </c>
    </row>
    <row r="121" spans="2:26" s="197" customFormat="1" ht="15.75" customHeight="1">
      <c r="B121" s="224"/>
      <c r="C121" s="224" t="s">
        <v>143</v>
      </c>
      <c r="D121" s="486"/>
      <c r="E121" s="486"/>
      <c r="F121" s="224"/>
      <c r="G121" s="224"/>
      <c r="H121" s="224"/>
      <c r="I121" s="224" t="s">
        <v>37</v>
      </c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</row>
    <row r="122" spans="2:26" s="197" customFormat="1" ht="15.75" customHeight="1">
      <c r="B122" s="224"/>
      <c r="C122" s="224" t="s">
        <v>144</v>
      </c>
      <c r="D122" s="738"/>
      <c r="E122" s="738"/>
      <c r="F122" s="739"/>
      <c r="G122" s="739"/>
      <c r="H122" s="739"/>
      <c r="I122" s="739" t="s">
        <v>38</v>
      </c>
      <c r="J122" s="729">
        <f>+J120</f>
        <v>0</v>
      </c>
      <c r="K122" s="729">
        <f t="shared" ref="K122:Y122" si="36">+K120</f>
        <v>0</v>
      </c>
      <c r="L122" s="729">
        <f t="shared" si="36"/>
        <v>0</v>
      </c>
      <c r="M122" s="729">
        <f t="shared" si="36"/>
        <v>0</v>
      </c>
      <c r="N122" s="729">
        <f t="shared" si="36"/>
        <v>0</v>
      </c>
      <c r="O122" s="729">
        <f t="shared" si="36"/>
        <v>0</v>
      </c>
      <c r="P122" s="729">
        <f t="shared" si="36"/>
        <v>0</v>
      </c>
      <c r="Q122" s="729">
        <f t="shared" si="36"/>
        <v>0</v>
      </c>
      <c r="R122" s="729">
        <f t="shared" si="36"/>
        <v>0</v>
      </c>
      <c r="S122" s="729">
        <f t="shared" si="36"/>
        <v>0</v>
      </c>
      <c r="T122" s="729">
        <f t="shared" si="36"/>
        <v>0</v>
      </c>
      <c r="U122" s="729">
        <f t="shared" si="36"/>
        <v>0</v>
      </c>
      <c r="V122" s="729" t="e">
        <f t="shared" si="36"/>
        <v>#DIV/0!</v>
      </c>
      <c r="W122" s="729">
        <f t="shared" si="36"/>
        <v>0</v>
      </c>
      <c r="X122" s="729">
        <f t="shared" si="36"/>
        <v>0</v>
      </c>
      <c r="Y122" s="729">
        <f t="shared" si="36"/>
        <v>0</v>
      </c>
    </row>
    <row r="123" spans="2:26" ht="15" customHeight="1">
      <c r="B123" s="226">
        <v>1</v>
      </c>
      <c r="C123" s="941">
        <f>C114+1</f>
        <v>43941</v>
      </c>
      <c r="D123" s="704"/>
      <c r="E123" s="698"/>
      <c r="F123" s="594" t="s">
        <v>36</v>
      </c>
      <c r="G123" s="699"/>
      <c r="H123" s="700"/>
      <c r="I123" s="701"/>
      <c r="J123" s="705"/>
      <c r="K123" s="705"/>
      <c r="L123" s="706"/>
      <c r="M123" s="706"/>
      <c r="N123" s="707"/>
      <c r="O123" s="706"/>
      <c r="P123" s="708"/>
      <c r="Q123" s="706"/>
      <c r="R123" s="707"/>
      <c r="S123" s="706"/>
      <c r="T123" s="706"/>
      <c r="U123" s="709"/>
      <c r="V123" s="709"/>
      <c r="W123" s="710"/>
      <c r="X123" s="710"/>
      <c r="Y123" s="711"/>
    </row>
    <row r="124" spans="2:26" ht="15" customHeight="1">
      <c r="B124" s="226">
        <v>2</v>
      </c>
      <c r="C124" s="227"/>
      <c r="D124" s="704"/>
      <c r="E124" s="698"/>
      <c r="F124" s="740"/>
      <c r="G124" s="699"/>
      <c r="H124" s="700"/>
      <c r="I124" s="701"/>
      <c r="J124" s="705"/>
      <c r="K124" s="705"/>
      <c r="L124" s="706"/>
      <c r="M124" s="706"/>
      <c r="N124" s="707"/>
      <c r="O124" s="706"/>
      <c r="P124" s="708"/>
      <c r="Q124" s="706"/>
      <c r="R124" s="707"/>
      <c r="S124" s="706"/>
      <c r="T124" s="706"/>
      <c r="U124" s="709"/>
      <c r="V124" s="709"/>
      <c r="W124" s="710"/>
      <c r="X124" s="710"/>
      <c r="Y124" s="711"/>
    </row>
    <row r="125" spans="2:26" ht="15" customHeight="1">
      <c r="B125" s="226">
        <v>3</v>
      </c>
      <c r="C125" s="227"/>
      <c r="D125" s="704"/>
      <c r="E125" s="698"/>
      <c r="F125" s="740"/>
      <c r="G125" s="699"/>
      <c r="H125" s="700"/>
      <c r="I125" s="701"/>
      <c r="J125" s="705"/>
      <c r="K125" s="705"/>
      <c r="L125" s="706"/>
      <c r="M125" s="706"/>
      <c r="N125" s="707"/>
      <c r="O125" s="706"/>
      <c r="P125" s="708"/>
      <c r="Q125" s="706"/>
      <c r="R125" s="707"/>
      <c r="S125" s="706"/>
      <c r="T125" s="706"/>
      <c r="U125" s="709"/>
      <c r="V125" s="709"/>
      <c r="W125" s="710"/>
      <c r="X125" s="710"/>
      <c r="Y125" s="711"/>
    </row>
    <row r="126" spans="2:26" ht="18.75" customHeight="1">
      <c r="B126" s="222"/>
      <c r="C126" s="1143" t="s">
        <v>67</v>
      </c>
      <c r="D126" s="1143"/>
      <c r="E126" s="1143"/>
      <c r="F126" s="1143"/>
      <c r="G126" s="222"/>
      <c r="H126" s="222"/>
      <c r="I126" s="222"/>
      <c r="J126" s="223">
        <f>SUM(J123:J125)</f>
        <v>0</v>
      </c>
      <c r="K126" s="223">
        <f t="shared" ref="K126:Y126" si="37">SUM(K123:K125)</f>
        <v>0</v>
      </c>
      <c r="L126" s="223">
        <f t="shared" si="37"/>
        <v>0</v>
      </c>
      <c r="M126" s="223">
        <f t="shared" si="37"/>
        <v>0</v>
      </c>
      <c r="N126" s="223">
        <f t="shared" si="37"/>
        <v>0</v>
      </c>
      <c r="O126" s="223">
        <f t="shared" si="37"/>
        <v>0</v>
      </c>
      <c r="P126" s="223">
        <f t="shared" si="37"/>
        <v>0</v>
      </c>
      <c r="Q126" s="223">
        <f t="shared" si="37"/>
        <v>0</v>
      </c>
      <c r="R126" s="223">
        <f t="shared" si="37"/>
        <v>0</v>
      </c>
      <c r="S126" s="223"/>
      <c r="T126" s="223">
        <f t="shared" si="37"/>
        <v>0</v>
      </c>
      <c r="U126" s="223"/>
      <c r="V126" s="223" t="e">
        <f>+W126/R126</f>
        <v>#DIV/0!</v>
      </c>
      <c r="W126" s="223">
        <f t="shared" si="37"/>
        <v>0</v>
      </c>
      <c r="X126" s="223">
        <f t="shared" si="37"/>
        <v>0</v>
      </c>
      <c r="Y126" s="223">
        <f t="shared" si="37"/>
        <v>0</v>
      </c>
      <c r="Z126" s="202">
        <f>+Y126+Z120</f>
        <v>0</v>
      </c>
    </row>
    <row r="127" spans="2:26" s="197" customFormat="1" ht="18.75" hidden="1" customHeight="1">
      <c r="B127" s="224"/>
      <c r="C127" s="224" t="s">
        <v>143</v>
      </c>
      <c r="D127" s="486"/>
      <c r="E127" s="486"/>
      <c r="F127" s="224"/>
      <c r="G127" s="224"/>
      <c r="H127" s="224"/>
      <c r="I127" s="224" t="s">
        <v>37</v>
      </c>
      <c r="J127" s="225"/>
      <c r="K127" s="225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</row>
    <row r="128" spans="2:26" s="197" customFormat="1" ht="15" hidden="1" customHeight="1">
      <c r="B128" s="224"/>
      <c r="C128" s="224" t="s">
        <v>144</v>
      </c>
      <c r="D128" s="486"/>
      <c r="E128" s="684"/>
      <c r="F128" s="334"/>
      <c r="G128" s="334"/>
      <c r="H128" s="334"/>
      <c r="I128" s="334" t="s">
        <v>38</v>
      </c>
      <c r="J128" s="335">
        <f>+J126</f>
        <v>0</v>
      </c>
      <c r="K128" s="335">
        <f t="shared" ref="K128:Y128" si="38">+K126</f>
        <v>0</v>
      </c>
      <c r="L128" s="335">
        <f t="shared" si="38"/>
        <v>0</v>
      </c>
      <c r="M128" s="335">
        <f t="shared" si="38"/>
        <v>0</v>
      </c>
      <c r="N128" s="335">
        <f t="shared" si="38"/>
        <v>0</v>
      </c>
      <c r="O128" s="335">
        <f t="shared" si="38"/>
        <v>0</v>
      </c>
      <c r="P128" s="335">
        <f t="shared" si="38"/>
        <v>0</v>
      </c>
      <c r="Q128" s="335">
        <f t="shared" si="38"/>
        <v>0</v>
      </c>
      <c r="R128" s="335">
        <f t="shared" si="38"/>
        <v>0</v>
      </c>
      <c r="S128" s="335">
        <f t="shared" si="38"/>
        <v>0</v>
      </c>
      <c r="T128" s="335">
        <f t="shared" si="38"/>
        <v>0</v>
      </c>
      <c r="U128" s="335">
        <f t="shared" si="38"/>
        <v>0</v>
      </c>
      <c r="V128" s="335" t="e">
        <f t="shared" si="38"/>
        <v>#DIV/0!</v>
      </c>
      <c r="W128" s="335">
        <f t="shared" si="38"/>
        <v>0</v>
      </c>
      <c r="X128" s="335">
        <f t="shared" si="38"/>
        <v>0</v>
      </c>
      <c r="Y128" s="335">
        <f t="shared" si="38"/>
        <v>0</v>
      </c>
    </row>
    <row r="129" spans="2:26" ht="15" customHeight="1">
      <c r="B129" s="226">
        <v>1</v>
      </c>
      <c r="C129" s="941">
        <f>C123+1</f>
        <v>43942</v>
      </c>
      <c r="D129" s="704"/>
      <c r="E129" s="698"/>
      <c r="F129" s="594" t="s">
        <v>36</v>
      </c>
      <c r="G129" s="699"/>
      <c r="H129" s="700"/>
      <c r="I129" s="701"/>
      <c r="J129" s="705"/>
      <c r="K129" s="705"/>
      <c r="L129" s="706"/>
      <c r="M129" s="706"/>
      <c r="N129" s="707"/>
      <c r="O129" s="706"/>
      <c r="P129" s="708"/>
      <c r="Q129" s="706"/>
      <c r="R129" s="707"/>
      <c r="S129" s="706"/>
      <c r="T129" s="706"/>
      <c r="U129" s="709"/>
      <c r="V129" s="709"/>
      <c r="W129" s="710"/>
      <c r="X129" s="710"/>
      <c r="Y129" s="711"/>
    </row>
    <row r="130" spans="2:26" ht="15" customHeight="1">
      <c r="B130" s="226">
        <f>+B129+1</f>
        <v>2</v>
      </c>
      <c r="C130" s="227"/>
      <c r="D130" s="704"/>
      <c r="E130" s="698"/>
      <c r="F130" s="740"/>
      <c r="G130" s="699"/>
      <c r="H130" s="700"/>
      <c r="I130" s="701"/>
      <c r="J130" s="705"/>
      <c r="K130" s="705"/>
      <c r="L130" s="706"/>
      <c r="M130" s="706"/>
      <c r="N130" s="707"/>
      <c r="O130" s="706"/>
      <c r="P130" s="708"/>
      <c r="Q130" s="706"/>
      <c r="R130" s="707"/>
      <c r="S130" s="706"/>
      <c r="T130" s="706"/>
      <c r="U130" s="709"/>
      <c r="V130" s="709"/>
      <c r="W130" s="710"/>
      <c r="X130" s="710"/>
      <c r="Y130" s="711"/>
    </row>
    <row r="131" spans="2:26" ht="15" customHeight="1">
      <c r="B131" s="226">
        <f t="shared" ref="B131:B134" si="39">+B130+1</f>
        <v>3</v>
      </c>
      <c r="C131" s="227"/>
      <c r="D131" s="704"/>
      <c r="E131" s="698"/>
      <c r="F131" s="740"/>
      <c r="G131" s="699"/>
      <c r="H131" s="700"/>
      <c r="I131" s="701"/>
      <c r="J131" s="705"/>
      <c r="K131" s="705"/>
      <c r="L131" s="706"/>
      <c r="M131" s="706"/>
      <c r="N131" s="707"/>
      <c r="O131" s="706"/>
      <c r="P131" s="708"/>
      <c r="Q131" s="706"/>
      <c r="R131" s="707"/>
      <c r="S131" s="706"/>
      <c r="T131" s="706"/>
      <c r="U131" s="709"/>
      <c r="V131" s="709"/>
      <c r="W131" s="710"/>
      <c r="X131" s="710"/>
      <c r="Y131" s="711"/>
    </row>
    <row r="132" spans="2:26" ht="15" customHeight="1">
      <c r="B132" s="226">
        <f t="shared" si="39"/>
        <v>4</v>
      </c>
      <c r="C132" s="227"/>
      <c r="D132" s="704"/>
      <c r="E132" s="698"/>
      <c r="F132" s="740"/>
      <c r="G132" s="699"/>
      <c r="H132" s="700"/>
      <c r="I132" s="701"/>
      <c r="J132" s="705"/>
      <c r="K132" s="705"/>
      <c r="L132" s="706"/>
      <c r="M132" s="706"/>
      <c r="N132" s="707"/>
      <c r="O132" s="706"/>
      <c r="P132" s="708"/>
      <c r="Q132" s="706"/>
      <c r="R132" s="707"/>
      <c r="S132" s="706"/>
      <c r="T132" s="706"/>
      <c r="U132" s="709"/>
      <c r="V132" s="709"/>
      <c r="W132" s="710"/>
      <c r="X132" s="710"/>
      <c r="Y132" s="711"/>
    </row>
    <row r="133" spans="2:26" ht="15" customHeight="1">
      <c r="B133" s="226">
        <f t="shared" si="39"/>
        <v>5</v>
      </c>
      <c r="C133" s="227"/>
      <c r="D133" s="704"/>
      <c r="E133" s="698"/>
      <c r="F133" s="740"/>
      <c r="G133" s="699"/>
      <c r="H133" s="700"/>
      <c r="I133" s="701"/>
      <c r="J133" s="705"/>
      <c r="K133" s="705"/>
      <c r="L133" s="706"/>
      <c r="M133" s="706"/>
      <c r="N133" s="707"/>
      <c r="O133" s="706"/>
      <c r="P133" s="708"/>
      <c r="Q133" s="706"/>
      <c r="R133" s="707"/>
      <c r="S133" s="775"/>
      <c r="T133" s="706"/>
      <c r="U133" s="709"/>
      <c r="V133" s="709"/>
      <c r="W133" s="710"/>
      <c r="X133" s="710"/>
      <c r="Y133" s="711"/>
    </row>
    <row r="134" spans="2:26" ht="15" customHeight="1">
      <c r="B134" s="226">
        <f t="shared" si="39"/>
        <v>6</v>
      </c>
      <c r="C134" s="227"/>
      <c r="D134" s="704"/>
      <c r="E134" s="698"/>
      <c r="F134" s="740"/>
      <c r="G134" s="699"/>
      <c r="H134" s="700"/>
      <c r="I134" s="701"/>
      <c r="J134" s="705"/>
      <c r="K134" s="705"/>
      <c r="L134" s="706"/>
      <c r="M134" s="706"/>
      <c r="N134" s="707"/>
      <c r="O134" s="706"/>
      <c r="P134" s="708"/>
      <c r="Q134" s="706"/>
      <c r="R134" s="707"/>
      <c r="S134" s="706"/>
      <c r="T134" s="706"/>
      <c r="U134" s="709"/>
      <c r="V134" s="709"/>
      <c r="W134" s="710"/>
      <c r="X134" s="710"/>
      <c r="Y134" s="711"/>
    </row>
    <row r="135" spans="2:26" ht="15" customHeight="1">
      <c r="B135" s="222"/>
      <c r="C135" s="1143" t="s">
        <v>68</v>
      </c>
      <c r="D135" s="1143"/>
      <c r="E135" s="1143"/>
      <c r="F135" s="1143"/>
      <c r="G135" s="222"/>
      <c r="H135" s="222"/>
      <c r="I135" s="222"/>
      <c r="J135" s="777">
        <f>SUM(J129:J134)</f>
        <v>0</v>
      </c>
      <c r="K135" s="777">
        <f t="shared" ref="K135:Y135" si="40">SUM(K129:K134)</f>
        <v>0</v>
      </c>
      <c r="L135" s="777">
        <f>SUM(L129:L134)</f>
        <v>0</v>
      </c>
      <c r="M135" s="777">
        <f t="shared" si="40"/>
        <v>0</v>
      </c>
      <c r="N135" s="777">
        <f t="shared" si="40"/>
        <v>0</v>
      </c>
      <c r="O135" s="777">
        <f t="shared" si="40"/>
        <v>0</v>
      </c>
      <c r="P135" s="777">
        <f t="shared" si="40"/>
        <v>0</v>
      </c>
      <c r="Q135" s="777">
        <f t="shared" si="40"/>
        <v>0</v>
      </c>
      <c r="R135" s="777">
        <f t="shared" si="40"/>
        <v>0</v>
      </c>
      <c r="S135" s="777"/>
      <c r="T135" s="777">
        <f t="shared" si="40"/>
        <v>0</v>
      </c>
      <c r="U135" s="777"/>
      <c r="V135" s="777" t="e">
        <f>+W135/R135</f>
        <v>#DIV/0!</v>
      </c>
      <c r="W135" s="777">
        <f t="shared" si="40"/>
        <v>0</v>
      </c>
      <c r="X135" s="777">
        <f t="shared" si="40"/>
        <v>0</v>
      </c>
      <c r="Y135" s="777">
        <f t="shared" si="40"/>
        <v>0</v>
      </c>
      <c r="Z135" s="202">
        <f>+Y135+Z126</f>
        <v>0</v>
      </c>
    </row>
    <row r="136" spans="2:26" s="197" customFormat="1" ht="15.75" hidden="1" customHeight="1">
      <c r="B136" s="224"/>
      <c r="C136" s="224" t="s">
        <v>143</v>
      </c>
      <c r="D136" s="486"/>
      <c r="E136" s="486"/>
      <c r="F136" s="224"/>
      <c r="G136" s="224"/>
      <c r="H136" s="224"/>
      <c r="I136" s="224" t="s">
        <v>37</v>
      </c>
      <c r="J136" s="225">
        <v>0</v>
      </c>
      <c r="K136" s="225">
        <v>1</v>
      </c>
      <c r="L136" s="225">
        <v>2</v>
      </c>
      <c r="M136" s="225">
        <v>3</v>
      </c>
      <c r="N136" s="225">
        <v>4</v>
      </c>
      <c r="O136" s="225">
        <v>5</v>
      </c>
      <c r="P136" s="225">
        <v>6</v>
      </c>
      <c r="Q136" s="225">
        <v>7</v>
      </c>
      <c r="R136" s="225">
        <v>8</v>
      </c>
      <c r="S136" s="225">
        <v>9</v>
      </c>
      <c r="T136" s="225">
        <v>10</v>
      </c>
      <c r="U136" s="225">
        <v>11</v>
      </c>
      <c r="V136" s="225">
        <v>12</v>
      </c>
      <c r="W136" s="225">
        <v>13</v>
      </c>
      <c r="X136" s="225">
        <v>14</v>
      </c>
      <c r="Y136" s="225">
        <v>15</v>
      </c>
    </row>
    <row r="137" spans="2:26" s="197" customFormat="1" ht="10.5" hidden="1" customHeight="1">
      <c r="B137" s="224"/>
      <c r="C137" s="224" t="s">
        <v>144</v>
      </c>
      <c r="D137" s="486"/>
      <c r="E137" s="486"/>
      <c r="F137" s="224"/>
      <c r="G137" s="224"/>
      <c r="H137" s="224"/>
      <c r="I137" s="224" t="s">
        <v>38</v>
      </c>
      <c r="J137" s="225">
        <f>+J135</f>
        <v>0</v>
      </c>
      <c r="K137" s="225">
        <f t="shared" ref="K137:Y137" si="41">+K135</f>
        <v>0</v>
      </c>
      <c r="L137" s="225">
        <f t="shared" si="41"/>
        <v>0</v>
      </c>
      <c r="M137" s="225">
        <f t="shared" si="41"/>
        <v>0</v>
      </c>
      <c r="N137" s="225">
        <f t="shared" si="41"/>
        <v>0</v>
      </c>
      <c r="O137" s="225">
        <f t="shared" si="41"/>
        <v>0</v>
      </c>
      <c r="P137" s="225">
        <f t="shared" si="41"/>
        <v>0</v>
      </c>
      <c r="Q137" s="225">
        <f t="shared" si="41"/>
        <v>0</v>
      </c>
      <c r="R137" s="225">
        <f t="shared" si="41"/>
        <v>0</v>
      </c>
      <c r="S137" s="225">
        <f t="shared" si="41"/>
        <v>0</v>
      </c>
      <c r="T137" s="225">
        <f t="shared" si="41"/>
        <v>0</v>
      </c>
      <c r="U137" s="225">
        <f t="shared" si="41"/>
        <v>0</v>
      </c>
      <c r="V137" s="225" t="e">
        <f t="shared" si="41"/>
        <v>#DIV/0!</v>
      </c>
      <c r="W137" s="225">
        <f t="shared" si="41"/>
        <v>0</v>
      </c>
      <c r="X137" s="225">
        <f t="shared" si="41"/>
        <v>0</v>
      </c>
      <c r="Y137" s="225">
        <f t="shared" si="41"/>
        <v>0</v>
      </c>
    </row>
    <row r="138" spans="2:26" ht="15" customHeight="1">
      <c r="B138" s="226">
        <v>1</v>
      </c>
      <c r="C138" s="941">
        <f>C129+1</f>
        <v>43943</v>
      </c>
      <c r="D138" s="704"/>
      <c r="E138" s="698"/>
      <c r="F138" s="594" t="s">
        <v>36</v>
      </c>
      <c r="G138" s="699"/>
      <c r="H138" s="700"/>
      <c r="I138" s="701"/>
      <c r="J138" s="705"/>
      <c r="K138" s="705"/>
      <c r="L138" s="706"/>
      <c r="M138" s="706"/>
      <c r="N138" s="707"/>
      <c r="O138" s="706"/>
      <c r="P138" s="708"/>
      <c r="Q138" s="706"/>
      <c r="R138" s="707"/>
      <c r="S138" s="706"/>
      <c r="T138" s="706"/>
      <c r="U138" s="709"/>
      <c r="V138" s="709"/>
      <c r="W138" s="710"/>
      <c r="X138" s="710"/>
      <c r="Y138" s="711"/>
    </row>
    <row r="139" spans="2:26" ht="15" customHeight="1">
      <c r="B139" s="226">
        <f>+B138+1</f>
        <v>2</v>
      </c>
      <c r="C139" s="227"/>
      <c r="D139" s="704"/>
      <c r="E139" s="698"/>
      <c r="F139" s="740"/>
      <c r="G139" s="699"/>
      <c r="H139" s="700"/>
      <c r="I139" s="701"/>
      <c r="J139" s="705"/>
      <c r="K139" s="705"/>
      <c r="L139" s="706"/>
      <c r="M139" s="706"/>
      <c r="N139" s="707"/>
      <c r="O139" s="706"/>
      <c r="P139" s="708"/>
      <c r="Q139" s="706"/>
      <c r="R139" s="707"/>
      <c r="S139" s="706"/>
      <c r="T139" s="706"/>
      <c r="U139" s="709"/>
      <c r="V139" s="709"/>
      <c r="W139" s="710"/>
      <c r="X139" s="710"/>
      <c r="Y139" s="711"/>
    </row>
    <row r="140" spans="2:26" ht="15" customHeight="1">
      <c r="B140" s="226">
        <f t="shared" ref="B140:B144" si="42">+B139+1</f>
        <v>3</v>
      </c>
      <c r="C140" s="227"/>
      <c r="D140" s="704"/>
      <c r="E140" s="698"/>
      <c r="F140" s="740"/>
      <c r="G140" s="699"/>
      <c r="H140" s="700"/>
      <c r="I140" s="701"/>
      <c r="J140" s="705"/>
      <c r="K140" s="705"/>
      <c r="L140" s="706"/>
      <c r="M140" s="706"/>
      <c r="N140" s="707"/>
      <c r="O140" s="706"/>
      <c r="P140" s="708"/>
      <c r="Q140" s="706"/>
      <c r="R140" s="707"/>
      <c r="S140" s="706"/>
      <c r="T140" s="706"/>
      <c r="U140" s="709"/>
      <c r="V140" s="709"/>
      <c r="W140" s="710"/>
      <c r="X140" s="710"/>
      <c r="Y140" s="711"/>
    </row>
    <row r="141" spans="2:26" ht="15" customHeight="1">
      <c r="B141" s="226">
        <f t="shared" si="42"/>
        <v>4</v>
      </c>
      <c r="C141" s="227"/>
      <c r="D141" s="704"/>
      <c r="E141" s="698"/>
      <c r="F141" s="740"/>
      <c r="G141" s="699"/>
      <c r="H141" s="700"/>
      <c r="I141" s="701"/>
      <c r="J141" s="705"/>
      <c r="K141" s="705"/>
      <c r="L141" s="706"/>
      <c r="M141" s="706"/>
      <c r="N141" s="707"/>
      <c r="O141" s="706"/>
      <c r="P141" s="708"/>
      <c r="Q141" s="706"/>
      <c r="R141" s="707"/>
      <c r="S141" s="775"/>
      <c r="T141" s="706"/>
      <c r="U141" s="709"/>
      <c r="V141" s="709"/>
      <c r="W141" s="710"/>
      <c r="X141" s="710"/>
      <c r="Y141" s="711"/>
    </row>
    <row r="142" spans="2:26" ht="15" customHeight="1">
      <c r="B142" s="226">
        <f t="shared" si="42"/>
        <v>5</v>
      </c>
      <c r="C142" s="227"/>
      <c r="D142" s="704"/>
      <c r="E142" s="698"/>
      <c r="F142" s="740"/>
      <c r="G142" s="699"/>
      <c r="H142" s="700"/>
      <c r="I142" s="701"/>
      <c r="J142" s="705"/>
      <c r="K142" s="705"/>
      <c r="L142" s="706"/>
      <c r="M142" s="706"/>
      <c r="N142" s="707"/>
      <c r="O142" s="706"/>
      <c r="P142" s="708"/>
      <c r="Q142" s="706"/>
      <c r="R142" s="707"/>
      <c r="S142" s="706"/>
      <c r="T142" s="706"/>
      <c r="U142" s="709"/>
      <c r="V142" s="709"/>
      <c r="W142" s="710"/>
      <c r="X142" s="710"/>
      <c r="Y142" s="711"/>
    </row>
    <row r="143" spans="2:26" ht="15" customHeight="1">
      <c r="B143" s="226">
        <f t="shared" si="42"/>
        <v>6</v>
      </c>
      <c r="C143" s="227"/>
      <c r="D143" s="704"/>
      <c r="E143" s="698"/>
      <c r="F143" s="740"/>
      <c r="G143" s="699"/>
      <c r="H143" s="700"/>
      <c r="I143" s="701"/>
      <c r="J143" s="705"/>
      <c r="K143" s="705"/>
      <c r="L143" s="706"/>
      <c r="M143" s="706"/>
      <c r="N143" s="707"/>
      <c r="O143" s="706"/>
      <c r="P143" s="708"/>
      <c r="Q143" s="706"/>
      <c r="R143" s="707"/>
      <c r="S143" s="706"/>
      <c r="T143" s="706"/>
      <c r="U143" s="709"/>
      <c r="V143" s="709"/>
      <c r="W143" s="710"/>
      <c r="X143" s="710"/>
      <c r="Y143" s="711"/>
    </row>
    <row r="144" spans="2:26" ht="15" customHeight="1">
      <c r="B144" s="226">
        <f t="shared" si="42"/>
        <v>7</v>
      </c>
      <c r="C144" s="227"/>
      <c r="D144" s="704"/>
      <c r="E144" s="698"/>
      <c r="F144" s="740"/>
      <c r="G144" s="699"/>
      <c r="H144" s="700"/>
      <c r="I144" s="701"/>
      <c r="J144" s="705"/>
      <c r="K144" s="705"/>
      <c r="L144" s="706"/>
      <c r="M144" s="706"/>
      <c r="N144" s="707"/>
      <c r="O144" s="706"/>
      <c r="P144" s="708"/>
      <c r="Q144" s="706"/>
      <c r="R144" s="707"/>
      <c r="S144" s="706"/>
      <c r="T144" s="706"/>
      <c r="U144" s="709"/>
      <c r="V144" s="709"/>
      <c r="W144" s="710"/>
      <c r="X144" s="710"/>
      <c r="Y144" s="711"/>
    </row>
    <row r="145" spans="2:26" ht="15" customHeight="1">
      <c r="B145" s="222"/>
      <c r="C145" s="1143" t="s">
        <v>69</v>
      </c>
      <c r="D145" s="1143"/>
      <c r="E145" s="1143"/>
      <c r="F145" s="1143"/>
      <c r="G145" s="222"/>
      <c r="H145" s="222"/>
      <c r="I145" s="222"/>
      <c r="J145" s="223">
        <f>SUM(J138:J144)</f>
        <v>0</v>
      </c>
      <c r="K145" s="223">
        <f>SUM(K138:K144)</f>
        <v>0</v>
      </c>
      <c r="L145" s="223">
        <f>SUM(L138:L144)</f>
        <v>0</v>
      </c>
      <c r="M145" s="223">
        <f>SUM(M138:M144)</f>
        <v>0</v>
      </c>
      <c r="N145" s="223">
        <f>SUM(N138:N144)</f>
        <v>0</v>
      </c>
      <c r="O145" s="223">
        <f t="shared" ref="O145" si="43">SUM(O138:O144)</f>
        <v>0</v>
      </c>
      <c r="P145" s="223">
        <f t="shared" ref="P145" si="44">SUM(P138:P144)</f>
        <v>0</v>
      </c>
      <c r="Q145" s="223">
        <f>SUM(Q138:Q144)</f>
        <v>0</v>
      </c>
      <c r="R145" s="223">
        <f>SUM(R138:R144)</f>
        <v>0</v>
      </c>
      <c r="S145" s="223"/>
      <c r="T145" s="223">
        <f t="shared" ref="T145:Y145" si="45">SUM(T138:T144)</f>
        <v>0</v>
      </c>
      <c r="U145" s="223"/>
      <c r="V145" s="223" t="e">
        <f>+W145/R145</f>
        <v>#DIV/0!</v>
      </c>
      <c r="W145" s="223">
        <f t="shared" si="45"/>
        <v>0</v>
      </c>
      <c r="X145" s="223">
        <f t="shared" si="45"/>
        <v>0</v>
      </c>
      <c r="Y145" s="223">
        <f t="shared" si="45"/>
        <v>0</v>
      </c>
    </row>
    <row r="146" spans="2:26" s="197" customFormat="1" ht="15" customHeight="1">
      <c r="B146" s="224"/>
      <c r="C146" s="224" t="s">
        <v>143</v>
      </c>
      <c r="D146" s="486"/>
      <c r="E146" s="486"/>
      <c r="F146" s="224"/>
      <c r="G146" s="224"/>
      <c r="H146" s="224"/>
      <c r="I146" s="224" t="s">
        <v>37</v>
      </c>
      <c r="J146" s="225">
        <v>0</v>
      </c>
      <c r="K146" s="225">
        <v>0</v>
      </c>
      <c r="L146" s="225">
        <v>0</v>
      </c>
      <c r="M146" s="225">
        <v>0</v>
      </c>
      <c r="N146" s="225">
        <v>0</v>
      </c>
      <c r="O146" s="225">
        <v>0</v>
      </c>
      <c r="P146" s="225">
        <v>0</v>
      </c>
      <c r="Q146" s="225">
        <v>0</v>
      </c>
      <c r="R146" s="225">
        <v>0</v>
      </c>
      <c r="S146" s="225">
        <v>0</v>
      </c>
      <c r="T146" s="225">
        <v>0</v>
      </c>
      <c r="U146" s="225">
        <v>0</v>
      </c>
      <c r="V146" s="225">
        <v>0</v>
      </c>
      <c r="W146" s="225">
        <v>0</v>
      </c>
      <c r="X146" s="225">
        <v>0</v>
      </c>
      <c r="Y146" s="225">
        <v>0</v>
      </c>
      <c r="Z146" s="779">
        <f>+Y145+Z135</f>
        <v>0</v>
      </c>
    </row>
    <row r="147" spans="2:26" s="197" customFormat="1" ht="15" customHeight="1">
      <c r="B147" s="224"/>
      <c r="C147" s="224" t="s">
        <v>144</v>
      </c>
      <c r="D147" s="486"/>
      <c r="E147" s="486"/>
      <c r="F147" s="224"/>
      <c r="G147" s="224"/>
      <c r="H147" s="224"/>
      <c r="I147" s="224" t="s">
        <v>38</v>
      </c>
      <c r="J147" s="729">
        <v>0</v>
      </c>
      <c r="K147" s="729">
        <v>0</v>
      </c>
      <c r="L147" s="729">
        <v>0</v>
      </c>
      <c r="M147" s="729">
        <v>0</v>
      </c>
      <c r="N147" s="729">
        <v>0</v>
      </c>
      <c r="O147" s="729">
        <v>0</v>
      </c>
      <c r="P147" s="729">
        <v>0</v>
      </c>
      <c r="Q147" s="729">
        <v>0</v>
      </c>
      <c r="R147" s="729">
        <v>0</v>
      </c>
      <c r="S147" s="729">
        <v>0</v>
      </c>
      <c r="T147" s="729">
        <v>0</v>
      </c>
      <c r="U147" s="729">
        <v>0</v>
      </c>
      <c r="V147" s="729">
        <v>0</v>
      </c>
      <c r="W147" s="729">
        <v>0</v>
      </c>
      <c r="X147" s="729">
        <v>0</v>
      </c>
      <c r="Y147" s="729">
        <v>0</v>
      </c>
    </row>
    <row r="148" spans="2:26">
      <c r="B148" s="226">
        <v>1</v>
      </c>
      <c r="C148" s="941">
        <f>C138+1</f>
        <v>43944</v>
      </c>
      <c r="D148" s="488"/>
      <c r="E148" s="677"/>
      <c r="F148" s="594" t="s">
        <v>36</v>
      </c>
      <c r="G148" s="204"/>
      <c r="H148" s="205"/>
      <c r="I148" s="206"/>
      <c r="J148" s="705"/>
      <c r="K148" s="705"/>
      <c r="L148" s="706"/>
      <c r="M148" s="706"/>
      <c r="N148" s="707"/>
      <c r="O148" s="706"/>
      <c r="P148" s="708"/>
      <c r="Q148" s="706"/>
      <c r="R148" s="707"/>
      <c r="S148" s="706"/>
      <c r="T148" s="706"/>
      <c r="U148" s="709"/>
      <c r="V148" s="709"/>
      <c r="W148" s="710"/>
      <c r="X148" s="710"/>
      <c r="Y148" s="711"/>
    </row>
    <row r="149" spans="2:26">
      <c r="B149" s="226">
        <f>B148+1</f>
        <v>2</v>
      </c>
      <c r="C149" s="227"/>
      <c r="D149" s="488"/>
      <c r="E149" s="677"/>
      <c r="F149" s="228"/>
      <c r="G149" s="204"/>
      <c r="H149" s="205"/>
      <c r="I149" s="206"/>
      <c r="J149" s="705"/>
      <c r="K149" s="705"/>
      <c r="L149" s="706"/>
      <c r="M149" s="706"/>
      <c r="N149" s="707"/>
      <c r="O149" s="706"/>
      <c r="P149" s="708"/>
      <c r="Q149" s="706"/>
      <c r="R149" s="707"/>
      <c r="S149" s="706"/>
      <c r="T149" s="706"/>
      <c r="U149" s="709"/>
      <c r="V149" s="709"/>
      <c r="W149" s="710"/>
      <c r="X149" s="710"/>
      <c r="Y149" s="711"/>
    </row>
    <row r="150" spans="2:26">
      <c r="B150" s="226">
        <f t="shared" ref="B150:B154" si="46">B149+1</f>
        <v>3</v>
      </c>
      <c r="C150" s="227"/>
      <c r="D150" s="488"/>
      <c r="E150" s="677"/>
      <c r="F150" s="228"/>
      <c r="G150" s="204"/>
      <c r="H150" s="205"/>
      <c r="I150" s="206"/>
      <c r="J150" s="705"/>
      <c r="K150" s="705"/>
      <c r="L150" s="706"/>
      <c r="M150" s="706"/>
      <c r="N150" s="707"/>
      <c r="O150" s="706"/>
      <c r="P150" s="708"/>
      <c r="Q150" s="706"/>
      <c r="R150" s="707"/>
      <c r="S150" s="706"/>
      <c r="T150" s="706"/>
      <c r="U150" s="709"/>
      <c r="V150" s="709"/>
      <c r="W150" s="710"/>
      <c r="X150" s="710"/>
      <c r="Y150" s="711"/>
    </row>
    <row r="151" spans="2:26">
      <c r="B151" s="226">
        <f t="shared" si="46"/>
        <v>4</v>
      </c>
      <c r="C151" s="227"/>
      <c r="D151" s="488"/>
      <c r="E151" s="677"/>
      <c r="F151" s="228"/>
      <c r="G151" s="204"/>
      <c r="H151" s="205"/>
      <c r="I151" s="206"/>
      <c r="J151" s="705"/>
      <c r="K151" s="705"/>
      <c r="L151" s="706"/>
      <c r="M151" s="706"/>
      <c r="N151" s="707"/>
      <c r="O151" s="706"/>
      <c r="P151" s="708"/>
      <c r="Q151" s="706"/>
      <c r="R151" s="707"/>
      <c r="S151" s="706"/>
      <c r="T151" s="706"/>
      <c r="U151" s="709"/>
      <c r="V151" s="709"/>
      <c r="W151" s="710"/>
      <c r="X151" s="710"/>
      <c r="Y151" s="711"/>
    </row>
    <row r="152" spans="2:26">
      <c r="B152" s="226">
        <f t="shared" si="46"/>
        <v>5</v>
      </c>
      <c r="C152" s="227"/>
      <c r="D152" s="488"/>
      <c r="E152" s="677"/>
      <c r="F152" s="228"/>
      <c r="G152" s="204"/>
      <c r="H152" s="205"/>
      <c r="I152" s="206"/>
      <c r="J152" s="705"/>
      <c r="K152" s="705"/>
      <c r="L152" s="706"/>
      <c r="M152" s="706"/>
      <c r="N152" s="707"/>
      <c r="O152" s="706"/>
      <c r="P152" s="708"/>
      <c r="Q152" s="706"/>
      <c r="R152" s="707"/>
      <c r="S152" s="706"/>
      <c r="T152" s="706"/>
      <c r="U152" s="709"/>
      <c r="V152" s="709"/>
      <c r="W152" s="710"/>
      <c r="X152" s="710"/>
      <c r="Y152" s="711"/>
    </row>
    <row r="153" spans="2:26">
      <c r="B153" s="226">
        <f t="shared" si="46"/>
        <v>6</v>
      </c>
      <c r="C153" s="227"/>
      <c r="D153" s="488"/>
      <c r="E153" s="677"/>
      <c r="F153" s="228"/>
      <c r="G153" s="204"/>
      <c r="H153" s="205"/>
      <c r="I153" s="206"/>
      <c r="J153" s="705"/>
      <c r="K153" s="705"/>
      <c r="L153" s="706"/>
      <c r="M153" s="706"/>
      <c r="N153" s="707"/>
      <c r="O153" s="706"/>
      <c r="P153" s="708"/>
      <c r="Q153" s="706"/>
      <c r="R153" s="707"/>
      <c r="S153" s="706"/>
      <c r="T153" s="706"/>
      <c r="U153" s="709"/>
      <c r="V153" s="709"/>
      <c r="W153" s="710"/>
      <c r="X153" s="710"/>
      <c r="Y153" s="711"/>
    </row>
    <row r="154" spans="2:26">
      <c r="B154" s="226">
        <f t="shared" si="46"/>
        <v>7</v>
      </c>
      <c r="C154" s="227"/>
      <c r="D154" s="488"/>
      <c r="E154" s="677"/>
      <c r="F154" s="228"/>
      <c r="G154" s="204"/>
      <c r="H154" s="205"/>
      <c r="I154" s="206"/>
      <c r="J154" s="705"/>
      <c r="K154" s="705"/>
      <c r="L154" s="706"/>
      <c r="M154" s="706"/>
      <c r="N154" s="707"/>
      <c r="O154" s="706"/>
      <c r="P154" s="708"/>
      <c r="Q154" s="706"/>
      <c r="R154" s="707"/>
      <c r="S154" s="706"/>
      <c r="T154" s="706"/>
      <c r="U154" s="709"/>
      <c r="V154" s="709"/>
      <c r="W154" s="710"/>
      <c r="X154" s="710"/>
      <c r="Y154" s="711"/>
    </row>
    <row r="155" spans="2:26" ht="15" customHeight="1">
      <c r="B155" s="222"/>
      <c r="C155" s="1143" t="s">
        <v>70</v>
      </c>
      <c r="D155" s="1143"/>
      <c r="E155" s="1143"/>
      <c r="F155" s="1143"/>
      <c r="G155" s="222"/>
      <c r="H155" s="222"/>
      <c r="I155" s="222"/>
      <c r="J155" s="223">
        <f>SUM(J148:J154)</f>
        <v>0</v>
      </c>
      <c r="K155" s="223">
        <f t="shared" ref="K155:Y155" si="47">SUM(K148:K154)</f>
        <v>0</v>
      </c>
      <c r="L155" s="223">
        <f t="shared" si="47"/>
        <v>0</v>
      </c>
      <c r="M155" s="223">
        <f t="shared" si="47"/>
        <v>0</v>
      </c>
      <c r="N155" s="223">
        <f t="shared" si="47"/>
        <v>0</v>
      </c>
      <c r="O155" s="223">
        <f t="shared" si="47"/>
        <v>0</v>
      </c>
      <c r="P155" s="223">
        <f t="shared" si="47"/>
        <v>0</v>
      </c>
      <c r="Q155" s="223">
        <f t="shared" si="47"/>
        <v>0</v>
      </c>
      <c r="R155" s="223">
        <f t="shared" si="47"/>
        <v>0</v>
      </c>
      <c r="S155" s="223"/>
      <c r="T155" s="223">
        <f t="shared" si="47"/>
        <v>0</v>
      </c>
      <c r="U155" s="223"/>
      <c r="V155" s="223" t="e">
        <f>+W155/R155</f>
        <v>#DIV/0!</v>
      </c>
      <c r="W155" s="223">
        <f>SUM(W148:W154)</f>
        <v>0</v>
      </c>
      <c r="X155" s="223">
        <f t="shared" si="47"/>
        <v>0</v>
      </c>
      <c r="Y155" s="223">
        <f t="shared" si="47"/>
        <v>0</v>
      </c>
      <c r="Z155" s="202">
        <f>+Y155+Z146</f>
        <v>0</v>
      </c>
    </row>
    <row r="156" spans="2:26" s="197" customFormat="1" ht="15" customHeight="1">
      <c r="B156" s="224"/>
      <c r="C156" s="224" t="s">
        <v>143</v>
      </c>
      <c r="D156" s="486"/>
      <c r="E156" s="486"/>
      <c r="F156" s="224"/>
      <c r="G156" s="224"/>
      <c r="H156" s="224"/>
      <c r="I156" s="224" t="s">
        <v>37</v>
      </c>
      <c r="J156" s="225">
        <v>0</v>
      </c>
      <c r="K156" s="225">
        <v>0</v>
      </c>
      <c r="L156" s="225">
        <v>0</v>
      </c>
      <c r="M156" s="225">
        <v>0</v>
      </c>
      <c r="N156" s="225">
        <v>0</v>
      </c>
      <c r="O156" s="225">
        <v>0</v>
      </c>
      <c r="P156" s="225">
        <v>0</v>
      </c>
      <c r="Q156" s="225">
        <v>0</v>
      </c>
      <c r="R156" s="225">
        <v>0</v>
      </c>
      <c r="S156" s="225">
        <v>0</v>
      </c>
      <c r="T156" s="225">
        <v>0</v>
      </c>
      <c r="U156" s="225">
        <v>0</v>
      </c>
      <c r="V156" s="225">
        <v>0</v>
      </c>
      <c r="W156" s="225">
        <v>0</v>
      </c>
      <c r="X156" s="225">
        <v>0</v>
      </c>
      <c r="Y156" s="225">
        <v>0</v>
      </c>
    </row>
    <row r="157" spans="2:26" s="197" customFormat="1" ht="15" customHeight="1">
      <c r="B157" s="224"/>
      <c r="C157" s="224" t="s">
        <v>144</v>
      </c>
      <c r="D157" s="486"/>
      <c r="E157" s="486"/>
      <c r="F157" s="224"/>
      <c r="G157" s="224"/>
      <c r="H157" s="224"/>
      <c r="I157" s="224" t="s">
        <v>38</v>
      </c>
      <c r="J157" s="225">
        <v>0</v>
      </c>
      <c r="K157" s="225">
        <v>0</v>
      </c>
      <c r="L157" s="225">
        <v>0</v>
      </c>
      <c r="M157" s="225">
        <v>0</v>
      </c>
      <c r="N157" s="225">
        <v>0</v>
      </c>
      <c r="O157" s="225">
        <v>0</v>
      </c>
      <c r="P157" s="225">
        <v>0</v>
      </c>
      <c r="Q157" s="225">
        <v>0</v>
      </c>
      <c r="R157" s="225">
        <v>0</v>
      </c>
      <c r="S157" s="225">
        <v>0</v>
      </c>
      <c r="T157" s="225">
        <v>0</v>
      </c>
      <c r="U157" s="225">
        <v>0</v>
      </c>
      <c r="V157" s="225">
        <v>0</v>
      </c>
      <c r="W157" s="225">
        <v>0</v>
      </c>
      <c r="X157" s="225">
        <v>0</v>
      </c>
      <c r="Y157" s="225">
        <v>0</v>
      </c>
    </row>
    <row r="158" spans="2:26" ht="15.95" customHeight="1">
      <c r="B158" s="226">
        <v>1</v>
      </c>
      <c r="C158" s="941">
        <f>C148+1</f>
        <v>43945</v>
      </c>
      <c r="D158" s="488"/>
      <c r="E158" s="698"/>
      <c r="F158" s="594" t="s">
        <v>36</v>
      </c>
      <c r="G158" s="699"/>
      <c r="H158" s="700"/>
      <c r="I158" s="701"/>
      <c r="J158" s="705"/>
      <c r="K158" s="705"/>
      <c r="L158" s="706"/>
      <c r="M158" s="706"/>
      <c r="N158" s="707"/>
      <c r="O158" s="706"/>
      <c r="P158" s="708"/>
      <c r="Q158" s="706"/>
      <c r="R158" s="707"/>
      <c r="S158" s="706"/>
      <c r="T158" s="706"/>
      <c r="U158" s="709"/>
      <c r="V158" s="709"/>
      <c r="W158" s="710"/>
      <c r="X158" s="710"/>
      <c r="Y158" s="780"/>
    </row>
    <row r="159" spans="2:26" ht="15.95" customHeight="1">
      <c r="B159" s="226">
        <v>2</v>
      </c>
      <c r="C159" s="227"/>
      <c r="D159" s="488"/>
      <c r="E159" s="698"/>
      <c r="F159" s="740"/>
      <c r="G159" s="699"/>
      <c r="H159" s="700"/>
      <c r="I159" s="701"/>
      <c r="J159" s="705"/>
      <c r="K159" s="705"/>
      <c r="L159" s="706"/>
      <c r="M159" s="706"/>
      <c r="N159" s="707"/>
      <c r="O159" s="706"/>
      <c r="P159" s="708"/>
      <c r="Q159" s="706"/>
      <c r="R159" s="707"/>
      <c r="S159" s="706"/>
      <c r="T159" s="706"/>
      <c r="U159" s="709"/>
      <c r="V159" s="709"/>
      <c r="W159" s="710"/>
      <c r="X159" s="710"/>
      <c r="Y159" s="780"/>
    </row>
    <row r="160" spans="2:26" ht="15.95" customHeight="1">
      <c r="B160" s="226">
        <v>3</v>
      </c>
      <c r="C160" s="227"/>
      <c r="D160" s="488"/>
      <c r="E160" s="698"/>
      <c r="F160" s="740"/>
      <c r="G160" s="699"/>
      <c r="H160" s="700"/>
      <c r="I160" s="701"/>
      <c r="J160" s="705"/>
      <c r="K160" s="705"/>
      <c r="L160" s="706"/>
      <c r="M160" s="706"/>
      <c r="N160" s="707"/>
      <c r="O160" s="706"/>
      <c r="P160" s="708"/>
      <c r="Q160" s="706"/>
      <c r="R160" s="707"/>
      <c r="S160" s="706"/>
      <c r="T160" s="706"/>
      <c r="U160" s="709"/>
      <c r="V160" s="709"/>
      <c r="W160" s="710"/>
      <c r="X160" s="710"/>
      <c r="Y160" s="711"/>
    </row>
    <row r="161" spans="2:27" ht="15.95" customHeight="1">
      <c r="B161" s="226">
        <v>4</v>
      </c>
      <c r="C161" s="227"/>
      <c r="D161" s="488"/>
      <c r="E161" s="698"/>
      <c r="F161" s="740"/>
      <c r="G161" s="699"/>
      <c r="H161" s="700"/>
      <c r="I161" s="701"/>
      <c r="J161" s="705"/>
      <c r="K161" s="705"/>
      <c r="L161" s="706"/>
      <c r="M161" s="706"/>
      <c r="N161" s="707"/>
      <c r="O161" s="706"/>
      <c r="P161" s="708"/>
      <c r="Q161" s="706"/>
      <c r="R161" s="707"/>
      <c r="S161" s="706"/>
      <c r="T161" s="706"/>
      <c r="U161" s="709"/>
      <c r="V161" s="709"/>
      <c r="W161" s="710"/>
      <c r="X161" s="710"/>
      <c r="Y161" s="711"/>
    </row>
    <row r="162" spans="2:27" ht="27.75" customHeight="1">
      <c r="B162" s="222"/>
      <c r="C162" s="1143" t="s">
        <v>71</v>
      </c>
      <c r="D162" s="1143"/>
      <c r="E162" s="1143"/>
      <c r="F162" s="1143"/>
      <c r="G162" s="222"/>
      <c r="H162" s="222"/>
      <c r="I162" s="222"/>
      <c r="J162" s="223">
        <f>SUM(J158:J161)</f>
        <v>0</v>
      </c>
      <c r="K162" s="223">
        <f t="shared" ref="K162:Y162" si="48">SUM(K158:K161)</f>
        <v>0</v>
      </c>
      <c r="L162" s="223">
        <f>SUM(L158:L161)</f>
        <v>0</v>
      </c>
      <c r="M162" s="223">
        <f t="shared" si="48"/>
        <v>0</v>
      </c>
      <c r="N162" s="223">
        <f>SUM(N158:N161)</f>
        <v>0</v>
      </c>
      <c r="O162" s="223">
        <f t="shared" si="48"/>
        <v>0</v>
      </c>
      <c r="P162" s="223">
        <f t="shared" si="48"/>
        <v>0</v>
      </c>
      <c r="Q162" s="223">
        <f t="shared" si="48"/>
        <v>0</v>
      </c>
      <c r="R162" s="223">
        <f t="shared" si="48"/>
        <v>0</v>
      </c>
      <c r="S162" s="223"/>
      <c r="T162" s="223">
        <f t="shared" si="48"/>
        <v>0</v>
      </c>
      <c r="U162" s="223"/>
      <c r="V162" s="223" t="e">
        <f>+W162/R162</f>
        <v>#DIV/0!</v>
      </c>
      <c r="W162" s="223">
        <f t="shared" si="48"/>
        <v>0</v>
      </c>
      <c r="X162" s="223">
        <f>SUM(X158:X161)</f>
        <v>0</v>
      </c>
      <c r="Y162" s="223">
        <f t="shared" si="48"/>
        <v>0</v>
      </c>
      <c r="Z162" s="202">
        <f>+Y162+Z155</f>
        <v>0</v>
      </c>
      <c r="AA162" s="202"/>
    </row>
    <row r="163" spans="2:27" s="197" customFormat="1">
      <c r="B163" s="224"/>
      <c r="C163" s="224" t="s">
        <v>143</v>
      </c>
      <c r="D163" s="486"/>
      <c r="E163" s="486"/>
      <c r="F163" s="224"/>
      <c r="G163" s="224"/>
      <c r="H163" s="224"/>
      <c r="I163" s="224" t="s">
        <v>38</v>
      </c>
      <c r="J163" s="225">
        <f>+J162</f>
        <v>0</v>
      </c>
      <c r="K163" s="225">
        <f t="shared" ref="K163:Y163" si="49">+K162</f>
        <v>0</v>
      </c>
      <c r="L163" s="225">
        <f t="shared" si="49"/>
        <v>0</v>
      </c>
      <c r="M163" s="225">
        <f t="shared" si="49"/>
        <v>0</v>
      </c>
      <c r="N163" s="225">
        <f t="shared" si="49"/>
        <v>0</v>
      </c>
      <c r="O163" s="225">
        <f t="shared" si="49"/>
        <v>0</v>
      </c>
      <c r="P163" s="225">
        <f t="shared" si="49"/>
        <v>0</v>
      </c>
      <c r="Q163" s="225">
        <f t="shared" si="49"/>
        <v>0</v>
      </c>
      <c r="R163" s="225">
        <f t="shared" si="49"/>
        <v>0</v>
      </c>
      <c r="S163" s="225"/>
      <c r="T163" s="225">
        <f t="shared" si="49"/>
        <v>0</v>
      </c>
      <c r="U163" s="225">
        <f t="shared" si="49"/>
        <v>0</v>
      </c>
      <c r="V163" s="225" t="e">
        <f t="shared" si="49"/>
        <v>#DIV/0!</v>
      </c>
      <c r="W163" s="225">
        <f t="shared" si="49"/>
        <v>0</v>
      </c>
      <c r="X163" s="225">
        <f t="shared" si="49"/>
        <v>0</v>
      </c>
      <c r="Y163" s="225">
        <f t="shared" si="49"/>
        <v>0</v>
      </c>
    </row>
    <row r="164" spans="2:27" s="197" customFormat="1" ht="15" customHeight="1">
      <c r="B164" s="224"/>
      <c r="C164" s="224" t="s">
        <v>144</v>
      </c>
      <c r="D164" s="486"/>
      <c r="E164" s="486"/>
      <c r="F164" s="224"/>
      <c r="G164" s="224"/>
      <c r="H164" s="224"/>
      <c r="I164" s="224"/>
      <c r="J164" s="729"/>
      <c r="K164" s="729"/>
      <c r="L164" s="729"/>
      <c r="M164" s="729"/>
      <c r="N164" s="729"/>
      <c r="O164" s="729"/>
      <c r="P164" s="729"/>
      <c r="Q164" s="729"/>
      <c r="R164" s="729"/>
      <c r="S164" s="729"/>
      <c r="T164" s="729"/>
      <c r="U164" s="729"/>
      <c r="V164" s="729"/>
      <c r="W164" s="729"/>
      <c r="X164" s="729"/>
      <c r="Y164" s="729"/>
    </row>
    <row r="165" spans="2:27" ht="15.95" customHeight="1">
      <c r="B165" s="226">
        <v>1</v>
      </c>
      <c r="C165" s="941">
        <f>C158+1</f>
        <v>43946</v>
      </c>
      <c r="D165" s="488"/>
      <c r="E165" s="677"/>
      <c r="F165" s="594" t="s">
        <v>36</v>
      </c>
      <c r="G165" s="204"/>
      <c r="H165" s="205"/>
      <c r="I165" s="206"/>
      <c r="J165" s="705"/>
      <c r="K165" s="705"/>
      <c r="L165" s="706"/>
      <c r="M165" s="706"/>
      <c r="N165" s="707"/>
      <c r="O165" s="706"/>
      <c r="P165" s="708"/>
      <c r="Q165" s="706"/>
      <c r="R165" s="707"/>
      <c r="S165" s="706"/>
      <c r="T165" s="706"/>
      <c r="U165" s="709"/>
      <c r="V165" s="709"/>
      <c r="W165" s="710"/>
      <c r="X165" s="710"/>
      <c r="Y165" s="711"/>
      <c r="Z165" s="781"/>
    </row>
    <row r="166" spans="2:27" ht="15.95" customHeight="1">
      <c r="B166" s="226">
        <v>2</v>
      </c>
      <c r="C166" s="227"/>
      <c r="D166" s="488"/>
      <c r="E166" s="677"/>
      <c r="F166" s="221"/>
      <c r="G166" s="204"/>
      <c r="H166" s="205"/>
      <c r="I166" s="206"/>
      <c r="J166" s="705"/>
      <c r="K166" s="705"/>
      <c r="L166" s="706"/>
      <c r="M166" s="706"/>
      <c r="N166" s="707"/>
      <c r="O166" s="706"/>
      <c r="P166" s="708"/>
      <c r="Q166" s="706"/>
      <c r="R166" s="707"/>
      <c r="S166" s="706"/>
      <c r="T166" s="706"/>
      <c r="U166" s="709"/>
      <c r="V166" s="709"/>
      <c r="W166" s="710"/>
      <c r="X166" s="710"/>
      <c r="Y166" s="711"/>
      <c r="Z166" s="781"/>
    </row>
    <row r="167" spans="2:27" ht="15.95" customHeight="1">
      <c r="B167" s="226">
        <v>3</v>
      </c>
      <c r="C167" s="227"/>
      <c r="D167" s="488"/>
      <c r="E167" s="677"/>
      <c r="F167" s="221"/>
      <c r="G167" s="204"/>
      <c r="H167" s="205"/>
      <c r="I167" s="206"/>
      <c r="J167" s="705"/>
      <c r="K167" s="705"/>
      <c r="L167" s="706"/>
      <c r="M167" s="706"/>
      <c r="N167" s="707"/>
      <c r="O167" s="706"/>
      <c r="P167" s="708"/>
      <c r="Q167" s="706"/>
      <c r="R167" s="707"/>
      <c r="S167" s="706"/>
      <c r="T167" s="706"/>
      <c r="U167" s="709"/>
      <c r="V167" s="709"/>
      <c r="W167" s="710"/>
      <c r="X167" s="710"/>
      <c r="Y167" s="711"/>
      <c r="Z167" s="781"/>
    </row>
    <row r="168" spans="2:27" ht="15.95" customHeight="1">
      <c r="B168" s="226">
        <v>4</v>
      </c>
      <c r="C168" s="227"/>
      <c r="D168" s="488"/>
      <c r="E168" s="677"/>
      <c r="F168" s="221"/>
      <c r="G168" s="204"/>
      <c r="H168" s="205"/>
      <c r="I168" s="206"/>
      <c r="J168" s="705"/>
      <c r="K168" s="705"/>
      <c r="L168" s="706"/>
      <c r="M168" s="706"/>
      <c r="N168" s="707"/>
      <c r="O168" s="706"/>
      <c r="P168" s="708"/>
      <c r="Q168" s="706"/>
      <c r="R168" s="707"/>
      <c r="S168" s="706"/>
      <c r="T168" s="706"/>
      <c r="U168" s="709"/>
      <c r="V168" s="709"/>
      <c r="W168" s="710"/>
      <c r="X168" s="710"/>
      <c r="Y168" s="711"/>
      <c r="Z168" s="781"/>
    </row>
    <row r="169" spans="2:27" ht="15.95" customHeight="1">
      <c r="B169" s="226">
        <v>5</v>
      </c>
      <c r="C169" s="227"/>
      <c r="D169" s="488"/>
      <c r="E169" s="677"/>
      <c r="F169" s="221"/>
      <c r="G169" s="204"/>
      <c r="H169" s="205"/>
      <c r="I169" s="206"/>
      <c r="J169" s="705"/>
      <c r="K169" s="705"/>
      <c r="L169" s="706"/>
      <c r="M169" s="706"/>
      <c r="N169" s="782"/>
      <c r="O169" s="706"/>
      <c r="P169" s="708"/>
      <c r="Q169" s="706"/>
      <c r="R169" s="707"/>
      <c r="S169" s="706"/>
      <c r="T169" s="706"/>
      <c r="U169" s="709"/>
      <c r="V169" s="709"/>
      <c r="W169" s="710"/>
      <c r="X169" s="710"/>
      <c r="Y169" s="711"/>
      <c r="Z169" s="781"/>
    </row>
    <row r="170" spans="2:27" ht="15.95" customHeight="1">
      <c r="B170" s="226">
        <v>6</v>
      </c>
      <c r="C170" s="227"/>
      <c r="D170" s="488"/>
      <c r="E170" s="677"/>
      <c r="F170" s="221"/>
      <c r="G170" s="204"/>
      <c r="H170" s="205"/>
      <c r="I170" s="206"/>
      <c r="J170" s="705"/>
      <c r="K170" s="705"/>
      <c r="L170" s="706"/>
      <c r="M170" s="706"/>
      <c r="N170" s="707"/>
      <c r="O170" s="706"/>
      <c r="P170" s="708"/>
      <c r="Q170" s="706"/>
      <c r="R170" s="707"/>
      <c r="S170" s="706"/>
      <c r="T170" s="706"/>
      <c r="U170" s="709"/>
      <c r="V170" s="709"/>
      <c r="W170" s="710"/>
      <c r="X170" s="710"/>
      <c r="Y170" s="711"/>
      <c r="Z170" s="781"/>
    </row>
    <row r="171" spans="2:27" ht="15" customHeight="1">
      <c r="B171" s="222"/>
      <c r="C171" s="1143" t="s">
        <v>72</v>
      </c>
      <c r="D171" s="1143"/>
      <c r="E171" s="1143"/>
      <c r="F171" s="1143"/>
      <c r="G171" s="222"/>
      <c r="H171" s="222"/>
      <c r="I171" s="222"/>
      <c r="J171" s="223">
        <f>SUM(J165:J170)</f>
        <v>0</v>
      </c>
      <c r="K171" s="223">
        <f t="shared" ref="K171:Y171" si="50">SUM(K165:K170)</f>
        <v>0</v>
      </c>
      <c r="L171" s="223">
        <f t="shared" si="50"/>
        <v>0</v>
      </c>
      <c r="M171" s="223">
        <f t="shared" si="50"/>
        <v>0</v>
      </c>
      <c r="N171" s="223">
        <f t="shared" si="50"/>
        <v>0</v>
      </c>
      <c r="O171" s="223">
        <f t="shared" si="50"/>
        <v>0</v>
      </c>
      <c r="P171" s="223">
        <f t="shared" si="50"/>
        <v>0</v>
      </c>
      <c r="Q171" s="223">
        <f t="shared" si="50"/>
        <v>0</v>
      </c>
      <c r="R171" s="223">
        <f t="shared" si="50"/>
        <v>0</v>
      </c>
      <c r="S171" s="223"/>
      <c r="T171" s="223">
        <f t="shared" si="50"/>
        <v>0</v>
      </c>
      <c r="U171" s="223"/>
      <c r="V171" s="223" t="e">
        <f>+W171/R171</f>
        <v>#DIV/0!</v>
      </c>
      <c r="W171" s="223">
        <f t="shared" si="50"/>
        <v>0</v>
      </c>
      <c r="X171" s="223">
        <f t="shared" si="50"/>
        <v>0</v>
      </c>
      <c r="Y171" s="223">
        <f t="shared" si="50"/>
        <v>0</v>
      </c>
      <c r="Z171" s="202">
        <f>+Y171+Z162</f>
        <v>0</v>
      </c>
      <c r="AA171" s="202"/>
    </row>
    <row r="172" spans="2:27" s="197" customFormat="1" ht="14.25" customHeight="1">
      <c r="B172" s="224"/>
      <c r="C172" s="224" t="s">
        <v>143</v>
      </c>
      <c r="D172" s="486"/>
      <c r="E172" s="486"/>
      <c r="F172" s="224"/>
      <c r="G172" s="224"/>
      <c r="H172" s="224"/>
      <c r="I172" s="224" t="s">
        <v>37</v>
      </c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</row>
    <row r="173" spans="2:27" s="197" customFormat="1" ht="15" customHeight="1">
      <c r="B173" s="224"/>
      <c r="C173" s="224" t="s">
        <v>144</v>
      </c>
      <c r="D173" s="486"/>
      <c r="E173" s="486"/>
      <c r="F173" s="224"/>
      <c r="G173" s="224"/>
      <c r="H173" s="224"/>
      <c r="I173" s="224" t="s">
        <v>38</v>
      </c>
      <c r="J173" s="225">
        <f>SUM(J171)</f>
        <v>0</v>
      </c>
      <c r="K173" s="225">
        <f t="shared" ref="K173:Y173" si="51">SUM(K171)</f>
        <v>0</v>
      </c>
      <c r="L173" s="225">
        <f t="shared" si="51"/>
        <v>0</v>
      </c>
      <c r="M173" s="225">
        <f t="shared" si="51"/>
        <v>0</v>
      </c>
      <c r="N173" s="225">
        <f t="shared" si="51"/>
        <v>0</v>
      </c>
      <c r="O173" s="225">
        <f t="shared" si="51"/>
        <v>0</v>
      </c>
      <c r="P173" s="225">
        <f t="shared" si="51"/>
        <v>0</v>
      </c>
      <c r="Q173" s="225">
        <f t="shared" si="51"/>
        <v>0</v>
      </c>
      <c r="R173" s="225">
        <f t="shared" si="51"/>
        <v>0</v>
      </c>
      <c r="S173" s="225">
        <f t="shared" si="51"/>
        <v>0</v>
      </c>
      <c r="T173" s="225">
        <f t="shared" si="51"/>
        <v>0</v>
      </c>
      <c r="U173" s="225">
        <f t="shared" si="51"/>
        <v>0</v>
      </c>
      <c r="V173" s="225" t="e">
        <f t="shared" si="51"/>
        <v>#DIV/0!</v>
      </c>
      <c r="W173" s="225">
        <f t="shared" si="51"/>
        <v>0</v>
      </c>
      <c r="X173" s="225">
        <f t="shared" si="51"/>
        <v>0</v>
      </c>
      <c r="Y173" s="225">
        <f t="shared" si="51"/>
        <v>0</v>
      </c>
    </row>
    <row r="174" spans="2:27" ht="24.95" customHeight="1">
      <c r="B174" s="226">
        <v>1</v>
      </c>
      <c r="C174" s="941">
        <f>C165+1</f>
        <v>43947</v>
      </c>
      <c r="D174" s="704"/>
      <c r="E174" s="698"/>
      <c r="F174" s="594" t="s">
        <v>36</v>
      </c>
      <c r="G174" s="699"/>
      <c r="H174" s="700"/>
      <c r="I174" s="701"/>
      <c r="J174" s="705"/>
      <c r="K174" s="705"/>
      <c r="L174" s="706"/>
      <c r="M174" s="706"/>
      <c r="N174" s="707"/>
      <c r="O174" s="706"/>
      <c r="P174" s="708"/>
      <c r="Q174" s="706"/>
      <c r="R174" s="707"/>
      <c r="S174" s="706"/>
      <c r="T174" s="706"/>
      <c r="U174" s="709"/>
      <c r="V174" s="709"/>
      <c r="W174" s="710"/>
      <c r="X174" s="710"/>
      <c r="Y174" s="711"/>
      <c r="Z174" s="781" t="s">
        <v>151</v>
      </c>
    </row>
    <row r="175" spans="2:27" ht="24.95" customHeight="1">
      <c r="B175" s="226"/>
      <c r="C175" s="227"/>
      <c r="D175" s="704"/>
      <c r="E175" s="698"/>
      <c r="F175" s="740"/>
      <c r="G175" s="699"/>
      <c r="H175" s="700"/>
      <c r="I175" s="701"/>
      <c r="J175" s="705"/>
      <c r="K175" s="705"/>
      <c r="L175" s="706"/>
      <c r="M175" s="706"/>
      <c r="N175" s="707"/>
      <c r="O175" s="706"/>
      <c r="P175" s="708"/>
      <c r="Q175" s="706"/>
      <c r="R175" s="707"/>
      <c r="S175" s="706"/>
      <c r="T175" s="706"/>
      <c r="U175" s="709"/>
      <c r="V175" s="709"/>
      <c r="W175" s="710"/>
      <c r="X175" s="710"/>
      <c r="Y175" s="711"/>
      <c r="Z175" s="781" t="s">
        <v>151</v>
      </c>
    </row>
    <row r="176" spans="2:27" ht="24.95" customHeight="1">
      <c r="B176" s="226"/>
      <c r="C176" s="227"/>
      <c r="D176" s="704"/>
      <c r="E176" s="698"/>
      <c r="F176" s="740"/>
      <c r="G176" s="699"/>
      <c r="H176" s="700"/>
      <c r="I176" s="701"/>
      <c r="J176" s="705"/>
      <c r="K176" s="705"/>
      <c r="L176" s="706"/>
      <c r="M176" s="706"/>
      <c r="N176" s="707"/>
      <c r="O176" s="706"/>
      <c r="P176" s="708"/>
      <c r="Q176" s="706"/>
      <c r="R176" s="707"/>
      <c r="S176" s="706"/>
      <c r="T176" s="706"/>
      <c r="U176" s="709"/>
      <c r="V176" s="709"/>
      <c r="W176" s="710"/>
      <c r="X176" s="710"/>
      <c r="Y176" s="711"/>
      <c r="Z176" s="781" t="s">
        <v>151</v>
      </c>
    </row>
    <row r="177" spans="2:27" ht="24.95" customHeight="1">
      <c r="B177" s="226"/>
      <c r="C177" s="227"/>
      <c r="D177" s="704"/>
      <c r="E177" s="698"/>
      <c r="F177" s="740"/>
      <c r="G177" s="699"/>
      <c r="H177" s="700"/>
      <c r="I177" s="701"/>
      <c r="J177" s="705"/>
      <c r="K177" s="705"/>
      <c r="L177" s="706"/>
      <c r="M177" s="706"/>
      <c r="N177" s="707"/>
      <c r="O177" s="706"/>
      <c r="P177" s="708"/>
      <c r="Q177" s="706"/>
      <c r="R177" s="707"/>
      <c r="S177" s="706"/>
      <c r="T177" s="706"/>
      <c r="U177" s="709"/>
      <c r="V177" s="709"/>
      <c r="W177" s="710"/>
      <c r="X177" s="710"/>
      <c r="Y177" s="711"/>
      <c r="Z177" s="781" t="s">
        <v>151</v>
      </c>
    </row>
    <row r="178" spans="2:27" ht="24.95" customHeight="1">
      <c r="B178" s="226"/>
      <c r="C178" s="227"/>
      <c r="D178" s="704"/>
      <c r="E178" s="698"/>
      <c r="F178" s="740"/>
      <c r="G178" s="699"/>
      <c r="H178" s="700"/>
      <c r="I178" s="701"/>
      <c r="J178" s="705"/>
      <c r="K178" s="705"/>
      <c r="L178" s="706"/>
      <c r="M178" s="706"/>
      <c r="N178" s="707"/>
      <c r="O178" s="706"/>
      <c r="P178" s="708"/>
      <c r="Q178" s="706"/>
      <c r="R178" s="707"/>
      <c r="S178" s="706"/>
      <c r="T178" s="706"/>
      <c r="U178" s="709"/>
      <c r="V178" s="709"/>
      <c r="W178" s="710"/>
      <c r="X178" s="710"/>
      <c r="Y178" s="711"/>
      <c r="Z178" s="781" t="s">
        <v>151</v>
      </c>
    </row>
    <row r="179" spans="2:27" ht="15" customHeight="1">
      <c r="B179" s="222"/>
      <c r="C179" s="1143" t="s">
        <v>73</v>
      </c>
      <c r="D179" s="1143"/>
      <c r="E179" s="1143"/>
      <c r="F179" s="1143"/>
      <c r="G179" s="222"/>
      <c r="H179" s="222"/>
      <c r="I179" s="222"/>
      <c r="J179" s="223">
        <f>SUM(J174:J178)</f>
        <v>0</v>
      </c>
      <c r="K179" s="223">
        <f t="shared" ref="K179:M179" si="52">SUM(K174:K178)</f>
        <v>0</v>
      </c>
      <c r="L179" s="223">
        <f t="shared" si="52"/>
        <v>0</v>
      </c>
      <c r="M179" s="223">
        <f t="shared" si="52"/>
        <v>0</v>
      </c>
      <c r="N179" s="223">
        <f t="shared" ref="N179" si="53">SUM(N174:N178)</f>
        <v>0</v>
      </c>
      <c r="O179" s="223">
        <f t="shared" ref="O179" si="54">SUM(O174:O178)</f>
        <v>0</v>
      </c>
      <c r="P179" s="223">
        <f t="shared" ref="P179" si="55">SUM(P174:P178)</f>
        <v>0</v>
      </c>
      <c r="Q179" s="223">
        <f t="shared" ref="Q179" si="56">SUM(Q174:Q178)</f>
        <v>0</v>
      </c>
      <c r="R179" s="223">
        <f t="shared" ref="R179" si="57">SUM(R174:R178)</f>
        <v>0</v>
      </c>
      <c r="S179" s="223"/>
      <c r="T179" s="223">
        <f t="shared" ref="T179" si="58">SUM(T174:T178)</f>
        <v>0</v>
      </c>
      <c r="U179" s="223"/>
      <c r="V179" s="223" t="e">
        <f>+W179/R179</f>
        <v>#DIV/0!</v>
      </c>
      <c r="W179" s="223">
        <f t="shared" ref="W179" si="59">SUM(W174:W178)</f>
        <v>0</v>
      </c>
      <c r="X179" s="223">
        <f t="shared" ref="X179" si="60">SUM(X174:X178)</f>
        <v>0</v>
      </c>
      <c r="Y179" s="223">
        <f t="shared" ref="Y179" si="61">SUM(Y174:Y178)</f>
        <v>0</v>
      </c>
      <c r="Z179" s="202">
        <f>+Y179+Z171</f>
        <v>0</v>
      </c>
      <c r="AA179" s="202"/>
    </row>
    <row r="180" spans="2:27" s="197" customFormat="1" ht="15" customHeight="1">
      <c r="B180" s="224"/>
      <c r="C180" s="224" t="s">
        <v>143</v>
      </c>
      <c r="D180" s="486"/>
      <c r="E180" s="486"/>
      <c r="F180" s="224"/>
      <c r="G180" s="224"/>
      <c r="H180" s="224"/>
      <c r="I180" s="224" t="s">
        <v>37</v>
      </c>
      <c r="J180" s="225">
        <f>+J179</f>
        <v>0</v>
      </c>
      <c r="K180" s="225">
        <f t="shared" ref="K180:Y180" si="62">+K179</f>
        <v>0</v>
      </c>
      <c r="L180" s="225">
        <f t="shared" si="62"/>
        <v>0</v>
      </c>
      <c r="M180" s="225">
        <f t="shared" si="62"/>
        <v>0</v>
      </c>
      <c r="N180" s="225">
        <f t="shared" si="62"/>
        <v>0</v>
      </c>
      <c r="O180" s="225">
        <f t="shared" si="62"/>
        <v>0</v>
      </c>
      <c r="P180" s="225">
        <f t="shared" si="62"/>
        <v>0</v>
      </c>
      <c r="Q180" s="225">
        <f t="shared" si="62"/>
        <v>0</v>
      </c>
      <c r="R180" s="225">
        <f t="shared" si="62"/>
        <v>0</v>
      </c>
      <c r="S180" s="225">
        <f t="shared" si="62"/>
        <v>0</v>
      </c>
      <c r="T180" s="225">
        <f t="shared" si="62"/>
        <v>0</v>
      </c>
      <c r="U180" s="225">
        <f t="shared" si="62"/>
        <v>0</v>
      </c>
      <c r="V180" s="225" t="e">
        <f t="shared" si="62"/>
        <v>#DIV/0!</v>
      </c>
      <c r="W180" s="225">
        <f t="shared" si="62"/>
        <v>0</v>
      </c>
      <c r="X180" s="225">
        <f t="shared" si="62"/>
        <v>0</v>
      </c>
      <c r="Y180" s="225">
        <f t="shared" si="62"/>
        <v>0</v>
      </c>
    </row>
    <row r="181" spans="2:27" s="197" customFormat="1" ht="15" customHeight="1">
      <c r="B181" s="224"/>
      <c r="C181" s="224" t="s">
        <v>144</v>
      </c>
      <c r="D181" s="486"/>
      <c r="E181" s="486"/>
      <c r="F181" s="224"/>
      <c r="G181" s="224"/>
      <c r="H181" s="224"/>
      <c r="I181" s="224" t="s">
        <v>38</v>
      </c>
      <c r="J181" s="729">
        <v>0</v>
      </c>
      <c r="K181" s="729">
        <v>0</v>
      </c>
      <c r="L181" s="729">
        <v>0</v>
      </c>
      <c r="M181" s="729">
        <v>0</v>
      </c>
      <c r="N181" s="729">
        <v>0</v>
      </c>
      <c r="O181" s="785">
        <v>0</v>
      </c>
      <c r="P181" s="729">
        <v>0</v>
      </c>
      <c r="Q181" s="729">
        <v>0</v>
      </c>
      <c r="R181" s="729">
        <v>0</v>
      </c>
      <c r="S181" s="785">
        <f>AVERAGE(S179:S180)</f>
        <v>0</v>
      </c>
      <c r="T181" s="729">
        <v>0</v>
      </c>
      <c r="U181" s="729">
        <v>0</v>
      </c>
      <c r="V181" s="729">
        <v>0</v>
      </c>
      <c r="W181" s="729">
        <v>0</v>
      </c>
      <c r="X181" s="729">
        <v>0</v>
      </c>
      <c r="Y181" s="729">
        <v>0</v>
      </c>
    </row>
    <row r="182" spans="2:27">
      <c r="B182" s="226">
        <v>1</v>
      </c>
      <c r="C182" s="941">
        <f>C174+1</f>
        <v>43948</v>
      </c>
      <c r="D182" s="488"/>
      <c r="E182" s="677"/>
      <c r="F182" s="594" t="s">
        <v>36</v>
      </c>
      <c r="G182" s="204"/>
      <c r="H182" s="205"/>
      <c r="I182" s="206"/>
      <c r="J182" s="705"/>
      <c r="K182" s="705"/>
      <c r="L182" s="706"/>
      <c r="M182" s="706"/>
      <c r="N182" s="707"/>
      <c r="O182" s="706"/>
      <c r="P182" s="708"/>
      <c r="Q182" s="706"/>
      <c r="R182" s="707"/>
      <c r="S182" s="706"/>
      <c r="T182" s="706"/>
      <c r="U182" s="709"/>
      <c r="V182" s="709"/>
      <c r="W182" s="710"/>
      <c r="X182" s="710"/>
      <c r="Y182" s="711"/>
    </row>
    <row r="183" spans="2:27" ht="14.25" customHeight="1">
      <c r="B183" s="226">
        <v>2</v>
      </c>
      <c r="C183" s="227"/>
      <c r="D183" s="488"/>
      <c r="E183" s="677"/>
      <c r="F183" s="228"/>
      <c r="G183" s="204"/>
      <c r="H183" s="205"/>
      <c r="I183" s="206"/>
      <c r="J183" s="705"/>
      <c r="K183" s="705"/>
      <c r="L183" s="706"/>
      <c r="M183" s="706"/>
      <c r="N183" s="707"/>
      <c r="O183" s="706"/>
      <c r="P183" s="708"/>
      <c r="Q183" s="706"/>
      <c r="R183" s="707"/>
      <c r="S183" s="706"/>
      <c r="T183" s="706"/>
      <c r="U183" s="709"/>
      <c r="V183" s="709"/>
      <c r="W183" s="710"/>
      <c r="X183" s="710"/>
      <c r="Y183" s="711"/>
    </row>
    <row r="184" spans="2:27" ht="14.25" customHeight="1">
      <c r="B184" s="226">
        <v>3</v>
      </c>
      <c r="C184" s="227"/>
      <c r="D184" s="488"/>
      <c r="E184" s="677"/>
      <c r="F184" s="228"/>
      <c r="G184" s="204"/>
      <c r="H184" s="205"/>
      <c r="I184" s="206"/>
      <c r="J184" s="705"/>
      <c r="K184" s="705"/>
      <c r="L184" s="706"/>
      <c r="M184" s="706"/>
      <c r="N184" s="707"/>
      <c r="O184" s="706"/>
      <c r="P184" s="708"/>
      <c r="Q184" s="706"/>
      <c r="R184" s="707"/>
      <c r="S184" s="706"/>
      <c r="T184" s="706"/>
      <c r="U184" s="709"/>
      <c r="V184" s="709"/>
      <c r="W184" s="710"/>
      <c r="X184" s="710"/>
      <c r="Y184" s="711"/>
    </row>
    <row r="185" spans="2:27" ht="14.25" customHeight="1">
      <c r="B185" s="226">
        <v>4</v>
      </c>
      <c r="C185" s="227"/>
      <c r="D185" s="488"/>
      <c r="E185" s="677"/>
      <c r="F185" s="228"/>
      <c r="G185" s="204"/>
      <c r="H185" s="205"/>
      <c r="I185" s="206"/>
      <c r="J185" s="705"/>
      <c r="K185" s="705"/>
      <c r="L185" s="706"/>
      <c r="M185" s="706"/>
      <c r="N185" s="707"/>
      <c r="O185" s="706"/>
      <c r="P185" s="708"/>
      <c r="Q185" s="706"/>
      <c r="R185" s="707"/>
      <c r="S185" s="706"/>
      <c r="T185" s="706"/>
      <c r="U185" s="709"/>
      <c r="V185" s="709"/>
      <c r="W185" s="710"/>
      <c r="X185" s="710"/>
      <c r="Y185" s="706"/>
    </row>
    <row r="186" spans="2:27" ht="14.25" customHeight="1">
      <c r="B186" s="226">
        <v>5</v>
      </c>
      <c r="C186" s="227"/>
      <c r="D186" s="488"/>
      <c r="E186" s="677"/>
      <c r="F186" s="228"/>
      <c r="G186" s="204"/>
      <c r="H186" s="205"/>
      <c r="I186" s="206"/>
      <c r="J186" s="705"/>
      <c r="K186" s="705"/>
      <c r="L186" s="706"/>
      <c r="M186" s="706"/>
      <c r="N186" s="707"/>
      <c r="O186" s="706"/>
      <c r="P186" s="708"/>
      <c r="Q186" s="706"/>
      <c r="R186" s="707"/>
      <c r="S186" s="706"/>
      <c r="T186" s="706"/>
      <c r="U186" s="709"/>
      <c r="V186" s="709"/>
      <c r="W186" s="710"/>
      <c r="X186" s="710"/>
      <c r="Y186" s="711"/>
    </row>
    <row r="187" spans="2:27" ht="14.25" customHeight="1">
      <c r="B187" s="226">
        <v>6</v>
      </c>
      <c r="C187" s="227"/>
      <c r="D187" s="488"/>
      <c r="E187" s="677"/>
      <c r="F187" s="228"/>
      <c r="G187" s="204"/>
      <c r="H187" s="205"/>
      <c r="I187" s="206"/>
      <c r="J187" s="705"/>
      <c r="K187" s="705"/>
      <c r="L187" s="706"/>
      <c r="M187" s="706"/>
      <c r="N187" s="707"/>
      <c r="O187" s="706"/>
      <c r="P187" s="708"/>
      <c r="Q187" s="706"/>
      <c r="R187" s="707"/>
      <c r="S187" s="706"/>
      <c r="T187" s="706"/>
      <c r="U187" s="709"/>
      <c r="V187" s="709"/>
      <c r="W187" s="710"/>
      <c r="X187" s="710"/>
      <c r="Y187" s="711"/>
    </row>
    <row r="188" spans="2:27">
      <c r="B188" s="222"/>
      <c r="C188" s="1143" t="s">
        <v>74</v>
      </c>
      <c r="D188" s="1143"/>
      <c r="E188" s="1143"/>
      <c r="F188" s="1143"/>
      <c r="G188" s="222"/>
      <c r="H188" s="222"/>
      <c r="I188" s="222"/>
      <c r="J188" s="223">
        <f>SUM(J182:J187)</f>
        <v>0</v>
      </c>
      <c r="K188" s="223">
        <f t="shared" ref="K188:Y188" si="63">SUM(K182:K187)</f>
        <v>0</v>
      </c>
      <c r="L188" s="223">
        <f t="shared" si="63"/>
        <v>0</v>
      </c>
      <c r="M188" s="223">
        <f t="shared" si="63"/>
        <v>0</v>
      </c>
      <c r="N188" s="223">
        <f t="shared" si="63"/>
        <v>0</v>
      </c>
      <c r="O188" s="223">
        <f t="shared" si="63"/>
        <v>0</v>
      </c>
      <c r="P188" s="223">
        <f t="shared" si="63"/>
        <v>0</v>
      </c>
      <c r="Q188" s="223">
        <f t="shared" si="63"/>
        <v>0</v>
      </c>
      <c r="R188" s="223">
        <f t="shared" si="63"/>
        <v>0</v>
      </c>
      <c r="S188" s="223"/>
      <c r="T188" s="223">
        <f t="shared" si="63"/>
        <v>0</v>
      </c>
      <c r="U188" s="223"/>
      <c r="V188" s="223" t="e">
        <f>+W188/R188</f>
        <v>#DIV/0!</v>
      </c>
      <c r="W188" s="223">
        <f t="shared" si="63"/>
        <v>0</v>
      </c>
      <c r="X188" s="223">
        <f t="shared" si="63"/>
        <v>0</v>
      </c>
      <c r="Y188" s="223">
        <f t="shared" si="63"/>
        <v>0</v>
      </c>
      <c r="Z188" s="202">
        <f>+Y188+Z179</f>
        <v>0</v>
      </c>
    </row>
    <row r="189" spans="2:27" s="197" customFormat="1" ht="16.5" hidden="1" customHeight="1">
      <c r="B189" s="224"/>
      <c r="C189" s="224" t="s">
        <v>143</v>
      </c>
      <c r="D189" s="486"/>
      <c r="E189" s="486"/>
      <c r="F189" s="224"/>
      <c r="G189" s="224"/>
      <c r="H189" s="224"/>
      <c r="I189" s="224" t="s">
        <v>37</v>
      </c>
      <c r="J189" s="225">
        <v>0</v>
      </c>
      <c r="K189" s="225">
        <v>0</v>
      </c>
      <c r="L189" s="225">
        <v>0</v>
      </c>
      <c r="M189" s="225">
        <v>0</v>
      </c>
      <c r="N189" s="225">
        <v>0</v>
      </c>
      <c r="O189" s="225">
        <v>0</v>
      </c>
      <c r="P189" s="225">
        <v>0</v>
      </c>
      <c r="Q189" s="225">
        <v>0</v>
      </c>
      <c r="R189" s="225">
        <v>0</v>
      </c>
      <c r="S189" s="225">
        <v>0</v>
      </c>
      <c r="T189" s="225">
        <v>0</v>
      </c>
      <c r="U189" s="225">
        <v>0</v>
      </c>
      <c r="V189" s="225">
        <v>0</v>
      </c>
      <c r="W189" s="225">
        <v>0</v>
      </c>
      <c r="X189" s="225">
        <v>0</v>
      </c>
      <c r="Y189" s="225">
        <v>0</v>
      </c>
    </row>
    <row r="190" spans="2:27" s="197" customFormat="1" ht="15" hidden="1" customHeight="1">
      <c r="B190" s="224"/>
      <c r="C190" s="224" t="s">
        <v>144</v>
      </c>
      <c r="D190" s="486"/>
      <c r="E190" s="486"/>
      <c r="F190" s="224"/>
      <c r="G190" s="224"/>
      <c r="H190" s="224"/>
      <c r="I190" s="224" t="s">
        <v>38</v>
      </c>
      <c r="J190" s="225">
        <v>0</v>
      </c>
      <c r="K190" s="225">
        <v>0</v>
      </c>
      <c r="L190" s="225">
        <v>0</v>
      </c>
      <c r="M190" s="225">
        <v>0</v>
      </c>
      <c r="N190" s="225">
        <v>0</v>
      </c>
      <c r="O190" s="225">
        <v>0</v>
      </c>
      <c r="P190" s="225">
        <v>0</v>
      </c>
      <c r="Q190" s="225">
        <v>0</v>
      </c>
      <c r="R190" s="225">
        <v>0</v>
      </c>
      <c r="S190" s="225">
        <v>0</v>
      </c>
      <c r="T190" s="225">
        <v>0</v>
      </c>
      <c r="U190" s="225">
        <v>0</v>
      </c>
      <c r="V190" s="225">
        <v>0</v>
      </c>
      <c r="W190" s="225">
        <v>0</v>
      </c>
      <c r="X190" s="225">
        <v>0</v>
      </c>
      <c r="Y190" s="225">
        <v>0</v>
      </c>
    </row>
    <row r="191" spans="2:27" ht="14.25" customHeight="1">
      <c r="B191" s="226">
        <v>1</v>
      </c>
      <c r="C191" s="941">
        <f>C182+1</f>
        <v>43949</v>
      </c>
      <c r="D191" s="488"/>
      <c r="E191" s="677"/>
      <c r="F191" s="594" t="s">
        <v>36</v>
      </c>
      <c r="G191" s="204"/>
      <c r="H191" s="205"/>
      <c r="I191" s="206"/>
      <c r="J191" s="705"/>
      <c r="K191" s="705"/>
      <c r="L191" s="706"/>
      <c r="M191" s="706"/>
      <c r="N191" s="707"/>
      <c r="O191" s="706"/>
      <c r="P191" s="708"/>
      <c r="Q191" s="706"/>
      <c r="R191" s="707"/>
      <c r="S191" s="706"/>
      <c r="T191" s="706"/>
      <c r="U191" s="709"/>
      <c r="V191" s="709"/>
      <c r="W191" s="710"/>
      <c r="X191" s="710"/>
      <c r="Y191" s="711"/>
    </row>
    <row r="192" spans="2:27" ht="14.25" customHeight="1">
      <c r="B192" s="226">
        <f t="shared" ref="B192:B195" si="64">B182+1</f>
        <v>2</v>
      </c>
      <c r="C192" s="227"/>
      <c r="D192" s="488"/>
      <c r="E192" s="677"/>
      <c r="F192" s="228"/>
      <c r="G192" s="204"/>
      <c r="H192" s="205"/>
      <c r="I192" s="206"/>
      <c r="J192" s="705"/>
      <c r="K192" s="705"/>
      <c r="L192" s="706"/>
      <c r="M192" s="706"/>
      <c r="N192" s="707"/>
      <c r="O192" s="706"/>
      <c r="P192" s="708"/>
      <c r="Q192" s="706"/>
      <c r="R192" s="707"/>
      <c r="S192" s="706"/>
      <c r="T192" s="706"/>
      <c r="U192" s="709"/>
      <c r="V192" s="709"/>
      <c r="W192" s="710"/>
      <c r="X192" s="710"/>
      <c r="Y192" s="711"/>
    </row>
    <row r="193" spans="2:26" ht="14.25" customHeight="1">
      <c r="B193" s="226">
        <f t="shared" si="64"/>
        <v>3</v>
      </c>
      <c r="C193" s="227"/>
      <c r="D193" s="488"/>
      <c r="E193" s="677"/>
      <c r="F193" s="228"/>
      <c r="G193" s="204"/>
      <c r="H193" s="205"/>
      <c r="I193" s="206"/>
      <c r="J193" s="705"/>
      <c r="K193" s="705"/>
      <c r="L193" s="706"/>
      <c r="M193" s="706"/>
      <c r="N193" s="707"/>
      <c r="O193" s="706"/>
      <c r="P193" s="708"/>
      <c r="Q193" s="706"/>
      <c r="R193" s="707"/>
      <c r="S193" s="706"/>
      <c r="T193" s="706"/>
      <c r="U193" s="709"/>
      <c r="V193" s="709"/>
      <c r="W193" s="710"/>
      <c r="X193" s="710"/>
      <c r="Y193" s="711"/>
    </row>
    <row r="194" spans="2:26" ht="14.25" customHeight="1">
      <c r="B194" s="226">
        <f t="shared" si="64"/>
        <v>4</v>
      </c>
      <c r="C194" s="227"/>
      <c r="D194" s="488"/>
      <c r="E194" s="677"/>
      <c r="F194" s="228"/>
      <c r="G194" s="204"/>
      <c r="H194" s="205"/>
      <c r="I194" s="206"/>
      <c r="J194" s="705"/>
      <c r="K194" s="705"/>
      <c r="L194" s="706"/>
      <c r="M194" s="706"/>
      <c r="N194" s="707"/>
      <c r="O194" s="706"/>
      <c r="P194" s="708"/>
      <c r="Q194" s="706"/>
      <c r="R194" s="707"/>
      <c r="S194" s="706"/>
      <c r="T194" s="706"/>
      <c r="U194" s="709"/>
      <c r="V194" s="709"/>
      <c r="W194" s="710"/>
      <c r="X194" s="710"/>
      <c r="Y194" s="711"/>
    </row>
    <row r="195" spans="2:26" ht="14.25" customHeight="1">
      <c r="B195" s="226">
        <f t="shared" si="64"/>
        <v>5</v>
      </c>
      <c r="C195" s="227"/>
      <c r="D195" s="488"/>
      <c r="E195" s="677"/>
      <c r="F195" s="228"/>
      <c r="G195" s="204"/>
      <c r="H195" s="205"/>
      <c r="I195" s="206"/>
      <c r="J195" s="705"/>
      <c r="K195" s="705"/>
      <c r="L195" s="706"/>
      <c r="M195" s="706"/>
      <c r="N195" s="707"/>
      <c r="O195" s="706"/>
      <c r="P195" s="708"/>
      <c r="Q195" s="706"/>
      <c r="R195" s="707"/>
      <c r="S195" s="706"/>
      <c r="T195" s="706"/>
      <c r="U195" s="709"/>
      <c r="V195" s="709"/>
      <c r="W195" s="710"/>
      <c r="X195" s="710"/>
      <c r="Y195" s="711"/>
    </row>
    <row r="196" spans="2:26" ht="15" customHeight="1">
      <c r="B196" s="163"/>
      <c r="C196" s="1140" t="s">
        <v>75</v>
      </c>
      <c r="D196" s="1140"/>
      <c r="E196" s="1140"/>
      <c r="F196" s="1141"/>
      <c r="G196" s="209"/>
      <c r="H196" s="209"/>
      <c r="I196" s="209"/>
      <c r="J196" s="161">
        <f>SUM(J191:J195)</f>
        <v>0</v>
      </c>
      <c r="K196" s="161">
        <f t="shared" ref="K196:N196" si="65">SUM(K191:K195)</f>
        <v>0</v>
      </c>
      <c r="L196" s="161">
        <f t="shared" si="65"/>
        <v>0</v>
      </c>
      <c r="M196" s="161">
        <f t="shared" si="65"/>
        <v>0</v>
      </c>
      <c r="N196" s="161">
        <f t="shared" si="65"/>
        <v>0</v>
      </c>
      <c r="O196" s="161">
        <f t="shared" ref="O196" si="66">SUM(O191:O195)</f>
        <v>0</v>
      </c>
      <c r="P196" s="161">
        <f t="shared" ref="P196" si="67">SUM(P191:P195)</f>
        <v>0</v>
      </c>
      <c r="Q196" s="161">
        <f t="shared" ref="Q196" si="68">SUM(Q191:Q195)</f>
        <v>0</v>
      </c>
      <c r="R196" s="161">
        <f t="shared" ref="R196" si="69">SUM(R191:R195)</f>
        <v>0</v>
      </c>
      <c r="S196" s="161"/>
      <c r="T196" s="161">
        <f t="shared" ref="T196" si="70">SUM(T191:T195)</f>
        <v>0</v>
      </c>
      <c r="U196" s="161"/>
      <c r="V196" s="161" t="e">
        <f>+W196/R196</f>
        <v>#DIV/0!</v>
      </c>
      <c r="W196" s="161">
        <f t="shared" ref="W196" si="71">SUM(W191:W195)</f>
        <v>0</v>
      </c>
      <c r="X196" s="161">
        <f t="shared" ref="X196" si="72">SUM(X191:X195)</f>
        <v>0</v>
      </c>
      <c r="Y196" s="161">
        <f t="shared" ref="Y196" si="73">SUM(Y191:Y195)</f>
        <v>0</v>
      </c>
      <c r="Z196" s="202">
        <f>+Y196+Z188</f>
        <v>0</v>
      </c>
    </row>
    <row r="197" spans="2:26" s="197" customFormat="1" ht="18.75" customHeight="1">
      <c r="B197" s="162"/>
      <c r="C197" s="164" t="s">
        <v>143</v>
      </c>
      <c r="D197" s="491"/>
      <c r="E197" s="491"/>
      <c r="F197" s="164"/>
      <c r="G197" s="164"/>
      <c r="H197" s="164"/>
      <c r="I197" s="167" t="s">
        <v>37</v>
      </c>
      <c r="J197" s="165">
        <v>0</v>
      </c>
      <c r="K197" s="165">
        <v>0</v>
      </c>
      <c r="L197" s="165">
        <v>0</v>
      </c>
      <c r="M197" s="165">
        <v>0</v>
      </c>
      <c r="N197" s="165">
        <v>0</v>
      </c>
      <c r="O197" s="165">
        <v>0</v>
      </c>
      <c r="P197" s="165">
        <v>0</v>
      </c>
      <c r="Q197" s="165">
        <v>0</v>
      </c>
      <c r="R197" s="165">
        <v>0</v>
      </c>
      <c r="S197" s="165">
        <v>0</v>
      </c>
      <c r="T197" s="165">
        <v>0</v>
      </c>
      <c r="U197" s="165">
        <v>0</v>
      </c>
      <c r="V197" s="165">
        <v>0</v>
      </c>
      <c r="W197" s="165">
        <v>0</v>
      </c>
      <c r="X197" s="165">
        <v>0</v>
      </c>
      <c r="Y197" s="183">
        <v>0</v>
      </c>
    </row>
    <row r="198" spans="2:26" s="197" customFormat="1" ht="15" customHeight="1">
      <c r="B198" s="184"/>
      <c r="C198" s="180" t="s">
        <v>144</v>
      </c>
      <c r="D198" s="492"/>
      <c r="E198" s="492"/>
      <c r="F198" s="180"/>
      <c r="G198" s="180"/>
      <c r="H198" s="180"/>
      <c r="I198" s="181" t="s">
        <v>38</v>
      </c>
      <c r="J198" s="182">
        <f>SUM(J196)</f>
        <v>0</v>
      </c>
      <c r="K198" s="182">
        <f t="shared" ref="K198:Y198" si="74">SUM(K196)</f>
        <v>0</v>
      </c>
      <c r="L198" s="182">
        <f t="shared" si="74"/>
        <v>0</v>
      </c>
      <c r="M198" s="182">
        <f t="shared" si="74"/>
        <v>0</v>
      </c>
      <c r="N198" s="182">
        <f t="shared" si="74"/>
        <v>0</v>
      </c>
      <c r="O198" s="182">
        <f t="shared" si="74"/>
        <v>0</v>
      </c>
      <c r="P198" s="182">
        <f t="shared" si="74"/>
        <v>0</v>
      </c>
      <c r="Q198" s="182">
        <f t="shared" si="74"/>
        <v>0</v>
      </c>
      <c r="R198" s="182">
        <f t="shared" si="74"/>
        <v>0</v>
      </c>
      <c r="S198" s="182">
        <f t="shared" si="74"/>
        <v>0</v>
      </c>
      <c r="T198" s="182">
        <f t="shared" si="74"/>
        <v>0</v>
      </c>
      <c r="U198" s="182">
        <f t="shared" si="74"/>
        <v>0</v>
      </c>
      <c r="V198" s="182" t="e">
        <f t="shared" si="74"/>
        <v>#DIV/0!</v>
      </c>
      <c r="W198" s="182">
        <f t="shared" si="74"/>
        <v>0</v>
      </c>
      <c r="X198" s="182">
        <f t="shared" si="74"/>
        <v>0</v>
      </c>
      <c r="Y198" s="182">
        <f t="shared" si="74"/>
        <v>0</v>
      </c>
    </row>
    <row r="199" spans="2:26">
      <c r="B199" s="2">
        <v>1</v>
      </c>
      <c r="C199" s="934">
        <f>C191+1</f>
        <v>43950</v>
      </c>
      <c r="D199" s="493"/>
      <c r="E199" s="685"/>
      <c r="F199" s="880" t="s">
        <v>36</v>
      </c>
      <c r="G199" s="327"/>
      <c r="H199" s="326"/>
      <c r="I199" s="790"/>
      <c r="J199" s="705"/>
      <c r="K199" s="705"/>
      <c r="L199" s="706"/>
      <c r="M199" s="706"/>
      <c r="N199" s="707"/>
      <c r="O199" s="706"/>
      <c r="P199" s="708"/>
      <c r="Q199" s="706"/>
      <c r="R199" s="707"/>
      <c r="S199" s="706"/>
      <c r="T199" s="706"/>
      <c r="U199" s="709"/>
      <c r="V199" s="709"/>
      <c r="W199" s="710"/>
      <c r="X199" s="710"/>
      <c r="Y199" s="711"/>
      <c r="Z199" s="197"/>
    </row>
    <row r="200" spans="2:26">
      <c r="B200" s="955">
        <v>2</v>
      </c>
      <c r="C200" s="107"/>
      <c r="D200" s="493"/>
      <c r="E200" s="685"/>
      <c r="F200" s="740"/>
      <c r="G200" s="327"/>
      <c r="H200" s="326"/>
      <c r="I200" s="790"/>
      <c r="J200" s="705"/>
      <c r="K200" s="705"/>
      <c r="L200" s="706"/>
      <c r="M200" s="706"/>
      <c r="N200" s="707"/>
      <c r="O200" s="706"/>
      <c r="P200" s="708"/>
      <c r="Q200" s="706"/>
      <c r="R200" s="707"/>
      <c r="S200" s="706"/>
      <c r="T200" s="706"/>
      <c r="U200" s="709"/>
      <c r="V200" s="709"/>
      <c r="W200" s="710"/>
      <c r="X200" s="710"/>
      <c r="Y200" s="711"/>
      <c r="Z200" s="197"/>
    </row>
    <row r="201" spans="2:26">
      <c r="B201" s="955">
        <v>3</v>
      </c>
      <c r="C201" s="107"/>
      <c r="D201" s="493"/>
      <c r="E201" s="685"/>
      <c r="F201" s="740"/>
      <c r="G201" s="327"/>
      <c r="H201" s="326"/>
      <c r="I201" s="790"/>
      <c r="J201" s="705"/>
      <c r="K201" s="705"/>
      <c r="L201" s="706"/>
      <c r="M201" s="706"/>
      <c r="N201" s="707"/>
      <c r="O201" s="706"/>
      <c r="P201" s="708"/>
      <c r="Q201" s="706"/>
      <c r="R201" s="707"/>
      <c r="S201" s="706"/>
      <c r="T201" s="706"/>
      <c r="U201" s="709"/>
      <c r="V201" s="709"/>
      <c r="W201" s="710"/>
      <c r="X201" s="710"/>
      <c r="Y201" s="711"/>
      <c r="Z201" s="197"/>
    </row>
    <row r="202" spans="2:26">
      <c r="B202" s="955">
        <v>4</v>
      </c>
      <c r="C202" s="107"/>
      <c r="D202" s="493"/>
      <c r="E202" s="685"/>
      <c r="F202" s="740"/>
      <c r="G202" s="327"/>
      <c r="H202" s="326"/>
      <c r="I202" s="790"/>
      <c r="J202" s="705"/>
      <c r="K202" s="705"/>
      <c r="L202" s="706"/>
      <c r="M202" s="706"/>
      <c r="N202" s="707"/>
      <c r="O202" s="706"/>
      <c r="P202" s="708"/>
      <c r="Q202" s="706"/>
      <c r="R202" s="707"/>
      <c r="S202" s="706"/>
      <c r="T202" s="706"/>
      <c r="U202" s="709"/>
      <c r="V202" s="709"/>
      <c r="W202" s="710"/>
      <c r="X202" s="710"/>
      <c r="Y202" s="711"/>
      <c r="Z202" s="197"/>
    </row>
    <row r="203" spans="2:26" ht="15" customHeight="1">
      <c r="B203" s="163"/>
      <c r="C203" s="1140" t="s">
        <v>76</v>
      </c>
      <c r="D203" s="1140"/>
      <c r="E203" s="1140"/>
      <c r="F203" s="1141"/>
      <c r="G203" s="320"/>
      <c r="H203" s="320"/>
      <c r="I203" s="320"/>
      <c r="J203" s="325">
        <f t="shared" ref="J203:R203" si="75">SUM(J199:J202)</f>
        <v>0</v>
      </c>
      <c r="K203" s="325">
        <f t="shared" si="75"/>
        <v>0</v>
      </c>
      <c r="L203" s="325">
        <f t="shared" si="75"/>
        <v>0</v>
      </c>
      <c r="M203" s="325">
        <f t="shared" si="75"/>
        <v>0</v>
      </c>
      <c r="N203" s="325">
        <f t="shared" si="75"/>
        <v>0</v>
      </c>
      <c r="O203" s="325">
        <f t="shared" si="75"/>
        <v>0</v>
      </c>
      <c r="P203" s="325">
        <f t="shared" si="75"/>
        <v>0</v>
      </c>
      <c r="Q203" s="325">
        <f t="shared" si="75"/>
        <v>0</v>
      </c>
      <c r="R203" s="325">
        <f t="shared" si="75"/>
        <v>0</v>
      </c>
      <c r="S203" s="325"/>
      <c r="T203" s="325">
        <f>SUM(T199:T202)</f>
        <v>0</v>
      </c>
      <c r="U203" s="161"/>
      <c r="V203" s="161" t="e">
        <f>+W203/R203</f>
        <v>#DIV/0!</v>
      </c>
      <c r="W203" s="325">
        <f>SUM(W199:W202)</f>
        <v>0</v>
      </c>
      <c r="X203" s="325">
        <f>SUM(X199:X202)</f>
        <v>0</v>
      </c>
      <c r="Y203" s="325">
        <f>SUM(Y199:Y202)</f>
        <v>0</v>
      </c>
      <c r="Z203" s="202">
        <f>+Y203+Z196</f>
        <v>0</v>
      </c>
    </row>
    <row r="204" spans="2:26" s="197" customFormat="1" ht="19.5" customHeight="1">
      <c r="B204" s="162"/>
      <c r="C204" s="164" t="s">
        <v>143</v>
      </c>
      <c r="D204" s="491"/>
      <c r="E204" s="491"/>
      <c r="F204" s="164"/>
      <c r="G204" s="164"/>
      <c r="H204" s="164"/>
      <c r="I204" s="167" t="s">
        <v>37</v>
      </c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</row>
    <row r="205" spans="2:26" s="197" customFormat="1" ht="15" customHeight="1">
      <c r="B205" s="184"/>
      <c r="C205" s="187" t="s">
        <v>144</v>
      </c>
      <c r="D205" s="494"/>
      <c r="E205" s="494"/>
      <c r="F205" s="187"/>
      <c r="G205" s="187"/>
      <c r="H205" s="187"/>
      <c r="I205" s="181" t="s">
        <v>38</v>
      </c>
      <c r="J205" s="799">
        <f t="shared" ref="J205:N205" si="76">SUM(J203:J204)</f>
        <v>0</v>
      </c>
      <c r="K205" s="799">
        <f t="shared" si="76"/>
        <v>0</v>
      </c>
      <c r="L205" s="799">
        <f t="shared" si="76"/>
        <v>0</v>
      </c>
      <c r="M205" s="799">
        <f t="shared" si="76"/>
        <v>0</v>
      </c>
      <c r="N205" s="799">
        <f t="shared" si="76"/>
        <v>0</v>
      </c>
      <c r="O205" s="799">
        <f>SUM(O203:O204)</f>
        <v>0</v>
      </c>
      <c r="P205" s="799">
        <f t="shared" ref="P205:R205" si="77">SUM(P203:P204)</f>
        <v>0</v>
      </c>
      <c r="Q205" s="799">
        <f t="shared" si="77"/>
        <v>0</v>
      </c>
      <c r="R205" s="799">
        <f t="shared" si="77"/>
        <v>0</v>
      </c>
      <c r="S205" s="329" t="e">
        <f>AVERAGE(S203:S204)</f>
        <v>#DIV/0!</v>
      </c>
      <c r="T205" s="799">
        <f t="shared" ref="T205:V205" si="78">SUM(T203:T204)</f>
        <v>0</v>
      </c>
      <c r="U205" s="799">
        <f t="shared" si="78"/>
        <v>0</v>
      </c>
      <c r="V205" s="799" t="e">
        <f t="shared" si="78"/>
        <v>#DIV/0!</v>
      </c>
      <c r="W205" s="799">
        <f t="shared" ref="W205:Y205" si="79">SUM(W203:W204)</f>
        <v>0</v>
      </c>
      <c r="X205" s="799">
        <f t="shared" si="79"/>
        <v>0</v>
      </c>
      <c r="Y205" s="800">
        <f t="shared" si="79"/>
        <v>0</v>
      </c>
    </row>
    <row r="206" spans="2:26" ht="15" customHeight="1">
      <c r="B206" s="2">
        <v>1</v>
      </c>
      <c r="C206" s="933">
        <f>C199+1</f>
        <v>43951</v>
      </c>
      <c r="D206" s="487"/>
      <c r="E206" s="487"/>
      <c r="F206" s="594" t="s">
        <v>36</v>
      </c>
      <c r="G206" s="192"/>
      <c r="H206" s="192"/>
      <c r="I206" s="168"/>
      <c r="J206" s="705"/>
      <c r="K206" s="705"/>
      <c r="L206" s="706"/>
      <c r="M206" s="706"/>
      <c r="N206" s="707"/>
      <c r="O206" s="706"/>
      <c r="P206" s="708"/>
      <c r="Q206" s="706"/>
      <c r="R206" s="707"/>
      <c r="S206" s="706"/>
      <c r="T206" s="706"/>
      <c r="U206" s="709"/>
      <c r="V206" s="709"/>
      <c r="W206" s="710"/>
      <c r="X206" s="710"/>
      <c r="Y206" s="711"/>
    </row>
    <row r="207" spans="2:26" ht="15" customHeight="1">
      <c r="B207" s="3">
        <f>B206+1</f>
        <v>2</v>
      </c>
      <c r="C207" s="1"/>
      <c r="D207" s="487"/>
      <c r="E207" s="487"/>
      <c r="F207" s="201"/>
      <c r="G207" s="192"/>
      <c r="H207" s="192"/>
      <c r="I207" s="168"/>
      <c r="J207" s="705"/>
      <c r="K207" s="705"/>
      <c r="L207" s="706"/>
      <c r="M207" s="706"/>
      <c r="N207" s="707"/>
      <c r="O207" s="706"/>
      <c r="P207" s="708"/>
      <c r="Q207" s="706"/>
      <c r="R207" s="707"/>
      <c r="S207" s="706"/>
      <c r="T207" s="706"/>
      <c r="U207" s="709"/>
      <c r="V207" s="709"/>
      <c r="W207" s="710"/>
      <c r="X207" s="710"/>
      <c r="Y207" s="711"/>
    </row>
    <row r="208" spans="2:26" ht="15" customHeight="1">
      <c r="B208" s="3">
        <f t="shared" ref="B208:B212" si="80">B207+1</f>
        <v>3</v>
      </c>
      <c r="C208" s="1"/>
      <c r="D208" s="487"/>
      <c r="E208" s="487"/>
      <c r="F208" s="201"/>
      <c r="G208" s="192"/>
      <c r="H208" s="192"/>
      <c r="I208" s="168"/>
      <c r="J208" s="705"/>
      <c r="K208" s="705"/>
      <c r="L208" s="706"/>
      <c r="M208" s="706"/>
      <c r="N208" s="707"/>
      <c r="O208" s="706"/>
      <c r="P208" s="708"/>
      <c r="Q208" s="706"/>
      <c r="R208" s="707"/>
      <c r="S208" s="706"/>
      <c r="T208" s="706"/>
      <c r="U208" s="709"/>
      <c r="V208" s="709"/>
      <c r="W208" s="710"/>
      <c r="X208" s="710"/>
      <c r="Y208" s="711"/>
    </row>
    <row r="209" spans="2:26" ht="15" customHeight="1">
      <c r="B209" s="3">
        <f t="shared" si="80"/>
        <v>4</v>
      </c>
      <c r="C209" s="1"/>
      <c r="D209" s="487"/>
      <c r="E209" s="487"/>
      <c r="F209" s="201"/>
      <c r="G209" s="192"/>
      <c r="H209" s="192"/>
      <c r="I209" s="168"/>
      <c r="J209" s="705"/>
      <c r="K209" s="705"/>
      <c r="L209" s="706"/>
      <c r="M209" s="706"/>
      <c r="N209" s="707"/>
      <c r="O209" s="706"/>
      <c r="P209" s="708"/>
      <c r="Q209" s="706"/>
      <c r="R209" s="707"/>
      <c r="S209" s="706"/>
      <c r="T209" s="706"/>
      <c r="U209" s="709"/>
      <c r="V209" s="709"/>
      <c r="W209" s="710"/>
      <c r="X209" s="710"/>
      <c r="Y209" s="711"/>
    </row>
    <row r="210" spans="2:26" ht="15" customHeight="1">
      <c r="B210" s="3">
        <f t="shared" si="80"/>
        <v>5</v>
      </c>
      <c r="C210" s="1"/>
      <c r="D210" s="487"/>
      <c r="E210" s="487"/>
      <c r="F210" s="201"/>
      <c r="G210" s="192"/>
      <c r="H210" s="192"/>
      <c r="I210" s="168"/>
      <c r="J210" s="705"/>
      <c r="K210" s="705"/>
      <c r="L210" s="706"/>
      <c r="M210" s="706"/>
      <c r="N210" s="707"/>
      <c r="O210" s="706"/>
      <c r="P210" s="708"/>
      <c r="Q210" s="706"/>
      <c r="R210" s="707"/>
      <c r="S210" s="706"/>
      <c r="T210" s="706"/>
      <c r="U210" s="709"/>
      <c r="V210" s="709"/>
      <c r="W210" s="710"/>
      <c r="X210" s="710"/>
      <c r="Y210" s="711"/>
    </row>
    <row r="211" spans="2:26" ht="15" customHeight="1">
      <c r="B211" s="3">
        <f t="shared" si="80"/>
        <v>6</v>
      </c>
      <c r="C211" s="1"/>
      <c r="D211" s="487"/>
      <c r="E211" s="487"/>
      <c r="F211" s="201"/>
      <c r="G211" s="192"/>
      <c r="H211" s="192"/>
      <c r="I211" s="168"/>
      <c r="J211" s="705"/>
      <c r="K211" s="705"/>
      <c r="L211" s="706"/>
      <c r="M211" s="706"/>
      <c r="N211" s="707"/>
      <c r="O211" s="706"/>
      <c r="P211" s="708"/>
      <c r="Q211" s="706"/>
      <c r="R211" s="707"/>
      <c r="S211" s="706"/>
      <c r="T211" s="706"/>
      <c r="U211" s="709"/>
      <c r="V211" s="709"/>
      <c r="W211" s="710"/>
      <c r="X211" s="710"/>
      <c r="Y211" s="711"/>
    </row>
    <row r="212" spans="2:26" ht="15" customHeight="1">
      <c r="B212" s="3">
        <f t="shared" si="80"/>
        <v>7</v>
      </c>
      <c r="C212" s="1"/>
      <c r="D212" s="487"/>
      <c r="E212" s="487"/>
      <c r="F212" s="201"/>
      <c r="G212" s="192"/>
      <c r="H212" s="192"/>
      <c r="I212" s="168"/>
      <c r="J212" s="705"/>
      <c r="K212" s="705"/>
      <c r="L212" s="706"/>
      <c r="M212" s="706"/>
      <c r="N212" s="707"/>
      <c r="O212" s="706"/>
      <c r="P212" s="708"/>
      <c r="Q212" s="706"/>
      <c r="R212" s="707"/>
      <c r="S212" s="706"/>
      <c r="T212" s="706"/>
      <c r="U212" s="709"/>
      <c r="V212" s="709"/>
      <c r="W212" s="710"/>
      <c r="X212" s="710"/>
      <c r="Y212" s="711"/>
    </row>
    <row r="213" spans="2:26" ht="15" customHeight="1">
      <c r="B213" s="160"/>
      <c r="C213" s="1140" t="s">
        <v>77</v>
      </c>
      <c r="D213" s="1140"/>
      <c r="E213" s="1140"/>
      <c r="F213" s="1141"/>
      <c r="G213" s="191"/>
      <c r="H213" s="191"/>
      <c r="I213" s="191"/>
      <c r="J213" s="161">
        <f>SUM(J206:J212)</f>
        <v>0</v>
      </c>
      <c r="K213" s="161">
        <f t="shared" ref="K213:Y213" si="81">SUM(K206:K212)</f>
        <v>0</v>
      </c>
      <c r="L213" s="161">
        <f t="shared" si="81"/>
        <v>0</v>
      </c>
      <c r="M213" s="161">
        <f t="shared" si="81"/>
        <v>0</v>
      </c>
      <c r="N213" s="161">
        <f t="shared" si="81"/>
        <v>0</v>
      </c>
      <c r="O213" s="161">
        <f t="shared" si="81"/>
        <v>0</v>
      </c>
      <c r="P213" s="161">
        <f t="shared" si="81"/>
        <v>0</v>
      </c>
      <c r="Q213" s="161">
        <f t="shared" si="81"/>
        <v>0</v>
      </c>
      <c r="R213" s="161">
        <f t="shared" si="81"/>
        <v>0</v>
      </c>
      <c r="S213" s="161"/>
      <c r="T213" s="161">
        <f t="shared" si="81"/>
        <v>0</v>
      </c>
      <c r="U213" s="161"/>
      <c r="V213" s="161" t="e">
        <f>+W213/R213</f>
        <v>#DIV/0!</v>
      </c>
      <c r="W213" s="161">
        <f t="shared" si="81"/>
        <v>0</v>
      </c>
      <c r="X213" s="161">
        <f t="shared" si="81"/>
        <v>0</v>
      </c>
      <c r="Y213" s="161">
        <f t="shared" si="81"/>
        <v>0</v>
      </c>
      <c r="Z213" s="202">
        <f>+Y213+Z203</f>
        <v>0</v>
      </c>
    </row>
    <row r="214" spans="2:26" s="197" customFormat="1" ht="15" customHeight="1">
      <c r="B214" s="162"/>
      <c r="C214" s="164" t="s">
        <v>143</v>
      </c>
      <c r="D214" s="491"/>
      <c r="E214" s="491"/>
      <c r="F214" s="164"/>
      <c r="G214" s="164"/>
      <c r="H214" s="164"/>
      <c r="I214" s="167" t="s">
        <v>37</v>
      </c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</row>
    <row r="215" spans="2:26" s="197" customFormat="1" ht="15" customHeight="1">
      <c r="B215" s="579"/>
      <c r="C215" s="580" t="s">
        <v>144</v>
      </c>
      <c r="D215" s="581"/>
      <c r="E215" s="581"/>
      <c r="F215" s="580"/>
      <c r="G215" s="580"/>
      <c r="H215" s="580"/>
      <c r="I215" s="181" t="s">
        <v>38</v>
      </c>
      <c r="J215" s="329">
        <f t="shared" ref="J215:N215" si="82">SUM(J213:J214)</f>
        <v>0</v>
      </c>
      <c r="K215" s="329">
        <f t="shared" si="82"/>
        <v>0</v>
      </c>
      <c r="L215" s="329">
        <f t="shared" si="82"/>
        <v>0</v>
      </c>
      <c r="M215" s="329">
        <f t="shared" si="82"/>
        <v>0</v>
      </c>
      <c r="N215" s="329">
        <f t="shared" si="82"/>
        <v>0</v>
      </c>
      <c r="O215" s="329">
        <f>SUM(O213:O214)</f>
        <v>0</v>
      </c>
      <c r="P215" s="329">
        <f t="shared" ref="P215:R215" si="83">SUM(P213:P214)</f>
        <v>0</v>
      </c>
      <c r="Q215" s="329">
        <f t="shared" si="83"/>
        <v>0</v>
      </c>
      <c r="R215" s="329">
        <f t="shared" si="83"/>
        <v>0</v>
      </c>
      <c r="S215" s="329"/>
      <c r="T215" s="329">
        <f t="shared" ref="T215:V215" si="84">SUM(T213:T214)</f>
        <v>0</v>
      </c>
      <c r="U215" s="329">
        <f t="shared" si="84"/>
        <v>0</v>
      </c>
      <c r="V215" s="329" t="e">
        <f t="shared" si="84"/>
        <v>#DIV/0!</v>
      </c>
      <c r="W215" s="329">
        <f t="shared" ref="W215:Y215" si="85">SUM(W213:W214)</f>
        <v>0</v>
      </c>
      <c r="X215" s="329">
        <f t="shared" si="85"/>
        <v>0</v>
      </c>
      <c r="Y215" s="330">
        <f t="shared" si="85"/>
        <v>0</v>
      </c>
    </row>
    <row r="216" spans="2:26" ht="15" customHeight="1">
      <c r="B216" s="89">
        <v>1</v>
      </c>
      <c r="C216" s="933">
        <f>+C206+1</f>
        <v>43952</v>
      </c>
      <c r="D216" s="493"/>
      <c r="E216" s="686"/>
      <c r="F216" s="594" t="s">
        <v>36</v>
      </c>
      <c r="G216" s="582"/>
      <c r="H216" s="583"/>
      <c r="I216" s="582"/>
      <c r="J216" s="584"/>
      <c r="K216" s="585"/>
      <c r="L216" s="585">
        <f>+J216-K216</f>
        <v>0</v>
      </c>
      <c r="M216" s="586"/>
      <c r="N216" s="585"/>
      <c r="O216" s="587">
        <v>0</v>
      </c>
      <c r="P216" s="586">
        <f>(L216-N216)*O216%</f>
        <v>0</v>
      </c>
      <c r="Q216" s="588">
        <f>L216-N216-P216</f>
        <v>0</v>
      </c>
      <c r="R216" s="586">
        <f>L216-N216</f>
        <v>0</v>
      </c>
      <c r="S216" s="587">
        <v>3800</v>
      </c>
      <c r="T216" s="586">
        <f>+R216*S216</f>
        <v>0</v>
      </c>
      <c r="U216" s="586">
        <f>ROUND(S216*0.5025%,2)</f>
        <v>19.100000000000001</v>
      </c>
      <c r="V216" s="589">
        <f>S216+U216</f>
        <v>3819.1</v>
      </c>
      <c r="W216" s="589">
        <f>ROUND((R216*+V216),0)</f>
        <v>0</v>
      </c>
      <c r="X216" s="590">
        <f>ROUND((W216*0.5%),0)</f>
        <v>0</v>
      </c>
      <c r="Y216" s="590">
        <f>+W216-X216</f>
        <v>0</v>
      </c>
      <c r="Z216" s="586" t="s">
        <v>151</v>
      </c>
    </row>
    <row r="217" spans="2:26" ht="15" customHeight="1">
      <c r="B217" s="89">
        <v>2</v>
      </c>
      <c r="C217" s="107"/>
      <c r="D217" s="493"/>
      <c r="E217" s="686"/>
      <c r="F217" s="582"/>
      <c r="G217" s="582"/>
      <c r="H217" s="583"/>
      <c r="I217" s="582"/>
      <c r="J217" s="584"/>
      <c r="K217" s="585"/>
      <c r="L217" s="585">
        <f>+J217-K217</f>
        <v>0</v>
      </c>
      <c r="M217" s="586"/>
      <c r="N217" s="585"/>
      <c r="O217" s="587">
        <v>0</v>
      </c>
      <c r="P217" s="586">
        <f>(L217-N217)*O217%</f>
        <v>0</v>
      </c>
      <c r="Q217" s="588">
        <f>L217-N217-P217</f>
        <v>0</v>
      </c>
      <c r="R217" s="586">
        <f>L217-N217</f>
        <v>0</v>
      </c>
      <c r="S217" s="587">
        <v>3700</v>
      </c>
      <c r="T217" s="586">
        <f>+R217*S217</f>
        <v>0</v>
      </c>
      <c r="U217" s="586">
        <f>ROUND(S217*0.5025%,2)</f>
        <v>18.59</v>
      </c>
      <c r="V217" s="589">
        <f>S217+U217</f>
        <v>3718.59</v>
      </c>
      <c r="W217" s="589">
        <f>ROUND((R217*+V217),0)</f>
        <v>0</v>
      </c>
      <c r="X217" s="590">
        <f>ROUND((W217*0.5%),0)</f>
        <v>0</v>
      </c>
      <c r="Y217" s="590">
        <f>+W217-X217</f>
        <v>0</v>
      </c>
      <c r="Z217" s="586" t="s">
        <v>151</v>
      </c>
    </row>
    <row r="218" spans="2:26" ht="15" customHeight="1">
      <c r="B218" s="163"/>
      <c r="C218" s="1140" t="s">
        <v>145</v>
      </c>
      <c r="D218" s="1140"/>
      <c r="E218" s="1140"/>
      <c r="F218" s="1141"/>
      <c r="G218" s="578"/>
      <c r="H218" s="578"/>
      <c r="I218" s="578"/>
      <c r="J218" s="161">
        <f>SUM(J216:J217)</f>
        <v>0</v>
      </c>
      <c r="K218" s="161">
        <f t="shared" ref="K218:Y218" si="86">SUM(K216:K217)</f>
        <v>0</v>
      </c>
      <c r="L218" s="161">
        <f t="shared" si="86"/>
        <v>0</v>
      </c>
      <c r="M218" s="161">
        <f t="shared" si="86"/>
        <v>0</v>
      </c>
      <c r="N218" s="161">
        <f t="shared" si="86"/>
        <v>0</v>
      </c>
      <c r="O218" s="161">
        <f t="shared" si="86"/>
        <v>0</v>
      </c>
      <c r="P218" s="161">
        <f t="shared" si="86"/>
        <v>0</v>
      </c>
      <c r="Q218" s="161">
        <f t="shared" si="86"/>
        <v>0</v>
      </c>
      <c r="R218" s="161">
        <f t="shared" si="86"/>
        <v>0</v>
      </c>
      <c r="S218" s="161" t="e">
        <f>T218/R218</f>
        <v>#DIV/0!</v>
      </c>
      <c r="T218" s="161">
        <f t="shared" si="86"/>
        <v>0</v>
      </c>
      <c r="U218" s="161"/>
      <c r="V218" s="161"/>
      <c r="W218" s="161">
        <f t="shared" si="86"/>
        <v>0</v>
      </c>
      <c r="X218" s="161">
        <f t="shared" si="86"/>
        <v>0</v>
      </c>
      <c r="Y218" s="161">
        <f t="shared" si="86"/>
        <v>0</v>
      </c>
    </row>
    <row r="219" spans="2:26" s="197" customFormat="1" ht="15" customHeight="1">
      <c r="B219" s="162"/>
      <c r="C219" s="164" t="s">
        <v>143</v>
      </c>
      <c r="D219" s="491"/>
      <c r="E219" s="491"/>
      <c r="F219" s="164"/>
      <c r="G219" s="164"/>
      <c r="H219" s="164"/>
      <c r="I219" s="167" t="s">
        <v>37</v>
      </c>
      <c r="J219" s="166">
        <v>0</v>
      </c>
      <c r="K219" s="166">
        <v>0</v>
      </c>
      <c r="L219" s="166">
        <v>0</v>
      </c>
      <c r="M219" s="166">
        <v>0</v>
      </c>
      <c r="N219" s="166"/>
      <c r="O219" s="166"/>
      <c r="P219" s="166">
        <v>0</v>
      </c>
      <c r="Q219" s="166">
        <v>0</v>
      </c>
      <c r="R219" s="161" t="e">
        <f t="shared" ref="R219:R220" si="87">S219/Q219</f>
        <v>#DIV/0!</v>
      </c>
      <c r="S219" s="166">
        <v>0</v>
      </c>
      <c r="T219" s="166"/>
      <c r="U219" s="166"/>
      <c r="V219" s="166">
        <v>0</v>
      </c>
      <c r="W219" s="166">
        <v>1</v>
      </c>
      <c r="X219" s="166">
        <v>2</v>
      </c>
      <c r="Y219" s="185">
        <v>3</v>
      </c>
    </row>
    <row r="220" spans="2:26" s="197" customFormat="1" ht="15" customHeight="1">
      <c r="B220" s="184"/>
      <c r="C220" s="187" t="s">
        <v>144</v>
      </c>
      <c r="D220" s="494"/>
      <c r="E220" s="494"/>
      <c r="F220" s="187"/>
      <c r="G220" s="187"/>
      <c r="H220" s="187"/>
      <c r="I220" s="181" t="s">
        <v>38</v>
      </c>
      <c r="J220" s="166">
        <f>SUM(J219:J219)</f>
        <v>0</v>
      </c>
      <c r="K220" s="166">
        <f>SUM(K219:K219)</f>
        <v>0</v>
      </c>
      <c r="L220" s="166">
        <f t="shared" ref="L220:V220" si="88">SUM(L219:L219)</f>
        <v>0</v>
      </c>
      <c r="M220" s="166">
        <f t="shared" si="88"/>
        <v>0</v>
      </c>
      <c r="N220" s="166"/>
      <c r="O220" s="166"/>
      <c r="P220" s="166">
        <f t="shared" si="88"/>
        <v>0</v>
      </c>
      <c r="Q220" s="166">
        <f t="shared" si="88"/>
        <v>0</v>
      </c>
      <c r="R220" s="161" t="e">
        <f t="shared" si="87"/>
        <v>#DIV/0!</v>
      </c>
      <c r="S220" s="166">
        <f t="shared" si="88"/>
        <v>0</v>
      </c>
      <c r="T220" s="166"/>
      <c r="U220" s="166"/>
      <c r="V220" s="166">
        <f t="shared" si="88"/>
        <v>0</v>
      </c>
      <c r="W220" s="166">
        <f>SUM(W219:W219)</f>
        <v>1</v>
      </c>
      <c r="X220" s="166">
        <f>SUM(X219:X219)</f>
        <v>2</v>
      </c>
      <c r="Y220" s="185">
        <f>SUM(Y219:Y219)</f>
        <v>3</v>
      </c>
    </row>
    <row r="221" spans="2:26">
      <c r="B221" s="160"/>
      <c r="C221" s="1142" t="s">
        <v>187</v>
      </c>
      <c r="D221" s="1142"/>
      <c r="E221" s="1142"/>
      <c r="F221" s="1142"/>
      <c r="G221" s="191"/>
      <c r="H221" s="191"/>
      <c r="I221" s="191"/>
      <c r="J221" s="166">
        <f>+J213+J203+J196+J188+J179+J171+J162+J155+J145+J135+J126+J120+J111+J106+J99+J93+J88+J80+J71+J63+J57+J52+J46+J39+J33+J28+J21+J17+J12+J8+J218</f>
        <v>0</v>
      </c>
      <c r="K221" s="166">
        <f>+K213+K203+K196+K188+K179+K171+K162+K155+K145+K135+K126+K120+K111+K106+K99+K93+K88+K80+K71+K63+K57+K52+K46+K39+K33+K28+K21+K17+K12+K8+K218</f>
        <v>0</v>
      </c>
      <c r="L221" s="166">
        <f>+L213+L203+L196+L188+L179+L171+L162+L155+L145+L135+L126+L120+L111+L106+L99+L93+L88+L80+L71+L63+L57+L52+L46+L39+L33+L28+L21+L17+L12+L8+L218</f>
        <v>0</v>
      </c>
      <c r="M221" s="166"/>
      <c r="N221" s="166"/>
      <c r="O221" s="166">
        <f>(K221-M221)*N221%</f>
        <v>0</v>
      </c>
      <c r="P221" s="166">
        <f>+P213+P203+P196+P188+P179+P171+P162+P155+P145+P135+P126+P120+P111+P106+P99+P93+P88+P80+P71+P63+P57+P52+P46+P39+P33+P28+P21+P17+P12+P8+P218</f>
        <v>0</v>
      </c>
      <c r="Q221" s="166">
        <f>+Q213+Q203+Q196+Q188+Q179+Q171+Q162+Q155+Q145+Q135+Q126+Q120+Q111+Q106+Q99+Q93+Q88+Q80+Q71+Q63+Q57+Q52+Q46+Q39+Q33+Q28+Q21+Q17+Q12+Q8+Q218</f>
        <v>0</v>
      </c>
      <c r="R221" s="166">
        <f>+R213+R203+R196+R188+R179+R171+R162+R155+R145+R135+R126+R120+R111+R106+R99+R93+R88+R80+R71+R63+R57+R52+R46+R39+R33+R28+R21+R17+R12+R8+R218</f>
        <v>0</v>
      </c>
      <c r="S221" s="166"/>
      <c r="T221" s="166">
        <f>+T213+T203+T196+T188+T179+T171+T162+T155+T145+T135+T126+T120+T111+T106+T99+T93+T88+T80+T71+T63+T57+T52+T46+T39+T33+T28+T21+T17+T12+T8+T218</f>
        <v>0</v>
      </c>
      <c r="U221" s="166"/>
      <c r="V221" s="166"/>
      <c r="W221" s="166">
        <f>+W213+W203+W196+W188+W179+W171+W162+W155+W145+W135+W126+W120+W111+W106+W99+W93+W88+W80+W71+W63+W57+W52+W46+W39+W33+W28+W21+W17+W12+W8+W218</f>
        <v>0</v>
      </c>
      <c r="X221" s="166">
        <f>+X213+X203+X196+X188+X179+X171+X162+X155+X145+X135+X126+X120+X111+X106+X99+X93+X88+X80+X71+X63+X57+X52+X46+X39+X33+X28+X21+X17+X12+X8+X218</f>
        <v>0</v>
      </c>
      <c r="Y221" s="185">
        <f>+Y213+Y203+Y196+Y188+Y179+Y171+Y162+Y155+Y145+Y135+Y126+Y120+Y111+Y106+Y99+Y93+Y88+Y80+Y71+Y63+Y57+Y52+Y46+Y39+Y33+Y28+Y21+Y17+Y12+Y8+Y218</f>
        <v>0</v>
      </c>
    </row>
  </sheetData>
  <mergeCells count="46">
    <mergeCell ref="X4:X5"/>
    <mergeCell ref="C1:W1"/>
    <mergeCell ref="C2:W2"/>
    <mergeCell ref="B4:B5"/>
    <mergeCell ref="C4:C5"/>
    <mergeCell ref="D4:D5"/>
    <mergeCell ref="G4:G5"/>
    <mergeCell ref="I4:I5"/>
    <mergeCell ref="M4:N4"/>
    <mergeCell ref="O4:P4"/>
    <mergeCell ref="Q4:Q5"/>
    <mergeCell ref="U4:U5"/>
    <mergeCell ref="C57:F57"/>
    <mergeCell ref="R4:R5"/>
    <mergeCell ref="V4:V5"/>
    <mergeCell ref="C8:F8"/>
    <mergeCell ref="C12:F12"/>
    <mergeCell ref="C17:F17"/>
    <mergeCell ref="C21:F21"/>
    <mergeCell ref="C28:F28"/>
    <mergeCell ref="C33:F33"/>
    <mergeCell ref="C39:F39"/>
    <mergeCell ref="C46:F46"/>
    <mergeCell ref="C52:F52"/>
    <mergeCell ref="C145:F145"/>
    <mergeCell ref="C63:F63"/>
    <mergeCell ref="C71:F71"/>
    <mergeCell ref="C80:F80"/>
    <mergeCell ref="C88:F88"/>
    <mergeCell ref="C93:F93"/>
    <mergeCell ref="C99:F99"/>
    <mergeCell ref="C106:F106"/>
    <mergeCell ref="C111:F111"/>
    <mergeCell ref="C120:F120"/>
    <mergeCell ref="C126:F126"/>
    <mergeCell ref="C135:F135"/>
    <mergeCell ref="C203:F203"/>
    <mergeCell ref="C213:F213"/>
    <mergeCell ref="C218:F218"/>
    <mergeCell ref="C221:F221"/>
    <mergeCell ref="C155:F155"/>
    <mergeCell ref="C162:F162"/>
    <mergeCell ref="C171:F171"/>
    <mergeCell ref="C179:F179"/>
    <mergeCell ref="C188:F188"/>
    <mergeCell ref="C196:F196"/>
  </mergeCells>
  <pageMargins left="7.0000000000000007E-2" right="7.0000000000000007E-2" top="7.4999999999999997E-2" bottom="7.4999999999999997E-2" header="0.3" footer="0.3"/>
  <pageSetup paperSize="5" scale="55" orientation="landscape" horizontalDpi="4294967293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IR338"/>
  <sheetViews>
    <sheetView zoomScaleSheetLayoutView="100" workbookViewId="0">
      <pane xSplit="6" ySplit="4" topLeftCell="R5" activePane="bottomRight" state="frozen"/>
      <selection pane="topRight" activeCell="G1" sqref="G1"/>
      <selection pane="bottomLeft" activeCell="A5" sqref="A5"/>
      <selection pane="bottomRight" activeCell="C2" sqref="C2:C3"/>
    </sheetView>
  </sheetViews>
  <sheetFormatPr defaultRowHeight="19.5" customHeight="1"/>
  <cols>
    <col min="1" max="1" width="1.28515625" style="155" customWidth="1"/>
    <col min="2" max="2" width="5.5703125" style="155" customWidth="1"/>
    <col min="3" max="3" width="15" style="155" bestFit="1" customWidth="1"/>
    <col min="4" max="4" width="4.85546875" style="155" customWidth="1"/>
    <col min="5" max="5" width="8.140625" style="155" customWidth="1"/>
    <col min="6" max="6" width="43.42578125" style="230" bestFit="1" customWidth="1"/>
    <col min="7" max="7" width="13.42578125" style="155" customWidth="1"/>
    <col min="8" max="8" width="11.7109375" style="155" customWidth="1"/>
    <col min="9" max="9" width="13.28515625" style="155" customWidth="1"/>
    <col min="10" max="10" width="12.7109375" style="155" customWidth="1"/>
    <col min="11" max="11" width="13.7109375" style="155" customWidth="1"/>
    <col min="12" max="12" width="12.28515625" style="155" customWidth="1"/>
    <col min="13" max="13" width="5.85546875" style="155" customWidth="1"/>
    <col min="14" max="14" width="6.42578125" style="155" customWidth="1"/>
    <col min="15" max="15" width="11.85546875" style="155" customWidth="1"/>
    <col min="16" max="16" width="13.5703125" style="155" customWidth="1"/>
    <col min="17" max="17" width="19.5703125" style="155" customWidth="1"/>
    <col min="18" max="18" width="15.85546875" style="155" customWidth="1"/>
    <col min="19" max="19" width="13.42578125" style="155" customWidth="1"/>
    <col min="20" max="20" width="19.42578125" style="155" customWidth="1"/>
    <col min="21" max="21" width="15.85546875" style="155" customWidth="1"/>
    <col min="22" max="22" width="19.42578125" style="155" customWidth="1"/>
    <col min="23" max="23" width="12.42578125" style="155" customWidth="1"/>
    <col min="24" max="24" width="19.42578125" style="155" customWidth="1"/>
    <col min="25" max="25" width="13.28515625" style="155" bestFit="1" customWidth="1"/>
    <col min="26" max="26" width="9.5703125" style="155" bestFit="1" customWidth="1"/>
    <col min="27" max="16384" width="9.140625" style="155"/>
  </cols>
  <sheetData>
    <row r="1" spans="2:24" ht="19.5" customHeight="1">
      <c r="C1" s="1198" t="s">
        <v>197</v>
      </c>
      <c r="D1" s="1198"/>
      <c r="E1" s="1198"/>
      <c r="F1" s="1198"/>
      <c r="G1" s="1198"/>
      <c r="H1" s="1198"/>
      <c r="I1" s="1198"/>
      <c r="J1" s="1198"/>
      <c r="K1" s="1198"/>
      <c r="L1" s="1198"/>
      <c r="M1" s="1198"/>
      <c r="N1" s="1198"/>
      <c r="O1" s="1198"/>
      <c r="P1" s="1198"/>
      <c r="Q1" s="1198"/>
      <c r="R1" s="1198"/>
      <c r="S1" s="1198"/>
      <c r="T1" s="1198"/>
      <c r="U1" s="1198"/>
      <c r="V1" s="1198"/>
      <c r="W1" s="1198"/>
    </row>
    <row r="2" spans="2:24" ht="19.5" customHeight="1">
      <c r="B2" s="1196" t="s">
        <v>0</v>
      </c>
      <c r="C2" s="1196" t="s">
        <v>17</v>
      </c>
      <c r="D2" s="1196" t="s">
        <v>2</v>
      </c>
      <c r="E2" s="207" t="s">
        <v>3</v>
      </c>
      <c r="F2" s="1125" t="s">
        <v>4</v>
      </c>
      <c r="G2" s="1125" t="s">
        <v>18</v>
      </c>
      <c r="H2" s="207" t="s">
        <v>5</v>
      </c>
      <c r="I2" s="1125" t="s">
        <v>6</v>
      </c>
      <c r="J2" s="207" t="s">
        <v>8</v>
      </c>
      <c r="K2" s="207" t="s">
        <v>8</v>
      </c>
      <c r="L2" s="207" t="s">
        <v>8</v>
      </c>
      <c r="M2" s="1132" t="s">
        <v>35</v>
      </c>
      <c r="N2" s="1133"/>
      <c r="O2" s="207" t="s">
        <v>8</v>
      </c>
      <c r="P2" s="207" t="s">
        <v>19</v>
      </c>
      <c r="Q2" s="207" t="s">
        <v>1</v>
      </c>
      <c r="R2" s="1125" t="s">
        <v>126</v>
      </c>
      <c r="S2" s="1125" t="s">
        <v>127</v>
      </c>
      <c r="T2" s="207" t="s">
        <v>1</v>
      </c>
      <c r="U2" s="1125" t="s">
        <v>131</v>
      </c>
      <c r="V2" s="207" t="s">
        <v>1</v>
      </c>
      <c r="W2" s="1125" t="s">
        <v>44</v>
      </c>
      <c r="X2" s="1125" t="s">
        <v>45</v>
      </c>
    </row>
    <row r="3" spans="2:24" ht="19.5" customHeight="1">
      <c r="B3" s="1197"/>
      <c r="C3" s="1197"/>
      <c r="D3" s="1197"/>
      <c r="E3" s="208" t="s">
        <v>9</v>
      </c>
      <c r="F3" s="1126"/>
      <c r="G3" s="1126"/>
      <c r="H3" s="208" t="s">
        <v>10</v>
      </c>
      <c r="I3" s="1126"/>
      <c r="J3" s="208" t="s">
        <v>11</v>
      </c>
      <c r="K3" s="208" t="s">
        <v>12</v>
      </c>
      <c r="L3" s="208" t="s">
        <v>13</v>
      </c>
      <c r="M3" s="14" t="s">
        <v>14</v>
      </c>
      <c r="N3" s="15" t="s">
        <v>31</v>
      </c>
      <c r="O3" s="208" t="s">
        <v>16</v>
      </c>
      <c r="P3" s="208" t="s">
        <v>22</v>
      </c>
      <c r="Q3" s="208" t="s">
        <v>23</v>
      </c>
      <c r="R3" s="1126"/>
      <c r="S3" s="1126"/>
      <c r="T3" s="208" t="s">
        <v>25</v>
      </c>
      <c r="U3" s="1126"/>
      <c r="V3" s="208" t="s">
        <v>34</v>
      </c>
      <c r="W3" s="1126"/>
      <c r="X3" s="1126"/>
    </row>
    <row r="4" spans="2:24" ht="19.5" customHeight="1">
      <c r="B4" s="16">
        <v>1</v>
      </c>
      <c r="C4" s="16">
        <v>2</v>
      </c>
      <c r="D4" s="17"/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 t="s">
        <v>26</v>
      </c>
      <c r="M4" s="18">
        <v>14</v>
      </c>
      <c r="N4" s="19">
        <v>15</v>
      </c>
      <c r="O4" s="17" t="s">
        <v>27</v>
      </c>
      <c r="P4" s="17">
        <v>16</v>
      </c>
      <c r="Q4" s="17" t="s">
        <v>28</v>
      </c>
      <c r="R4" s="17" t="s">
        <v>125</v>
      </c>
      <c r="S4" s="17" t="s">
        <v>130</v>
      </c>
      <c r="T4" s="17" t="s">
        <v>29</v>
      </c>
      <c r="U4" s="17">
        <v>21</v>
      </c>
      <c r="V4" s="17">
        <v>22</v>
      </c>
      <c r="W4" s="17"/>
      <c r="X4" s="17"/>
    </row>
    <row r="5" spans="2:24" s="90" customFormat="1" ht="19.5" customHeight="1">
      <c r="B5" s="120">
        <v>1</v>
      </c>
      <c r="C5" s="928">
        <v>43922</v>
      </c>
      <c r="D5" s="449"/>
      <c r="E5" s="806"/>
      <c r="F5" s="122" t="s">
        <v>36</v>
      </c>
      <c r="G5" s="807"/>
      <c r="H5" s="808"/>
      <c r="I5" s="809"/>
      <c r="J5" s="446"/>
      <c r="K5" s="446"/>
      <c r="L5" s="97">
        <f t="shared" ref="L5:L18" si="0">+J5-K5</f>
        <v>0</v>
      </c>
      <c r="M5" s="21">
        <v>0</v>
      </c>
      <c r="N5" s="10">
        <f t="shared" ref="N5:N18" si="1">L5*M5%</f>
        <v>0</v>
      </c>
      <c r="O5" s="10">
        <f t="shared" ref="O5:O18" si="2">L5-N5</f>
        <v>0</v>
      </c>
      <c r="P5" s="447"/>
      <c r="Q5" s="131">
        <f t="shared" ref="Q5:Q18" si="3">ROUND((O5*P5),0)</f>
        <v>0</v>
      </c>
      <c r="R5" s="131">
        <f t="shared" ref="R5:R21" si="4">ROUND(P5*0.5025%,2)</f>
        <v>0</v>
      </c>
      <c r="S5" s="131">
        <f t="shared" ref="S5:S18" si="5">P5+R5</f>
        <v>0</v>
      </c>
      <c r="T5" s="132">
        <f t="shared" ref="T5:T18" si="6">ROUND((O5*+S5),0)</f>
        <v>0</v>
      </c>
      <c r="U5" s="132">
        <f t="shared" ref="U5:U21" si="7">ROUND((T5*0.5%),0)</f>
        <v>0</v>
      </c>
      <c r="V5" s="132">
        <f t="shared" ref="V5:V18" si="8">ROUND((T5-U5),0)</f>
        <v>0</v>
      </c>
      <c r="W5" s="133" t="s">
        <v>157</v>
      </c>
      <c r="X5" s="135"/>
    </row>
    <row r="6" spans="2:24" s="90" customFormat="1" ht="19.5" customHeight="1">
      <c r="B6" s="120">
        <f>+B5+1</f>
        <v>2</v>
      </c>
      <c r="C6" s="445"/>
      <c r="D6" s="449"/>
      <c r="E6" s="806"/>
      <c r="F6" s="122"/>
      <c r="G6" s="807"/>
      <c r="H6" s="808"/>
      <c r="I6" s="809"/>
      <c r="J6" s="446"/>
      <c r="K6" s="446"/>
      <c r="L6" s="97">
        <f t="shared" si="0"/>
        <v>0</v>
      </c>
      <c r="M6" s="21">
        <v>0</v>
      </c>
      <c r="N6" s="10">
        <f t="shared" si="1"/>
        <v>0</v>
      </c>
      <c r="O6" s="10">
        <f t="shared" si="2"/>
        <v>0</v>
      </c>
      <c r="P6" s="447"/>
      <c r="Q6" s="131">
        <f t="shared" si="3"/>
        <v>0</v>
      </c>
      <c r="R6" s="131">
        <f t="shared" si="4"/>
        <v>0</v>
      </c>
      <c r="S6" s="131">
        <f t="shared" si="5"/>
        <v>0</v>
      </c>
      <c r="T6" s="132">
        <f t="shared" si="6"/>
        <v>0</v>
      </c>
      <c r="U6" s="132">
        <f t="shared" si="7"/>
        <v>0</v>
      </c>
      <c r="V6" s="132">
        <f t="shared" si="8"/>
        <v>0</v>
      </c>
      <c r="W6" s="133" t="s">
        <v>157</v>
      </c>
      <c r="X6" s="135"/>
    </row>
    <row r="7" spans="2:24" s="90" customFormat="1" ht="19.5" customHeight="1">
      <c r="B7" s="120">
        <f t="shared" ref="B7:B21" si="9">+B6+1</f>
        <v>3</v>
      </c>
      <c r="C7" s="445"/>
      <c r="D7" s="449"/>
      <c r="E7" s="806"/>
      <c r="F7" s="122"/>
      <c r="G7" s="807"/>
      <c r="H7" s="808"/>
      <c r="I7" s="809"/>
      <c r="J7" s="446"/>
      <c r="K7" s="446"/>
      <c r="L7" s="97">
        <f t="shared" si="0"/>
        <v>0</v>
      </c>
      <c r="M7" s="21">
        <v>0</v>
      </c>
      <c r="N7" s="10">
        <f t="shared" si="1"/>
        <v>0</v>
      </c>
      <c r="O7" s="10">
        <f t="shared" si="2"/>
        <v>0</v>
      </c>
      <c r="P7" s="447"/>
      <c r="Q7" s="131">
        <f t="shared" si="3"/>
        <v>0</v>
      </c>
      <c r="R7" s="131">
        <f t="shared" si="4"/>
        <v>0</v>
      </c>
      <c r="S7" s="131">
        <f t="shared" si="5"/>
        <v>0</v>
      </c>
      <c r="T7" s="132">
        <f t="shared" si="6"/>
        <v>0</v>
      </c>
      <c r="U7" s="132">
        <f t="shared" si="7"/>
        <v>0</v>
      </c>
      <c r="V7" s="132">
        <f t="shared" si="8"/>
        <v>0</v>
      </c>
      <c r="W7" s="133" t="s">
        <v>157</v>
      </c>
      <c r="X7" s="135"/>
    </row>
    <row r="8" spans="2:24" s="90" customFormat="1" ht="19.5" hidden="1" customHeight="1">
      <c r="B8" s="120" t="e">
        <f>+#REF!+1</f>
        <v>#REF!</v>
      </c>
      <c r="C8" s="445"/>
      <c r="D8" s="449"/>
      <c r="E8" s="806"/>
      <c r="F8" s="122"/>
      <c r="G8" s="807"/>
      <c r="H8" s="808"/>
      <c r="I8" s="809"/>
      <c r="J8" s="446"/>
      <c r="K8" s="446"/>
      <c r="L8" s="97">
        <f t="shared" si="0"/>
        <v>0</v>
      </c>
      <c r="M8" s="21">
        <v>0</v>
      </c>
      <c r="N8" s="10">
        <f t="shared" si="1"/>
        <v>0</v>
      </c>
      <c r="O8" s="10">
        <f t="shared" si="2"/>
        <v>0</v>
      </c>
      <c r="P8" s="447"/>
      <c r="Q8" s="131">
        <f t="shared" si="3"/>
        <v>0</v>
      </c>
      <c r="R8" s="131">
        <f t="shared" si="4"/>
        <v>0</v>
      </c>
      <c r="S8" s="131">
        <f t="shared" si="5"/>
        <v>0</v>
      </c>
      <c r="T8" s="132">
        <f t="shared" si="6"/>
        <v>0</v>
      </c>
      <c r="U8" s="132">
        <f t="shared" si="7"/>
        <v>0</v>
      </c>
      <c r="V8" s="132">
        <f t="shared" si="8"/>
        <v>0</v>
      </c>
      <c r="W8" s="133" t="s">
        <v>157</v>
      </c>
      <c r="X8" s="135"/>
    </row>
    <row r="9" spans="2:24" s="90" customFormat="1" ht="19.5" hidden="1" customHeight="1">
      <c r="B9" s="120" t="e">
        <f t="shared" si="9"/>
        <v>#REF!</v>
      </c>
      <c r="C9" s="445"/>
      <c r="D9" s="449"/>
      <c r="E9" s="806"/>
      <c r="F9" s="122"/>
      <c r="G9" s="807"/>
      <c r="H9" s="808"/>
      <c r="I9" s="809"/>
      <c r="J9" s="446"/>
      <c r="K9" s="446"/>
      <c r="L9" s="97">
        <f t="shared" si="0"/>
        <v>0</v>
      </c>
      <c r="M9" s="21">
        <v>0</v>
      </c>
      <c r="N9" s="10">
        <f t="shared" si="1"/>
        <v>0</v>
      </c>
      <c r="O9" s="10">
        <f t="shared" si="2"/>
        <v>0</v>
      </c>
      <c r="P9" s="447"/>
      <c r="Q9" s="131">
        <f t="shared" si="3"/>
        <v>0</v>
      </c>
      <c r="R9" s="131">
        <f t="shared" si="4"/>
        <v>0</v>
      </c>
      <c r="S9" s="131">
        <f t="shared" si="5"/>
        <v>0</v>
      </c>
      <c r="T9" s="132">
        <f t="shared" si="6"/>
        <v>0</v>
      </c>
      <c r="U9" s="132">
        <f t="shared" si="7"/>
        <v>0</v>
      </c>
      <c r="V9" s="132">
        <f t="shared" si="8"/>
        <v>0</v>
      </c>
      <c r="W9" s="133" t="s">
        <v>157</v>
      </c>
      <c r="X9" s="135"/>
    </row>
    <row r="10" spans="2:24" s="90" customFormat="1" ht="19.5" hidden="1" customHeight="1">
      <c r="B10" s="120" t="e">
        <f t="shared" si="9"/>
        <v>#REF!</v>
      </c>
      <c r="C10" s="445"/>
      <c r="D10" s="449"/>
      <c r="E10" s="806"/>
      <c r="F10" s="122"/>
      <c r="G10" s="810"/>
      <c r="H10" s="810"/>
      <c r="I10" s="809"/>
      <c r="J10" s="446"/>
      <c r="K10" s="446"/>
      <c r="L10" s="97">
        <f t="shared" si="0"/>
        <v>0</v>
      </c>
      <c r="M10" s="21">
        <v>0</v>
      </c>
      <c r="N10" s="10">
        <f t="shared" si="1"/>
        <v>0</v>
      </c>
      <c r="O10" s="10">
        <f t="shared" si="2"/>
        <v>0</v>
      </c>
      <c r="P10" s="447"/>
      <c r="Q10" s="131">
        <f t="shared" si="3"/>
        <v>0</v>
      </c>
      <c r="R10" s="131">
        <f t="shared" si="4"/>
        <v>0</v>
      </c>
      <c r="S10" s="131">
        <f t="shared" si="5"/>
        <v>0</v>
      </c>
      <c r="T10" s="132">
        <f t="shared" si="6"/>
        <v>0</v>
      </c>
      <c r="U10" s="132">
        <f t="shared" si="7"/>
        <v>0</v>
      </c>
      <c r="V10" s="132">
        <f t="shared" si="8"/>
        <v>0</v>
      </c>
      <c r="W10" s="804" t="s">
        <v>157</v>
      </c>
      <c r="X10" s="135"/>
    </row>
    <row r="11" spans="2:24" s="90" customFormat="1" ht="19.5" hidden="1" customHeight="1">
      <c r="B11" s="120" t="e">
        <f t="shared" si="9"/>
        <v>#REF!</v>
      </c>
      <c r="C11" s="445"/>
      <c r="D11" s="450"/>
      <c r="E11" s="806"/>
      <c r="F11" s="122"/>
      <c r="G11" s="807"/>
      <c r="H11" s="808"/>
      <c r="I11" s="809"/>
      <c r="J11" s="446"/>
      <c r="K11" s="446"/>
      <c r="L11" s="97">
        <f t="shared" si="0"/>
        <v>0</v>
      </c>
      <c r="M11" s="21">
        <v>0</v>
      </c>
      <c r="N11" s="10">
        <f t="shared" si="1"/>
        <v>0</v>
      </c>
      <c r="O11" s="10">
        <f t="shared" si="2"/>
        <v>0</v>
      </c>
      <c r="P11" s="447"/>
      <c r="Q11" s="131">
        <f t="shared" si="3"/>
        <v>0</v>
      </c>
      <c r="R11" s="131">
        <f t="shared" si="4"/>
        <v>0</v>
      </c>
      <c r="S11" s="131">
        <f t="shared" si="5"/>
        <v>0</v>
      </c>
      <c r="T11" s="132">
        <f t="shared" si="6"/>
        <v>0</v>
      </c>
      <c r="U11" s="132">
        <f t="shared" si="7"/>
        <v>0</v>
      </c>
      <c r="V11" s="132">
        <f t="shared" si="8"/>
        <v>0</v>
      </c>
      <c r="W11" s="133" t="s">
        <v>157</v>
      </c>
      <c r="X11" s="135"/>
    </row>
    <row r="12" spans="2:24" s="90" customFormat="1" ht="19.5" hidden="1" customHeight="1">
      <c r="B12" s="120" t="e">
        <f t="shared" si="9"/>
        <v>#REF!</v>
      </c>
      <c r="C12" s="445"/>
      <c r="D12" s="449"/>
      <c r="E12" s="806"/>
      <c r="F12" s="122"/>
      <c r="G12" s="807"/>
      <c r="H12" s="808"/>
      <c r="I12" s="809"/>
      <c r="J12" s="446"/>
      <c r="K12" s="446"/>
      <c r="L12" s="97">
        <f t="shared" si="0"/>
        <v>0</v>
      </c>
      <c r="M12" s="21">
        <v>0</v>
      </c>
      <c r="N12" s="10">
        <f t="shared" si="1"/>
        <v>0</v>
      </c>
      <c r="O12" s="10">
        <f t="shared" si="2"/>
        <v>0</v>
      </c>
      <c r="P12" s="447"/>
      <c r="Q12" s="131">
        <f t="shared" si="3"/>
        <v>0</v>
      </c>
      <c r="R12" s="131">
        <f t="shared" si="4"/>
        <v>0</v>
      </c>
      <c r="S12" s="131">
        <f t="shared" si="5"/>
        <v>0</v>
      </c>
      <c r="T12" s="132">
        <f t="shared" si="6"/>
        <v>0</v>
      </c>
      <c r="U12" s="132">
        <f t="shared" si="7"/>
        <v>0</v>
      </c>
      <c r="V12" s="132">
        <f t="shared" si="8"/>
        <v>0</v>
      </c>
      <c r="W12" s="133" t="s">
        <v>157</v>
      </c>
      <c r="X12" s="135"/>
    </row>
    <row r="13" spans="2:24" s="90" customFormat="1" ht="19.5" hidden="1" customHeight="1">
      <c r="B13" s="120" t="e">
        <f t="shared" si="9"/>
        <v>#REF!</v>
      </c>
      <c r="C13" s="445"/>
      <c r="D13" s="449"/>
      <c r="E13" s="806"/>
      <c r="F13" s="122"/>
      <c r="G13" s="807"/>
      <c r="H13" s="808"/>
      <c r="I13" s="809"/>
      <c r="J13" s="446"/>
      <c r="K13" s="446"/>
      <c r="L13" s="97">
        <f t="shared" si="0"/>
        <v>0</v>
      </c>
      <c r="M13" s="21">
        <v>0</v>
      </c>
      <c r="N13" s="10">
        <f t="shared" si="1"/>
        <v>0</v>
      </c>
      <c r="O13" s="10">
        <f t="shared" si="2"/>
        <v>0</v>
      </c>
      <c r="P13" s="447"/>
      <c r="Q13" s="131">
        <f t="shared" si="3"/>
        <v>0</v>
      </c>
      <c r="R13" s="131">
        <f t="shared" si="4"/>
        <v>0</v>
      </c>
      <c r="S13" s="131">
        <f t="shared" si="5"/>
        <v>0</v>
      </c>
      <c r="T13" s="132">
        <f t="shared" si="6"/>
        <v>0</v>
      </c>
      <c r="U13" s="132">
        <f t="shared" si="7"/>
        <v>0</v>
      </c>
      <c r="V13" s="132">
        <f t="shared" si="8"/>
        <v>0</v>
      </c>
      <c r="W13" s="133" t="s">
        <v>157</v>
      </c>
      <c r="X13" s="135"/>
    </row>
    <row r="14" spans="2:24" s="90" customFormat="1" ht="19.5" hidden="1" customHeight="1">
      <c r="B14" s="120" t="e">
        <f t="shared" si="9"/>
        <v>#REF!</v>
      </c>
      <c r="C14" s="445"/>
      <c r="D14" s="449"/>
      <c r="E14" s="806"/>
      <c r="F14" s="122"/>
      <c r="G14" s="807"/>
      <c r="H14" s="808"/>
      <c r="I14" s="809"/>
      <c r="J14" s="446"/>
      <c r="K14" s="446"/>
      <c r="L14" s="97">
        <f t="shared" si="0"/>
        <v>0</v>
      </c>
      <c r="M14" s="21">
        <v>0</v>
      </c>
      <c r="N14" s="10">
        <f t="shared" si="1"/>
        <v>0</v>
      </c>
      <c r="O14" s="10">
        <f t="shared" si="2"/>
        <v>0</v>
      </c>
      <c r="P14" s="447"/>
      <c r="Q14" s="131">
        <f t="shared" si="3"/>
        <v>0</v>
      </c>
      <c r="R14" s="131">
        <f t="shared" si="4"/>
        <v>0</v>
      </c>
      <c r="S14" s="131">
        <f t="shared" si="5"/>
        <v>0</v>
      </c>
      <c r="T14" s="132">
        <f t="shared" si="6"/>
        <v>0</v>
      </c>
      <c r="U14" s="132">
        <f t="shared" si="7"/>
        <v>0</v>
      </c>
      <c r="V14" s="132">
        <f t="shared" si="8"/>
        <v>0</v>
      </c>
      <c r="W14" s="133" t="s">
        <v>157</v>
      </c>
      <c r="X14" s="135"/>
    </row>
    <row r="15" spans="2:24" s="90" customFormat="1" ht="19.5" hidden="1" customHeight="1">
      <c r="B15" s="120" t="e">
        <f t="shared" si="9"/>
        <v>#REF!</v>
      </c>
      <c r="C15" s="445"/>
      <c r="D15" s="449"/>
      <c r="E15" s="806"/>
      <c r="F15" s="122"/>
      <c r="G15" s="807"/>
      <c r="H15" s="808"/>
      <c r="I15" s="809"/>
      <c r="J15" s="446"/>
      <c r="K15" s="446"/>
      <c r="L15" s="97">
        <f t="shared" si="0"/>
        <v>0</v>
      </c>
      <c r="M15" s="21">
        <v>0</v>
      </c>
      <c r="N15" s="10">
        <f t="shared" si="1"/>
        <v>0</v>
      </c>
      <c r="O15" s="10">
        <f t="shared" si="2"/>
        <v>0</v>
      </c>
      <c r="P15" s="447"/>
      <c r="Q15" s="131">
        <f t="shared" si="3"/>
        <v>0</v>
      </c>
      <c r="R15" s="131">
        <f t="shared" si="4"/>
        <v>0</v>
      </c>
      <c r="S15" s="131">
        <f t="shared" si="5"/>
        <v>0</v>
      </c>
      <c r="T15" s="132">
        <f t="shared" si="6"/>
        <v>0</v>
      </c>
      <c r="U15" s="132">
        <f t="shared" si="7"/>
        <v>0</v>
      </c>
      <c r="V15" s="132">
        <f t="shared" si="8"/>
        <v>0</v>
      </c>
      <c r="W15" s="133" t="s">
        <v>157</v>
      </c>
      <c r="X15" s="135"/>
    </row>
    <row r="16" spans="2:24" s="90" customFormat="1" ht="19.5" hidden="1" customHeight="1">
      <c r="B16" s="120" t="e">
        <f t="shared" si="9"/>
        <v>#REF!</v>
      </c>
      <c r="C16" s="445"/>
      <c r="D16" s="449"/>
      <c r="E16" s="806"/>
      <c r="F16" s="122"/>
      <c r="G16" s="807"/>
      <c r="H16" s="808"/>
      <c r="I16" s="809"/>
      <c r="J16" s="446"/>
      <c r="K16" s="446"/>
      <c r="L16" s="97">
        <f t="shared" si="0"/>
        <v>0</v>
      </c>
      <c r="M16" s="21">
        <v>0</v>
      </c>
      <c r="N16" s="10">
        <f t="shared" si="1"/>
        <v>0</v>
      </c>
      <c r="O16" s="10">
        <f t="shared" si="2"/>
        <v>0</v>
      </c>
      <c r="P16" s="447"/>
      <c r="Q16" s="131">
        <f t="shared" si="3"/>
        <v>0</v>
      </c>
      <c r="R16" s="131">
        <f t="shared" si="4"/>
        <v>0</v>
      </c>
      <c r="S16" s="131">
        <f t="shared" si="5"/>
        <v>0</v>
      </c>
      <c r="T16" s="132">
        <f t="shared" si="6"/>
        <v>0</v>
      </c>
      <c r="U16" s="132">
        <f t="shared" si="7"/>
        <v>0</v>
      </c>
      <c r="V16" s="132">
        <f t="shared" si="8"/>
        <v>0</v>
      </c>
      <c r="W16" s="133" t="s">
        <v>157</v>
      </c>
      <c r="X16" s="135"/>
    </row>
    <row r="17" spans="2:24" s="90" customFormat="1" ht="19.5" hidden="1" customHeight="1">
      <c r="B17" s="120" t="e">
        <f t="shared" si="9"/>
        <v>#REF!</v>
      </c>
      <c r="C17" s="445"/>
      <c r="D17" s="449"/>
      <c r="E17" s="806"/>
      <c r="F17" s="122"/>
      <c r="G17" s="807"/>
      <c r="H17" s="808"/>
      <c r="I17" s="809"/>
      <c r="J17" s="446"/>
      <c r="K17" s="446"/>
      <c r="L17" s="97">
        <f t="shared" si="0"/>
        <v>0</v>
      </c>
      <c r="M17" s="21">
        <v>0</v>
      </c>
      <c r="N17" s="10">
        <f t="shared" si="1"/>
        <v>0</v>
      </c>
      <c r="O17" s="10">
        <f t="shared" si="2"/>
        <v>0</v>
      </c>
      <c r="P17" s="447"/>
      <c r="Q17" s="131">
        <f t="shared" si="3"/>
        <v>0</v>
      </c>
      <c r="R17" s="131">
        <f t="shared" si="4"/>
        <v>0</v>
      </c>
      <c r="S17" s="131">
        <f t="shared" si="5"/>
        <v>0</v>
      </c>
      <c r="T17" s="132">
        <f t="shared" si="6"/>
        <v>0</v>
      </c>
      <c r="U17" s="132">
        <f t="shared" si="7"/>
        <v>0</v>
      </c>
      <c r="V17" s="132">
        <f t="shared" si="8"/>
        <v>0</v>
      </c>
      <c r="W17" s="133" t="s">
        <v>157</v>
      </c>
      <c r="X17" s="135"/>
    </row>
    <row r="18" spans="2:24" s="90" customFormat="1" ht="19.5" hidden="1" customHeight="1">
      <c r="B18" s="120" t="e">
        <f t="shared" si="9"/>
        <v>#REF!</v>
      </c>
      <c r="C18" s="445"/>
      <c r="D18" s="449"/>
      <c r="E18" s="806"/>
      <c r="F18" s="122"/>
      <c r="G18" s="807"/>
      <c r="H18" s="808"/>
      <c r="I18" s="809"/>
      <c r="J18" s="446"/>
      <c r="K18" s="446"/>
      <c r="L18" s="97">
        <f t="shared" si="0"/>
        <v>0</v>
      </c>
      <c r="M18" s="21">
        <v>0</v>
      </c>
      <c r="N18" s="10">
        <f t="shared" si="1"/>
        <v>0</v>
      </c>
      <c r="O18" s="10">
        <f t="shared" si="2"/>
        <v>0</v>
      </c>
      <c r="P18" s="447"/>
      <c r="Q18" s="131">
        <f t="shared" si="3"/>
        <v>0</v>
      </c>
      <c r="R18" s="131">
        <f t="shared" si="4"/>
        <v>0</v>
      </c>
      <c r="S18" s="131">
        <f t="shared" si="5"/>
        <v>0</v>
      </c>
      <c r="T18" s="132">
        <f t="shared" si="6"/>
        <v>0</v>
      </c>
      <c r="U18" s="132">
        <f t="shared" si="7"/>
        <v>0</v>
      </c>
      <c r="V18" s="132">
        <f t="shared" si="8"/>
        <v>0</v>
      </c>
      <c r="W18" s="133" t="s">
        <v>157</v>
      </c>
      <c r="X18" s="135"/>
    </row>
    <row r="19" spans="2:24" s="90" customFormat="1" ht="19.5" hidden="1" customHeight="1">
      <c r="B19" s="120" t="e">
        <f t="shared" si="9"/>
        <v>#REF!</v>
      </c>
      <c r="C19" s="445"/>
      <c r="D19" s="449"/>
      <c r="E19" s="806"/>
      <c r="F19" s="122"/>
      <c r="G19" s="807"/>
      <c r="H19" s="808"/>
      <c r="I19" s="809"/>
      <c r="J19" s="446"/>
      <c r="K19" s="446"/>
      <c r="L19" s="97">
        <f t="shared" ref="L19:L21" si="10">+J19-K19</f>
        <v>0</v>
      </c>
      <c r="M19" s="21">
        <v>0</v>
      </c>
      <c r="N19" s="10">
        <f t="shared" ref="N19:N21" si="11">L19*M19%</f>
        <v>0</v>
      </c>
      <c r="O19" s="10">
        <f t="shared" ref="O19:O21" si="12">L19-N19</f>
        <v>0</v>
      </c>
      <c r="P19" s="447"/>
      <c r="Q19" s="131">
        <f t="shared" ref="Q19:Q21" si="13">ROUND((O19*P19),0)</f>
        <v>0</v>
      </c>
      <c r="R19" s="131">
        <f t="shared" si="4"/>
        <v>0</v>
      </c>
      <c r="S19" s="131">
        <f t="shared" ref="S19:S21" si="14">P19+R19</f>
        <v>0</v>
      </c>
      <c r="T19" s="132">
        <f t="shared" ref="T19:T21" si="15">ROUND((O19*+S19),0)</f>
        <v>0</v>
      </c>
      <c r="U19" s="132">
        <f t="shared" si="7"/>
        <v>0</v>
      </c>
      <c r="V19" s="132">
        <f t="shared" ref="V19:V21" si="16">ROUND((T19-U19),0)</f>
        <v>0</v>
      </c>
      <c r="W19" s="133" t="s">
        <v>157</v>
      </c>
      <c r="X19" s="135"/>
    </row>
    <row r="20" spans="2:24" s="90" customFormat="1" ht="19.5" hidden="1" customHeight="1">
      <c r="B20" s="120" t="e">
        <f t="shared" si="9"/>
        <v>#REF!</v>
      </c>
      <c r="C20" s="445"/>
      <c r="D20" s="450"/>
      <c r="E20" s="806"/>
      <c r="F20" s="122"/>
      <c r="G20" s="807"/>
      <c r="H20" s="808"/>
      <c r="I20" s="809"/>
      <c r="J20" s="446"/>
      <c r="K20" s="446"/>
      <c r="L20" s="97">
        <f t="shared" si="10"/>
        <v>0</v>
      </c>
      <c r="M20" s="21">
        <v>0</v>
      </c>
      <c r="N20" s="10">
        <f t="shared" si="11"/>
        <v>0</v>
      </c>
      <c r="O20" s="10">
        <f t="shared" si="12"/>
        <v>0</v>
      </c>
      <c r="P20" s="447"/>
      <c r="Q20" s="131">
        <f t="shared" si="13"/>
        <v>0</v>
      </c>
      <c r="R20" s="131">
        <f t="shared" si="4"/>
        <v>0</v>
      </c>
      <c r="S20" s="131">
        <f t="shared" si="14"/>
        <v>0</v>
      </c>
      <c r="T20" s="132">
        <f t="shared" si="15"/>
        <v>0</v>
      </c>
      <c r="U20" s="132">
        <f t="shared" si="7"/>
        <v>0</v>
      </c>
      <c r="V20" s="132">
        <f t="shared" si="16"/>
        <v>0</v>
      </c>
      <c r="W20" s="133" t="s">
        <v>157</v>
      </c>
      <c r="X20" s="135"/>
    </row>
    <row r="21" spans="2:24" s="90" customFormat="1" ht="19.5" hidden="1" customHeight="1">
      <c r="B21" s="120" t="e">
        <f t="shared" si="9"/>
        <v>#REF!</v>
      </c>
      <c r="C21" s="445"/>
      <c r="D21" s="449"/>
      <c r="E21" s="806"/>
      <c r="F21" s="122"/>
      <c r="G21" s="807"/>
      <c r="H21" s="808"/>
      <c r="I21" s="809"/>
      <c r="J21" s="446"/>
      <c r="K21" s="446"/>
      <c r="L21" s="97">
        <f t="shared" si="10"/>
        <v>0</v>
      </c>
      <c r="M21" s="21">
        <v>0</v>
      </c>
      <c r="N21" s="10">
        <f t="shared" si="11"/>
        <v>0</v>
      </c>
      <c r="O21" s="10">
        <f t="shared" si="12"/>
        <v>0</v>
      </c>
      <c r="P21" s="447"/>
      <c r="Q21" s="131">
        <f t="shared" si="13"/>
        <v>0</v>
      </c>
      <c r="R21" s="131">
        <f t="shared" si="4"/>
        <v>0</v>
      </c>
      <c r="S21" s="131">
        <f t="shared" si="14"/>
        <v>0</v>
      </c>
      <c r="T21" s="132">
        <f t="shared" si="15"/>
        <v>0</v>
      </c>
      <c r="U21" s="132">
        <f t="shared" si="7"/>
        <v>0</v>
      </c>
      <c r="V21" s="132">
        <f t="shared" si="16"/>
        <v>0</v>
      </c>
      <c r="W21" s="133" t="s">
        <v>157</v>
      </c>
      <c r="X21" s="135"/>
    </row>
    <row r="22" spans="2:24" ht="19.5" customHeight="1">
      <c r="B22" s="109"/>
      <c r="C22" s="1188" t="s">
        <v>48</v>
      </c>
      <c r="D22" s="1172"/>
      <c r="E22" s="1172"/>
      <c r="F22" s="1173"/>
      <c r="G22" s="110"/>
      <c r="H22" s="110"/>
      <c r="I22" s="110"/>
      <c r="J22" s="111">
        <f t="shared" ref="J22:O22" si="17">SUM(J5:J21)</f>
        <v>0</v>
      </c>
      <c r="K22" s="111">
        <f t="shared" si="17"/>
        <v>0</v>
      </c>
      <c r="L22" s="111">
        <f t="shared" si="17"/>
        <v>0</v>
      </c>
      <c r="M22" s="111">
        <f t="shared" si="17"/>
        <v>0</v>
      </c>
      <c r="N22" s="111">
        <f t="shared" si="17"/>
        <v>0</v>
      </c>
      <c r="O22" s="111">
        <f t="shared" si="17"/>
        <v>0</v>
      </c>
      <c r="P22" s="111"/>
      <c r="Q22" s="111">
        <f>SUM(Q5:Q21)</f>
        <v>0</v>
      </c>
      <c r="R22" s="8"/>
      <c r="S22" s="8" t="e">
        <f>+T22/O22</f>
        <v>#DIV/0!</v>
      </c>
      <c r="T22" s="111">
        <f>SUM(T5:T21)</f>
        <v>0</v>
      </c>
      <c r="U22" s="111">
        <f>SUM(U5:U21)</f>
        <v>0</v>
      </c>
      <c r="V22" s="111">
        <f>SUM(V5:V21)</f>
        <v>0</v>
      </c>
      <c r="W22" s="111"/>
      <c r="X22" s="111">
        <f>+V22</f>
        <v>0</v>
      </c>
    </row>
    <row r="23" spans="2:24" s="6" customFormat="1" ht="19.5" customHeight="1">
      <c r="B23" s="29"/>
      <c r="C23" s="1180" t="s">
        <v>46</v>
      </c>
      <c r="D23" s="1180"/>
      <c r="E23" s="1180"/>
      <c r="F23" s="1180"/>
      <c r="G23" s="30"/>
      <c r="H23" s="31"/>
      <c r="I23" s="32" t="s">
        <v>37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>
        <v>0</v>
      </c>
      <c r="X23" s="41">
        <f>+V22</f>
        <v>0</v>
      </c>
    </row>
    <row r="24" spans="2:24" s="6" customFormat="1" ht="19.5" customHeight="1">
      <c r="B24" s="35"/>
      <c r="C24" s="1185"/>
      <c r="D24" s="1185"/>
      <c r="E24" s="1185"/>
      <c r="F24" s="1185"/>
      <c r="G24" s="36"/>
      <c r="H24" s="37"/>
      <c r="I24" s="456" t="s">
        <v>38</v>
      </c>
      <c r="J24" s="457">
        <f>J22-J23</f>
        <v>0</v>
      </c>
      <c r="K24" s="457">
        <f t="shared" ref="K24:V24" si="18">K22-K23</f>
        <v>0</v>
      </c>
      <c r="L24" s="457">
        <f t="shared" si="18"/>
        <v>0</v>
      </c>
      <c r="M24" s="457">
        <f t="shared" si="18"/>
        <v>0</v>
      </c>
      <c r="N24" s="457">
        <f t="shared" si="18"/>
        <v>0</v>
      </c>
      <c r="O24" s="457">
        <f t="shared" si="18"/>
        <v>0</v>
      </c>
      <c r="P24" s="457"/>
      <c r="Q24" s="457">
        <f t="shared" si="18"/>
        <v>0</v>
      </c>
      <c r="R24" s="457">
        <f t="shared" si="18"/>
        <v>0</v>
      </c>
      <c r="S24" s="457" t="e">
        <f t="shared" si="18"/>
        <v>#DIV/0!</v>
      </c>
      <c r="T24" s="457">
        <f t="shared" si="18"/>
        <v>0</v>
      </c>
      <c r="U24" s="457">
        <f t="shared" si="18"/>
        <v>0</v>
      </c>
      <c r="V24" s="457">
        <f t="shared" si="18"/>
        <v>0</v>
      </c>
      <c r="W24" s="457">
        <v>0</v>
      </c>
    </row>
    <row r="25" spans="2:24" s="6" customFormat="1" ht="19.5" hidden="1" customHeight="1">
      <c r="B25" s="42"/>
      <c r="C25" s="1180" t="s">
        <v>47</v>
      </c>
      <c r="D25" s="1180"/>
      <c r="E25" s="1180"/>
      <c r="F25" s="1180"/>
      <c r="G25" s="43"/>
      <c r="H25" s="44"/>
      <c r="I25" s="45" t="s">
        <v>37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0</v>
      </c>
      <c r="X25" s="41">
        <f>+V22</f>
        <v>0</v>
      </c>
    </row>
    <row r="26" spans="2:24" s="6" customFormat="1" ht="19.5" hidden="1" customHeight="1">
      <c r="B26" s="35"/>
      <c r="C26" s="1185"/>
      <c r="D26" s="1185"/>
      <c r="E26" s="1185"/>
      <c r="F26" s="1185"/>
      <c r="G26" s="36"/>
      <c r="H26" s="37"/>
      <c r="I26" s="38" t="s">
        <v>38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51" t="e">
        <f>SUM(#REF!)</f>
        <v>#REF!</v>
      </c>
    </row>
    <row r="27" spans="2:24" s="90" customFormat="1" ht="19.5" customHeight="1">
      <c r="B27" s="92">
        <v>1</v>
      </c>
      <c r="C27" s="928">
        <f>+C5+1</f>
        <v>43923</v>
      </c>
      <c r="D27" s="450"/>
      <c r="E27" s="806"/>
      <c r="F27" s="122" t="s">
        <v>36</v>
      </c>
      <c r="G27" s="807"/>
      <c r="H27" s="808"/>
      <c r="I27" s="809"/>
      <c r="J27" s="446"/>
      <c r="K27" s="446"/>
      <c r="L27" s="97">
        <f t="shared" ref="L27:L28" si="19">+J27-K27</f>
        <v>0</v>
      </c>
      <c r="M27" s="21">
        <v>0</v>
      </c>
      <c r="N27" s="10">
        <f t="shared" ref="N27:N28" si="20">L27*M27%</f>
        <v>0</v>
      </c>
      <c r="O27" s="10">
        <f t="shared" ref="O27:O28" si="21">L27-N27</f>
        <v>0</v>
      </c>
      <c r="P27" s="447"/>
      <c r="Q27" s="131">
        <f t="shared" ref="Q27:Q28" si="22">ROUND((O27*P27),0)</f>
        <v>0</v>
      </c>
      <c r="R27" s="131">
        <f t="shared" ref="R27:R28" si="23">ROUND(P27*0.5025%,2)</f>
        <v>0</v>
      </c>
      <c r="S27" s="131">
        <f t="shared" ref="S27:S28" si="24">P27+R27</f>
        <v>0</v>
      </c>
      <c r="T27" s="132">
        <f t="shared" ref="T27:T28" si="25">ROUND((O27*+S27),0)</f>
        <v>0</v>
      </c>
      <c r="U27" s="132">
        <f t="shared" ref="U27:U28" si="26">ROUND((T27*0.5%),0)</f>
        <v>0</v>
      </c>
      <c r="V27" s="132">
        <f t="shared" ref="V27:V28" si="27">ROUND((T27-U27),0)</f>
        <v>0</v>
      </c>
      <c r="W27" s="133" t="s">
        <v>157</v>
      </c>
      <c r="X27" s="135"/>
    </row>
    <row r="28" spans="2:24" s="90" customFormat="1" ht="19.5" customHeight="1">
      <c r="B28" s="120">
        <v>2</v>
      </c>
      <c r="C28" s="445"/>
      <c r="D28" s="450"/>
      <c r="E28" s="806"/>
      <c r="F28" s="122"/>
      <c r="G28" s="807"/>
      <c r="H28" s="808"/>
      <c r="I28" s="809"/>
      <c r="J28" s="446"/>
      <c r="K28" s="446"/>
      <c r="L28" s="97">
        <f t="shared" si="19"/>
        <v>0</v>
      </c>
      <c r="M28" s="21">
        <v>0</v>
      </c>
      <c r="N28" s="10">
        <f t="shared" si="20"/>
        <v>0</v>
      </c>
      <c r="O28" s="10">
        <f t="shared" si="21"/>
        <v>0</v>
      </c>
      <c r="P28" s="447"/>
      <c r="Q28" s="131">
        <f t="shared" si="22"/>
        <v>0</v>
      </c>
      <c r="R28" s="131">
        <f t="shared" si="23"/>
        <v>0</v>
      </c>
      <c r="S28" s="131">
        <f t="shared" si="24"/>
        <v>0</v>
      </c>
      <c r="T28" s="132">
        <f t="shared" si="25"/>
        <v>0</v>
      </c>
      <c r="U28" s="132">
        <f t="shared" si="26"/>
        <v>0</v>
      </c>
      <c r="V28" s="132">
        <f t="shared" si="27"/>
        <v>0</v>
      </c>
      <c r="W28" s="133" t="s">
        <v>157</v>
      </c>
      <c r="X28" s="135"/>
    </row>
    <row r="29" spans="2:24" ht="19.5" customHeight="1">
      <c r="B29" s="109"/>
      <c r="C29" s="1188" t="s">
        <v>49</v>
      </c>
      <c r="D29" s="1172"/>
      <c r="E29" s="1172"/>
      <c r="F29" s="1173"/>
      <c r="G29" s="110"/>
      <c r="H29" s="110"/>
      <c r="I29" s="110"/>
      <c r="J29" s="111">
        <f t="shared" ref="J29:O29" si="28">SUM(J27:J28)</f>
        <v>0</v>
      </c>
      <c r="K29" s="111">
        <f t="shared" si="28"/>
        <v>0</v>
      </c>
      <c r="L29" s="111">
        <f t="shared" si="28"/>
        <v>0</v>
      </c>
      <c r="M29" s="111">
        <f t="shared" si="28"/>
        <v>0</v>
      </c>
      <c r="N29" s="111">
        <f t="shared" si="28"/>
        <v>0</v>
      </c>
      <c r="O29" s="111">
        <f t="shared" si="28"/>
        <v>0</v>
      </c>
      <c r="P29" s="111"/>
      <c r="Q29" s="111">
        <f>SUM(Q27:Q28)</f>
        <v>0</v>
      </c>
      <c r="R29" s="111"/>
      <c r="S29" s="111" t="e">
        <f>+T29/O29</f>
        <v>#DIV/0!</v>
      </c>
      <c r="T29" s="111">
        <f>SUM(T27:T28)</f>
        <v>0</v>
      </c>
      <c r="U29" s="111">
        <f>SUM(U27:U28)</f>
        <v>0</v>
      </c>
      <c r="V29" s="111">
        <f>SUM(V27:V28)</f>
        <v>0</v>
      </c>
      <c r="W29" s="111">
        <f>SUM(W27:W27)</f>
        <v>0</v>
      </c>
      <c r="X29" s="111">
        <f>SUM(X27:X27)</f>
        <v>0</v>
      </c>
    </row>
    <row r="30" spans="2:24" s="6" customFormat="1" ht="19.5" customHeight="1">
      <c r="B30" s="29"/>
      <c r="C30" s="1180" t="s">
        <v>46</v>
      </c>
      <c r="D30" s="1180"/>
      <c r="E30" s="1180"/>
      <c r="F30" s="1180"/>
      <c r="G30" s="30"/>
      <c r="H30" s="31"/>
      <c r="I30" s="32" t="s">
        <v>37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>
        <v>0</v>
      </c>
      <c r="X30" s="41">
        <f>+V29+V22</f>
        <v>0</v>
      </c>
    </row>
    <row r="31" spans="2:24" s="6" customFormat="1" ht="19.5" customHeight="1">
      <c r="B31" s="35"/>
      <c r="C31" s="1185"/>
      <c r="D31" s="1185"/>
      <c r="E31" s="1185"/>
      <c r="F31" s="1185"/>
      <c r="G31" s="36"/>
      <c r="H31" s="37"/>
      <c r="I31" s="456" t="s">
        <v>38</v>
      </c>
      <c r="J31" s="457">
        <f>SUM(J29)</f>
        <v>0</v>
      </c>
      <c r="K31" s="457">
        <f t="shared" ref="K31:V31" si="29">SUM(K29)</f>
        <v>0</v>
      </c>
      <c r="L31" s="457">
        <f t="shared" si="29"/>
        <v>0</v>
      </c>
      <c r="M31" s="457">
        <f t="shared" si="29"/>
        <v>0</v>
      </c>
      <c r="N31" s="457">
        <f t="shared" si="29"/>
        <v>0</v>
      </c>
      <c r="O31" s="457">
        <f t="shared" si="29"/>
        <v>0</v>
      </c>
      <c r="P31" s="457"/>
      <c r="Q31" s="457">
        <f t="shared" si="29"/>
        <v>0</v>
      </c>
      <c r="R31" s="457">
        <f t="shared" si="29"/>
        <v>0</v>
      </c>
      <c r="S31" s="457" t="e">
        <f t="shared" si="29"/>
        <v>#DIV/0!</v>
      </c>
      <c r="T31" s="457">
        <f t="shared" si="29"/>
        <v>0</v>
      </c>
      <c r="U31" s="457">
        <f t="shared" si="29"/>
        <v>0</v>
      </c>
      <c r="V31" s="457">
        <f t="shared" si="29"/>
        <v>0</v>
      </c>
      <c r="W31" s="457">
        <v>0</v>
      </c>
    </row>
    <row r="32" spans="2:24" s="6" customFormat="1" ht="19.5" customHeight="1">
      <c r="B32" s="42"/>
      <c r="C32" s="1180" t="s">
        <v>47</v>
      </c>
      <c r="D32" s="1180"/>
      <c r="E32" s="1180"/>
      <c r="F32" s="1180"/>
      <c r="G32" s="43"/>
      <c r="H32" s="44"/>
      <c r="I32" s="45" t="s">
        <v>37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>
        <v>0</v>
      </c>
      <c r="X32" s="41">
        <f>+V29+X25</f>
        <v>0</v>
      </c>
    </row>
    <row r="33" spans="2:24" s="6" customFormat="1" ht="19.5" customHeight="1">
      <c r="B33" s="448"/>
      <c r="C33" s="1185"/>
      <c r="D33" s="1185"/>
      <c r="E33" s="1185"/>
      <c r="F33" s="1185"/>
      <c r="G33" s="36"/>
      <c r="H33" s="37"/>
      <c r="I33" s="38" t="s">
        <v>38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51">
        <f>SUM(W27:W27)</f>
        <v>0</v>
      </c>
    </row>
    <row r="34" spans="2:24" s="102" customFormat="1" ht="19.5" customHeight="1">
      <c r="B34" s="108">
        <v>1</v>
      </c>
      <c r="C34" s="928">
        <f>+C27+1</f>
        <v>43924</v>
      </c>
      <c r="D34" s="127"/>
      <c r="E34" s="121"/>
      <c r="F34" s="122" t="s">
        <v>36</v>
      </c>
      <c r="G34" s="23"/>
      <c r="H34" s="24"/>
      <c r="I34" s="25"/>
      <c r="J34" s="20"/>
      <c r="K34" s="20"/>
      <c r="L34" s="97">
        <f t="shared" ref="L34:L35" si="30">+J34-K34</f>
        <v>0</v>
      </c>
      <c r="M34" s="21">
        <v>0</v>
      </c>
      <c r="N34" s="10">
        <f t="shared" ref="N34:N35" si="31">L34*M34%</f>
        <v>0</v>
      </c>
      <c r="O34" s="10">
        <f t="shared" ref="O34:O35" si="32">L34-N34</f>
        <v>0</v>
      </c>
      <c r="P34" s="447"/>
      <c r="Q34" s="131">
        <f t="shared" ref="Q34:Q35" si="33">ROUND((O34*P34),0)</f>
        <v>0</v>
      </c>
      <c r="R34" s="131">
        <f t="shared" ref="R34:R36" si="34">ROUND(P34*0.5025%,2)</f>
        <v>0</v>
      </c>
      <c r="S34" s="131">
        <f t="shared" ref="S34:S36" si="35">P34+R34</f>
        <v>0</v>
      </c>
      <c r="T34" s="132">
        <f t="shared" ref="T34:T36" si="36">ROUND((O34*+S34),0)</f>
        <v>0</v>
      </c>
      <c r="U34" s="132">
        <f t="shared" ref="U34:U36" si="37">ROUND((T34*0.5%),0)</f>
        <v>0</v>
      </c>
      <c r="V34" s="132">
        <f t="shared" ref="V34:V36" si="38">ROUND((T34-U34),0)</f>
        <v>0</v>
      </c>
      <c r="W34" s="133" t="s">
        <v>157</v>
      </c>
      <c r="X34" s="135"/>
    </row>
    <row r="35" spans="2:24" s="102" customFormat="1" ht="19.5" customHeight="1">
      <c r="B35" s="108">
        <f>+B34+1</f>
        <v>2</v>
      </c>
      <c r="C35" s="104"/>
      <c r="D35" s="127"/>
      <c r="E35" s="121"/>
      <c r="F35" s="121"/>
      <c r="G35" s="23"/>
      <c r="H35" s="24"/>
      <c r="I35" s="25"/>
      <c r="J35" s="20"/>
      <c r="K35" s="20"/>
      <c r="L35" s="97">
        <f t="shared" si="30"/>
        <v>0</v>
      </c>
      <c r="M35" s="21">
        <v>0</v>
      </c>
      <c r="N35" s="10">
        <f t="shared" si="31"/>
        <v>0</v>
      </c>
      <c r="O35" s="10">
        <f t="shared" si="32"/>
        <v>0</v>
      </c>
      <c r="P35" s="447"/>
      <c r="Q35" s="131">
        <f t="shared" si="33"/>
        <v>0</v>
      </c>
      <c r="R35" s="131">
        <f t="shared" si="34"/>
        <v>0</v>
      </c>
      <c r="S35" s="131">
        <f t="shared" si="35"/>
        <v>0</v>
      </c>
      <c r="T35" s="132">
        <f t="shared" si="36"/>
        <v>0</v>
      </c>
      <c r="U35" s="132">
        <f t="shared" si="37"/>
        <v>0</v>
      </c>
      <c r="V35" s="132">
        <f t="shared" si="38"/>
        <v>0</v>
      </c>
      <c r="W35" s="133" t="s">
        <v>157</v>
      </c>
      <c r="X35" s="135"/>
    </row>
    <row r="36" spans="2:24" s="102" customFormat="1" ht="19.5" customHeight="1">
      <c r="B36" s="108">
        <f t="shared" ref="B36" si="39">+B35+1</f>
        <v>3</v>
      </c>
      <c r="C36" s="104"/>
      <c r="D36" s="127"/>
      <c r="E36" s="121"/>
      <c r="F36" s="121"/>
      <c r="G36" s="23"/>
      <c r="H36" s="24"/>
      <c r="I36" s="25"/>
      <c r="J36" s="20"/>
      <c r="K36" s="20"/>
      <c r="L36" s="97">
        <f t="shared" ref="L36" si="40">+J36-K36</f>
        <v>0</v>
      </c>
      <c r="M36" s="21">
        <v>0</v>
      </c>
      <c r="N36" s="10">
        <f t="shared" ref="N36" si="41">L36*M36%</f>
        <v>0</v>
      </c>
      <c r="O36" s="10">
        <f t="shared" ref="O36" si="42">L36-N36</f>
        <v>0</v>
      </c>
      <c r="P36" s="447"/>
      <c r="Q36" s="131">
        <f t="shared" ref="Q36" si="43">ROUND((O36*P36),0)</f>
        <v>0</v>
      </c>
      <c r="R36" s="131">
        <f t="shared" si="34"/>
        <v>0</v>
      </c>
      <c r="S36" s="131">
        <f t="shared" si="35"/>
        <v>0</v>
      </c>
      <c r="T36" s="132">
        <f t="shared" si="36"/>
        <v>0</v>
      </c>
      <c r="U36" s="132">
        <f t="shared" si="37"/>
        <v>0</v>
      </c>
      <c r="V36" s="132">
        <f t="shared" si="38"/>
        <v>0</v>
      </c>
      <c r="W36" s="133" t="s">
        <v>157</v>
      </c>
      <c r="X36" s="135"/>
    </row>
    <row r="37" spans="2:24" ht="19.5" customHeight="1">
      <c r="B37" s="109"/>
      <c r="C37" s="1169" t="s">
        <v>50</v>
      </c>
      <c r="D37" s="1170"/>
      <c r="E37" s="1170"/>
      <c r="F37" s="1171"/>
      <c r="G37" s="5"/>
      <c r="H37" s="5"/>
      <c r="I37" s="5"/>
      <c r="J37" s="8">
        <f t="shared" ref="J37:O37" si="44">SUM(J34:J36)</f>
        <v>0</v>
      </c>
      <c r="K37" s="8">
        <f t="shared" si="44"/>
        <v>0</v>
      </c>
      <c r="L37" s="8">
        <f t="shared" si="44"/>
        <v>0</v>
      </c>
      <c r="M37" s="8">
        <f t="shared" si="44"/>
        <v>0</v>
      </c>
      <c r="N37" s="8">
        <f t="shared" si="44"/>
        <v>0</v>
      </c>
      <c r="O37" s="8">
        <f t="shared" si="44"/>
        <v>0</v>
      </c>
      <c r="P37" s="8"/>
      <c r="Q37" s="8">
        <f>SUM(Q34:Q36)</f>
        <v>0</v>
      </c>
      <c r="R37" s="111"/>
      <c r="S37" s="111" t="e">
        <f>+T37/O37</f>
        <v>#DIV/0!</v>
      </c>
      <c r="T37" s="8">
        <f>SUM(T34:T36)</f>
        <v>0</v>
      </c>
      <c r="U37" s="8">
        <f>SUM(U34:U36)</f>
        <v>0</v>
      </c>
      <c r="V37" s="8">
        <f>SUM(V34:V36)</f>
        <v>0</v>
      </c>
      <c r="W37" s="8">
        <f>SUM(W34:W35)</f>
        <v>0</v>
      </c>
      <c r="X37" s="8">
        <f>SUM(X34:X35)</f>
        <v>0</v>
      </c>
    </row>
    <row r="38" spans="2:24" s="6" customFormat="1" ht="19.5" customHeight="1">
      <c r="B38" s="29"/>
      <c r="C38" s="1174" t="s">
        <v>46</v>
      </c>
      <c r="D38" s="1174"/>
      <c r="E38" s="1174"/>
      <c r="F38" s="1174"/>
      <c r="G38" s="30"/>
      <c r="H38" s="31"/>
      <c r="I38" s="32" t="s">
        <v>37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4" s="6" customFormat="1" ht="19.5" customHeight="1">
      <c r="B39" s="35"/>
      <c r="C39" s="1175"/>
      <c r="D39" s="1175"/>
      <c r="E39" s="1175"/>
      <c r="F39" s="1175"/>
      <c r="G39" s="36"/>
      <c r="H39" s="37"/>
      <c r="I39" s="38" t="s">
        <v>38</v>
      </c>
      <c r="J39" s="39">
        <f>J37-J38</f>
        <v>0</v>
      </c>
      <c r="K39" s="39">
        <f t="shared" ref="K39:V39" si="45">K37-K38</f>
        <v>0</v>
      </c>
      <c r="L39" s="39">
        <f t="shared" si="45"/>
        <v>0</v>
      </c>
      <c r="M39" s="39">
        <f t="shared" si="45"/>
        <v>0</v>
      </c>
      <c r="N39" s="39">
        <f t="shared" si="45"/>
        <v>0</v>
      </c>
      <c r="O39" s="39">
        <f t="shared" si="45"/>
        <v>0</v>
      </c>
      <c r="P39" s="39"/>
      <c r="Q39" s="39">
        <f t="shared" si="45"/>
        <v>0</v>
      </c>
      <c r="R39" s="39">
        <f t="shared" si="45"/>
        <v>0</v>
      </c>
      <c r="S39" s="39" t="e">
        <f t="shared" si="45"/>
        <v>#DIV/0!</v>
      </c>
      <c r="T39" s="39">
        <f t="shared" si="45"/>
        <v>0</v>
      </c>
      <c r="U39" s="39">
        <f t="shared" si="45"/>
        <v>0</v>
      </c>
      <c r="V39" s="39">
        <f t="shared" si="45"/>
        <v>0</v>
      </c>
      <c r="W39" s="39"/>
      <c r="X39" s="41">
        <f>+V37+X32</f>
        <v>0</v>
      </c>
    </row>
    <row r="40" spans="2:24" s="6" customFormat="1" ht="19.5" hidden="1" customHeight="1">
      <c r="B40" s="42"/>
      <c r="C40" s="1176" t="s">
        <v>47</v>
      </c>
      <c r="D40" s="1176"/>
      <c r="E40" s="1176"/>
      <c r="F40" s="1176"/>
      <c r="G40" s="43"/>
      <c r="H40" s="44"/>
      <c r="I40" s="45" t="s">
        <v>37</v>
      </c>
      <c r="J40" s="33"/>
      <c r="K40" s="33"/>
      <c r="L40" s="33"/>
      <c r="M40" s="28"/>
      <c r="N40" s="33"/>
      <c r="O40" s="33"/>
      <c r="P40" s="33"/>
      <c r="Q40" s="33"/>
      <c r="R40" s="8"/>
      <c r="S40" s="8"/>
      <c r="T40" s="33"/>
      <c r="U40" s="33"/>
      <c r="V40" s="33"/>
      <c r="W40" s="33"/>
    </row>
    <row r="41" spans="2:24" s="6" customFormat="1" ht="19.5" hidden="1" customHeight="1">
      <c r="B41" s="114"/>
      <c r="C41" s="1177"/>
      <c r="D41" s="1177"/>
      <c r="E41" s="1177"/>
      <c r="F41" s="1177"/>
      <c r="G41" s="93"/>
      <c r="H41" s="94"/>
      <c r="I41" s="95" t="s">
        <v>38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41"/>
    </row>
    <row r="42" spans="2:24" s="102" customFormat="1" ht="19.5" customHeight="1">
      <c r="B42" s="103">
        <v>1</v>
      </c>
      <c r="C42" s="928">
        <f>+C34+1</f>
        <v>43925</v>
      </c>
      <c r="D42" s="449"/>
      <c r="E42" s="814"/>
      <c r="F42" s="451" t="s">
        <v>36</v>
      </c>
      <c r="G42" s="815"/>
      <c r="H42" s="816"/>
      <c r="I42" s="816"/>
      <c r="J42" s="433"/>
      <c r="K42" s="433"/>
      <c r="L42" s="434">
        <f t="shared" ref="L42" si="46">+J42-K42</f>
        <v>0</v>
      </c>
      <c r="M42" s="435">
        <v>0</v>
      </c>
      <c r="N42" s="436">
        <f t="shared" ref="N42" si="47">L42*M42%</f>
        <v>0</v>
      </c>
      <c r="O42" s="436">
        <f t="shared" ref="O42" si="48">L42-N42</f>
        <v>0</v>
      </c>
      <c r="P42" s="447"/>
      <c r="Q42" s="437">
        <f t="shared" ref="Q42" si="49">ROUND((O42*P42),0)</f>
        <v>0</v>
      </c>
      <c r="R42" s="131">
        <f t="shared" ref="R42:R44" si="50">ROUND(P42*0.5025%,2)</f>
        <v>0</v>
      </c>
      <c r="S42" s="437">
        <f t="shared" ref="S42" si="51">P42+R42</f>
        <v>0</v>
      </c>
      <c r="T42" s="438">
        <f t="shared" ref="T42" si="52">ROUND((O42*+S42),0)</f>
        <v>0</v>
      </c>
      <c r="U42" s="132">
        <f t="shared" ref="U42:U44" si="53">ROUND((T42*0.5%),0)</f>
        <v>0</v>
      </c>
      <c r="V42" s="438">
        <f t="shared" ref="V42" si="54">ROUND((T42-U42),0)</f>
        <v>0</v>
      </c>
      <c r="W42" s="439" t="s">
        <v>157</v>
      </c>
      <c r="X42" s="135"/>
    </row>
    <row r="43" spans="2:24" s="102" customFormat="1" ht="19.5" customHeight="1">
      <c r="B43" s="103">
        <v>2</v>
      </c>
      <c r="C43" s="104"/>
      <c r="D43" s="449"/>
      <c r="E43" s="814"/>
      <c r="F43" s="451"/>
      <c r="G43" s="815"/>
      <c r="H43" s="816"/>
      <c r="I43" s="816"/>
      <c r="J43" s="433"/>
      <c r="K43" s="433"/>
      <c r="L43" s="434">
        <f t="shared" ref="L43:L44" si="55">+J43-K43</f>
        <v>0</v>
      </c>
      <c r="M43" s="435">
        <v>0</v>
      </c>
      <c r="N43" s="436">
        <f t="shared" ref="N43:N44" si="56">L43*M43%</f>
        <v>0</v>
      </c>
      <c r="O43" s="436">
        <f t="shared" ref="O43:O44" si="57">L43-N43</f>
        <v>0</v>
      </c>
      <c r="P43" s="447"/>
      <c r="Q43" s="437">
        <f t="shared" ref="Q43:Q44" si="58">ROUND((O43*P43),0)</f>
        <v>0</v>
      </c>
      <c r="R43" s="131">
        <f t="shared" si="50"/>
        <v>0</v>
      </c>
      <c r="S43" s="437">
        <f t="shared" ref="S43:S44" si="59">P43+R43</f>
        <v>0</v>
      </c>
      <c r="T43" s="438">
        <f t="shared" ref="T43:T44" si="60">ROUND((O43*+S43),0)</f>
        <v>0</v>
      </c>
      <c r="U43" s="132">
        <f t="shared" si="53"/>
        <v>0</v>
      </c>
      <c r="V43" s="438">
        <f t="shared" ref="V43:V44" si="61">ROUND((T43-U43),0)</f>
        <v>0</v>
      </c>
      <c r="W43" s="439" t="s">
        <v>157</v>
      </c>
      <c r="X43" s="135"/>
    </row>
    <row r="44" spans="2:24" s="102" customFormat="1" ht="19.5" customHeight="1">
      <c r="B44" s="103">
        <f>+B43+1</f>
        <v>3</v>
      </c>
      <c r="C44" s="104"/>
      <c r="D44" s="450"/>
      <c r="E44" s="814"/>
      <c r="F44" s="451"/>
      <c r="G44" s="815"/>
      <c r="H44" s="816"/>
      <c r="I44" s="816"/>
      <c r="J44" s="433"/>
      <c r="K44" s="433"/>
      <c r="L44" s="434">
        <f t="shared" si="55"/>
        <v>0</v>
      </c>
      <c r="M44" s="435">
        <v>0</v>
      </c>
      <c r="N44" s="436">
        <f t="shared" si="56"/>
        <v>0</v>
      </c>
      <c r="O44" s="436">
        <f t="shared" si="57"/>
        <v>0</v>
      </c>
      <c r="P44" s="447"/>
      <c r="Q44" s="437">
        <f t="shared" si="58"/>
        <v>0</v>
      </c>
      <c r="R44" s="131">
        <f t="shared" si="50"/>
        <v>0</v>
      </c>
      <c r="S44" s="437">
        <f t="shared" si="59"/>
        <v>0</v>
      </c>
      <c r="T44" s="438">
        <f t="shared" si="60"/>
        <v>0</v>
      </c>
      <c r="U44" s="132">
        <f t="shared" si="53"/>
        <v>0</v>
      </c>
      <c r="V44" s="438">
        <f t="shared" si="61"/>
        <v>0</v>
      </c>
      <c r="W44" s="439" t="s">
        <v>157</v>
      </c>
      <c r="X44" s="135"/>
    </row>
    <row r="45" spans="2:24" s="53" customFormat="1" ht="19.5" customHeight="1">
      <c r="B45" s="55"/>
      <c r="C45" s="1169" t="s">
        <v>51</v>
      </c>
      <c r="D45" s="1170"/>
      <c r="E45" s="1170"/>
      <c r="F45" s="1171"/>
      <c r="G45" s="57"/>
      <c r="H45" s="57"/>
      <c r="I45" s="57"/>
      <c r="J45" s="8">
        <f t="shared" ref="J45:O45" si="62">SUM(J42:J44)</f>
        <v>0</v>
      </c>
      <c r="K45" s="8">
        <f t="shared" si="62"/>
        <v>0</v>
      </c>
      <c r="L45" s="8">
        <f t="shared" si="62"/>
        <v>0</v>
      </c>
      <c r="M45" s="8">
        <f t="shared" si="62"/>
        <v>0</v>
      </c>
      <c r="N45" s="8">
        <f t="shared" si="62"/>
        <v>0</v>
      </c>
      <c r="O45" s="8">
        <f t="shared" si="62"/>
        <v>0</v>
      </c>
      <c r="P45" s="8"/>
      <c r="Q45" s="8">
        <f>SUM(Q42:Q44)</f>
        <v>0</v>
      </c>
      <c r="R45" s="111"/>
      <c r="S45" s="111" t="e">
        <f>+T45/O45</f>
        <v>#DIV/0!</v>
      </c>
      <c r="T45" s="8">
        <f>SUM(T42:T44)</f>
        <v>0</v>
      </c>
      <c r="U45" s="8">
        <f>SUM(U42:U44)</f>
        <v>0</v>
      </c>
      <c r="V45" s="8">
        <f>SUM(V42:V44)</f>
        <v>0</v>
      </c>
      <c r="W45" s="8"/>
      <c r="X45" s="8">
        <f>SUM(X42:X42)</f>
        <v>0</v>
      </c>
    </row>
    <row r="46" spans="2:24" s="62" customFormat="1" ht="19.5" customHeight="1">
      <c r="B46" s="58"/>
      <c r="C46" s="1189" t="s">
        <v>46</v>
      </c>
      <c r="D46" s="1189"/>
      <c r="E46" s="1189"/>
      <c r="F46" s="1189"/>
      <c r="G46" s="59"/>
      <c r="H46" s="60"/>
      <c r="I46" s="61" t="s">
        <v>37</v>
      </c>
      <c r="J46" s="33"/>
      <c r="K46" s="33"/>
      <c r="L46" s="33"/>
      <c r="M46" s="33"/>
      <c r="N46" s="33"/>
      <c r="O46" s="33"/>
      <c r="P46" s="33"/>
      <c r="Q46" s="33"/>
      <c r="R46" s="111"/>
      <c r="S46" s="111"/>
      <c r="T46" s="33"/>
      <c r="U46" s="33"/>
      <c r="V46" s="33"/>
      <c r="W46" s="34"/>
    </row>
    <row r="47" spans="2:24" s="62" customFormat="1" ht="19.5" customHeight="1">
      <c r="B47" s="63"/>
      <c r="C47" s="1190"/>
      <c r="D47" s="1190"/>
      <c r="E47" s="1190"/>
      <c r="F47" s="1190"/>
      <c r="G47" s="64"/>
      <c r="H47" s="65"/>
      <c r="I47" s="66" t="s">
        <v>38</v>
      </c>
      <c r="J47" s="39"/>
      <c r="K47" s="39"/>
      <c r="L47" s="39"/>
      <c r="M47" s="39"/>
      <c r="N47" s="39"/>
      <c r="O47" s="39"/>
      <c r="P47" s="39"/>
      <c r="Q47" s="39"/>
      <c r="R47" s="111"/>
      <c r="S47" s="111"/>
      <c r="T47" s="39"/>
      <c r="U47" s="39"/>
      <c r="V47" s="39"/>
      <c r="W47" s="40"/>
      <c r="X47" s="71">
        <f>X39+V45</f>
        <v>0</v>
      </c>
    </row>
    <row r="48" spans="2:24" s="62" customFormat="1" ht="19.5" hidden="1" customHeight="1">
      <c r="B48" s="67"/>
      <c r="C48" s="1191" t="s">
        <v>47</v>
      </c>
      <c r="D48" s="1191"/>
      <c r="E48" s="1191"/>
      <c r="F48" s="1191"/>
      <c r="G48" s="68"/>
      <c r="H48" s="69"/>
      <c r="I48" s="70" t="s">
        <v>37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4"/>
    </row>
    <row r="49" spans="2:25" s="62" customFormat="1" ht="19.5" hidden="1" customHeight="1">
      <c r="B49" s="63"/>
      <c r="C49" s="1190"/>
      <c r="D49" s="1195"/>
      <c r="E49" s="1195"/>
      <c r="F49" s="1195"/>
      <c r="G49" s="80"/>
      <c r="H49" s="81"/>
      <c r="I49" s="82" t="s">
        <v>38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96"/>
    </row>
    <row r="50" spans="2:25" s="53" customFormat="1" ht="19.5" customHeight="1">
      <c r="B50" s="74">
        <v>1</v>
      </c>
      <c r="C50" s="935">
        <f>+C42+1</f>
        <v>43926</v>
      </c>
      <c r="D50" s="128"/>
      <c r="E50" s="384"/>
      <c r="F50" s="431" t="s">
        <v>36</v>
      </c>
      <c r="G50" s="382"/>
      <c r="H50" s="366"/>
      <c r="I50" s="383"/>
      <c r="J50" s="432"/>
      <c r="K50" s="432"/>
      <c r="L50" s="97">
        <f t="shared" ref="L50:L52" si="63">+J50-K50</f>
        <v>0</v>
      </c>
      <c r="M50" s="21">
        <v>0</v>
      </c>
      <c r="N50" s="10">
        <v>0</v>
      </c>
      <c r="O50" s="10">
        <f t="shared" ref="O50:O52" si="64">L50-N50</f>
        <v>0</v>
      </c>
      <c r="P50" s="447"/>
      <c r="Q50" s="131">
        <f t="shared" ref="Q50" si="65">ROUND((O50*P50),0)</f>
        <v>0</v>
      </c>
      <c r="R50" s="131">
        <f t="shared" ref="R50" si="66">ROUND(P50*0.5025%,2)</f>
        <v>0</v>
      </c>
      <c r="S50" s="131">
        <f t="shared" ref="S50" si="67">P50+R50</f>
        <v>0</v>
      </c>
      <c r="T50" s="132">
        <f t="shared" ref="T50" si="68">ROUND((O50*+S50),0)</f>
        <v>0</v>
      </c>
      <c r="U50" s="132">
        <f t="shared" ref="U50" si="69">ROUND((T50*0.5%),0)</f>
        <v>0</v>
      </c>
      <c r="V50" s="132">
        <f t="shared" ref="V50" si="70">ROUND((T50-U50),0)</f>
        <v>0</v>
      </c>
      <c r="W50" s="133" t="s">
        <v>157</v>
      </c>
      <c r="X50" s="135"/>
      <c r="Y50" s="129"/>
    </row>
    <row r="51" spans="2:25" s="53" customFormat="1" ht="19.5" customHeight="1">
      <c r="B51" s="75">
        <v>2</v>
      </c>
      <c r="C51" s="76"/>
      <c r="D51" s="127"/>
      <c r="E51" s="384"/>
      <c r="F51" s="431"/>
      <c r="G51" s="382"/>
      <c r="H51" s="366"/>
      <c r="I51" s="383"/>
      <c r="J51" s="432"/>
      <c r="K51" s="432"/>
      <c r="L51" s="97">
        <f t="shared" si="63"/>
        <v>0</v>
      </c>
      <c r="M51" s="21">
        <v>0</v>
      </c>
      <c r="N51" s="10">
        <v>0</v>
      </c>
      <c r="O51" s="10">
        <f t="shared" si="64"/>
        <v>0</v>
      </c>
      <c r="P51" s="447"/>
      <c r="Q51" s="131">
        <f t="shared" ref="Q51" si="71">ROUND((O51*P51),0)</f>
        <v>0</v>
      </c>
      <c r="R51" s="131">
        <f t="shared" ref="R51" si="72">ROUND(P51*0.5025%,2)</f>
        <v>0</v>
      </c>
      <c r="S51" s="131">
        <f t="shared" ref="S51" si="73">P51+R51</f>
        <v>0</v>
      </c>
      <c r="T51" s="132">
        <f t="shared" ref="T51" si="74">ROUND((O51*+S51),0)</f>
        <v>0</v>
      </c>
      <c r="U51" s="132">
        <f t="shared" ref="U51" si="75">ROUND((T51*0.5%),0)</f>
        <v>0</v>
      </c>
      <c r="V51" s="132">
        <f t="shared" ref="V51" si="76">ROUND((T51-U51),0)</f>
        <v>0</v>
      </c>
      <c r="W51" s="133" t="s">
        <v>157</v>
      </c>
      <c r="X51" s="135"/>
      <c r="Y51" s="129"/>
    </row>
    <row r="52" spans="2:25" s="53" customFormat="1" ht="19.5" customHeight="1">
      <c r="B52" s="75">
        <v>3</v>
      </c>
      <c r="C52" s="76"/>
      <c r="D52" s="127"/>
      <c r="E52" s="384"/>
      <c r="F52" s="431"/>
      <c r="G52" s="382"/>
      <c r="H52" s="366"/>
      <c r="I52" s="383"/>
      <c r="J52" s="432"/>
      <c r="K52" s="432"/>
      <c r="L52" s="97">
        <f t="shared" si="63"/>
        <v>0</v>
      </c>
      <c r="M52" s="21">
        <v>0</v>
      </c>
      <c r="N52" s="10">
        <f t="shared" ref="N52" si="77">L52*M52%</f>
        <v>0</v>
      </c>
      <c r="O52" s="10">
        <f t="shared" si="64"/>
        <v>0</v>
      </c>
      <c r="P52" s="447"/>
      <c r="Q52" s="131">
        <f t="shared" ref="Q52" si="78">ROUND((O52*P52),0)</f>
        <v>0</v>
      </c>
      <c r="R52" s="131">
        <f t="shared" ref="R52" si="79">ROUND(P52*0.5025%,2)</f>
        <v>0</v>
      </c>
      <c r="S52" s="131">
        <f t="shared" ref="S52" si="80">P52+R52</f>
        <v>0</v>
      </c>
      <c r="T52" s="132">
        <f t="shared" ref="T52" si="81">ROUND((O52*+S52),0)</f>
        <v>0</v>
      </c>
      <c r="U52" s="132">
        <f t="shared" ref="U52" si="82">ROUND((T52*0.5%),0)</f>
        <v>0</v>
      </c>
      <c r="V52" s="132">
        <f t="shared" ref="V52" si="83">ROUND((T52-U52),0)</f>
        <v>0</v>
      </c>
      <c r="W52" s="133" t="s">
        <v>157</v>
      </c>
      <c r="X52" s="135"/>
      <c r="Y52" s="129"/>
    </row>
    <row r="53" spans="2:25" s="53" customFormat="1" ht="19.5" customHeight="1">
      <c r="B53" s="55"/>
      <c r="C53" s="1169" t="s">
        <v>52</v>
      </c>
      <c r="D53" s="1170"/>
      <c r="E53" s="1170"/>
      <c r="F53" s="1171"/>
      <c r="G53" s="57"/>
      <c r="H53" s="57"/>
      <c r="I53" s="57"/>
      <c r="J53" s="8">
        <f t="shared" ref="J53:O53" si="84">SUM(J50:J52)</f>
        <v>0</v>
      </c>
      <c r="K53" s="8">
        <f t="shared" si="84"/>
        <v>0</v>
      </c>
      <c r="L53" s="8">
        <f t="shared" si="84"/>
        <v>0</v>
      </c>
      <c r="M53" s="8">
        <f t="shared" si="84"/>
        <v>0</v>
      </c>
      <c r="N53" s="8">
        <f t="shared" si="84"/>
        <v>0</v>
      </c>
      <c r="O53" s="8">
        <f t="shared" si="84"/>
        <v>0</v>
      </c>
      <c r="P53" s="8"/>
      <c r="Q53" s="8">
        <f>SUM(Q50:Q52)</f>
        <v>0</v>
      </c>
      <c r="R53" s="8"/>
      <c r="S53" s="8" t="e">
        <f>+T53/O53</f>
        <v>#DIV/0!</v>
      </c>
      <c r="T53" s="8">
        <f>SUM(T50:T52)</f>
        <v>0</v>
      </c>
      <c r="U53" s="8">
        <f>SUM(U50:U52)</f>
        <v>0</v>
      </c>
      <c r="V53" s="8">
        <f>SUM(V50:V52)</f>
        <v>0</v>
      </c>
      <c r="W53" s="8">
        <f>SUM(W50:W52)</f>
        <v>0</v>
      </c>
      <c r="X53" s="8">
        <f>SUM(X50:X52)</f>
        <v>0</v>
      </c>
    </row>
    <row r="54" spans="2:25" s="98" customFormat="1" ht="19.5" customHeight="1">
      <c r="B54" s="58"/>
      <c r="C54" s="1189" t="s">
        <v>46</v>
      </c>
      <c r="D54" s="1189"/>
      <c r="E54" s="1189"/>
      <c r="F54" s="1189"/>
      <c r="G54" s="59"/>
      <c r="H54" s="60"/>
      <c r="I54" s="61" t="s">
        <v>37</v>
      </c>
      <c r="J54" s="459"/>
      <c r="K54" s="459"/>
      <c r="L54" s="459"/>
      <c r="M54" s="459"/>
      <c r="N54" s="459"/>
      <c r="O54" s="459"/>
      <c r="P54" s="459"/>
      <c r="Q54" s="459"/>
      <c r="R54" s="8"/>
      <c r="S54" s="8"/>
      <c r="T54" s="459"/>
      <c r="U54" s="459"/>
      <c r="V54" s="459"/>
      <c r="W54" s="34"/>
    </row>
    <row r="55" spans="2:25" s="98" customFormat="1" ht="19.5" customHeight="1">
      <c r="B55" s="63"/>
      <c r="C55" s="1190"/>
      <c r="D55" s="1190"/>
      <c r="E55" s="1190"/>
      <c r="F55" s="1190"/>
      <c r="G55" s="64"/>
      <c r="H55" s="65"/>
      <c r="I55" s="66" t="s">
        <v>38</v>
      </c>
      <c r="J55" s="461"/>
      <c r="K55" s="461"/>
      <c r="L55" s="461"/>
      <c r="M55" s="461"/>
      <c r="N55" s="461"/>
      <c r="O55" s="461"/>
      <c r="P55" s="461"/>
      <c r="Q55" s="461"/>
      <c r="R55" s="8"/>
      <c r="S55" s="8"/>
      <c r="T55" s="461"/>
      <c r="U55" s="461"/>
      <c r="V55" s="461"/>
      <c r="W55" s="463"/>
      <c r="X55" s="99">
        <f>+V53+X47</f>
        <v>0</v>
      </c>
    </row>
    <row r="56" spans="2:25" s="98" customFormat="1" ht="19.5" hidden="1" customHeight="1">
      <c r="B56" s="67"/>
      <c r="C56" s="1191" t="s">
        <v>47</v>
      </c>
      <c r="D56" s="1191"/>
      <c r="E56" s="1191"/>
      <c r="F56" s="1191"/>
      <c r="G56" s="68"/>
      <c r="H56" s="69"/>
      <c r="I56" s="70" t="s">
        <v>37</v>
      </c>
      <c r="J56" s="459"/>
      <c r="K56" s="460"/>
      <c r="L56" s="460"/>
      <c r="M56" s="460"/>
      <c r="N56" s="460"/>
      <c r="O56" s="460"/>
      <c r="P56" s="460"/>
      <c r="Q56" s="460"/>
      <c r="R56" s="455"/>
      <c r="S56" s="455"/>
      <c r="T56" s="460"/>
      <c r="U56" s="460"/>
      <c r="V56" s="460"/>
      <c r="W56" s="34"/>
    </row>
    <row r="57" spans="2:25" s="98" customFormat="1" ht="19.5" hidden="1" customHeight="1">
      <c r="B57" s="63"/>
      <c r="C57" s="1190"/>
      <c r="D57" s="1190"/>
      <c r="E57" s="1190"/>
      <c r="F57" s="1190"/>
      <c r="G57" s="64"/>
      <c r="H57" s="65"/>
      <c r="I57" s="66" t="s">
        <v>38</v>
      </c>
      <c r="J57" s="461"/>
      <c r="K57" s="462"/>
      <c r="L57" s="462"/>
      <c r="M57" s="462"/>
      <c r="N57" s="462"/>
      <c r="O57" s="462"/>
      <c r="P57" s="462"/>
      <c r="Q57" s="462"/>
      <c r="R57" s="458"/>
      <c r="S57" s="458"/>
      <c r="T57" s="462"/>
      <c r="U57" s="462"/>
      <c r="V57" s="462"/>
      <c r="W57" s="463"/>
    </row>
    <row r="58" spans="2:25" s="53" customFormat="1" ht="19.5" customHeight="1">
      <c r="B58" s="72">
        <v>1</v>
      </c>
      <c r="C58" s="930">
        <f>+C50+1</f>
        <v>43927</v>
      </c>
      <c r="D58" s="128"/>
      <c r="E58" s="121"/>
      <c r="F58" s="122" t="s">
        <v>36</v>
      </c>
      <c r="G58" s="23"/>
      <c r="H58" s="24"/>
      <c r="I58" s="25"/>
      <c r="J58" s="20"/>
      <c r="K58" s="20"/>
      <c r="L58" s="97">
        <f t="shared" ref="L58:L60" si="85">+J58-K58</f>
        <v>0</v>
      </c>
      <c r="M58" s="21">
        <v>0</v>
      </c>
      <c r="N58" s="10">
        <f t="shared" ref="N58:N60" si="86">L58*M58%</f>
        <v>0</v>
      </c>
      <c r="O58" s="10">
        <f t="shared" ref="O58:O60" si="87">L58-N58</f>
        <v>0</v>
      </c>
      <c r="P58" s="447"/>
      <c r="Q58" s="131">
        <f t="shared" ref="Q58:Q60" si="88">ROUND((O58*P58),0)</f>
        <v>0</v>
      </c>
      <c r="R58" s="131">
        <f t="shared" ref="R58:R60" si="89">ROUND(P58*0.5025%,2)</f>
        <v>0</v>
      </c>
      <c r="S58" s="131">
        <f t="shared" ref="S58:S60" si="90">P58+R58</f>
        <v>0</v>
      </c>
      <c r="T58" s="132">
        <f t="shared" ref="T58:T60" si="91">ROUND((O58*+S58),0)</f>
        <v>0</v>
      </c>
      <c r="U58" s="132">
        <f t="shared" ref="U58:U60" si="92">ROUND((T58*0.5%),0)</f>
        <v>0</v>
      </c>
      <c r="V58" s="132">
        <f t="shared" ref="V58:V60" si="93">ROUND((T58-U58),0)</f>
        <v>0</v>
      </c>
      <c r="W58" s="133" t="s">
        <v>157</v>
      </c>
      <c r="X58" s="135"/>
    </row>
    <row r="59" spans="2:25" s="53" customFormat="1" ht="19.5" customHeight="1">
      <c r="B59" s="73">
        <v>2</v>
      </c>
      <c r="C59" s="54"/>
      <c r="D59" s="127"/>
      <c r="E59" s="121"/>
      <c r="F59" s="121"/>
      <c r="G59" s="23"/>
      <c r="H59" s="24"/>
      <c r="I59" s="25"/>
      <c r="J59" s="20"/>
      <c r="K59" s="20"/>
      <c r="L59" s="97">
        <f t="shared" si="85"/>
        <v>0</v>
      </c>
      <c r="M59" s="21">
        <v>0</v>
      </c>
      <c r="N59" s="10">
        <f t="shared" si="86"/>
        <v>0</v>
      </c>
      <c r="O59" s="10">
        <f t="shared" si="87"/>
        <v>0</v>
      </c>
      <c r="P59" s="447"/>
      <c r="Q59" s="131">
        <f t="shared" si="88"/>
        <v>0</v>
      </c>
      <c r="R59" s="131">
        <f t="shared" si="89"/>
        <v>0</v>
      </c>
      <c r="S59" s="131">
        <f t="shared" si="90"/>
        <v>0</v>
      </c>
      <c r="T59" s="132">
        <f t="shared" si="91"/>
        <v>0</v>
      </c>
      <c r="U59" s="132">
        <f t="shared" si="92"/>
        <v>0</v>
      </c>
      <c r="V59" s="132">
        <f t="shared" si="93"/>
        <v>0</v>
      </c>
      <c r="W59" s="133" t="s">
        <v>157</v>
      </c>
      <c r="X59" s="135"/>
    </row>
    <row r="60" spans="2:25" s="91" customFormat="1" ht="19.5" customHeight="1">
      <c r="B60" s="73">
        <v>3</v>
      </c>
      <c r="C60" s="115"/>
      <c r="D60" s="127"/>
      <c r="E60" s="121"/>
      <c r="F60" s="121"/>
      <c r="G60" s="23"/>
      <c r="H60" s="24"/>
      <c r="I60" s="25"/>
      <c r="J60" s="20"/>
      <c r="K60" s="20"/>
      <c r="L60" s="97">
        <f t="shared" si="85"/>
        <v>0</v>
      </c>
      <c r="M60" s="21">
        <v>0</v>
      </c>
      <c r="N60" s="10">
        <f t="shared" si="86"/>
        <v>0</v>
      </c>
      <c r="O60" s="10">
        <f t="shared" si="87"/>
        <v>0</v>
      </c>
      <c r="P60" s="447"/>
      <c r="Q60" s="131">
        <f t="shared" si="88"/>
        <v>0</v>
      </c>
      <c r="R60" s="131">
        <f t="shared" si="89"/>
        <v>0</v>
      </c>
      <c r="S60" s="131">
        <f t="shared" si="90"/>
        <v>0</v>
      </c>
      <c r="T60" s="132">
        <f t="shared" si="91"/>
        <v>0</v>
      </c>
      <c r="U60" s="132">
        <f t="shared" si="92"/>
        <v>0</v>
      </c>
      <c r="V60" s="132">
        <f t="shared" si="93"/>
        <v>0</v>
      </c>
      <c r="W60" s="133" t="s">
        <v>157</v>
      </c>
      <c r="X60" s="135"/>
    </row>
    <row r="61" spans="2:25" s="53" customFormat="1" ht="19.5" customHeight="1">
      <c r="B61" s="55"/>
      <c r="C61" s="1169" t="s">
        <v>53</v>
      </c>
      <c r="D61" s="1170"/>
      <c r="E61" s="1170"/>
      <c r="F61" s="1171"/>
      <c r="G61" s="57"/>
      <c r="H61" s="57"/>
      <c r="I61" s="57"/>
      <c r="J61" s="8">
        <f>SUM(J58:J60)</f>
        <v>0</v>
      </c>
      <c r="K61" s="8">
        <f>SUM(K58:K60)</f>
        <v>0</v>
      </c>
      <c r="L61" s="8">
        <f>SUM(L58:L60)</f>
        <v>0</v>
      </c>
      <c r="M61" s="28" t="e">
        <f>N61/L61%</f>
        <v>#DIV/0!</v>
      </c>
      <c r="N61" s="8">
        <f>SUM(N58:N60)</f>
        <v>0</v>
      </c>
      <c r="O61" s="8">
        <f>SUM(O58:O60)</f>
        <v>0</v>
      </c>
      <c r="P61" s="28"/>
      <c r="Q61" s="8">
        <f>SUM(Q58:Q60)</f>
        <v>0</v>
      </c>
      <c r="R61" s="8"/>
      <c r="S61" s="8" t="e">
        <f>+T61/O61</f>
        <v>#DIV/0!</v>
      </c>
      <c r="T61" s="8">
        <f>SUM(T58:T60)</f>
        <v>0</v>
      </c>
      <c r="U61" s="8">
        <f>SUM(U58:U60)</f>
        <v>0</v>
      </c>
      <c r="V61" s="8">
        <f>SUM(V58:V60)</f>
        <v>0</v>
      </c>
      <c r="W61" s="8">
        <f>SUM(W58:W60)</f>
        <v>0</v>
      </c>
      <c r="X61" s="8">
        <f>SUM(X58:X60)</f>
        <v>0</v>
      </c>
    </row>
    <row r="62" spans="2:25" s="62" customFormat="1" ht="19.5" customHeight="1">
      <c r="B62" s="58"/>
      <c r="C62" s="1189" t="s">
        <v>46</v>
      </c>
      <c r="D62" s="1189"/>
      <c r="E62" s="1189"/>
      <c r="F62" s="1189"/>
      <c r="G62" s="59"/>
      <c r="H62" s="60"/>
      <c r="I62" s="61" t="s">
        <v>37</v>
      </c>
      <c r="J62" s="33"/>
      <c r="K62" s="33"/>
      <c r="L62" s="33"/>
      <c r="M62" s="33"/>
      <c r="N62" s="33"/>
      <c r="O62" s="33"/>
      <c r="P62" s="33"/>
      <c r="Q62" s="33"/>
      <c r="R62" s="8"/>
      <c r="S62" s="8"/>
      <c r="T62" s="33"/>
      <c r="U62" s="33"/>
      <c r="V62" s="33"/>
      <c r="W62" s="34"/>
      <c r="X62" s="53"/>
    </row>
    <row r="63" spans="2:25" s="62" customFormat="1" ht="19.5" customHeight="1">
      <c r="B63" s="63"/>
      <c r="C63" s="1190"/>
      <c r="D63" s="1190"/>
      <c r="E63" s="1190"/>
      <c r="F63" s="1190"/>
      <c r="G63" s="64"/>
      <c r="H63" s="65"/>
      <c r="I63" s="464" t="s">
        <v>38</v>
      </c>
      <c r="J63" s="457"/>
      <c r="K63" s="457"/>
      <c r="L63" s="457"/>
      <c r="M63" s="457"/>
      <c r="N63" s="457"/>
      <c r="O63" s="457"/>
      <c r="P63" s="457"/>
      <c r="Q63" s="457"/>
      <c r="R63" s="8"/>
      <c r="S63" s="8"/>
      <c r="T63" s="457"/>
      <c r="U63" s="457"/>
      <c r="V63" s="457"/>
      <c r="W63" s="463"/>
      <c r="X63" s="77">
        <f>+V61+X55</f>
        <v>0</v>
      </c>
    </row>
    <row r="64" spans="2:25" s="62" customFormat="1" ht="19.5" hidden="1" customHeight="1">
      <c r="B64" s="67"/>
      <c r="C64" s="1191" t="s">
        <v>47</v>
      </c>
      <c r="D64" s="1191"/>
      <c r="E64" s="1191"/>
      <c r="F64" s="1191"/>
      <c r="G64" s="68"/>
      <c r="H64" s="69"/>
      <c r="I64" s="61" t="s">
        <v>37</v>
      </c>
      <c r="J64" s="33"/>
      <c r="K64" s="33"/>
      <c r="L64" s="33"/>
      <c r="M64" s="33"/>
      <c r="N64" s="33"/>
      <c r="O64" s="33"/>
      <c r="P64" s="33"/>
      <c r="Q64" s="33"/>
      <c r="R64" s="455"/>
      <c r="S64" s="455"/>
      <c r="T64" s="33"/>
      <c r="U64" s="33"/>
      <c r="V64" s="33"/>
      <c r="W64" s="34"/>
      <c r="X64" s="53"/>
    </row>
    <row r="65" spans="1:252" s="62" customFormat="1" ht="19.5" hidden="1" customHeight="1">
      <c r="B65" s="63"/>
      <c r="C65" s="1190"/>
      <c r="D65" s="1190"/>
      <c r="E65" s="1190"/>
      <c r="F65" s="1190"/>
      <c r="G65" s="64"/>
      <c r="H65" s="65"/>
      <c r="I65" s="464" t="s">
        <v>38</v>
      </c>
      <c r="J65" s="457"/>
      <c r="K65" s="457"/>
      <c r="L65" s="457"/>
      <c r="M65" s="457"/>
      <c r="N65" s="457"/>
      <c r="O65" s="457"/>
      <c r="P65" s="457"/>
      <c r="Q65" s="457"/>
      <c r="R65" s="458"/>
      <c r="S65" s="458"/>
      <c r="T65" s="457"/>
      <c r="U65" s="457"/>
      <c r="V65" s="457"/>
      <c r="W65" s="463"/>
      <c r="X65" s="113"/>
    </row>
    <row r="66" spans="1:252" s="91" customFormat="1" ht="19.5" customHeight="1">
      <c r="B66" s="73">
        <v>1</v>
      </c>
      <c r="C66" s="936">
        <f>+C58+1</f>
        <v>43928</v>
      </c>
      <c r="D66" s="128"/>
      <c r="E66" s="121"/>
      <c r="F66" s="122" t="s">
        <v>36</v>
      </c>
      <c r="G66" s="23"/>
      <c r="H66" s="24"/>
      <c r="I66" s="25"/>
      <c r="J66" s="20"/>
      <c r="K66" s="20"/>
      <c r="L66" s="97">
        <f t="shared" ref="L66:L67" si="94">+J66-K66</f>
        <v>0</v>
      </c>
      <c r="M66" s="21">
        <v>0</v>
      </c>
      <c r="N66" s="10">
        <f t="shared" ref="N66:N67" si="95">L66*M66%</f>
        <v>0</v>
      </c>
      <c r="O66" s="10">
        <f t="shared" ref="O66:O67" si="96">L66-N66</f>
        <v>0</v>
      </c>
      <c r="P66" s="447"/>
      <c r="Q66" s="131">
        <f t="shared" ref="Q66:Q67" si="97">ROUND((O66*P66),0)</f>
        <v>0</v>
      </c>
      <c r="R66" s="131">
        <f t="shared" ref="R66:R67" si="98">ROUND(P66*0.5025%,2)</f>
        <v>0</v>
      </c>
      <c r="S66" s="131">
        <f t="shared" ref="S66:S67" si="99">P66+R66</f>
        <v>0</v>
      </c>
      <c r="T66" s="132">
        <f t="shared" ref="T66:T67" si="100">ROUND((O66*+S66),0)</f>
        <v>0</v>
      </c>
      <c r="U66" s="132">
        <f t="shared" ref="U66:U67" si="101">ROUND((T66*0.5%),0)</f>
        <v>0</v>
      </c>
      <c r="V66" s="132">
        <f t="shared" ref="V66:V67" si="102">ROUND((T66-U66),0)</f>
        <v>0</v>
      </c>
      <c r="W66" s="133" t="s">
        <v>157</v>
      </c>
      <c r="X66" s="135"/>
    </row>
    <row r="67" spans="1:252" s="91" customFormat="1" ht="19.5" customHeight="1">
      <c r="B67" s="73">
        <v>2</v>
      </c>
      <c r="C67" s="115"/>
      <c r="D67" s="127"/>
      <c r="E67" s="121"/>
      <c r="F67" s="121"/>
      <c r="G67" s="23"/>
      <c r="H67" s="24"/>
      <c r="I67" s="25"/>
      <c r="J67" s="20"/>
      <c r="K67" s="20"/>
      <c r="L67" s="97">
        <f t="shared" si="94"/>
        <v>0</v>
      </c>
      <c r="M67" s="21">
        <v>0</v>
      </c>
      <c r="N67" s="10">
        <f t="shared" si="95"/>
        <v>0</v>
      </c>
      <c r="O67" s="10">
        <f t="shared" si="96"/>
        <v>0</v>
      </c>
      <c r="P67" s="447"/>
      <c r="Q67" s="131">
        <f t="shared" si="97"/>
        <v>0</v>
      </c>
      <c r="R67" s="131">
        <f t="shared" si="98"/>
        <v>0</v>
      </c>
      <c r="S67" s="131">
        <f t="shared" si="99"/>
        <v>0</v>
      </c>
      <c r="T67" s="132">
        <f t="shared" si="100"/>
        <v>0</v>
      </c>
      <c r="U67" s="132">
        <f t="shared" si="101"/>
        <v>0</v>
      </c>
      <c r="V67" s="132">
        <f t="shared" si="102"/>
        <v>0</v>
      </c>
      <c r="W67" s="133" t="s">
        <v>157</v>
      </c>
      <c r="X67" s="135"/>
    </row>
    <row r="68" spans="1:252" s="91" customFormat="1" ht="19.5" customHeight="1">
      <c r="B68" s="73">
        <v>3</v>
      </c>
      <c r="C68" s="115"/>
      <c r="D68" s="127"/>
      <c r="E68" s="121"/>
      <c r="F68" s="121"/>
      <c r="G68" s="23"/>
      <c r="H68" s="24"/>
      <c r="I68" s="25"/>
      <c r="J68" s="20"/>
      <c r="K68" s="20"/>
      <c r="L68" s="97">
        <f t="shared" ref="L68" si="103">+J68-K68</f>
        <v>0</v>
      </c>
      <c r="M68" s="21">
        <v>0</v>
      </c>
      <c r="N68" s="10">
        <f t="shared" ref="N68" si="104">L68*M68%</f>
        <v>0</v>
      </c>
      <c r="O68" s="10">
        <f t="shared" ref="O68" si="105">L68-N68</f>
        <v>0</v>
      </c>
      <c r="P68" s="447"/>
      <c r="Q68" s="131">
        <f t="shared" ref="Q68" si="106">ROUND((O68*P68),0)</f>
        <v>0</v>
      </c>
      <c r="R68" s="131">
        <f t="shared" ref="R68" si="107">ROUND(P68*0.5025%,2)</f>
        <v>0</v>
      </c>
      <c r="S68" s="131">
        <f t="shared" ref="S68" si="108">P68+R68</f>
        <v>0</v>
      </c>
      <c r="T68" s="132">
        <f t="shared" ref="T68" si="109">ROUND((O68*+S68),0)</f>
        <v>0</v>
      </c>
      <c r="U68" s="132">
        <f t="shared" ref="U68" si="110">ROUND((T68*0.5%),0)</f>
        <v>0</v>
      </c>
      <c r="V68" s="132">
        <f t="shared" ref="V68" si="111">ROUND((T68-U68),0)</f>
        <v>0</v>
      </c>
      <c r="W68" s="133" t="s">
        <v>157</v>
      </c>
      <c r="X68" s="135"/>
    </row>
    <row r="69" spans="1:252" s="53" customFormat="1" ht="19.5" customHeight="1">
      <c r="B69" s="55"/>
      <c r="C69" s="1169" t="s">
        <v>54</v>
      </c>
      <c r="D69" s="1170"/>
      <c r="E69" s="1170"/>
      <c r="F69" s="1171"/>
      <c r="G69" s="56"/>
      <c r="H69" s="57"/>
      <c r="I69" s="57"/>
      <c r="J69" s="8">
        <f>SUM(J66:J68)</f>
        <v>0</v>
      </c>
      <c r="K69" s="8">
        <f>SUM(K66:K68)</f>
        <v>0</v>
      </c>
      <c r="L69" s="8">
        <f>SUM(L66:L68)</f>
        <v>0</v>
      </c>
      <c r="M69" s="28" t="e">
        <f>N69/L69%</f>
        <v>#DIV/0!</v>
      </c>
      <c r="N69" s="8">
        <f>SUM(N66:N68)</f>
        <v>0</v>
      </c>
      <c r="O69" s="8">
        <f>SUM(O66:O68)</f>
        <v>0</v>
      </c>
      <c r="P69" s="28"/>
      <c r="Q69" s="8">
        <f>SUM(Q66:Q68)</f>
        <v>0</v>
      </c>
      <c r="R69" s="8"/>
      <c r="S69" s="8" t="e">
        <f>+T69/O69</f>
        <v>#DIV/0!</v>
      </c>
      <c r="T69" s="8">
        <f>SUM(T66:T68)</f>
        <v>0</v>
      </c>
      <c r="U69" s="8">
        <f>SUM(U66:U68)</f>
        <v>0</v>
      </c>
      <c r="V69" s="8">
        <f>SUM(V66:V68)</f>
        <v>0</v>
      </c>
      <c r="W69" s="8">
        <f>SUM(W66:W68)</f>
        <v>0</v>
      </c>
      <c r="X69" s="8">
        <f>SUM(X66:X68)</f>
        <v>0</v>
      </c>
      <c r="Z69" s="77"/>
    </row>
    <row r="70" spans="1:252" s="62" customFormat="1" ht="19.5" customHeight="1">
      <c r="B70" s="58"/>
      <c r="C70" s="1189" t="s">
        <v>46</v>
      </c>
      <c r="D70" s="1189"/>
      <c r="E70" s="1189"/>
      <c r="F70" s="1189"/>
      <c r="G70" s="59"/>
      <c r="H70" s="60"/>
      <c r="I70" s="61" t="s">
        <v>37</v>
      </c>
      <c r="J70" s="33"/>
      <c r="K70" s="33"/>
      <c r="L70" s="33"/>
      <c r="M70" s="33"/>
      <c r="N70" s="33"/>
      <c r="O70" s="33"/>
      <c r="P70" s="33"/>
      <c r="Q70" s="33"/>
      <c r="R70" s="8"/>
      <c r="S70" s="8"/>
      <c r="T70" s="33"/>
      <c r="U70" s="33"/>
      <c r="V70" s="33"/>
      <c r="W70" s="33"/>
    </row>
    <row r="71" spans="1:252" s="62" customFormat="1" ht="19.5" customHeight="1">
      <c r="B71" s="63"/>
      <c r="C71" s="1190"/>
      <c r="D71" s="1190"/>
      <c r="E71" s="1190"/>
      <c r="F71" s="1190"/>
      <c r="G71" s="64"/>
      <c r="H71" s="65"/>
      <c r="I71" s="66" t="s">
        <v>38</v>
      </c>
      <c r="J71" s="39"/>
      <c r="K71" s="39"/>
      <c r="L71" s="39"/>
      <c r="M71" s="39"/>
      <c r="N71" s="39"/>
      <c r="O71" s="39"/>
      <c r="P71" s="39"/>
      <c r="Q71" s="39"/>
      <c r="R71" s="8"/>
      <c r="S71" s="8"/>
      <c r="T71" s="39"/>
      <c r="U71" s="39"/>
      <c r="V71" s="39"/>
      <c r="W71" s="39"/>
      <c r="X71" s="71">
        <f>X63+V69</f>
        <v>0</v>
      </c>
    </row>
    <row r="72" spans="1:252" s="62" customFormat="1" ht="19.5" customHeight="1">
      <c r="B72" s="67"/>
      <c r="C72" s="1191" t="s">
        <v>47</v>
      </c>
      <c r="D72" s="1191"/>
      <c r="E72" s="1191"/>
      <c r="F72" s="1191"/>
      <c r="G72" s="68"/>
      <c r="H72" s="69"/>
      <c r="I72" s="70" t="s">
        <v>37</v>
      </c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>
        <v>0</v>
      </c>
    </row>
    <row r="73" spans="1:252" s="62" customFormat="1" ht="19.5" customHeight="1">
      <c r="B73" s="116"/>
      <c r="C73" s="1190"/>
      <c r="D73" s="1192"/>
      <c r="E73" s="1192"/>
      <c r="F73" s="1192"/>
      <c r="G73" s="375"/>
      <c r="H73" s="376"/>
      <c r="I73" s="377" t="s">
        <v>38</v>
      </c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  <c r="W73" s="336">
        <v>0</v>
      </c>
    </row>
    <row r="74" spans="1:252" s="53" customFormat="1" ht="19.5" customHeight="1">
      <c r="B74" s="73">
        <v>1</v>
      </c>
      <c r="C74" s="931">
        <f>+C66+1</f>
        <v>43929</v>
      </c>
      <c r="D74" s="452"/>
      <c r="E74" s="378"/>
      <c r="F74" s="954" t="s">
        <v>36</v>
      </c>
      <c r="G74" s="379"/>
      <c r="H74" s="380"/>
      <c r="I74" s="381"/>
      <c r="J74" s="373"/>
      <c r="K74" s="373"/>
      <c r="L74" s="368">
        <f t="shared" ref="L74:L76" si="112">+J74-K74</f>
        <v>0</v>
      </c>
      <c r="M74" s="369">
        <v>0</v>
      </c>
      <c r="N74" s="370">
        <f t="shared" ref="N74:N76" si="113">L74*M74%</f>
        <v>0</v>
      </c>
      <c r="O74" s="370">
        <f t="shared" ref="O74:O76" si="114">L74-N74</f>
        <v>0</v>
      </c>
      <c r="P74" s="374"/>
      <c r="Q74" s="371">
        <f t="shared" ref="Q74:Q76" si="115">ROUND((O74*P74),0)</f>
        <v>0</v>
      </c>
      <c r="R74" s="371">
        <f t="shared" ref="R74:R76" si="116">ROUND(P74*0.5025%,2)</f>
        <v>0</v>
      </c>
      <c r="S74" s="371">
        <f t="shared" ref="S74:S76" si="117">P74+R74</f>
        <v>0</v>
      </c>
      <c r="T74" s="372">
        <f t="shared" ref="T74:T76" si="118">ROUND((O74*+S74),0)</f>
        <v>0</v>
      </c>
      <c r="U74" s="372">
        <f t="shared" ref="U74:U76" si="119">ROUND((T74*0.5%),0)</f>
        <v>0</v>
      </c>
      <c r="V74" s="372">
        <f t="shared" ref="V74:V76" si="120">ROUND((T74-U74),0)</f>
        <v>0</v>
      </c>
      <c r="W74" s="367" t="s">
        <v>157</v>
      </c>
      <c r="X74" s="135"/>
    </row>
    <row r="75" spans="1:252" s="53" customFormat="1" ht="19.5" customHeight="1">
      <c r="B75" s="73">
        <f>+B74+1</f>
        <v>2</v>
      </c>
      <c r="C75" s="54"/>
      <c r="D75" s="365"/>
      <c r="E75" s="378"/>
      <c r="F75" s="363"/>
      <c r="G75" s="379"/>
      <c r="H75" s="380"/>
      <c r="I75" s="381"/>
      <c r="J75" s="373"/>
      <c r="K75" s="373"/>
      <c r="L75" s="368">
        <f t="shared" si="112"/>
        <v>0</v>
      </c>
      <c r="M75" s="369">
        <v>0</v>
      </c>
      <c r="N75" s="370">
        <f t="shared" si="113"/>
        <v>0</v>
      </c>
      <c r="O75" s="370">
        <f t="shared" si="114"/>
        <v>0</v>
      </c>
      <c r="P75" s="374"/>
      <c r="Q75" s="371">
        <f t="shared" si="115"/>
        <v>0</v>
      </c>
      <c r="R75" s="371">
        <f t="shared" si="116"/>
        <v>0</v>
      </c>
      <c r="S75" s="371">
        <f t="shared" si="117"/>
        <v>0</v>
      </c>
      <c r="T75" s="372">
        <f t="shared" si="118"/>
        <v>0</v>
      </c>
      <c r="U75" s="372">
        <f t="shared" si="119"/>
        <v>0</v>
      </c>
      <c r="V75" s="372">
        <f t="shared" si="120"/>
        <v>0</v>
      </c>
      <c r="W75" s="367" t="s">
        <v>157</v>
      </c>
      <c r="X75" s="135"/>
    </row>
    <row r="76" spans="1:252" s="53" customFormat="1" ht="19.5" customHeight="1">
      <c r="B76" s="73">
        <f t="shared" ref="B76" si="121">+B75+1</f>
        <v>3</v>
      </c>
      <c r="C76" s="54"/>
      <c r="D76" s="365"/>
      <c r="E76" s="378"/>
      <c r="F76" s="363"/>
      <c r="G76" s="379"/>
      <c r="H76" s="380"/>
      <c r="I76" s="381"/>
      <c r="J76" s="373"/>
      <c r="K76" s="373"/>
      <c r="L76" s="368">
        <f t="shared" si="112"/>
        <v>0</v>
      </c>
      <c r="M76" s="369">
        <v>0</v>
      </c>
      <c r="N76" s="370">
        <f t="shared" si="113"/>
        <v>0</v>
      </c>
      <c r="O76" s="370">
        <f t="shared" si="114"/>
        <v>0</v>
      </c>
      <c r="P76" s="374"/>
      <c r="Q76" s="371">
        <f t="shared" si="115"/>
        <v>0</v>
      </c>
      <c r="R76" s="371">
        <f t="shared" si="116"/>
        <v>0</v>
      </c>
      <c r="S76" s="371">
        <f t="shared" si="117"/>
        <v>0</v>
      </c>
      <c r="T76" s="372">
        <f t="shared" si="118"/>
        <v>0</v>
      </c>
      <c r="U76" s="372">
        <f t="shared" si="119"/>
        <v>0</v>
      </c>
      <c r="V76" s="372">
        <f t="shared" si="120"/>
        <v>0</v>
      </c>
      <c r="W76" s="367" t="s">
        <v>157</v>
      </c>
      <c r="X76" s="135"/>
    </row>
    <row r="77" spans="1:252" s="79" customFormat="1" ht="19.5" customHeight="1">
      <c r="A77" s="53"/>
      <c r="B77" s="117"/>
      <c r="C77" s="1188" t="s">
        <v>55</v>
      </c>
      <c r="D77" s="1172"/>
      <c r="E77" s="1172"/>
      <c r="F77" s="1173"/>
      <c r="G77" s="118"/>
      <c r="H77" s="119"/>
      <c r="I77" s="119"/>
      <c r="J77" s="111">
        <f t="shared" ref="J77:O77" si="122">SUM(J74:J76)</f>
        <v>0</v>
      </c>
      <c r="K77" s="111">
        <f t="shared" si="122"/>
        <v>0</v>
      </c>
      <c r="L77" s="111">
        <f t="shared" si="122"/>
        <v>0</v>
      </c>
      <c r="M77" s="111">
        <f t="shared" si="122"/>
        <v>0</v>
      </c>
      <c r="N77" s="111">
        <f t="shared" si="122"/>
        <v>0</v>
      </c>
      <c r="O77" s="111">
        <f t="shared" si="122"/>
        <v>0</v>
      </c>
      <c r="P77" s="111"/>
      <c r="Q77" s="111">
        <f>SUM(Q74:Q76)</f>
        <v>0</v>
      </c>
      <c r="R77" s="111"/>
      <c r="S77" s="111" t="e">
        <f t="shared" ref="S77:S81" si="123">+T77/O77</f>
        <v>#DIV/0!</v>
      </c>
      <c r="T77" s="111">
        <f>SUM(T74:T76)</f>
        <v>0</v>
      </c>
      <c r="U77" s="111">
        <f>SUM(U74:U76)</f>
        <v>0</v>
      </c>
      <c r="V77" s="111">
        <f>SUM(V74:V76)</f>
        <v>0</v>
      </c>
      <c r="W77" s="111">
        <f>SUM(W74:W74)</f>
        <v>0</v>
      </c>
      <c r="X77" s="111">
        <f>SUM(X74:X74)</f>
        <v>0</v>
      </c>
      <c r="Y77" s="53"/>
      <c r="Z77" s="7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</row>
    <row r="78" spans="1:252" s="79" customFormat="1" ht="19.5" customHeight="1">
      <c r="A78" s="62"/>
      <c r="B78" s="58"/>
      <c r="C78" s="1193" t="s">
        <v>46</v>
      </c>
      <c r="D78" s="1193"/>
      <c r="E78" s="1193"/>
      <c r="F78" s="1193"/>
      <c r="G78" s="59"/>
      <c r="H78" s="60"/>
      <c r="I78" s="61" t="s">
        <v>37</v>
      </c>
      <c r="J78" s="33"/>
      <c r="K78" s="33"/>
      <c r="L78" s="33"/>
      <c r="M78" s="33"/>
      <c r="N78" s="33"/>
      <c r="O78" s="33"/>
      <c r="P78" s="33"/>
      <c r="Q78" s="33"/>
      <c r="R78" s="111"/>
      <c r="S78" s="111"/>
      <c r="T78" s="33"/>
      <c r="U78" s="33"/>
      <c r="V78" s="33"/>
      <c r="W78" s="33"/>
      <c r="X78" s="71">
        <f>+V77+X71</f>
        <v>0</v>
      </c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</row>
    <row r="79" spans="1:252" s="79" customFormat="1" ht="19.5" customHeight="1">
      <c r="A79" s="62"/>
      <c r="B79" s="63"/>
      <c r="C79" s="1194"/>
      <c r="D79" s="1194"/>
      <c r="E79" s="1194"/>
      <c r="F79" s="1194"/>
      <c r="G79" s="64"/>
      <c r="H79" s="65"/>
      <c r="I79" s="66" t="s">
        <v>38</v>
      </c>
      <c r="J79" s="39"/>
      <c r="K79" s="39"/>
      <c r="L79" s="39"/>
      <c r="M79" s="39"/>
      <c r="N79" s="39"/>
      <c r="O79" s="39"/>
      <c r="P79" s="39"/>
      <c r="Q79" s="39"/>
      <c r="R79" s="111"/>
      <c r="S79" s="111"/>
      <c r="T79" s="39"/>
      <c r="U79" s="39"/>
      <c r="V79" s="39"/>
      <c r="W79" s="39"/>
      <c r="X79" s="7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</row>
    <row r="80" spans="1:252" s="79" customFormat="1" ht="19.5" customHeight="1">
      <c r="A80" s="62"/>
      <c r="B80" s="67"/>
      <c r="C80" s="1193" t="s">
        <v>47</v>
      </c>
      <c r="D80" s="1193"/>
      <c r="E80" s="1193"/>
      <c r="F80" s="1193"/>
      <c r="G80" s="68"/>
      <c r="H80" s="69"/>
      <c r="I80" s="70" t="s">
        <v>37</v>
      </c>
      <c r="J80" s="33"/>
      <c r="K80" s="33"/>
      <c r="L80" s="33"/>
      <c r="M80" s="33"/>
      <c r="N80" s="33"/>
      <c r="O80" s="33"/>
      <c r="P80" s="33"/>
      <c r="Q80" s="33"/>
      <c r="R80" s="33"/>
      <c r="S80" s="33" t="e">
        <f t="shared" si="123"/>
        <v>#DIV/0!</v>
      </c>
      <c r="T80" s="33"/>
      <c r="U80" s="33"/>
      <c r="V80" s="33"/>
      <c r="W80" s="33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</row>
    <row r="81" spans="1:252" s="79" customFormat="1" ht="19.5" customHeight="1">
      <c r="A81" s="62"/>
      <c r="B81" s="116"/>
      <c r="C81" s="1194"/>
      <c r="D81" s="1194"/>
      <c r="E81" s="1194"/>
      <c r="F81" s="1194"/>
      <c r="G81" s="64"/>
      <c r="H81" s="65"/>
      <c r="I81" s="82" t="s">
        <v>38</v>
      </c>
      <c r="J81" s="39"/>
      <c r="K81" s="39"/>
      <c r="L81" s="39"/>
      <c r="M81" s="39"/>
      <c r="N81" s="39"/>
      <c r="O81" s="39"/>
      <c r="P81" s="39"/>
      <c r="Q81" s="39"/>
      <c r="R81" s="39"/>
      <c r="S81" s="39" t="e">
        <f t="shared" si="123"/>
        <v>#DIV/0!</v>
      </c>
      <c r="T81" s="39"/>
      <c r="U81" s="39"/>
      <c r="V81" s="39"/>
      <c r="W81" s="39"/>
      <c r="X81" s="7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</row>
    <row r="82" spans="1:252" s="79" customFormat="1" ht="19.5" customHeight="1">
      <c r="A82" s="78"/>
      <c r="B82" s="120">
        <v>1</v>
      </c>
      <c r="C82" s="931">
        <f>+C74+1</f>
        <v>43930</v>
      </c>
      <c r="D82" s="128"/>
      <c r="E82" s="121"/>
      <c r="F82" s="122" t="s">
        <v>36</v>
      </c>
      <c r="G82" s="23"/>
      <c r="H82" s="24"/>
      <c r="I82" s="25"/>
      <c r="J82" s="20"/>
      <c r="K82" s="20"/>
      <c r="L82" s="97">
        <f t="shared" ref="L82:L84" si="124">+J82-K82</f>
        <v>0</v>
      </c>
      <c r="M82" s="21">
        <v>0</v>
      </c>
      <c r="N82" s="10">
        <f t="shared" ref="N82:N84" si="125">L82*M82%</f>
        <v>0</v>
      </c>
      <c r="O82" s="10">
        <f t="shared" ref="O82:O84" si="126">L82-N82</f>
        <v>0</v>
      </c>
      <c r="P82" s="447"/>
      <c r="Q82" s="131">
        <f t="shared" ref="Q82:Q84" si="127">ROUND((O82*P82),0)</f>
        <v>0</v>
      </c>
      <c r="R82" s="131">
        <f t="shared" ref="R82:R84" si="128">ROUND(P82*0.5025%,2)</f>
        <v>0</v>
      </c>
      <c r="S82" s="131">
        <f t="shared" ref="S82:S84" si="129">P82+R82</f>
        <v>0</v>
      </c>
      <c r="T82" s="132">
        <f t="shared" ref="T82:T84" si="130">ROUND((O82*+S82),0)</f>
        <v>0</v>
      </c>
      <c r="U82" s="132">
        <f t="shared" ref="U82:U84" si="131">ROUND((T82*0.5%),0)</f>
        <v>0</v>
      </c>
      <c r="V82" s="132">
        <f t="shared" ref="V82:V84" si="132">ROUND((T82-U82),0)</f>
        <v>0</v>
      </c>
      <c r="W82" s="367" t="s">
        <v>157</v>
      </c>
      <c r="X82" s="135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</row>
    <row r="83" spans="1:252" s="79" customFormat="1" ht="19.5" customHeight="1">
      <c r="B83" s="120">
        <v>2</v>
      </c>
      <c r="C83" s="54"/>
      <c r="D83" s="127"/>
      <c r="E83" s="121"/>
      <c r="F83" s="121"/>
      <c r="G83" s="23"/>
      <c r="H83" s="24"/>
      <c r="I83" s="25"/>
      <c r="J83" s="20"/>
      <c r="K83" s="20"/>
      <c r="L83" s="97">
        <f t="shared" si="124"/>
        <v>0</v>
      </c>
      <c r="M83" s="21">
        <v>0</v>
      </c>
      <c r="N83" s="10">
        <f t="shared" si="125"/>
        <v>0</v>
      </c>
      <c r="O83" s="10">
        <f t="shared" si="126"/>
        <v>0</v>
      </c>
      <c r="P83" s="447"/>
      <c r="Q83" s="131">
        <f t="shared" si="127"/>
        <v>0</v>
      </c>
      <c r="R83" s="131">
        <f t="shared" si="128"/>
        <v>0</v>
      </c>
      <c r="S83" s="131">
        <f t="shared" si="129"/>
        <v>0</v>
      </c>
      <c r="T83" s="132">
        <f t="shared" si="130"/>
        <v>0</v>
      </c>
      <c r="U83" s="132">
        <f t="shared" si="131"/>
        <v>0</v>
      </c>
      <c r="V83" s="132">
        <f t="shared" si="132"/>
        <v>0</v>
      </c>
      <c r="W83" s="367" t="s">
        <v>157</v>
      </c>
      <c r="X83" s="135"/>
    </row>
    <row r="84" spans="1:252" s="79" customFormat="1" ht="19.5" customHeight="1">
      <c r="A84" s="101"/>
      <c r="B84" s="120">
        <v>3</v>
      </c>
      <c r="C84" s="100"/>
      <c r="D84" s="128"/>
      <c r="E84" s="121"/>
      <c r="F84" s="121"/>
      <c r="G84" s="23"/>
      <c r="H84" s="24"/>
      <c r="I84" s="25"/>
      <c r="J84" s="20"/>
      <c r="K84" s="20"/>
      <c r="L84" s="97">
        <f t="shared" si="124"/>
        <v>0</v>
      </c>
      <c r="M84" s="21">
        <v>0</v>
      </c>
      <c r="N84" s="10">
        <f t="shared" si="125"/>
        <v>0</v>
      </c>
      <c r="O84" s="10">
        <f t="shared" si="126"/>
        <v>0</v>
      </c>
      <c r="P84" s="447"/>
      <c r="Q84" s="131">
        <f t="shared" si="127"/>
        <v>0</v>
      </c>
      <c r="R84" s="131">
        <f t="shared" si="128"/>
        <v>0</v>
      </c>
      <c r="S84" s="131">
        <f t="shared" si="129"/>
        <v>0</v>
      </c>
      <c r="T84" s="132">
        <f t="shared" si="130"/>
        <v>0</v>
      </c>
      <c r="U84" s="132">
        <f t="shared" si="131"/>
        <v>0</v>
      </c>
      <c r="V84" s="132">
        <f t="shared" si="132"/>
        <v>0</v>
      </c>
      <c r="W84" s="367" t="s">
        <v>157</v>
      </c>
      <c r="X84" s="135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  <c r="EC84" s="101"/>
      <c r="ED84" s="101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1"/>
      <c r="EP84" s="101"/>
      <c r="EQ84" s="101"/>
      <c r="ER84" s="101"/>
      <c r="ES84" s="101"/>
      <c r="ET84" s="101"/>
      <c r="EU84" s="101"/>
      <c r="EV84" s="101"/>
      <c r="EW84" s="101"/>
      <c r="EX84" s="101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1"/>
      <c r="FU84" s="101"/>
      <c r="FV84" s="101"/>
      <c r="FW84" s="101"/>
      <c r="FX84" s="101"/>
      <c r="FY84" s="101"/>
      <c r="FZ84" s="101"/>
      <c r="GA84" s="101"/>
      <c r="GB84" s="101"/>
      <c r="GC84" s="101"/>
      <c r="GD84" s="101"/>
      <c r="GE84" s="101"/>
      <c r="GF84" s="101"/>
      <c r="GG84" s="101"/>
      <c r="GH84" s="101"/>
      <c r="GI84" s="101"/>
      <c r="GJ84" s="101"/>
      <c r="GK84" s="101"/>
      <c r="GL84" s="101"/>
      <c r="GM84" s="101"/>
      <c r="GN84" s="101"/>
      <c r="GO84" s="101"/>
      <c r="GP84" s="101"/>
      <c r="GQ84" s="101"/>
      <c r="GR84" s="101"/>
      <c r="GS84" s="101"/>
      <c r="GT84" s="101"/>
      <c r="GU84" s="101"/>
      <c r="GV84" s="101"/>
      <c r="GW84" s="101"/>
      <c r="GX84" s="101"/>
      <c r="GY84" s="101"/>
      <c r="GZ84" s="101"/>
      <c r="HA84" s="101"/>
      <c r="HB84" s="101"/>
      <c r="HC84" s="101"/>
      <c r="HD84" s="101"/>
      <c r="HE84" s="101"/>
      <c r="HF84" s="101"/>
      <c r="HG84" s="101"/>
      <c r="HH84" s="101"/>
      <c r="HI84" s="101"/>
      <c r="HJ84" s="101"/>
      <c r="HK84" s="101"/>
      <c r="HL84" s="101"/>
      <c r="HM84" s="101"/>
      <c r="HN84" s="101"/>
      <c r="HO84" s="101"/>
      <c r="HP84" s="101"/>
      <c r="HQ84" s="101"/>
      <c r="HR84" s="101"/>
      <c r="HS84" s="101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</row>
    <row r="85" spans="1:252" s="101" customFormat="1" ht="19.5" customHeight="1">
      <c r="A85" s="155"/>
      <c r="B85" s="27"/>
      <c r="C85" s="1169" t="s">
        <v>56</v>
      </c>
      <c r="D85" s="1170"/>
      <c r="E85" s="1170"/>
      <c r="F85" s="1171"/>
      <c r="G85" s="5"/>
      <c r="H85" s="5"/>
      <c r="I85" s="5"/>
      <c r="J85" s="7">
        <f>SUM(J82:J84)</f>
        <v>0</v>
      </c>
      <c r="K85" s="7">
        <f>SUM(K82:K84)</f>
        <v>0</v>
      </c>
      <c r="L85" s="7">
        <f>SUM(L82:L84)</f>
        <v>0</v>
      </c>
      <c r="M85" s="28" t="e">
        <f>N85/L85%</f>
        <v>#DIV/0!</v>
      </c>
      <c r="N85" s="7">
        <f>SUM(N82:N84)</f>
        <v>0</v>
      </c>
      <c r="O85" s="7">
        <f>SUM(O82:O84)</f>
        <v>0</v>
      </c>
      <c r="P85" s="28"/>
      <c r="Q85" s="7">
        <f>SUM(Q82:Q84)</f>
        <v>0</v>
      </c>
      <c r="R85" s="111"/>
      <c r="S85" s="111" t="e">
        <f>+T85/O85</f>
        <v>#DIV/0!</v>
      </c>
      <c r="T85" s="7">
        <f>SUM(T82:T84)</f>
        <v>0</v>
      </c>
      <c r="U85" s="7">
        <f>SUM(U82:U84)</f>
        <v>0</v>
      </c>
      <c r="V85" s="7">
        <f>SUM(V82:V84)</f>
        <v>0</v>
      </c>
      <c r="W85" s="7">
        <f>SUM(W82:W84)</f>
        <v>0</v>
      </c>
      <c r="X85" s="7">
        <f>SUM(X82:X84)</f>
        <v>0</v>
      </c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155"/>
      <c r="BW85" s="155"/>
      <c r="BX85" s="155"/>
      <c r="BY85" s="155"/>
      <c r="BZ85" s="155"/>
      <c r="CA85" s="155"/>
      <c r="CB85" s="155"/>
      <c r="CC85" s="155"/>
      <c r="CD85" s="155"/>
      <c r="CE85" s="155"/>
      <c r="CF85" s="155"/>
      <c r="CG85" s="155"/>
      <c r="CH85" s="155"/>
      <c r="CI85" s="155"/>
      <c r="CJ85" s="155"/>
      <c r="CK85" s="155"/>
      <c r="CL85" s="155"/>
      <c r="CM85" s="155"/>
      <c r="CN85" s="155"/>
      <c r="CO85" s="155"/>
      <c r="CP85" s="155"/>
      <c r="CQ85" s="155"/>
      <c r="CR85" s="155"/>
      <c r="CS85" s="155"/>
      <c r="CT85" s="155"/>
      <c r="CU85" s="155"/>
      <c r="CV85" s="155"/>
      <c r="CW85" s="155"/>
      <c r="CX85" s="155"/>
      <c r="CY85" s="155"/>
      <c r="CZ85" s="155"/>
      <c r="DA85" s="155"/>
      <c r="DB85" s="155"/>
      <c r="DC85" s="155"/>
      <c r="DD85" s="155"/>
      <c r="DE85" s="155"/>
      <c r="DF85" s="155"/>
      <c r="DG85" s="155"/>
      <c r="DH85" s="155"/>
      <c r="DI85" s="155"/>
      <c r="DJ85" s="155"/>
      <c r="DK85" s="155"/>
      <c r="DL85" s="155"/>
      <c r="DM85" s="155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  <c r="EG85" s="155"/>
      <c r="EH85" s="155"/>
      <c r="EI85" s="155"/>
      <c r="EJ85" s="155"/>
      <c r="EK85" s="155"/>
      <c r="EL85" s="155"/>
      <c r="EM85" s="155"/>
      <c r="EN85" s="155"/>
      <c r="EO85" s="155"/>
      <c r="EP85" s="155"/>
      <c r="EQ85" s="155"/>
      <c r="ER85" s="155"/>
      <c r="ES85" s="155"/>
      <c r="ET85" s="155"/>
      <c r="EU85" s="155"/>
      <c r="EV85" s="155"/>
      <c r="EW85" s="155"/>
      <c r="EX85" s="155"/>
      <c r="EY85" s="155"/>
      <c r="EZ85" s="155"/>
      <c r="FA85" s="155"/>
      <c r="FB85" s="155"/>
      <c r="FC85" s="155"/>
      <c r="FD85" s="155"/>
      <c r="FE85" s="155"/>
      <c r="FF85" s="155"/>
      <c r="FG85" s="155"/>
      <c r="FH85" s="155"/>
      <c r="FI85" s="155"/>
      <c r="FJ85" s="155"/>
      <c r="FK85" s="155"/>
      <c r="FL85" s="155"/>
      <c r="FM85" s="155"/>
      <c r="FN85" s="155"/>
      <c r="FO85" s="155"/>
      <c r="FP85" s="155"/>
      <c r="FQ85" s="155"/>
      <c r="FR85" s="155"/>
      <c r="FS85" s="155"/>
      <c r="FT85" s="155"/>
      <c r="FU85" s="155"/>
      <c r="FV85" s="155"/>
      <c r="FW85" s="155"/>
      <c r="FX85" s="155"/>
      <c r="FY85" s="155"/>
      <c r="FZ85" s="155"/>
      <c r="GA85" s="155"/>
      <c r="GB85" s="155"/>
      <c r="GC85" s="155"/>
      <c r="GD85" s="155"/>
      <c r="GE85" s="155"/>
      <c r="GF85" s="155"/>
      <c r="GG85" s="155"/>
      <c r="GH85" s="155"/>
      <c r="GI85" s="155"/>
      <c r="GJ85" s="155"/>
      <c r="GK85" s="155"/>
      <c r="GL85" s="155"/>
      <c r="GM85" s="155"/>
      <c r="GN85" s="155"/>
      <c r="GO85" s="155"/>
      <c r="GP85" s="155"/>
      <c r="GQ85" s="155"/>
      <c r="GR85" s="155"/>
      <c r="GS85" s="155"/>
      <c r="GT85" s="155"/>
      <c r="GU85" s="155"/>
      <c r="GV85" s="155"/>
      <c r="GW85" s="155"/>
      <c r="GX85" s="155"/>
      <c r="GY85" s="155"/>
      <c r="GZ85" s="155"/>
      <c r="HA85" s="155"/>
      <c r="HB85" s="155"/>
      <c r="HC85" s="155"/>
      <c r="HD85" s="155"/>
      <c r="HE85" s="155"/>
      <c r="HF85" s="155"/>
      <c r="HG85" s="155"/>
      <c r="HH85" s="155"/>
      <c r="HI85" s="155"/>
      <c r="HJ85" s="155"/>
      <c r="HK85" s="155"/>
      <c r="HL85" s="155"/>
      <c r="HM85" s="155"/>
      <c r="HN85" s="155"/>
      <c r="HO85" s="155"/>
      <c r="HP85" s="155"/>
      <c r="HQ85" s="155"/>
      <c r="HR85" s="155"/>
      <c r="HS85" s="155"/>
      <c r="HT85" s="155"/>
      <c r="HU85" s="155"/>
      <c r="HV85" s="155"/>
      <c r="HW85" s="155"/>
      <c r="HX85" s="155"/>
      <c r="HY85" s="155"/>
      <c r="HZ85" s="155"/>
      <c r="IA85" s="155"/>
      <c r="IB85" s="155"/>
      <c r="IC85" s="155"/>
      <c r="ID85" s="155"/>
      <c r="IE85" s="155"/>
      <c r="IF85" s="155"/>
      <c r="IG85" s="155"/>
      <c r="IH85" s="155"/>
      <c r="II85" s="155"/>
      <c r="IJ85" s="155"/>
      <c r="IK85" s="155"/>
      <c r="IL85" s="155"/>
      <c r="IM85" s="155"/>
      <c r="IN85" s="155"/>
      <c r="IO85" s="155"/>
      <c r="IP85" s="155"/>
      <c r="IQ85" s="155"/>
      <c r="IR85" s="155"/>
    </row>
    <row r="86" spans="1:252" s="101" customFormat="1" ht="19.5" customHeight="1">
      <c r="A86" s="6"/>
      <c r="B86" s="29"/>
      <c r="C86" s="1180" t="s">
        <v>46</v>
      </c>
      <c r="D86" s="1180"/>
      <c r="E86" s="1180"/>
      <c r="F86" s="1180"/>
      <c r="G86" s="30"/>
      <c r="H86" s="31"/>
      <c r="I86" s="32" t="s">
        <v>37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4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</row>
    <row r="87" spans="1:252" s="101" customFormat="1" ht="19.5" customHeight="1">
      <c r="A87" s="6"/>
      <c r="B87" s="35"/>
      <c r="C87" s="1185"/>
      <c r="D87" s="1185"/>
      <c r="E87" s="1185"/>
      <c r="F87" s="1185"/>
      <c r="G87" s="36"/>
      <c r="H87" s="37"/>
      <c r="I87" s="38" t="s">
        <v>38</v>
      </c>
      <c r="J87" s="39">
        <f>J85-J86</f>
        <v>0</v>
      </c>
      <c r="K87" s="39">
        <f t="shared" ref="K87:V87" si="133">K85-K86</f>
        <v>0</v>
      </c>
      <c r="L87" s="39">
        <f t="shared" si="133"/>
        <v>0</v>
      </c>
      <c r="M87" s="39" t="e">
        <f t="shared" si="133"/>
        <v>#DIV/0!</v>
      </c>
      <c r="N87" s="39">
        <f t="shared" si="133"/>
        <v>0</v>
      </c>
      <c r="O87" s="39">
        <f t="shared" si="133"/>
        <v>0</v>
      </c>
      <c r="P87" s="39"/>
      <c r="Q87" s="39">
        <f t="shared" si="133"/>
        <v>0</v>
      </c>
      <c r="R87" s="39"/>
      <c r="S87" s="39" t="e">
        <f t="shared" si="133"/>
        <v>#DIV/0!</v>
      </c>
      <c r="T87" s="39">
        <f t="shared" si="133"/>
        <v>0</v>
      </c>
      <c r="U87" s="39">
        <f t="shared" si="133"/>
        <v>0</v>
      </c>
      <c r="V87" s="39">
        <f t="shared" si="133"/>
        <v>0</v>
      </c>
      <c r="W87" s="40"/>
      <c r="X87" s="41">
        <f>+V85+X78</f>
        <v>0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</row>
    <row r="88" spans="1:252" s="101" customFormat="1" ht="19.5" customHeight="1">
      <c r="A88" s="6"/>
      <c r="B88" s="42"/>
      <c r="C88" s="1180" t="s">
        <v>47</v>
      </c>
      <c r="D88" s="1180"/>
      <c r="E88" s="1180"/>
      <c r="F88" s="1180"/>
      <c r="G88" s="43"/>
      <c r="H88" s="44"/>
      <c r="I88" s="45" t="s">
        <v>37</v>
      </c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</row>
    <row r="89" spans="1:252" s="101" customFormat="1" ht="18.75" customHeight="1">
      <c r="A89" s="6"/>
      <c r="B89" s="35"/>
      <c r="C89" s="1185"/>
      <c r="D89" s="1185"/>
      <c r="E89" s="1185"/>
      <c r="F89" s="1185"/>
      <c r="G89" s="36"/>
      <c r="H89" s="37"/>
      <c r="I89" s="38" t="s">
        <v>38</v>
      </c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40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</row>
    <row r="90" spans="1:252" s="101" customFormat="1" ht="20.100000000000001" customHeight="1">
      <c r="A90" s="155"/>
      <c r="B90" s="2">
        <v>1</v>
      </c>
      <c r="C90" s="933">
        <f>+C82+1</f>
        <v>43931</v>
      </c>
      <c r="D90" s="128"/>
      <c r="E90" s="121"/>
      <c r="F90" s="122" t="s">
        <v>36</v>
      </c>
      <c r="G90" s="23"/>
      <c r="H90" s="24"/>
      <c r="I90" s="25"/>
      <c r="J90" s="20"/>
      <c r="K90" s="20"/>
      <c r="L90" s="97">
        <f t="shared" ref="L90:L92" si="134">+J90-K90</f>
        <v>0</v>
      </c>
      <c r="M90" s="21">
        <v>0</v>
      </c>
      <c r="N90" s="10">
        <f t="shared" ref="N90:N92" si="135">L90*M90%</f>
        <v>0</v>
      </c>
      <c r="O90" s="10">
        <f t="shared" ref="O90:O92" si="136">L90-N90</f>
        <v>0</v>
      </c>
      <c r="P90" s="447"/>
      <c r="Q90" s="131">
        <f t="shared" ref="Q90:Q92" si="137">ROUND((O90*P90),0)</f>
        <v>0</v>
      </c>
      <c r="R90" s="131">
        <f t="shared" ref="R90:R92" si="138">ROUND(P90*0.5025%,2)</f>
        <v>0</v>
      </c>
      <c r="S90" s="131">
        <f t="shared" ref="S90:S92" si="139">P90+R90</f>
        <v>0</v>
      </c>
      <c r="T90" s="132">
        <f t="shared" ref="T90:T92" si="140">ROUND((O90*+S90),0)</f>
        <v>0</v>
      </c>
      <c r="U90" s="132">
        <f t="shared" ref="U90:U92" si="141">ROUND((T90*0.5%),0)</f>
        <v>0</v>
      </c>
      <c r="V90" s="132">
        <f t="shared" ref="V90:V92" si="142">ROUND((T90-U90),0)</f>
        <v>0</v>
      </c>
      <c r="W90" s="367" t="s">
        <v>157</v>
      </c>
      <c r="X90" s="13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  <c r="BM90" s="155"/>
      <c r="BN90" s="155"/>
      <c r="BO90" s="155"/>
      <c r="BP90" s="155"/>
      <c r="BQ90" s="155"/>
      <c r="BR90" s="155"/>
      <c r="BS90" s="155"/>
      <c r="BT90" s="155"/>
      <c r="BU90" s="155"/>
      <c r="BV90" s="155"/>
      <c r="BW90" s="155"/>
      <c r="BX90" s="155"/>
      <c r="BY90" s="155"/>
      <c r="BZ90" s="155"/>
      <c r="CA90" s="155"/>
      <c r="CB90" s="155"/>
      <c r="CC90" s="155"/>
      <c r="CD90" s="155"/>
      <c r="CE90" s="155"/>
      <c r="CF90" s="155"/>
      <c r="CG90" s="155"/>
      <c r="CH90" s="155"/>
      <c r="CI90" s="155"/>
      <c r="CJ90" s="155"/>
      <c r="CK90" s="155"/>
      <c r="CL90" s="155"/>
      <c r="CM90" s="155"/>
      <c r="CN90" s="155"/>
      <c r="CO90" s="155"/>
      <c r="CP90" s="155"/>
      <c r="CQ90" s="155"/>
      <c r="CR90" s="155"/>
      <c r="CS90" s="155"/>
      <c r="CT90" s="155"/>
      <c r="CU90" s="155"/>
      <c r="CV90" s="155"/>
      <c r="CW90" s="155"/>
      <c r="CX90" s="155"/>
      <c r="CY90" s="155"/>
      <c r="CZ90" s="155"/>
      <c r="DA90" s="155"/>
      <c r="DB90" s="155"/>
      <c r="DC90" s="155"/>
      <c r="DD90" s="155"/>
      <c r="DE90" s="155"/>
      <c r="DF90" s="155"/>
      <c r="DG90" s="155"/>
      <c r="DH90" s="155"/>
      <c r="DI90" s="155"/>
      <c r="DJ90" s="155"/>
      <c r="DK90" s="155"/>
      <c r="DL90" s="155"/>
      <c r="DM90" s="155"/>
      <c r="DN90" s="155"/>
      <c r="DO90" s="155"/>
      <c r="DP90" s="155"/>
      <c r="DQ90" s="155"/>
      <c r="DR90" s="155"/>
      <c r="DS90" s="155"/>
      <c r="DT90" s="155"/>
      <c r="DU90" s="155"/>
      <c r="DV90" s="155"/>
      <c r="DW90" s="155"/>
      <c r="DX90" s="155"/>
      <c r="DY90" s="155"/>
      <c r="DZ90" s="155"/>
      <c r="EA90" s="155"/>
      <c r="EB90" s="155"/>
      <c r="EC90" s="155"/>
      <c r="ED90" s="155"/>
      <c r="EE90" s="155"/>
      <c r="EF90" s="155"/>
      <c r="EG90" s="155"/>
      <c r="EH90" s="155"/>
      <c r="EI90" s="155"/>
      <c r="EJ90" s="155"/>
      <c r="EK90" s="155"/>
      <c r="EL90" s="155"/>
      <c r="EM90" s="155"/>
      <c r="EN90" s="155"/>
      <c r="EO90" s="155"/>
      <c r="EP90" s="155"/>
      <c r="EQ90" s="155"/>
      <c r="ER90" s="155"/>
      <c r="ES90" s="155"/>
      <c r="ET90" s="155"/>
      <c r="EU90" s="155"/>
      <c r="EV90" s="155"/>
      <c r="EW90" s="155"/>
      <c r="EX90" s="155"/>
      <c r="EY90" s="155"/>
      <c r="EZ90" s="155"/>
      <c r="FA90" s="155"/>
      <c r="FB90" s="155"/>
      <c r="FC90" s="155"/>
      <c r="FD90" s="155"/>
      <c r="FE90" s="155"/>
      <c r="FF90" s="155"/>
      <c r="FG90" s="155"/>
      <c r="FH90" s="155"/>
      <c r="FI90" s="155"/>
      <c r="FJ90" s="155"/>
      <c r="FK90" s="155"/>
      <c r="FL90" s="155"/>
      <c r="FM90" s="155"/>
      <c r="FN90" s="155"/>
      <c r="FO90" s="155"/>
      <c r="FP90" s="155"/>
      <c r="FQ90" s="155"/>
      <c r="FR90" s="155"/>
      <c r="FS90" s="155"/>
      <c r="FT90" s="155"/>
      <c r="FU90" s="155"/>
      <c r="FV90" s="155"/>
      <c r="FW90" s="155"/>
      <c r="FX90" s="155"/>
      <c r="FY90" s="155"/>
      <c r="FZ90" s="155"/>
      <c r="GA90" s="155"/>
      <c r="GB90" s="155"/>
      <c r="GC90" s="155"/>
      <c r="GD90" s="155"/>
      <c r="GE90" s="155"/>
      <c r="GF90" s="155"/>
      <c r="GG90" s="155"/>
      <c r="GH90" s="155"/>
      <c r="GI90" s="155"/>
      <c r="GJ90" s="155"/>
      <c r="GK90" s="155"/>
      <c r="GL90" s="155"/>
      <c r="GM90" s="155"/>
      <c r="GN90" s="155"/>
      <c r="GO90" s="155"/>
      <c r="GP90" s="155"/>
      <c r="GQ90" s="155"/>
      <c r="GR90" s="155"/>
      <c r="GS90" s="155"/>
      <c r="GT90" s="155"/>
      <c r="GU90" s="155"/>
      <c r="GV90" s="155"/>
      <c r="GW90" s="155"/>
      <c r="GX90" s="155"/>
      <c r="GY90" s="155"/>
      <c r="GZ90" s="155"/>
      <c r="HA90" s="155"/>
      <c r="HB90" s="155"/>
      <c r="HC90" s="155"/>
      <c r="HD90" s="155"/>
      <c r="HE90" s="155"/>
      <c r="HF90" s="155"/>
      <c r="HG90" s="155"/>
      <c r="HH90" s="155"/>
      <c r="HI90" s="155"/>
      <c r="HJ90" s="155"/>
      <c r="HK90" s="155"/>
      <c r="HL90" s="155"/>
      <c r="HM90" s="155"/>
      <c r="HN90" s="155"/>
      <c r="HO90" s="155"/>
      <c r="HP90" s="155"/>
      <c r="HQ90" s="155"/>
      <c r="HR90" s="155"/>
      <c r="HS90" s="155"/>
      <c r="HT90" s="155"/>
      <c r="HU90" s="155"/>
      <c r="HV90" s="155"/>
      <c r="HW90" s="155"/>
      <c r="HX90" s="155"/>
      <c r="HY90" s="155"/>
      <c r="HZ90" s="155"/>
      <c r="IA90" s="155"/>
      <c r="IB90" s="155"/>
      <c r="IC90" s="155"/>
      <c r="ID90" s="155"/>
      <c r="IE90" s="155"/>
      <c r="IF90" s="155"/>
      <c r="IG90" s="155"/>
      <c r="IH90" s="155"/>
      <c r="II90" s="155"/>
      <c r="IJ90" s="155"/>
      <c r="IK90" s="155"/>
      <c r="IL90" s="155"/>
      <c r="IM90" s="155"/>
      <c r="IN90" s="155"/>
      <c r="IO90" s="155"/>
      <c r="IP90" s="155"/>
      <c r="IQ90" s="155"/>
      <c r="IR90" s="155"/>
    </row>
    <row r="91" spans="1:252" s="101" customFormat="1" ht="20.100000000000001" customHeight="1">
      <c r="A91" s="155"/>
      <c r="B91" s="3">
        <f>+B90+1</f>
        <v>2</v>
      </c>
      <c r="C91" s="1"/>
      <c r="D91" s="127"/>
      <c r="E91" s="121"/>
      <c r="F91" s="121"/>
      <c r="G91" s="23"/>
      <c r="H91" s="24"/>
      <c r="I91" s="25"/>
      <c r="J91" s="20"/>
      <c r="K91" s="20"/>
      <c r="L91" s="97">
        <f t="shared" si="134"/>
        <v>0</v>
      </c>
      <c r="M91" s="21">
        <v>0</v>
      </c>
      <c r="N91" s="10">
        <f t="shared" si="135"/>
        <v>0</v>
      </c>
      <c r="O91" s="10">
        <f t="shared" si="136"/>
        <v>0</v>
      </c>
      <c r="P91" s="447"/>
      <c r="Q91" s="131">
        <f t="shared" si="137"/>
        <v>0</v>
      </c>
      <c r="R91" s="131">
        <f t="shared" si="138"/>
        <v>0</v>
      </c>
      <c r="S91" s="131">
        <f t="shared" si="139"/>
        <v>0</v>
      </c>
      <c r="T91" s="132">
        <f t="shared" si="140"/>
        <v>0</v>
      </c>
      <c r="U91" s="132">
        <f t="shared" si="141"/>
        <v>0</v>
      </c>
      <c r="V91" s="132">
        <f t="shared" si="142"/>
        <v>0</v>
      </c>
      <c r="W91" s="367" t="s">
        <v>157</v>
      </c>
      <c r="X91" s="13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5"/>
      <c r="CG91" s="155"/>
      <c r="CH91" s="155"/>
      <c r="CI91" s="155"/>
      <c r="CJ91" s="155"/>
      <c r="CK91" s="155"/>
      <c r="CL91" s="155"/>
      <c r="CM91" s="155"/>
      <c r="CN91" s="155"/>
      <c r="CO91" s="155"/>
      <c r="CP91" s="155"/>
      <c r="CQ91" s="155"/>
      <c r="CR91" s="155"/>
      <c r="CS91" s="155"/>
      <c r="CT91" s="155"/>
      <c r="CU91" s="155"/>
      <c r="CV91" s="155"/>
      <c r="CW91" s="155"/>
      <c r="CX91" s="155"/>
      <c r="CY91" s="155"/>
      <c r="CZ91" s="155"/>
      <c r="DA91" s="155"/>
      <c r="DB91" s="155"/>
      <c r="DC91" s="155"/>
      <c r="DD91" s="155"/>
      <c r="DE91" s="155"/>
      <c r="DF91" s="155"/>
      <c r="DG91" s="155"/>
      <c r="DH91" s="155"/>
      <c r="DI91" s="155"/>
      <c r="DJ91" s="155"/>
      <c r="DK91" s="155"/>
      <c r="DL91" s="155"/>
      <c r="DM91" s="155"/>
      <c r="DN91" s="155"/>
      <c r="DO91" s="155"/>
      <c r="DP91" s="155"/>
      <c r="DQ91" s="155"/>
      <c r="DR91" s="155"/>
      <c r="DS91" s="155"/>
      <c r="DT91" s="155"/>
      <c r="DU91" s="155"/>
      <c r="DV91" s="155"/>
      <c r="DW91" s="155"/>
      <c r="DX91" s="155"/>
      <c r="DY91" s="155"/>
      <c r="DZ91" s="155"/>
      <c r="EA91" s="155"/>
      <c r="EB91" s="155"/>
      <c r="EC91" s="155"/>
      <c r="ED91" s="155"/>
      <c r="EE91" s="155"/>
      <c r="EF91" s="155"/>
      <c r="EG91" s="155"/>
      <c r="EH91" s="155"/>
      <c r="EI91" s="155"/>
      <c r="EJ91" s="155"/>
      <c r="EK91" s="155"/>
      <c r="EL91" s="155"/>
      <c r="EM91" s="155"/>
      <c r="EN91" s="155"/>
      <c r="EO91" s="155"/>
      <c r="EP91" s="155"/>
      <c r="EQ91" s="155"/>
      <c r="ER91" s="155"/>
      <c r="ES91" s="155"/>
      <c r="ET91" s="155"/>
      <c r="EU91" s="155"/>
      <c r="EV91" s="155"/>
      <c r="EW91" s="155"/>
      <c r="EX91" s="155"/>
      <c r="EY91" s="155"/>
      <c r="EZ91" s="155"/>
      <c r="FA91" s="155"/>
      <c r="FB91" s="155"/>
      <c r="FC91" s="155"/>
      <c r="FD91" s="155"/>
      <c r="FE91" s="155"/>
      <c r="FF91" s="155"/>
      <c r="FG91" s="155"/>
      <c r="FH91" s="155"/>
      <c r="FI91" s="155"/>
      <c r="FJ91" s="155"/>
      <c r="FK91" s="155"/>
      <c r="FL91" s="155"/>
      <c r="FM91" s="155"/>
      <c r="FN91" s="155"/>
      <c r="FO91" s="155"/>
      <c r="FP91" s="155"/>
      <c r="FQ91" s="155"/>
      <c r="FR91" s="155"/>
      <c r="FS91" s="155"/>
      <c r="FT91" s="155"/>
      <c r="FU91" s="155"/>
      <c r="FV91" s="155"/>
      <c r="FW91" s="155"/>
      <c r="FX91" s="155"/>
      <c r="FY91" s="155"/>
      <c r="FZ91" s="155"/>
      <c r="GA91" s="155"/>
      <c r="GB91" s="155"/>
      <c r="GC91" s="155"/>
      <c r="GD91" s="155"/>
      <c r="GE91" s="155"/>
      <c r="GF91" s="155"/>
      <c r="GG91" s="155"/>
      <c r="GH91" s="155"/>
      <c r="GI91" s="155"/>
      <c r="GJ91" s="155"/>
      <c r="GK91" s="155"/>
      <c r="GL91" s="155"/>
      <c r="GM91" s="155"/>
      <c r="GN91" s="155"/>
      <c r="GO91" s="155"/>
      <c r="GP91" s="155"/>
      <c r="GQ91" s="155"/>
      <c r="GR91" s="155"/>
      <c r="GS91" s="155"/>
      <c r="GT91" s="155"/>
      <c r="GU91" s="155"/>
      <c r="GV91" s="155"/>
      <c r="GW91" s="155"/>
      <c r="GX91" s="155"/>
      <c r="GY91" s="155"/>
      <c r="GZ91" s="155"/>
      <c r="HA91" s="155"/>
      <c r="HB91" s="155"/>
      <c r="HC91" s="155"/>
      <c r="HD91" s="155"/>
      <c r="HE91" s="155"/>
      <c r="HF91" s="155"/>
      <c r="HG91" s="155"/>
      <c r="HH91" s="155"/>
      <c r="HI91" s="155"/>
      <c r="HJ91" s="155"/>
      <c r="HK91" s="155"/>
      <c r="HL91" s="155"/>
      <c r="HM91" s="155"/>
      <c r="HN91" s="155"/>
      <c r="HO91" s="155"/>
      <c r="HP91" s="155"/>
      <c r="HQ91" s="155"/>
      <c r="HR91" s="155"/>
      <c r="HS91" s="155"/>
      <c r="HT91" s="155"/>
      <c r="HU91" s="155"/>
      <c r="HV91" s="155"/>
      <c r="HW91" s="155"/>
      <c r="HX91" s="155"/>
      <c r="HY91" s="155"/>
      <c r="HZ91" s="155"/>
      <c r="IA91" s="155"/>
      <c r="IB91" s="155"/>
      <c r="IC91" s="155"/>
      <c r="ID91" s="155"/>
      <c r="IE91" s="155"/>
      <c r="IF91" s="155"/>
      <c r="IG91" s="155"/>
      <c r="IH91" s="155"/>
      <c r="II91" s="155"/>
      <c r="IJ91" s="155"/>
      <c r="IK91" s="155"/>
      <c r="IL91" s="155"/>
      <c r="IM91" s="155"/>
      <c r="IN91" s="155"/>
      <c r="IO91" s="155"/>
      <c r="IP91" s="155"/>
      <c r="IQ91" s="155"/>
      <c r="IR91" s="155"/>
    </row>
    <row r="92" spans="1:252" s="101" customFormat="1" ht="20.100000000000001" customHeight="1">
      <c r="A92" s="155"/>
      <c r="B92" s="3">
        <f t="shared" ref="B92" si="143">+B91+1</f>
        <v>3</v>
      </c>
      <c r="C92" s="1"/>
      <c r="D92" s="127"/>
      <c r="E92" s="121"/>
      <c r="F92" s="121"/>
      <c r="G92" s="23"/>
      <c r="H92" s="24"/>
      <c r="I92" s="25"/>
      <c r="J92" s="20"/>
      <c r="K92" s="20"/>
      <c r="L92" s="97">
        <f t="shared" si="134"/>
        <v>0</v>
      </c>
      <c r="M92" s="21">
        <v>0</v>
      </c>
      <c r="N92" s="10">
        <f t="shared" si="135"/>
        <v>0</v>
      </c>
      <c r="O92" s="10">
        <f t="shared" si="136"/>
        <v>0</v>
      </c>
      <c r="P92" s="447"/>
      <c r="Q92" s="131">
        <f t="shared" si="137"/>
        <v>0</v>
      </c>
      <c r="R92" s="131">
        <f t="shared" si="138"/>
        <v>0</v>
      </c>
      <c r="S92" s="131">
        <f t="shared" si="139"/>
        <v>0</v>
      </c>
      <c r="T92" s="132">
        <f t="shared" si="140"/>
        <v>0</v>
      </c>
      <c r="U92" s="132">
        <f t="shared" si="141"/>
        <v>0</v>
      </c>
      <c r="V92" s="132">
        <f t="shared" si="142"/>
        <v>0</v>
      </c>
      <c r="W92" s="367" t="s">
        <v>157</v>
      </c>
      <c r="X92" s="13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5"/>
      <c r="AT92" s="155"/>
      <c r="AU92" s="155"/>
      <c r="AV92" s="155"/>
      <c r="AW92" s="155"/>
      <c r="AX92" s="155"/>
      <c r="AY92" s="155"/>
      <c r="AZ92" s="155"/>
      <c r="BA92" s="155"/>
      <c r="BB92" s="155"/>
      <c r="BC92" s="155"/>
      <c r="BD92" s="155"/>
      <c r="BE92" s="155"/>
      <c r="BF92" s="155"/>
      <c r="BG92" s="155"/>
      <c r="BH92" s="155"/>
      <c r="BI92" s="155"/>
      <c r="BJ92" s="155"/>
      <c r="BK92" s="155"/>
      <c r="BL92" s="155"/>
      <c r="BM92" s="155"/>
      <c r="BN92" s="155"/>
      <c r="BO92" s="155"/>
      <c r="BP92" s="155"/>
      <c r="BQ92" s="155"/>
      <c r="BR92" s="155"/>
      <c r="BS92" s="155"/>
      <c r="BT92" s="155"/>
      <c r="BU92" s="155"/>
      <c r="BV92" s="155"/>
      <c r="BW92" s="155"/>
      <c r="BX92" s="155"/>
      <c r="BY92" s="155"/>
      <c r="BZ92" s="155"/>
      <c r="CA92" s="155"/>
      <c r="CB92" s="155"/>
      <c r="CC92" s="155"/>
      <c r="CD92" s="155"/>
      <c r="CE92" s="155"/>
      <c r="CF92" s="155"/>
      <c r="CG92" s="155"/>
      <c r="CH92" s="155"/>
      <c r="CI92" s="155"/>
      <c r="CJ92" s="155"/>
      <c r="CK92" s="155"/>
      <c r="CL92" s="155"/>
      <c r="CM92" s="155"/>
      <c r="CN92" s="155"/>
      <c r="CO92" s="155"/>
      <c r="CP92" s="155"/>
      <c r="CQ92" s="155"/>
      <c r="CR92" s="155"/>
      <c r="CS92" s="155"/>
      <c r="CT92" s="155"/>
      <c r="CU92" s="155"/>
      <c r="CV92" s="155"/>
      <c r="CW92" s="155"/>
      <c r="CX92" s="155"/>
      <c r="CY92" s="155"/>
      <c r="CZ92" s="155"/>
      <c r="DA92" s="155"/>
      <c r="DB92" s="155"/>
      <c r="DC92" s="155"/>
      <c r="DD92" s="155"/>
      <c r="DE92" s="155"/>
      <c r="DF92" s="155"/>
      <c r="DG92" s="155"/>
      <c r="DH92" s="155"/>
      <c r="DI92" s="155"/>
      <c r="DJ92" s="155"/>
      <c r="DK92" s="155"/>
      <c r="DL92" s="155"/>
      <c r="DM92" s="155"/>
      <c r="DN92" s="155"/>
      <c r="DO92" s="155"/>
      <c r="DP92" s="155"/>
      <c r="DQ92" s="155"/>
      <c r="DR92" s="155"/>
      <c r="DS92" s="155"/>
      <c r="DT92" s="155"/>
      <c r="DU92" s="155"/>
      <c r="DV92" s="155"/>
      <c r="DW92" s="155"/>
      <c r="DX92" s="155"/>
      <c r="DY92" s="155"/>
      <c r="DZ92" s="155"/>
      <c r="EA92" s="155"/>
      <c r="EB92" s="155"/>
      <c r="EC92" s="155"/>
      <c r="ED92" s="155"/>
      <c r="EE92" s="155"/>
      <c r="EF92" s="155"/>
      <c r="EG92" s="155"/>
      <c r="EH92" s="155"/>
      <c r="EI92" s="155"/>
      <c r="EJ92" s="155"/>
      <c r="EK92" s="155"/>
      <c r="EL92" s="155"/>
      <c r="EM92" s="155"/>
      <c r="EN92" s="155"/>
      <c r="EO92" s="155"/>
      <c r="EP92" s="155"/>
      <c r="EQ92" s="155"/>
      <c r="ER92" s="155"/>
      <c r="ES92" s="155"/>
      <c r="ET92" s="155"/>
      <c r="EU92" s="155"/>
      <c r="EV92" s="155"/>
      <c r="EW92" s="155"/>
      <c r="EX92" s="155"/>
      <c r="EY92" s="155"/>
      <c r="EZ92" s="155"/>
      <c r="FA92" s="155"/>
      <c r="FB92" s="155"/>
      <c r="FC92" s="155"/>
      <c r="FD92" s="155"/>
      <c r="FE92" s="155"/>
      <c r="FF92" s="155"/>
      <c r="FG92" s="155"/>
      <c r="FH92" s="155"/>
      <c r="FI92" s="155"/>
      <c r="FJ92" s="155"/>
      <c r="FK92" s="155"/>
      <c r="FL92" s="155"/>
      <c r="FM92" s="155"/>
      <c r="FN92" s="155"/>
      <c r="FO92" s="155"/>
      <c r="FP92" s="155"/>
      <c r="FQ92" s="155"/>
      <c r="FR92" s="155"/>
      <c r="FS92" s="155"/>
      <c r="FT92" s="155"/>
      <c r="FU92" s="155"/>
      <c r="FV92" s="155"/>
      <c r="FW92" s="155"/>
      <c r="FX92" s="155"/>
      <c r="FY92" s="155"/>
      <c r="FZ92" s="155"/>
      <c r="GA92" s="155"/>
      <c r="GB92" s="155"/>
      <c r="GC92" s="155"/>
      <c r="GD92" s="155"/>
      <c r="GE92" s="155"/>
      <c r="GF92" s="155"/>
      <c r="GG92" s="155"/>
      <c r="GH92" s="155"/>
      <c r="GI92" s="155"/>
      <c r="GJ92" s="155"/>
      <c r="GK92" s="155"/>
      <c r="GL92" s="155"/>
      <c r="GM92" s="155"/>
      <c r="GN92" s="155"/>
      <c r="GO92" s="155"/>
      <c r="GP92" s="155"/>
      <c r="GQ92" s="155"/>
      <c r="GR92" s="155"/>
      <c r="GS92" s="155"/>
      <c r="GT92" s="155"/>
      <c r="GU92" s="155"/>
      <c r="GV92" s="155"/>
      <c r="GW92" s="155"/>
      <c r="GX92" s="155"/>
      <c r="GY92" s="155"/>
      <c r="GZ92" s="155"/>
      <c r="HA92" s="155"/>
      <c r="HB92" s="155"/>
      <c r="HC92" s="155"/>
      <c r="HD92" s="155"/>
      <c r="HE92" s="155"/>
      <c r="HF92" s="155"/>
      <c r="HG92" s="155"/>
      <c r="HH92" s="155"/>
      <c r="HI92" s="155"/>
      <c r="HJ92" s="155"/>
      <c r="HK92" s="155"/>
      <c r="HL92" s="155"/>
      <c r="HM92" s="155"/>
      <c r="HN92" s="155"/>
      <c r="HO92" s="155"/>
      <c r="HP92" s="155"/>
      <c r="HQ92" s="155"/>
      <c r="HR92" s="155"/>
      <c r="HS92" s="155"/>
      <c r="HT92" s="155"/>
      <c r="HU92" s="155"/>
      <c r="HV92" s="155"/>
      <c r="HW92" s="155"/>
      <c r="HX92" s="155"/>
      <c r="HY92" s="155"/>
      <c r="HZ92" s="155"/>
      <c r="IA92" s="155"/>
      <c r="IB92" s="155"/>
      <c r="IC92" s="155"/>
      <c r="ID92" s="155"/>
      <c r="IE92" s="155"/>
      <c r="IF92" s="155"/>
      <c r="IG92" s="155"/>
      <c r="IH92" s="155"/>
      <c r="II92" s="155"/>
      <c r="IJ92" s="155"/>
      <c r="IK92" s="155"/>
      <c r="IL92" s="155"/>
      <c r="IM92" s="155"/>
      <c r="IN92" s="155"/>
      <c r="IO92" s="155"/>
      <c r="IP92" s="155"/>
      <c r="IQ92" s="155"/>
      <c r="IR92" s="155"/>
    </row>
    <row r="93" spans="1:252" ht="18.75" customHeight="1">
      <c r="B93" s="27"/>
      <c r="C93" s="1169" t="s">
        <v>57</v>
      </c>
      <c r="D93" s="1170"/>
      <c r="E93" s="1170"/>
      <c r="F93" s="1171"/>
      <c r="G93" s="5"/>
      <c r="H93" s="5"/>
      <c r="I93" s="5"/>
      <c r="J93" s="8">
        <f>SUM(J90:J92)</f>
        <v>0</v>
      </c>
      <c r="K93" s="8">
        <f>SUM(K90:K92)</f>
        <v>0</v>
      </c>
      <c r="L93" s="8">
        <f>SUM(L90:L92)</f>
        <v>0</v>
      </c>
      <c r="M93" s="28" t="e">
        <f>N93/L93%</f>
        <v>#DIV/0!</v>
      </c>
      <c r="N93" s="8">
        <f>SUM(N90:N92)</f>
        <v>0</v>
      </c>
      <c r="O93" s="8">
        <f>SUM(O90:O92)</f>
        <v>0</v>
      </c>
      <c r="P93" s="28"/>
      <c r="Q93" s="8">
        <f>SUM(Q90:Q92)</f>
        <v>0</v>
      </c>
      <c r="R93" s="8"/>
      <c r="S93" s="8" t="e">
        <f>+T93/O93</f>
        <v>#DIV/0!</v>
      </c>
      <c r="T93" s="8">
        <f>SUM(T90:T92)</f>
        <v>0</v>
      </c>
      <c r="U93" s="8">
        <f>SUM(U90:U92)</f>
        <v>0</v>
      </c>
      <c r="V93" s="8">
        <f>SUM(V90:V92)</f>
        <v>0</v>
      </c>
      <c r="W93" s="8">
        <f>SUM(W90:W92)</f>
        <v>0</v>
      </c>
      <c r="X93" s="8">
        <f>SUM(X90:X92)</f>
        <v>0</v>
      </c>
    </row>
    <row r="94" spans="1:252" ht="19.5" customHeight="1">
      <c r="A94" s="6"/>
      <c r="B94" s="29"/>
      <c r="C94" s="1174" t="s">
        <v>46</v>
      </c>
      <c r="D94" s="1174"/>
      <c r="E94" s="1174"/>
      <c r="F94" s="1174"/>
      <c r="G94" s="30"/>
      <c r="H94" s="31"/>
      <c r="I94" s="32" t="s">
        <v>37</v>
      </c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34"/>
      <c r="X94" s="41">
        <f>+V93+X87</f>
        <v>0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</row>
    <row r="95" spans="1:252" ht="19.5" customHeight="1">
      <c r="A95" s="6"/>
      <c r="B95" s="35"/>
      <c r="C95" s="1175"/>
      <c r="D95" s="1175"/>
      <c r="E95" s="1175"/>
      <c r="F95" s="1175"/>
      <c r="G95" s="36"/>
      <c r="H95" s="37"/>
      <c r="I95" s="38" t="s">
        <v>38</v>
      </c>
      <c r="J95" s="39">
        <f>SUM(J90:J92)</f>
        <v>0</v>
      </c>
      <c r="K95" s="39">
        <f t="shared" ref="K95:V95" si="144">+K93</f>
        <v>0</v>
      </c>
      <c r="L95" s="39">
        <f t="shared" si="144"/>
        <v>0</v>
      </c>
      <c r="M95" s="39" t="e">
        <f t="shared" si="144"/>
        <v>#DIV/0!</v>
      </c>
      <c r="N95" s="39">
        <f t="shared" si="144"/>
        <v>0</v>
      </c>
      <c r="O95" s="39">
        <f t="shared" si="144"/>
        <v>0</v>
      </c>
      <c r="P95" s="39"/>
      <c r="Q95" s="39">
        <f t="shared" si="144"/>
        <v>0</v>
      </c>
      <c r="R95" s="39">
        <f t="shared" si="144"/>
        <v>0</v>
      </c>
      <c r="S95" s="39" t="e">
        <f t="shared" si="144"/>
        <v>#DIV/0!</v>
      </c>
      <c r="T95" s="39">
        <f t="shared" si="144"/>
        <v>0</v>
      </c>
      <c r="U95" s="39">
        <f t="shared" si="144"/>
        <v>0</v>
      </c>
      <c r="V95" s="39">
        <f t="shared" si="144"/>
        <v>0</v>
      </c>
      <c r="W95" s="40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</row>
    <row r="96" spans="1:252" ht="19.5" customHeight="1">
      <c r="A96" s="6"/>
      <c r="B96" s="42"/>
      <c r="C96" s="1176" t="s">
        <v>47</v>
      </c>
      <c r="D96" s="1176"/>
      <c r="E96" s="1176"/>
      <c r="F96" s="1176"/>
      <c r="G96" s="43"/>
      <c r="H96" s="44"/>
      <c r="I96" s="45" t="s">
        <v>37</v>
      </c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</row>
    <row r="97" spans="1:252" ht="19.5" customHeight="1">
      <c r="A97" s="6"/>
      <c r="B97" s="114"/>
      <c r="C97" s="1175"/>
      <c r="D97" s="1175"/>
      <c r="E97" s="1175"/>
      <c r="F97" s="1175"/>
      <c r="G97" s="36"/>
      <c r="H97" s="37"/>
      <c r="I97" s="38" t="s">
        <v>38</v>
      </c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40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</row>
    <row r="98" spans="1:252" ht="19.5" customHeight="1">
      <c r="B98" s="89">
        <v>1</v>
      </c>
      <c r="C98" s="933">
        <f>+C90+1</f>
        <v>43932</v>
      </c>
      <c r="D98" s="128"/>
      <c r="E98" s="121"/>
      <c r="F98" s="122" t="s">
        <v>36</v>
      </c>
      <c r="G98" s="23"/>
      <c r="H98" s="24"/>
      <c r="I98" s="25"/>
      <c r="J98" s="20"/>
      <c r="K98" s="20"/>
      <c r="L98" s="97">
        <f t="shared" ref="L98:L100" si="145">+J98-K98</f>
        <v>0</v>
      </c>
      <c r="M98" s="21">
        <v>0</v>
      </c>
      <c r="N98" s="10">
        <f t="shared" ref="N98:N100" si="146">L98*M98%</f>
        <v>0</v>
      </c>
      <c r="O98" s="10">
        <f t="shared" ref="O98:O100" si="147">L98-N98</f>
        <v>0</v>
      </c>
      <c r="P98" s="374"/>
      <c r="Q98" s="131">
        <f t="shared" ref="Q98:Q100" si="148">ROUND((O98*P98),0)</f>
        <v>0</v>
      </c>
      <c r="R98" s="131">
        <f t="shared" ref="R98:R100" si="149">ROUND(P98*0.5025%,2)</f>
        <v>0</v>
      </c>
      <c r="S98" s="131">
        <f t="shared" ref="S98:S100" si="150">P98+R98</f>
        <v>0</v>
      </c>
      <c r="T98" s="132">
        <f t="shared" ref="T98:T100" si="151">ROUND((O98*+S98),0)</f>
        <v>0</v>
      </c>
      <c r="U98" s="132">
        <f t="shared" ref="U98:U100" si="152">ROUND((T98*0.5%),0)</f>
        <v>0</v>
      </c>
      <c r="V98" s="132">
        <f t="shared" ref="V98:V100" si="153">ROUND((T98-U98),0)</f>
        <v>0</v>
      </c>
      <c r="W98" s="367" t="s">
        <v>157</v>
      </c>
      <c r="X98" s="135"/>
    </row>
    <row r="99" spans="1:252" ht="19.5" customHeight="1">
      <c r="B99" s="89">
        <f>+B98+1</f>
        <v>2</v>
      </c>
      <c r="C99" s="1"/>
      <c r="D99" s="127"/>
      <c r="E99" s="121"/>
      <c r="F99" s="121"/>
      <c r="G99" s="23"/>
      <c r="H99" s="24"/>
      <c r="I99" s="25"/>
      <c r="J99" s="20"/>
      <c r="K99" s="20"/>
      <c r="L99" s="97">
        <f t="shared" si="145"/>
        <v>0</v>
      </c>
      <c r="M99" s="21">
        <v>0</v>
      </c>
      <c r="N99" s="10">
        <f t="shared" si="146"/>
        <v>0</v>
      </c>
      <c r="O99" s="10">
        <f t="shared" si="147"/>
        <v>0</v>
      </c>
      <c r="P99" s="374"/>
      <c r="Q99" s="131">
        <f t="shared" si="148"/>
        <v>0</v>
      </c>
      <c r="R99" s="131">
        <f t="shared" si="149"/>
        <v>0</v>
      </c>
      <c r="S99" s="131">
        <f t="shared" si="150"/>
        <v>0</v>
      </c>
      <c r="T99" s="132">
        <f t="shared" si="151"/>
        <v>0</v>
      </c>
      <c r="U99" s="132">
        <f t="shared" si="152"/>
        <v>0</v>
      </c>
      <c r="V99" s="132">
        <f t="shared" si="153"/>
        <v>0</v>
      </c>
      <c r="W99" s="367" t="s">
        <v>157</v>
      </c>
      <c r="X99" s="135"/>
    </row>
    <row r="100" spans="1:252" ht="19.5" customHeight="1">
      <c r="B100" s="89">
        <f t="shared" ref="B100" si="154">+B99+1</f>
        <v>3</v>
      </c>
      <c r="C100" s="1"/>
      <c r="D100" s="127"/>
      <c r="E100" s="121"/>
      <c r="F100" s="121"/>
      <c r="G100" s="23"/>
      <c r="H100" s="24"/>
      <c r="I100" s="25"/>
      <c r="J100" s="20"/>
      <c r="K100" s="20"/>
      <c r="L100" s="97">
        <f t="shared" si="145"/>
        <v>0</v>
      </c>
      <c r="M100" s="21">
        <v>0</v>
      </c>
      <c r="N100" s="10">
        <f t="shared" si="146"/>
        <v>0</v>
      </c>
      <c r="O100" s="10">
        <f t="shared" si="147"/>
        <v>0</v>
      </c>
      <c r="P100" s="374"/>
      <c r="Q100" s="131">
        <f t="shared" si="148"/>
        <v>0</v>
      </c>
      <c r="R100" s="131">
        <f t="shared" si="149"/>
        <v>0</v>
      </c>
      <c r="S100" s="131">
        <f t="shared" si="150"/>
        <v>0</v>
      </c>
      <c r="T100" s="132">
        <f t="shared" si="151"/>
        <v>0</v>
      </c>
      <c r="U100" s="132">
        <f t="shared" si="152"/>
        <v>0</v>
      </c>
      <c r="V100" s="132">
        <f t="shared" si="153"/>
        <v>0</v>
      </c>
      <c r="W100" s="367" t="s">
        <v>157</v>
      </c>
      <c r="X100" s="135"/>
    </row>
    <row r="101" spans="1:252" ht="19.5" customHeight="1">
      <c r="B101" s="109"/>
      <c r="C101" s="1169" t="s">
        <v>58</v>
      </c>
      <c r="D101" s="1170"/>
      <c r="E101" s="1170"/>
      <c r="F101" s="1171"/>
      <c r="G101" s="5"/>
      <c r="H101" s="5"/>
      <c r="I101" s="5"/>
      <c r="J101" s="8">
        <f>SUM(J98:J100)</f>
        <v>0</v>
      </c>
      <c r="K101" s="8">
        <f>SUM(K98:K100)</f>
        <v>0</v>
      </c>
      <c r="L101" s="8">
        <f>SUM(L98:L100)</f>
        <v>0</v>
      </c>
      <c r="M101" s="28" t="e">
        <f>N101/L101%</f>
        <v>#DIV/0!</v>
      </c>
      <c r="N101" s="8">
        <f>SUM(N98:N100)</f>
        <v>0</v>
      </c>
      <c r="O101" s="8">
        <f>SUM(O98:O100)</f>
        <v>0</v>
      </c>
      <c r="P101" s="28"/>
      <c r="Q101" s="8">
        <f>SUM(Q98:Q100)</f>
        <v>0</v>
      </c>
      <c r="R101" s="8"/>
      <c r="S101" s="8" t="e">
        <f>+T101/O101</f>
        <v>#DIV/0!</v>
      </c>
      <c r="T101" s="8">
        <f>SUM(T98:T100)</f>
        <v>0</v>
      </c>
      <c r="U101" s="8">
        <f>SUM(U98:U100)</f>
        <v>0</v>
      </c>
      <c r="V101" s="8">
        <f>SUM(V98:V100)</f>
        <v>0</v>
      </c>
      <c r="W101" s="8"/>
      <c r="X101" s="8">
        <f>SUM(X98:X100)</f>
        <v>0</v>
      </c>
    </row>
    <row r="102" spans="1:252" ht="19.5" customHeight="1">
      <c r="A102" s="6"/>
      <c r="B102" s="29"/>
      <c r="C102" s="1174" t="s">
        <v>46</v>
      </c>
      <c r="D102" s="1174"/>
      <c r="E102" s="1174"/>
      <c r="F102" s="1174"/>
      <c r="G102" s="30"/>
      <c r="H102" s="31"/>
      <c r="I102" s="32" t="s">
        <v>37</v>
      </c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>
        <f>SUM(W98:W100)</f>
        <v>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</row>
    <row r="103" spans="1:252" ht="19.5" customHeight="1">
      <c r="A103" s="6"/>
      <c r="B103" s="35"/>
      <c r="C103" s="1175"/>
      <c r="D103" s="1175"/>
      <c r="E103" s="1175"/>
      <c r="F103" s="1175"/>
      <c r="G103" s="36"/>
      <c r="H103" s="37"/>
      <c r="I103" s="38" t="s">
        <v>38</v>
      </c>
      <c r="J103" s="39">
        <f>+J101</f>
        <v>0</v>
      </c>
      <c r="K103" s="39">
        <f t="shared" ref="K103:V103" si="155">+K101</f>
        <v>0</v>
      </c>
      <c r="L103" s="39">
        <f t="shared" si="155"/>
        <v>0</v>
      </c>
      <c r="M103" s="39" t="e">
        <f t="shared" si="155"/>
        <v>#DIV/0!</v>
      </c>
      <c r="N103" s="39">
        <f t="shared" si="155"/>
        <v>0</v>
      </c>
      <c r="O103" s="39">
        <f t="shared" si="155"/>
        <v>0</v>
      </c>
      <c r="P103" s="39"/>
      <c r="Q103" s="39">
        <f t="shared" si="155"/>
        <v>0</v>
      </c>
      <c r="R103" s="39">
        <f t="shared" si="155"/>
        <v>0</v>
      </c>
      <c r="S103" s="39" t="e">
        <f t="shared" si="155"/>
        <v>#DIV/0!</v>
      </c>
      <c r="T103" s="39">
        <f t="shared" si="155"/>
        <v>0</v>
      </c>
      <c r="U103" s="39">
        <f t="shared" si="155"/>
        <v>0</v>
      </c>
      <c r="V103" s="39">
        <f t="shared" si="155"/>
        <v>0</v>
      </c>
      <c r="W103" s="39">
        <v>0</v>
      </c>
      <c r="X103" s="41">
        <f>+V101+X94</f>
        <v>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</row>
    <row r="104" spans="1:252" ht="19.5" customHeight="1">
      <c r="A104" s="6"/>
      <c r="B104" s="42"/>
      <c r="C104" s="1176" t="s">
        <v>47</v>
      </c>
      <c r="D104" s="1176"/>
      <c r="E104" s="1176"/>
      <c r="F104" s="1176"/>
      <c r="G104" s="43"/>
      <c r="H104" s="44"/>
      <c r="I104" s="45" t="s">
        <v>37</v>
      </c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>
        <v>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</row>
    <row r="105" spans="1:252" ht="19.5" customHeight="1">
      <c r="A105" s="6"/>
      <c r="B105" s="35"/>
      <c r="C105" s="1175"/>
      <c r="D105" s="1175"/>
      <c r="E105" s="1175"/>
      <c r="F105" s="1175"/>
      <c r="G105" s="36"/>
      <c r="H105" s="37"/>
      <c r="I105" s="38" t="s">
        <v>38</v>
      </c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>
        <v>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</row>
    <row r="106" spans="1:252" ht="19.5" customHeight="1">
      <c r="B106" s="2">
        <v>1</v>
      </c>
      <c r="C106" s="933">
        <f>+C98+1</f>
        <v>43933</v>
      </c>
      <c r="D106" s="128"/>
      <c r="E106" s="121"/>
      <c r="F106" s="122" t="s">
        <v>36</v>
      </c>
      <c r="G106" s="23"/>
      <c r="H106" s="24"/>
      <c r="I106" s="25"/>
      <c r="J106" s="20"/>
      <c r="K106" s="20"/>
      <c r="L106" s="97">
        <f t="shared" ref="L106:L108" si="156">+J106-K106</f>
        <v>0</v>
      </c>
      <c r="M106" s="21">
        <v>0</v>
      </c>
      <c r="N106" s="10">
        <f t="shared" ref="N106:N108" si="157">L106*M106%</f>
        <v>0</v>
      </c>
      <c r="O106" s="10">
        <f t="shared" ref="O106:O108" si="158">L106-N106</f>
        <v>0</v>
      </c>
      <c r="P106" s="374"/>
      <c r="Q106" s="131">
        <f t="shared" ref="Q106:Q108" si="159">ROUND((O106*P106),0)</f>
        <v>0</v>
      </c>
      <c r="R106" s="131">
        <f t="shared" ref="R106:R108" si="160">ROUND(P106*0.5025%,2)</f>
        <v>0</v>
      </c>
      <c r="S106" s="131">
        <f t="shared" ref="S106:S108" si="161">P106+R106</f>
        <v>0</v>
      </c>
      <c r="T106" s="132">
        <f t="shared" ref="T106:T108" si="162">ROUND((O106*+S106),0)</f>
        <v>0</v>
      </c>
      <c r="U106" s="132">
        <f t="shared" ref="U106:U108" si="163">ROUND((T106*0.5%),0)</f>
        <v>0</v>
      </c>
      <c r="V106" s="132">
        <f t="shared" ref="V106:V108" si="164">ROUND((T106-U106),0)</f>
        <v>0</v>
      </c>
      <c r="W106" s="367" t="s">
        <v>157</v>
      </c>
      <c r="X106" s="135"/>
    </row>
    <row r="107" spans="1:252" ht="19.5" customHeight="1">
      <c r="B107" s="3">
        <f>B106+1</f>
        <v>2</v>
      </c>
      <c r="C107" s="1"/>
      <c r="D107" s="127"/>
      <c r="E107" s="121"/>
      <c r="F107" s="121"/>
      <c r="G107" s="23"/>
      <c r="H107" s="24"/>
      <c r="I107" s="25"/>
      <c r="J107" s="20"/>
      <c r="K107" s="20"/>
      <c r="L107" s="97">
        <f t="shared" si="156"/>
        <v>0</v>
      </c>
      <c r="M107" s="21">
        <v>0</v>
      </c>
      <c r="N107" s="10">
        <f t="shared" si="157"/>
        <v>0</v>
      </c>
      <c r="O107" s="10">
        <f t="shared" si="158"/>
        <v>0</v>
      </c>
      <c r="P107" s="374"/>
      <c r="Q107" s="131">
        <f t="shared" si="159"/>
        <v>0</v>
      </c>
      <c r="R107" s="131">
        <f t="shared" si="160"/>
        <v>0</v>
      </c>
      <c r="S107" s="131">
        <f t="shared" si="161"/>
        <v>0</v>
      </c>
      <c r="T107" s="132">
        <f t="shared" si="162"/>
        <v>0</v>
      </c>
      <c r="U107" s="132">
        <f t="shared" si="163"/>
        <v>0</v>
      </c>
      <c r="V107" s="132">
        <f t="shared" si="164"/>
        <v>0</v>
      </c>
      <c r="W107" s="367" t="s">
        <v>157</v>
      </c>
      <c r="X107" s="135"/>
    </row>
    <row r="108" spans="1:252" ht="19.5" customHeight="1">
      <c r="B108" s="3">
        <f t="shared" ref="B108" si="165">B107+1</f>
        <v>3</v>
      </c>
      <c r="C108" s="1"/>
      <c r="D108" s="127"/>
      <c r="E108" s="121"/>
      <c r="F108" s="121"/>
      <c r="G108" s="23"/>
      <c r="H108" s="24"/>
      <c r="I108" s="25"/>
      <c r="J108" s="20"/>
      <c r="K108" s="20"/>
      <c r="L108" s="97">
        <f t="shared" si="156"/>
        <v>0</v>
      </c>
      <c r="M108" s="21">
        <v>0</v>
      </c>
      <c r="N108" s="10">
        <f t="shared" si="157"/>
        <v>0</v>
      </c>
      <c r="O108" s="10">
        <f t="shared" si="158"/>
        <v>0</v>
      </c>
      <c r="P108" s="374"/>
      <c r="Q108" s="131">
        <f t="shared" si="159"/>
        <v>0</v>
      </c>
      <c r="R108" s="131">
        <f t="shared" si="160"/>
        <v>0</v>
      </c>
      <c r="S108" s="131">
        <f t="shared" si="161"/>
        <v>0</v>
      </c>
      <c r="T108" s="132">
        <f t="shared" si="162"/>
        <v>0</v>
      </c>
      <c r="U108" s="132">
        <f t="shared" si="163"/>
        <v>0</v>
      </c>
      <c r="V108" s="132">
        <f t="shared" si="164"/>
        <v>0</v>
      </c>
      <c r="W108" s="367" t="s">
        <v>157</v>
      </c>
      <c r="X108" s="135"/>
    </row>
    <row r="109" spans="1:252" ht="19.5" customHeight="1">
      <c r="B109" s="27"/>
      <c r="C109" s="1169" t="s">
        <v>59</v>
      </c>
      <c r="D109" s="1170"/>
      <c r="E109" s="1170"/>
      <c r="F109" s="1171"/>
      <c r="G109" s="5"/>
      <c r="H109" s="5"/>
      <c r="I109" s="5"/>
      <c r="J109" s="8">
        <f t="shared" ref="J109:O109" si="166">SUM(J106:J108)</f>
        <v>0</v>
      </c>
      <c r="K109" s="8">
        <f t="shared" si="166"/>
        <v>0</v>
      </c>
      <c r="L109" s="8">
        <f t="shared" si="166"/>
        <v>0</v>
      </c>
      <c r="M109" s="8">
        <f t="shared" si="166"/>
        <v>0</v>
      </c>
      <c r="N109" s="8">
        <f t="shared" si="166"/>
        <v>0</v>
      </c>
      <c r="O109" s="8">
        <f t="shared" si="166"/>
        <v>0</v>
      </c>
      <c r="P109" s="8"/>
      <c r="Q109" s="8">
        <f>SUM(Q106:Q108)</f>
        <v>0</v>
      </c>
      <c r="R109" s="8"/>
      <c r="S109" s="8" t="e">
        <f>+T109/O109</f>
        <v>#DIV/0!</v>
      </c>
      <c r="T109" s="8">
        <f>SUM(T106:T108)</f>
        <v>0</v>
      </c>
      <c r="U109" s="8">
        <f>SUM(U106:U108)</f>
        <v>0</v>
      </c>
      <c r="V109" s="8">
        <f>SUM(V106:V108)</f>
        <v>0</v>
      </c>
      <c r="W109" s="7">
        <f>SUM(W106:W108)</f>
        <v>0</v>
      </c>
      <c r="X109" s="137">
        <f>SUM(X106:X108)</f>
        <v>0</v>
      </c>
    </row>
    <row r="110" spans="1:252" ht="19.5" customHeight="1">
      <c r="A110" s="6"/>
      <c r="B110" s="29"/>
      <c r="C110" s="1174" t="s">
        <v>46</v>
      </c>
      <c r="D110" s="1174"/>
      <c r="E110" s="1174"/>
      <c r="F110" s="1174"/>
      <c r="G110" s="30"/>
      <c r="H110" s="31"/>
      <c r="I110" s="32" t="s">
        <v>37</v>
      </c>
      <c r="J110" s="33"/>
      <c r="K110" s="33"/>
      <c r="L110" s="33"/>
      <c r="M110" s="33"/>
      <c r="N110" s="33"/>
      <c r="O110" s="33"/>
      <c r="P110" s="33"/>
      <c r="Q110" s="33"/>
      <c r="R110" s="8"/>
      <c r="S110" s="8"/>
      <c r="T110" s="33"/>
      <c r="U110" s="33"/>
      <c r="V110" s="33"/>
      <c r="W110" s="3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</row>
    <row r="111" spans="1:252" ht="19.5" customHeight="1">
      <c r="A111" s="6"/>
      <c r="B111" s="35"/>
      <c r="C111" s="1175"/>
      <c r="D111" s="1175"/>
      <c r="E111" s="1175"/>
      <c r="F111" s="1175"/>
      <c r="G111" s="36"/>
      <c r="H111" s="37"/>
      <c r="I111" s="38" t="s">
        <v>38</v>
      </c>
      <c r="J111" s="39"/>
      <c r="K111" s="39"/>
      <c r="L111" s="39"/>
      <c r="M111" s="39"/>
      <c r="N111" s="39"/>
      <c r="O111" s="39"/>
      <c r="P111" s="39"/>
      <c r="Q111" s="39"/>
      <c r="R111" s="8"/>
      <c r="S111" s="8"/>
      <c r="T111" s="39"/>
      <c r="U111" s="39"/>
      <c r="V111" s="39"/>
      <c r="W111" s="39"/>
      <c r="X111" s="41">
        <f>+V109+X103</f>
        <v>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</row>
    <row r="112" spans="1:252" ht="19.5" customHeight="1">
      <c r="A112" s="6"/>
      <c r="B112" s="42"/>
      <c r="C112" s="1176" t="s">
        <v>47</v>
      </c>
      <c r="D112" s="1176"/>
      <c r="E112" s="1176"/>
      <c r="F112" s="1176"/>
      <c r="G112" s="43"/>
      <c r="H112" s="44"/>
      <c r="I112" s="45" t="s">
        <v>37</v>
      </c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</row>
    <row r="113" spans="1:252" ht="19.5" customHeight="1">
      <c r="A113" s="6"/>
      <c r="B113" s="35"/>
      <c r="C113" s="1175"/>
      <c r="D113" s="1175"/>
      <c r="E113" s="1175"/>
      <c r="F113" s="1175"/>
      <c r="G113" s="36"/>
      <c r="H113" s="37"/>
      <c r="I113" s="38" t="s">
        <v>38</v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41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</row>
    <row r="114" spans="1:252" ht="20.100000000000001" customHeight="1">
      <c r="B114" s="3">
        <v>1</v>
      </c>
      <c r="C114" s="932">
        <f>+C106+1</f>
        <v>43934</v>
      </c>
      <c r="D114" s="128"/>
      <c r="E114" s="121"/>
      <c r="F114" s="122" t="s">
        <v>36</v>
      </c>
      <c r="G114" s="23"/>
      <c r="H114" s="24"/>
      <c r="I114" s="25"/>
      <c r="J114" s="20"/>
      <c r="K114" s="20"/>
      <c r="L114" s="97">
        <f t="shared" ref="L114:L116" si="167">+J114-K114</f>
        <v>0</v>
      </c>
      <c r="M114" s="21">
        <v>0</v>
      </c>
      <c r="N114" s="10">
        <f t="shared" ref="N114:N116" si="168">L114*M114%</f>
        <v>0</v>
      </c>
      <c r="O114" s="10">
        <f t="shared" ref="O114:O116" si="169">L114-N114</f>
        <v>0</v>
      </c>
      <c r="P114" s="374"/>
      <c r="Q114" s="131">
        <f t="shared" ref="Q114:Q116" si="170">ROUND((O114*P114),0)</f>
        <v>0</v>
      </c>
      <c r="R114" s="131">
        <f t="shared" ref="R114:R116" si="171">ROUND(P114*0.5025%,2)</f>
        <v>0</v>
      </c>
      <c r="S114" s="131">
        <f t="shared" ref="S114:S116" si="172">P114+R114</f>
        <v>0</v>
      </c>
      <c r="T114" s="132">
        <f t="shared" ref="T114:T116" si="173">ROUND((O114*+S114),0)</f>
        <v>0</v>
      </c>
      <c r="U114" s="132">
        <f t="shared" ref="U114:U116" si="174">ROUND((T114*0.5%),0)</f>
        <v>0</v>
      </c>
      <c r="V114" s="132">
        <f t="shared" ref="V114:V116" si="175">ROUND((T114-U114),0)</f>
        <v>0</v>
      </c>
      <c r="W114" s="367" t="s">
        <v>157</v>
      </c>
      <c r="X114" s="135"/>
    </row>
    <row r="115" spans="1:252" ht="20.100000000000001" customHeight="1">
      <c r="B115" s="3">
        <f>B114+1</f>
        <v>2</v>
      </c>
      <c r="C115" s="1"/>
      <c r="D115" s="127"/>
      <c r="E115" s="121"/>
      <c r="F115" s="121"/>
      <c r="G115" s="23"/>
      <c r="H115" s="24"/>
      <c r="I115" s="25"/>
      <c r="J115" s="20"/>
      <c r="K115" s="20"/>
      <c r="L115" s="97">
        <f t="shared" si="167"/>
        <v>0</v>
      </c>
      <c r="M115" s="21">
        <v>0</v>
      </c>
      <c r="N115" s="10">
        <f t="shared" si="168"/>
        <v>0</v>
      </c>
      <c r="O115" s="10">
        <f t="shared" si="169"/>
        <v>0</v>
      </c>
      <c r="P115" s="374"/>
      <c r="Q115" s="131">
        <f t="shared" si="170"/>
        <v>0</v>
      </c>
      <c r="R115" s="131">
        <f t="shared" si="171"/>
        <v>0</v>
      </c>
      <c r="S115" s="131">
        <f t="shared" si="172"/>
        <v>0</v>
      </c>
      <c r="T115" s="132">
        <f t="shared" si="173"/>
        <v>0</v>
      </c>
      <c r="U115" s="132">
        <f t="shared" si="174"/>
        <v>0</v>
      </c>
      <c r="V115" s="132">
        <f t="shared" si="175"/>
        <v>0</v>
      </c>
      <c r="W115" s="367" t="s">
        <v>157</v>
      </c>
      <c r="X115" s="135"/>
    </row>
    <row r="116" spans="1:252" ht="20.100000000000001" customHeight="1">
      <c r="B116" s="3">
        <f t="shared" ref="B116" si="176">B115+1</f>
        <v>3</v>
      </c>
      <c r="C116" s="1"/>
      <c r="D116" s="127"/>
      <c r="E116" s="121"/>
      <c r="F116" s="121"/>
      <c r="G116" s="23"/>
      <c r="H116" s="24"/>
      <c r="I116" s="25"/>
      <c r="J116" s="20"/>
      <c r="K116" s="20"/>
      <c r="L116" s="97">
        <f t="shared" si="167"/>
        <v>0</v>
      </c>
      <c r="M116" s="21">
        <v>0</v>
      </c>
      <c r="N116" s="10">
        <f t="shared" si="168"/>
        <v>0</v>
      </c>
      <c r="O116" s="10">
        <f t="shared" si="169"/>
        <v>0</v>
      </c>
      <c r="P116" s="374"/>
      <c r="Q116" s="131">
        <f t="shared" si="170"/>
        <v>0</v>
      </c>
      <c r="R116" s="131">
        <f t="shared" si="171"/>
        <v>0</v>
      </c>
      <c r="S116" s="131">
        <f t="shared" si="172"/>
        <v>0</v>
      </c>
      <c r="T116" s="132">
        <f t="shared" si="173"/>
        <v>0</v>
      </c>
      <c r="U116" s="132">
        <f t="shared" si="174"/>
        <v>0</v>
      </c>
      <c r="V116" s="132">
        <f t="shared" si="175"/>
        <v>0</v>
      </c>
      <c r="W116" s="367" t="s">
        <v>157</v>
      </c>
      <c r="X116" s="135"/>
    </row>
    <row r="117" spans="1:252" ht="19.5" customHeight="1">
      <c r="B117" s="27"/>
      <c r="C117" s="1169" t="s">
        <v>61</v>
      </c>
      <c r="D117" s="1170"/>
      <c r="E117" s="1170"/>
      <c r="F117" s="1171"/>
      <c r="G117" s="5"/>
      <c r="H117" s="5"/>
      <c r="I117" s="5"/>
      <c r="J117" s="8">
        <f>SUM(J114:J116)</f>
        <v>0</v>
      </c>
      <c r="K117" s="8">
        <f>SUM(K114:K116)</f>
        <v>0</v>
      </c>
      <c r="L117" s="8">
        <f>SUM(L114:L116)</f>
        <v>0</v>
      </c>
      <c r="M117" s="28" t="e">
        <f>N117/L117%</f>
        <v>#DIV/0!</v>
      </c>
      <c r="N117" s="8">
        <f>SUM(N114:N116)</f>
        <v>0</v>
      </c>
      <c r="O117" s="8">
        <f>SUM(O114:O116)</f>
        <v>0</v>
      </c>
      <c r="P117" s="28"/>
      <c r="Q117" s="8">
        <f>SUM(Q114:Q116)</f>
        <v>0</v>
      </c>
      <c r="R117" s="8">
        <v>0</v>
      </c>
      <c r="S117" s="8" t="e">
        <f>+T117/O117</f>
        <v>#DIV/0!</v>
      </c>
      <c r="T117" s="8">
        <f>SUM(T114:T116)</f>
        <v>0</v>
      </c>
      <c r="U117" s="8">
        <f>SUM(U114:U116)</f>
        <v>0</v>
      </c>
      <c r="V117" s="8">
        <f>SUM(V114:V116)</f>
        <v>0</v>
      </c>
      <c r="W117" s="8">
        <f>SUM(W114:W116)</f>
        <v>0</v>
      </c>
      <c r="X117" s="8">
        <f>SUM(X114:X116)</f>
        <v>0</v>
      </c>
    </row>
    <row r="118" spans="1:252" ht="19.5" customHeight="1">
      <c r="A118" s="6"/>
      <c r="B118" s="29"/>
      <c r="C118" s="1180" t="s">
        <v>46</v>
      </c>
      <c r="D118" s="1180"/>
      <c r="E118" s="1180"/>
      <c r="F118" s="1180"/>
      <c r="G118" s="30"/>
      <c r="H118" s="31"/>
      <c r="I118" s="32" t="s">
        <v>37</v>
      </c>
      <c r="J118" s="33">
        <f t="shared" ref="J118:K118" si="177">+J117-J119</f>
        <v>0</v>
      </c>
      <c r="K118" s="33">
        <f t="shared" si="177"/>
        <v>0</v>
      </c>
      <c r="L118" s="33">
        <f t="shared" ref="L118:V118" si="178">+L117-L119</f>
        <v>0</v>
      </c>
      <c r="M118" s="33" t="e">
        <f>+N118/L118%</f>
        <v>#DIV/0!</v>
      </c>
      <c r="N118" s="33">
        <f t="shared" si="178"/>
        <v>0</v>
      </c>
      <c r="O118" s="33">
        <f t="shared" si="178"/>
        <v>0</v>
      </c>
      <c r="P118" s="33"/>
      <c r="Q118" s="33">
        <f t="shared" si="178"/>
        <v>0</v>
      </c>
      <c r="R118" s="33"/>
      <c r="S118" s="33" t="e">
        <f>+T118/O118</f>
        <v>#DIV/0!</v>
      </c>
      <c r="T118" s="33">
        <f t="shared" si="178"/>
        <v>0</v>
      </c>
      <c r="U118" s="33">
        <f t="shared" si="178"/>
        <v>0</v>
      </c>
      <c r="V118" s="33">
        <f t="shared" si="178"/>
        <v>0</v>
      </c>
      <c r="W118" s="33"/>
      <c r="X118" s="138">
        <f>+V117+X111</f>
        <v>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</row>
    <row r="119" spans="1:252" ht="19.5" customHeight="1">
      <c r="A119" s="6"/>
      <c r="B119" s="35"/>
      <c r="C119" s="1185"/>
      <c r="D119" s="1185"/>
      <c r="E119" s="1185"/>
      <c r="F119" s="1185"/>
      <c r="G119" s="36"/>
      <c r="H119" s="37"/>
      <c r="I119" s="38" t="s">
        <v>38</v>
      </c>
      <c r="J119" s="39">
        <f>SUM(J114:J116)</f>
        <v>0</v>
      </c>
      <c r="K119" s="39">
        <f>SUM(K114:K116)</f>
        <v>0</v>
      </c>
      <c r="L119" s="39">
        <f>SUM(L114:L116)</f>
        <v>0</v>
      </c>
      <c r="M119" s="39" t="e">
        <f>+N119/L119%</f>
        <v>#DIV/0!</v>
      </c>
      <c r="N119" s="39">
        <f>SUM(N114:N116)</f>
        <v>0</v>
      </c>
      <c r="O119" s="39">
        <f>SUM(O114:O116)</f>
        <v>0</v>
      </c>
      <c r="P119" s="39"/>
      <c r="Q119" s="39">
        <f>SUM(Q114:Q116)</f>
        <v>0</v>
      </c>
      <c r="R119" s="39"/>
      <c r="S119" s="39" t="e">
        <f>+T119/O119</f>
        <v>#DIV/0!</v>
      </c>
      <c r="T119" s="39">
        <f>SUM(T114:T116)</f>
        <v>0</v>
      </c>
      <c r="U119" s="39">
        <f>SUM(U114:U116)</f>
        <v>0</v>
      </c>
      <c r="V119" s="39">
        <f>SUM(V114:V116)</f>
        <v>0</v>
      </c>
      <c r="W119" s="39"/>
      <c r="X119" s="11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</row>
    <row r="120" spans="1:252" ht="19.5" customHeight="1">
      <c r="A120" s="6"/>
      <c r="B120" s="42"/>
      <c r="C120" s="1180" t="s">
        <v>47</v>
      </c>
      <c r="D120" s="1180"/>
      <c r="E120" s="1180"/>
      <c r="F120" s="1180"/>
      <c r="G120" s="43"/>
      <c r="H120" s="44"/>
      <c r="I120" s="45" t="s">
        <v>37</v>
      </c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4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</row>
    <row r="121" spans="1:252" ht="19.5" customHeight="1">
      <c r="A121" s="6"/>
      <c r="B121" s="35"/>
      <c r="C121" s="1185"/>
      <c r="D121" s="1185"/>
      <c r="E121" s="1185"/>
      <c r="F121" s="1185"/>
      <c r="G121" s="36"/>
      <c r="H121" s="37"/>
      <c r="I121" s="38" t="s">
        <v>38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40"/>
      <c r="X121" s="41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</row>
    <row r="122" spans="1:252" ht="19.5" customHeight="1">
      <c r="B122" s="3">
        <v>1</v>
      </c>
      <c r="C122" s="932">
        <f>C114+1</f>
        <v>43935</v>
      </c>
      <c r="D122" s="128"/>
      <c r="E122" s="121"/>
      <c r="F122" s="122" t="s">
        <v>36</v>
      </c>
      <c r="G122" s="23"/>
      <c r="H122" s="24"/>
      <c r="I122" s="25"/>
      <c r="J122" s="20"/>
      <c r="K122" s="20"/>
      <c r="L122" s="97">
        <f t="shared" ref="L122:L125" si="179">+J122-K122</f>
        <v>0</v>
      </c>
      <c r="M122" s="21">
        <v>0</v>
      </c>
      <c r="N122" s="10">
        <f t="shared" ref="N122:N125" si="180">L122*M122%</f>
        <v>0</v>
      </c>
      <c r="O122" s="10">
        <f t="shared" ref="O122:O125" si="181">L122-N122</f>
        <v>0</v>
      </c>
      <c r="P122" s="374"/>
      <c r="Q122" s="131">
        <f t="shared" ref="Q122:Q125" si="182">ROUND((O122*P122),0)</f>
        <v>0</v>
      </c>
      <c r="R122" s="131">
        <f t="shared" ref="R122:R125" si="183">ROUND(P122*0.5025%,2)</f>
        <v>0</v>
      </c>
      <c r="S122" s="131">
        <f t="shared" ref="S122:S125" si="184">P122+R122</f>
        <v>0</v>
      </c>
      <c r="T122" s="132">
        <f t="shared" ref="T122:T125" si="185">ROUND((O122*+S122),0)</f>
        <v>0</v>
      </c>
      <c r="U122" s="132">
        <f t="shared" ref="U122:U125" si="186">ROUND((T122*0.5%),0)</f>
        <v>0</v>
      </c>
      <c r="V122" s="132">
        <f t="shared" ref="V122:V125" si="187">ROUND((T122-U122),0)</f>
        <v>0</v>
      </c>
      <c r="W122" s="367" t="s">
        <v>157</v>
      </c>
      <c r="X122" s="135"/>
    </row>
    <row r="123" spans="1:252" ht="19.5" customHeight="1">
      <c r="B123" s="3">
        <v>2</v>
      </c>
      <c r="C123" s="1"/>
      <c r="D123" s="127"/>
      <c r="E123" s="121"/>
      <c r="F123" s="121"/>
      <c r="G123" s="23"/>
      <c r="H123" s="24"/>
      <c r="I123" s="25"/>
      <c r="J123" s="20"/>
      <c r="K123" s="20"/>
      <c r="L123" s="97">
        <f t="shared" si="179"/>
        <v>0</v>
      </c>
      <c r="M123" s="21">
        <v>0</v>
      </c>
      <c r="N123" s="10">
        <f t="shared" si="180"/>
        <v>0</v>
      </c>
      <c r="O123" s="10">
        <f t="shared" si="181"/>
        <v>0</v>
      </c>
      <c r="P123" s="374"/>
      <c r="Q123" s="131">
        <f t="shared" si="182"/>
        <v>0</v>
      </c>
      <c r="R123" s="131">
        <f t="shared" si="183"/>
        <v>0</v>
      </c>
      <c r="S123" s="131">
        <f t="shared" si="184"/>
        <v>0</v>
      </c>
      <c r="T123" s="132">
        <f t="shared" si="185"/>
        <v>0</v>
      </c>
      <c r="U123" s="132">
        <f t="shared" si="186"/>
        <v>0</v>
      </c>
      <c r="V123" s="132">
        <f t="shared" si="187"/>
        <v>0</v>
      </c>
      <c r="W123" s="367" t="s">
        <v>157</v>
      </c>
      <c r="X123" s="135"/>
    </row>
    <row r="124" spans="1:252" ht="19.5" customHeight="1">
      <c r="B124" s="3">
        <v>3</v>
      </c>
      <c r="C124" s="1"/>
      <c r="D124" s="127"/>
      <c r="E124" s="121"/>
      <c r="F124" s="121"/>
      <c r="G124" s="23"/>
      <c r="H124" s="24"/>
      <c r="I124" s="25"/>
      <c r="J124" s="20"/>
      <c r="K124" s="20"/>
      <c r="L124" s="97">
        <f t="shared" si="179"/>
        <v>0</v>
      </c>
      <c r="M124" s="21">
        <v>0</v>
      </c>
      <c r="N124" s="10">
        <f t="shared" si="180"/>
        <v>0</v>
      </c>
      <c r="O124" s="10">
        <f t="shared" si="181"/>
        <v>0</v>
      </c>
      <c r="P124" s="374"/>
      <c r="Q124" s="131">
        <f t="shared" si="182"/>
        <v>0</v>
      </c>
      <c r="R124" s="131">
        <f t="shared" si="183"/>
        <v>0</v>
      </c>
      <c r="S124" s="131">
        <f t="shared" si="184"/>
        <v>0</v>
      </c>
      <c r="T124" s="132">
        <f t="shared" si="185"/>
        <v>0</v>
      </c>
      <c r="U124" s="132">
        <f t="shared" si="186"/>
        <v>0</v>
      </c>
      <c r="V124" s="132">
        <f t="shared" si="187"/>
        <v>0</v>
      </c>
      <c r="W124" s="367" t="s">
        <v>157</v>
      </c>
      <c r="X124" s="135"/>
    </row>
    <row r="125" spans="1:252" ht="19.5" customHeight="1">
      <c r="B125" s="3">
        <v>4</v>
      </c>
      <c r="C125" s="1"/>
      <c r="D125" s="127"/>
      <c r="E125" s="121"/>
      <c r="F125" s="121"/>
      <c r="G125" s="23"/>
      <c r="H125" s="24"/>
      <c r="I125" s="25"/>
      <c r="J125" s="20"/>
      <c r="K125" s="20"/>
      <c r="L125" s="97">
        <f t="shared" si="179"/>
        <v>0</v>
      </c>
      <c r="M125" s="21">
        <v>0</v>
      </c>
      <c r="N125" s="10">
        <f t="shared" si="180"/>
        <v>0</v>
      </c>
      <c r="O125" s="10">
        <f t="shared" si="181"/>
        <v>0</v>
      </c>
      <c r="P125" s="374"/>
      <c r="Q125" s="131">
        <f t="shared" si="182"/>
        <v>0</v>
      </c>
      <c r="R125" s="131">
        <f t="shared" si="183"/>
        <v>0</v>
      </c>
      <c r="S125" s="131">
        <f t="shared" si="184"/>
        <v>0</v>
      </c>
      <c r="T125" s="132">
        <f t="shared" si="185"/>
        <v>0</v>
      </c>
      <c r="U125" s="132">
        <f t="shared" si="186"/>
        <v>0</v>
      </c>
      <c r="V125" s="132">
        <f t="shared" si="187"/>
        <v>0</v>
      </c>
      <c r="W125" s="367" t="s">
        <v>157</v>
      </c>
      <c r="X125" s="135"/>
    </row>
    <row r="126" spans="1:252" ht="19.5" customHeight="1">
      <c r="B126" s="27"/>
      <c r="C126" s="1169" t="s">
        <v>61</v>
      </c>
      <c r="D126" s="1170"/>
      <c r="E126" s="1170"/>
      <c r="F126" s="1171"/>
      <c r="G126" s="5"/>
      <c r="H126" s="5"/>
      <c r="I126" s="5"/>
      <c r="J126" s="8">
        <f t="shared" ref="J126:O126" si="188">SUM(J122:J125)</f>
        <v>0</v>
      </c>
      <c r="K126" s="8">
        <f t="shared" si="188"/>
        <v>0</v>
      </c>
      <c r="L126" s="8">
        <f t="shared" si="188"/>
        <v>0</v>
      </c>
      <c r="M126" s="8">
        <f t="shared" si="188"/>
        <v>0</v>
      </c>
      <c r="N126" s="8">
        <f t="shared" si="188"/>
        <v>0</v>
      </c>
      <c r="O126" s="8">
        <f t="shared" si="188"/>
        <v>0</v>
      </c>
      <c r="P126" s="8"/>
      <c r="Q126" s="8">
        <f>SUM(Q122:Q125)</f>
        <v>0</v>
      </c>
      <c r="R126" s="8">
        <v>0</v>
      </c>
      <c r="S126" s="8" t="e">
        <f>+T126/O126</f>
        <v>#DIV/0!</v>
      </c>
      <c r="T126" s="8">
        <f>SUM(T122:T125)</f>
        <v>0</v>
      </c>
      <c r="U126" s="8">
        <f>SUM(U122:U125)</f>
        <v>0</v>
      </c>
      <c r="V126" s="8">
        <f>SUM(V122:V125)</f>
        <v>0</v>
      </c>
      <c r="W126" s="8">
        <f>SUM(W122:W125)</f>
        <v>0</v>
      </c>
      <c r="X126" s="8">
        <f>SUM(X122:X125)</f>
        <v>0</v>
      </c>
    </row>
    <row r="127" spans="1:252" ht="19.5" customHeight="1">
      <c r="A127" s="6"/>
      <c r="B127" s="29"/>
      <c r="C127" s="1180" t="s">
        <v>46</v>
      </c>
      <c r="D127" s="1180"/>
      <c r="E127" s="1180"/>
      <c r="F127" s="1180"/>
      <c r="G127" s="30"/>
      <c r="H127" s="31"/>
      <c r="I127" s="32" t="s">
        <v>37</v>
      </c>
      <c r="J127" s="136"/>
      <c r="K127" s="136"/>
      <c r="L127" s="136"/>
      <c r="M127" s="136"/>
      <c r="N127" s="136"/>
      <c r="O127" s="136"/>
      <c r="P127" s="136"/>
      <c r="Q127" s="136"/>
      <c r="R127" s="8"/>
      <c r="S127" s="8"/>
      <c r="T127" s="136"/>
      <c r="U127" s="136"/>
      <c r="V127" s="136"/>
      <c r="W127" s="33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</row>
    <row r="128" spans="1:252" ht="19.5" customHeight="1">
      <c r="A128" s="6"/>
      <c r="B128" s="35"/>
      <c r="C128" s="1185"/>
      <c r="D128" s="1185"/>
      <c r="E128" s="1185"/>
      <c r="F128" s="1185"/>
      <c r="G128" s="36"/>
      <c r="H128" s="37"/>
      <c r="I128" s="38" t="s">
        <v>38</v>
      </c>
      <c r="J128" s="39"/>
      <c r="K128" s="39"/>
      <c r="L128" s="39"/>
      <c r="M128" s="39"/>
      <c r="N128" s="39"/>
      <c r="O128" s="39"/>
      <c r="P128" s="39"/>
      <c r="Q128" s="39"/>
      <c r="R128" s="8"/>
      <c r="S128" s="8"/>
      <c r="T128" s="39"/>
      <c r="U128" s="39"/>
      <c r="V128" s="39"/>
      <c r="W128" s="39"/>
      <c r="X128" s="41">
        <f>+V126+X118</f>
        <v>0</v>
      </c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</row>
    <row r="129" spans="1:252" ht="19.5" customHeight="1">
      <c r="A129" s="6"/>
      <c r="B129" s="42"/>
      <c r="C129" s="1180" t="s">
        <v>47</v>
      </c>
      <c r="D129" s="1180"/>
      <c r="E129" s="1180"/>
      <c r="F129" s="1180"/>
      <c r="G129" s="43"/>
      <c r="H129" s="44"/>
      <c r="I129" s="45" t="s">
        <v>37</v>
      </c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</row>
    <row r="130" spans="1:252" ht="19.5" customHeight="1">
      <c r="A130" s="6"/>
      <c r="B130" s="35"/>
      <c r="C130" s="1185"/>
      <c r="D130" s="1185"/>
      <c r="E130" s="1185"/>
      <c r="F130" s="1185"/>
      <c r="G130" s="36"/>
      <c r="H130" s="37"/>
      <c r="I130" s="38" t="s">
        <v>38</v>
      </c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</row>
    <row r="131" spans="1:252" ht="19.5" customHeight="1">
      <c r="B131" s="3">
        <v>1</v>
      </c>
      <c r="C131" s="932">
        <f>+C122+1</f>
        <v>43936</v>
      </c>
      <c r="D131" s="128"/>
      <c r="E131" s="121"/>
      <c r="F131" s="122" t="s">
        <v>36</v>
      </c>
      <c r="G131" s="23"/>
      <c r="H131" s="24"/>
      <c r="I131" s="25"/>
      <c r="J131" s="20"/>
      <c r="K131" s="20"/>
      <c r="L131" s="97">
        <f t="shared" ref="L131:L133" si="189">+J131-K131</f>
        <v>0</v>
      </c>
      <c r="M131" s="21">
        <v>0</v>
      </c>
      <c r="N131" s="10">
        <f t="shared" ref="N131:N133" si="190">L131*M131%</f>
        <v>0</v>
      </c>
      <c r="O131" s="10">
        <f t="shared" ref="O131:O133" si="191">L131-N131</f>
        <v>0</v>
      </c>
      <c r="P131" s="374"/>
      <c r="Q131" s="131">
        <f t="shared" ref="Q131:Q133" si="192">ROUND((O131*P131),0)</f>
        <v>0</v>
      </c>
      <c r="R131" s="131">
        <f t="shared" ref="R131:R133" si="193">ROUND(P131*0.5025%,2)</f>
        <v>0</v>
      </c>
      <c r="S131" s="131">
        <f t="shared" ref="S131:S133" si="194">P131+R131</f>
        <v>0</v>
      </c>
      <c r="T131" s="132">
        <f t="shared" ref="T131:T133" si="195">ROUND((O131*+S131),0)</f>
        <v>0</v>
      </c>
      <c r="U131" s="132">
        <f t="shared" ref="U131:U133" si="196">ROUND((T131*0.5%),0)</f>
        <v>0</v>
      </c>
      <c r="V131" s="132">
        <f t="shared" ref="V131:V133" si="197">ROUND((T131-U131),0)</f>
        <v>0</v>
      </c>
      <c r="W131" s="367" t="s">
        <v>157</v>
      </c>
      <c r="X131" s="135"/>
    </row>
    <row r="132" spans="1:252" ht="19.5" customHeight="1">
      <c r="B132" s="3">
        <f>+B131+1</f>
        <v>2</v>
      </c>
      <c r="C132" s="1"/>
      <c r="D132" s="127"/>
      <c r="E132" s="121"/>
      <c r="F132" s="121"/>
      <c r="G132" s="23"/>
      <c r="H132" s="24"/>
      <c r="I132" s="25"/>
      <c r="J132" s="20"/>
      <c r="K132" s="20"/>
      <c r="L132" s="97">
        <f t="shared" si="189"/>
        <v>0</v>
      </c>
      <c r="M132" s="21">
        <v>0</v>
      </c>
      <c r="N132" s="10">
        <f t="shared" si="190"/>
        <v>0</v>
      </c>
      <c r="O132" s="10">
        <f t="shared" si="191"/>
        <v>0</v>
      </c>
      <c r="P132" s="374"/>
      <c r="Q132" s="131">
        <f t="shared" si="192"/>
        <v>0</v>
      </c>
      <c r="R132" s="131">
        <f t="shared" si="193"/>
        <v>0</v>
      </c>
      <c r="S132" s="131">
        <f t="shared" si="194"/>
        <v>0</v>
      </c>
      <c r="T132" s="132">
        <f t="shared" si="195"/>
        <v>0</v>
      </c>
      <c r="U132" s="132">
        <f t="shared" si="196"/>
        <v>0</v>
      </c>
      <c r="V132" s="132">
        <f t="shared" si="197"/>
        <v>0</v>
      </c>
      <c r="W132" s="367" t="s">
        <v>157</v>
      </c>
      <c r="X132" s="135"/>
    </row>
    <row r="133" spans="1:252" ht="19.5" customHeight="1">
      <c r="B133" s="3">
        <f t="shared" ref="B133" si="198">+B132+1</f>
        <v>3</v>
      </c>
      <c r="C133" s="1"/>
      <c r="D133" s="127"/>
      <c r="E133" s="121"/>
      <c r="F133" s="121"/>
      <c r="G133" s="23"/>
      <c r="H133" s="24"/>
      <c r="I133" s="25"/>
      <c r="J133" s="20"/>
      <c r="K133" s="20"/>
      <c r="L133" s="97">
        <f t="shared" si="189"/>
        <v>0</v>
      </c>
      <c r="M133" s="21">
        <v>0</v>
      </c>
      <c r="N133" s="10">
        <f t="shared" si="190"/>
        <v>0</v>
      </c>
      <c r="O133" s="10">
        <f t="shared" si="191"/>
        <v>0</v>
      </c>
      <c r="P133" s="374"/>
      <c r="Q133" s="131">
        <f t="shared" si="192"/>
        <v>0</v>
      </c>
      <c r="R133" s="131">
        <f t="shared" si="193"/>
        <v>0</v>
      </c>
      <c r="S133" s="131">
        <f t="shared" si="194"/>
        <v>0</v>
      </c>
      <c r="T133" s="132">
        <f t="shared" si="195"/>
        <v>0</v>
      </c>
      <c r="U133" s="132">
        <f t="shared" si="196"/>
        <v>0</v>
      </c>
      <c r="V133" s="132">
        <f t="shared" si="197"/>
        <v>0</v>
      </c>
      <c r="W133" s="367" t="s">
        <v>157</v>
      </c>
      <c r="X133" s="135"/>
    </row>
    <row r="134" spans="1:252" ht="19.5" customHeight="1">
      <c r="B134" s="27"/>
      <c r="C134" s="1169" t="s">
        <v>62</v>
      </c>
      <c r="D134" s="1170"/>
      <c r="E134" s="1170"/>
      <c r="F134" s="1171"/>
      <c r="G134" s="5"/>
      <c r="H134" s="5"/>
      <c r="I134" s="5"/>
      <c r="J134" s="8">
        <f>SUM(J131:J133)</f>
        <v>0</v>
      </c>
      <c r="K134" s="8">
        <f>SUM(K131:K133)</f>
        <v>0</v>
      </c>
      <c r="L134" s="8">
        <f>SUM(L131:L133)</f>
        <v>0</v>
      </c>
      <c r="M134" s="28" t="e">
        <f>N134/L134%</f>
        <v>#DIV/0!</v>
      </c>
      <c r="N134" s="7">
        <f>SUM(N131:N133)</f>
        <v>0</v>
      </c>
      <c r="O134" s="7">
        <f>SUM(O131:O133)</f>
        <v>0</v>
      </c>
      <c r="P134" s="28"/>
      <c r="Q134" s="7">
        <f>SUM(Q131:Q133)</f>
        <v>0</v>
      </c>
      <c r="R134" s="7"/>
      <c r="S134" s="7" t="e">
        <f>+T134/O134</f>
        <v>#DIV/0!</v>
      </c>
      <c r="T134" s="7">
        <f>SUM(T131:T133)</f>
        <v>0</v>
      </c>
      <c r="U134" s="7">
        <f>SUM(U131:U133)</f>
        <v>0</v>
      </c>
      <c r="V134" s="7">
        <f>SUM(V131:V133)</f>
        <v>0</v>
      </c>
      <c r="W134" s="7">
        <f>SUM(W131:W133)</f>
        <v>0</v>
      </c>
      <c r="X134" s="7">
        <f>SUM(X131:X133)</f>
        <v>0</v>
      </c>
    </row>
    <row r="135" spans="1:252" ht="19.5" customHeight="1">
      <c r="A135" s="6"/>
      <c r="B135" s="46"/>
      <c r="C135" s="1174" t="s">
        <v>46</v>
      </c>
      <c r="D135" s="1174"/>
      <c r="E135" s="1174"/>
      <c r="F135" s="1174"/>
      <c r="G135" s="47"/>
      <c r="H135" s="47"/>
      <c r="I135" s="32" t="s">
        <v>37</v>
      </c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9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</row>
    <row r="136" spans="1:252" ht="19.5" customHeight="1">
      <c r="A136" s="6"/>
      <c r="B136" s="46"/>
      <c r="C136" s="1175"/>
      <c r="D136" s="1175"/>
      <c r="E136" s="1175"/>
      <c r="F136" s="1175"/>
      <c r="G136" s="47"/>
      <c r="H136" s="47"/>
      <c r="I136" s="38" t="s">
        <v>38</v>
      </c>
      <c r="J136" s="48">
        <f>+J134</f>
        <v>0</v>
      </c>
      <c r="K136" s="48">
        <f t="shared" ref="K136:V136" si="199">+K134</f>
        <v>0</v>
      </c>
      <c r="L136" s="48">
        <f t="shared" si="199"/>
        <v>0</v>
      </c>
      <c r="M136" s="48" t="e">
        <f t="shared" si="199"/>
        <v>#DIV/0!</v>
      </c>
      <c r="N136" s="48">
        <f t="shared" si="199"/>
        <v>0</v>
      </c>
      <c r="O136" s="48">
        <f t="shared" si="199"/>
        <v>0</v>
      </c>
      <c r="P136" s="48"/>
      <c r="Q136" s="48">
        <f t="shared" si="199"/>
        <v>0</v>
      </c>
      <c r="R136" s="48">
        <f t="shared" si="199"/>
        <v>0</v>
      </c>
      <c r="S136" s="48" t="e">
        <f t="shared" si="199"/>
        <v>#DIV/0!</v>
      </c>
      <c r="T136" s="48">
        <f t="shared" si="199"/>
        <v>0</v>
      </c>
      <c r="U136" s="48">
        <f t="shared" si="199"/>
        <v>0</v>
      </c>
      <c r="V136" s="48">
        <f t="shared" si="199"/>
        <v>0</v>
      </c>
      <c r="W136" s="49"/>
      <c r="X136" s="41">
        <f>V134+X128</f>
        <v>0</v>
      </c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</row>
    <row r="137" spans="1:252" ht="19.5" customHeight="1">
      <c r="A137" s="6"/>
      <c r="B137" s="46"/>
      <c r="C137" s="1176" t="s">
        <v>47</v>
      </c>
      <c r="D137" s="1176"/>
      <c r="E137" s="1176"/>
      <c r="F137" s="1176"/>
      <c r="G137" s="47"/>
      <c r="H137" s="47"/>
      <c r="I137" s="45" t="s">
        <v>37</v>
      </c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9"/>
      <c r="X137" s="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</row>
    <row r="138" spans="1:252" ht="19.5" customHeight="1">
      <c r="A138" s="6"/>
      <c r="B138" s="46"/>
      <c r="C138" s="1175"/>
      <c r="D138" s="1175"/>
      <c r="E138" s="1175"/>
      <c r="F138" s="1175"/>
      <c r="G138" s="47"/>
      <c r="H138" s="47"/>
      <c r="I138" s="38" t="s">
        <v>38</v>
      </c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</row>
    <row r="139" spans="1:252" ht="19.5" customHeight="1">
      <c r="B139" s="3">
        <v>1</v>
      </c>
      <c r="C139" s="937">
        <f>+C131+1</f>
        <v>43937</v>
      </c>
      <c r="D139" s="128"/>
      <c r="E139" s="121"/>
      <c r="F139" s="122" t="s">
        <v>36</v>
      </c>
      <c r="G139" s="23"/>
      <c r="H139" s="24"/>
      <c r="I139" s="25"/>
      <c r="J139" s="20"/>
      <c r="K139" s="20"/>
      <c r="L139" s="97">
        <f t="shared" ref="L139:L141" si="200">+J139-K139</f>
        <v>0</v>
      </c>
      <c r="M139" s="21">
        <v>0</v>
      </c>
      <c r="N139" s="10">
        <f t="shared" ref="N139:N141" si="201">L139*M139%</f>
        <v>0</v>
      </c>
      <c r="O139" s="10">
        <f t="shared" ref="O139:O141" si="202">L139-N139</f>
        <v>0</v>
      </c>
      <c r="P139" s="22"/>
      <c r="Q139" s="131">
        <f t="shared" ref="Q139:Q141" si="203">ROUND((O139*P139),0)</f>
        <v>0</v>
      </c>
      <c r="R139" s="131">
        <f t="shared" ref="R139:R141" si="204">ROUND(P139*0.5025%,2)</f>
        <v>0</v>
      </c>
      <c r="S139" s="131">
        <f t="shared" ref="S139:S141" si="205">P139+R139</f>
        <v>0</v>
      </c>
      <c r="T139" s="132">
        <f t="shared" ref="T139:T141" si="206">ROUND((O139*+S139),0)</f>
        <v>0</v>
      </c>
      <c r="U139" s="132">
        <f t="shared" ref="U139:U141" si="207">ROUND((T139*0.5%),0)</f>
        <v>0</v>
      </c>
      <c r="V139" s="132">
        <f t="shared" ref="V139:V141" si="208">ROUND((T139-U139),0)</f>
        <v>0</v>
      </c>
      <c r="W139" s="133" t="s">
        <v>157</v>
      </c>
      <c r="X139" s="135"/>
      <c r="Z139" s="155" t="s">
        <v>167</v>
      </c>
    </row>
    <row r="140" spans="1:252" ht="19.5" customHeight="1">
      <c r="A140" s="102"/>
      <c r="B140" s="103">
        <v>2</v>
      </c>
      <c r="C140" s="102"/>
      <c r="D140" s="127"/>
      <c r="E140" s="121"/>
      <c r="F140" s="121"/>
      <c r="G140" s="23"/>
      <c r="H140" s="24"/>
      <c r="I140" s="25"/>
      <c r="J140" s="20"/>
      <c r="K140" s="20"/>
      <c r="L140" s="97">
        <f t="shared" si="200"/>
        <v>0</v>
      </c>
      <c r="M140" s="21">
        <v>0</v>
      </c>
      <c r="N140" s="10">
        <f t="shared" si="201"/>
        <v>0</v>
      </c>
      <c r="O140" s="10">
        <f t="shared" si="202"/>
        <v>0</v>
      </c>
      <c r="P140" s="22"/>
      <c r="Q140" s="131">
        <f t="shared" si="203"/>
        <v>0</v>
      </c>
      <c r="R140" s="131">
        <f t="shared" si="204"/>
        <v>0</v>
      </c>
      <c r="S140" s="131">
        <f t="shared" si="205"/>
        <v>0</v>
      </c>
      <c r="T140" s="132">
        <f t="shared" si="206"/>
        <v>0</v>
      </c>
      <c r="U140" s="132">
        <f t="shared" si="207"/>
        <v>0</v>
      </c>
      <c r="V140" s="132">
        <f t="shared" si="208"/>
        <v>0</v>
      </c>
      <c r="W140" s="133" t="s">
        <v>157</v>
      </c>
      <c r="X140" s="135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  <c r="CD140" s="102"/>
      <c r="CE140" s="102"/>
      <c r="CF140" s="102"/>
      <c r="CG140" s="102"/>
      <c r="CH140" s="102"/>
      <c r="CI140" s="102"/>
      <c r="CJ140" s="102"/>
      <c r="CK140" s="102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2"/>
      <c r="CV140" s="102"/>
      <c r="CW140" s="102"/>
      <c r="CX140" s="102"/>
      <c r="CY140" s="102"/>
      <c r="CZ140" s="102"/>
      <c r="DA140" s="102"/>
      <c r="DB140" s="102"/>
      <c r="DC140" s="102"/>
      <c r="DD140" s="102"/>
      <c r="DE140" s="102"/>
      <c r="DF140" s="102"/>
      <c r="DG140" s="102"/>
      <c r="DH140" s="102"/>
      <c r="DI140" s="102"/>
      <c r="DJ140" s="102"/>
      <c r="DK140" s="102"/>
      <c r="DL140" s="102"/>
      <c r="DM140" s="102"/>
      <c r="DN140" s="102"/>
      <c r="DO140" s="102"/>
      <c r="DP140" s="102"/>
      <c r="DQ140" s="102"/>
      <c r="DR140" s="102"/>
      <c r="DS140" s="102"/>
      <c r="DT140" s="102"/>
      <c r="DU140" s="102"/>
      <c r="DV140" s="102"/>
      <c r="DW140" s="102"/>
      <c r="DX140" s="102"/>
      <c r="DY140" s="102"/>
      <c r="DZ140" s="102"/>
      <c r="EA140" s="102"/>
      <c r="EB140" s="102"/>
      <c r="EC140" s="102"/>
      <c r="ED140" s="102"/>
      <c r="EE140" s="102"/>
      <c r="EF140" s="102"/>
      <c r="EG140" s="102"/>
      <c r="EH140" s="102"/>
      <c r="EI140" s="102"/>
      <c r="EJ140" s="102"/>
      <c r="EK140" s="102"/>
      <c r="EL140" s="102"/>
      <c r="EM140" s="102"/>
      <c r="EN140" s="102"/>
      <c r="EO140" s="102"/>
      <c r="EP140" s="102"/>
      <c r="EQ140" s="102"/>
      <c r="ER140" s="102"/>
      <c r="ES140" s="102"/>
      <c r="ET140" s="102"/>
      <c r="EU140" s="102"/>
      <c r="EV140" s="102"/>
      <c r="EW140" s="102"/>
      <c r="EX140" s="102"/>
      <c r="EY140" s="102"/>
      <c r="EZ140" s="102"/>
      <c r="FA140" s="102"/>
      <c r="FB140" s="102"/>
      <c r="FC140" s="102"/>
      <c r="FD140" s="102"/>
      <c r="FE140" s="102"/>
      <c r="FF140" s="102"/>
      <c r="FG140" s="102"/>
      <c r="FH140" s="102"/>
      <c r="FI140" s="102"/>
      <c r="FJ140" s="102"/>
      <c r="FK140" s="102"/>
      <c r="FL140" s="102"/>
      <c r="FM140" s="102"/>
      <c r="FN140" s="102"/>
      <c r="FO140" s="102"/>
      <c r="FP140" s="102"/>
      <c r="FQ140" s="102"/>
      <c r="FR140" s="102"/>
      <c r="FS140" s="102"/>
      <c r="FT140" s="102"/>
      <c r="FU140" s="102"/>
      <c r="FV140" s="102"/>
      <c r="FW140" s="102"/>
      <c r="FX140" s="102"/>
      <c r="FY140" s="102"/>
      <c r="FZ140" s="102"/>
      <c r="GA140" s="102"/>
      <c r="GB140" s="102"/>
      <c r="GC140" s="102"/>
      <c r="GD140" s="102"/>
      <c r="GE140" s="102"/>
      <c r="GF140" s="102"/>
      <c r="GG140" s="102"/>
      <c r="GH140" s="102"/>
      <c r="GI140" s="102"/>
      <c r="GJ140" s="102"/>
      <c r="GK140" s="102"/>
      <c r="GL140" s="102"/>
      <c r="GM140" s="102"/>
      <c r="GN140" s="102"/>
      <c r="GO140" s="102"/>
      <c r="GP140" s="102"/>
      <c r="GQ140" s="102"/>
      <c r="GR140" s="102"/>
      <c r="GS140" s="102"/>
      <c r="GT140" s="102"/>
      <c r="GU140" s="102"/>
      <c r="GV140" s="102"/>
      <c r="GW140" s="102"/>
      <c r="GX140" s="102"/>
      <c r="GY140" s="102"/>
      <c r="GZ140" s="102"/>
      <c r="HA140" s="102"/>
      <c r="HB140" s="102"/>
      <c r="HC140" s="102"/>
      <c r="HD140" s="102"/>
      <c r="HE140" s="102"/>
      <c r="HF140" s="102"/>
      <c r="HG140" s="102"/>
      <c r="HH140" s="102"/>
      <c r="HI140" s="102"/>
      <c r="HJ140" s="102"/>
      <c r="HK140" s="102"/>
      <c r="HL140" s="102"/>
      <c r="HM140" s="102"/>
      <c r="HN140" s="102"/>
      <c r="HO140" s="102"/>
      <c r="HP140" s="102"/>
      <c r="HQ140" s="102"/>
      <c r="HR140" s="102"/>
      <c r="HS140" s="102"/>
      <c r="HT140" s="102"/>
      <c r="HU140" s="102"/>
      <c r="HV140" s="102"/>
      <c r="HW140" s="102"/>
      <c r="HX140" s="102"/>
      <c r="HY140" s="102"/>
      <c r="HZ140" s="102"/>
      <c r="IA140" s="102"/>
      <c r="IB140" s="102"/>
      <c r="IC140" s="102"/>
      <c r="ID140" s="102"/>
      <c r="IE140" s="102"/>
      <c r="IF140" s="102"/>
      <c r="IG140" s="102"/>
      <c r="IH140" s="102"/>
      <c r="II140" s="102"/>
      <c r="IJ140" s="102"/>
      <c r="IK140" s="102"/>
      <c r="IL140" s="102"/>
      <c r="IM140" s="102"/>
      <c r="IN140" s="102"/>
      <c r="IO140" s="102"/>
      <c r="IP140" s="102"/>
      <c r="IQ140" s="102"/>
      <c r="IR140" s="102"/>
    </row>
    <row r="141" spans="1:252" ht="19.5" customHeight="1">
      <c r="B141" s="3">
        <v>3</v>
      </c>
      <c r="C141" s="1"/>
      <c r="D141" s="127"/>
      <c r="E141" s="121"/>
      <c r="F141" s="121"/>
      <c r="G141" s="23"/>
      <c r="H141" s="24"/>
      <c r="I141" s="25"/>
      <c r="J141" s="20"/>
      <c r="K141" s="20"/>
      <c r="L141" s="97">
        <f t="shared" si="200"/>
        <v>0</v>
      </c>
      <c r="M141" s="21">
        <v>0</v>
      </c>
      <c r="N141" s="10">
        <f t="shared" si="201"/>
        <v>0</v>
      </c>
      <c r="O141" s="10">
        <f t="shared" si="202"/>
        <v>0</v>
      </c>
      <c r="P141" s="22"/>
      <c r="Q141" s="131">
        <f t="shared" si="203"/>
        <v>0</v>
      </c>
      <c r="R141" s="131">
        <f t="shared" si="204"/>
        <v>0</v>
      </c>
      <c r="S141" s="131">
        <f t="shared" si="205"/>
        <v>0</v>
      </c>
      <c r="T141" s="132">
        <f t="shared" si="206"/>
        <v>0</v>
      </c>
      <c r="U141" s="132">
        <f t="shared" si="207"/>
        <v>0</v>
      </c>
      <c r="V141" s="132">
        <f t="shared" si="208"/>
        <v>0</v>
      </c>
      <c r="W141" s="133" t="s">
        <v>157</v>
      </c>
      <c r="X141" s="135"/>
    </row>
    <row r="142" spans="1:252" ht="19.5" customHeight="1">
      <c r="B142" s="27"/>
      <c r="C142" s="1169" t="s">
        <v>63</v>
      </c>
      <c r="D142" s="1170"/>
      <c r="E142" s="1170"/>
      <c r="F142" s="1171"/>
      <c r="G142" s="5"/>
      <c r="H142" s="5"/>
      <c r="I142" s="5"/>
      <c r="J142" s="8">
        <f t="shared" ref="J142:O142" si="209">SUM(J139:J141)</f>
        <v>0</v>
      </c>
      <c r="K142" s="8">
        <f t="shared" si="209"/>
        <v>0</v>
      </c>
      <c r="L142" s="8">
        <f t="shared" si="209"/>
        <v>0</v>
      </c>
      <c r="M142" s="8">
        <f t="shared" si="209"/>
        <v>0</v>
      </c>
      <c r="N142" s="8">
        <f t="shared" si="209"/>
        <v>0</v>
      </c>
      <c r="O142" s="8">
        <f t="shared" si="209"/>
        <v>0</v>
      </c>
      <c r="P142" s="8"/>
      <c r="Q142" s="8">
        <f>SUM(Q139:Q141)</f>
        <v>0</v>
      </c>
      <c r="R142" s="7"/>
      <c r="S142" s="7" t="e">
        <f>+T142/O142</f>
        <v>#DIV/0!</v>
      </c>
      <c r="T142" s="8">
        <f>SUM(T139:T141)</f>
        <v>0</v>
      </c>
      <c r="U142" s="8">
        <f>SUM(U139:U141)</f>
        <v>0</v>
      </c>
      <c r="V142" s="8">
        <f>SUM(V139:V141)</f>
        <v>0</v>
      </c>
      <c r="W142" s="7">
        <f>SUM(W139:W141)</f>
        <v>0</v>
      </c>
      <c r="X142" s="7">
        <f>SUM(X139:X141)</f>
        <v>0</v>
      </c>
    </row>
    <row r="143" spans="1:252" ht="19.5" customHeight="1">
      <c r="A143" s="6"/>
      <c r="B143" s="29"/>
      <c r="C143" s="1174" t="s">
        <v>46</v>
      </c>
      <c r="D143" s="1174"/>
      <c r="E143" s="1174"/>
      <c r="F143" s="1174"/>
      <c r="G143" s="30"/>
      <c r="H143" s="31"/>
      <c r="I143" s="32" t="s">
        <v>37</v>
      </c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49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</row>
    <row r="144" spans="1:252" ht="19.5" customHeight="1">
      <c r="A144" s="6"/>
      <c r="B144" s="35"/>
      <c r="C144" s="1175"/>
      <c r="D144" s="1175"/>
      <c r="E144" s="1175"/>
      <c r="F144" s="1175"/>
      <c r="G144" s="36"/>
      <c r="H144" s="37"/>
      <c r="I144" s="38" t="s">
        <v>38</v>
      </c>
      <c r="J144" s="39">
        <f>J142-J143</f>
        <v>0</v>
      </c>
      <c r="K144" s="39">
        <f t="shared" ref="K144:V144" si="210">K142-K143</f>
        <v>0</v>
      </c>
      <c r="L144" s="39">
        <f t="shared" si="210"/>
        <v>0</v>
      </c>
      <c r="M144" s="39">
        <f t="shared" si="210"/>
        <v>0</v>
      </c>
      <c r="N144" s="39">
        <f t="shared" si="210"/>
        <v>0</v>
      </c>
      <c r="O144" s="39">
        <f t="shared" si="210"/>
        <v>0</v>
      </c>
      <c r="P144" s="39"/>
      <c r="Q144" s="39">
        <f t="shared" si="210"/>
        <v>0</v>
      </c>
      <c r="R144" s="7"/>
      <c r="S144" s="7" t="e">
        <f t="shared" ref="S144" si="211">+T144/O144</f>
        <v>#DIV/0!</v>
      </c>
      <c r="T144" s="39">
        <f t="shared" si="210"/>
        <v>0</v>
      </c>
      <c r="U144" s="39">
        <f t="shared" si="210"/>
        <v>0</v>
      </c>
      <c r="V144" s="39">
        <f t="shared" si="210"/>
        <v>0</v>
      </c>
      <c r="W144" s="49"/>
      <c r="X144" s="41">
        <f>+V142+X136</f>
        <v>0</v>
      </c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</row>
    <row r="145" spans="1:252" ht="19.5" customHeight="1">
      <c r="A145" s="6"/>
      <c r="B145" s="42"/>
      <c r="C145" s="1176" t="s">
        <v>47</v>
      </c>
      <c r="D145" s="1176"/>
      <c r="E145" s="1176"/>
      <c r="F145" s="1176"/>
      <c r="G145" s="43"/>
      <c r="H145" s="44"/>
      <c r="I145" s="45" t="s">
        <v>37</v>
      </c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49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</row>
    <row r="146" spans="1:252" ht="19.5" customHeight="1">
      <c r="A146" s="6"/>
      <c r="B146" s="35"/>
      <c r="C146" s="1175"/>
      <c r="D146" s="1175"/>
      <c r="E146" s="1175"/>
      <c r="F146" s="1175"/>
      <c r="G146" s="36"/>
      <c r="H146" s="37"/>
      <c r="I146" s="38" t="s">
        <v>38</v>
      </c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48"/>
      <c r="X146" s="41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</row>
    <row r="147" spans="1:252" s="102" customFormat="1" ht="19.5" customHeight="1">
      <c r="B147" s="130">
        <v>1</v>
      </c>
      <c r="C147" s="938">
        <f>C139+1</f>
        <v>43938</v>
      </c>
      <c r="D147" s="723"/>
      <c r="E147" s="713"/>
      <c r="F147" s="122" t="s">
        <v>36</v>
      </c>
      <c r="G147" s="714"/>
      <c r="H147" s="715"/>
      <c r="I147" s="716"/>
      <c r="J147" s="717"/>
      <c r="K147" s="717"/>
      <c r="L147" s="718">
        <f t="shared" ref="L147:L149" si="212">+J147-K147</f>
        <v>0</v>
      </c>
      <c r="M147" s="719">
        <v>0</v>
      </c>
      <c r="N147" s="720">
        <f t="shared" ref="N147:N149" si="213">L147*M147%</f>
        <v>0</v>
      </c>
      <c r="O147" s="720">
        <f t="shared" ref="O147:O149" si="214">L147-N147</f>
        <v>0</v>
      </c>
      <c r="P147" s="721"/>
      <c r="Q147" s="702">
        <f t="shared" ref="Q147:Q149" si="215">ROUND((O147*P147),0)</f>
        <v>0</v>
      </c>
      <c r="R147" s="702">
        <f t="shared" ref="R147:R149" si="216">ROUND(P147*0.5025%,2)</f>
        <v>0</v>
      </c>
      <c r="S147" s="702">
        <f t="shared" ref="S147:S149" si="217">P147+R147</f>
        <v>0</v>
      </c>
      <c r="T147" s="703">
        <f t="shared" ref="T147:T149" si="218">ROUND((O147*+S147),0)</f>
        <v>0</v>
      </c>
      <c r="U147" s="703">
        <f t="shared" ref="U147:U149" si="219">ROUND((T147*0.5%),0)</f>
        <v>0</v>
      </c>
      <c r="V147" s="703">
        <f t="shared" ref="V147:V149" si="220">ROUND((T147-U147),0)</f>
        <v>0</v>
      </c>
      <c r="W147" s="722" t="s">
        <v>157</v>
      </c>
      <c r="X147" s="135"/>
    </row>
    <row r="148" spans="1:252" s="102" customFormat="1" ht="19.5" customHeight="1">
      <c r="B148" s="103">
        <v>2</v>
      </c>
      <c r="C148" s="104"/>
      <c r="D148" s="723"/>
      <c r="E148" s="713"/>
      <c r="F148" s="713"/>
      <c r="G148" s="714"/>
      <c r="H148" s="715"/>
      <c r="I148" s="716"/>
      <c r="J148" s="717"/>
      <c r="K148" s="717"/>
      <c r="L148" s="718">
        <f t="shared" si="212"/>
        <v>0</v>
      </c>
      <c r="M148" s="719">
        <v>0</v>
      </c>
      <c r="N148" s="720">
        <f t="shared" si="213"/>
        <v>0</v>
      </c>
      <c r="O148" s="720">
        <f t="shared" si="214"/>
        <v>0</v>
      </c>
      <c r="P148" s="721"/>
      <c r="Q148" s="702">
        <f t="shared" si="215"/>
        <v>0</v>
      </c>
      <c r="R148" s="702">
        <f t="shared" si="216"/>
        <v>0</v>
      </c>
      <c r="S148" s="702">
        <f t="shared" si="217"/>
        <v>0</v>
      </c>
      <c r="T148" s="703">
        <f t="shared" si="218"/>
        <v>0</v>
      </c>
      <c r="U148" s="703">
        <f t="shared" si="219"/>
        <v>0</v>
      </c>
      <c r="V148" s="703">
        <f t="shared" si="220"/>
        <v>0</v>
      </c>
      <c r="W148" s="722" t="s">
        <v>157</v>
      </c>
      <c r="X148" s="135"/>
    </row>
    <row r="149" spans="1:252" s="102" customFormat="1" ht="19.5" customHeight="1">
      <c r="B149" s="103">
        <v>3</v>
      </c>
      <c r="C149" s="104"/>
      <c r="D149" s="712"/>
      <c r="E149" s="713"/>
      <c r="F149" s="713"/>
      <c r="G149" s="714"/>
      <c r="H149" s="715"/>
      <c r="I149" s="716"/>
      <c r="J149" s="717"/>
      <c r="K149" s="717"/>
      <c r="L149" s="718">
        <f t="shared" si="212"/>
        <v>0</v>
      </c>
      <c r="M149" s="719">
        <v>0</v>
      </c>
      <c r="N149" s="720">
        <f t="shared" si="213"/>
        <v>0</v>
      </c>
      <c r="O149" s="720">
        <f t="shared" si="214"/>
        <v>0</v>
      </c>
      <c r="P149" s="721"/>
      <c r="Q149" s="702">
        <f t="shared" si="215"/>
        <v>0</v>
      </c>
      <c r="R149" s="702">
        <f t="shared" si="216"/>
        <v>0</v>
      </c>
      <c r="S149" s="702">
        <f t="shared" si="217"/>
        <v>0</v>
      </c>
      <c r="T149" s="703">
        <f t="shared" si="218"/>
        <v>0</v>
      </c>
      <c r="U149" s="703">
        <f t="shared" si="219"/>
        <v>0</v>
      </c>
      <c r="V149" s="703">
        <f t="shared" si="220"/>
        <v>0</v>
      </c>
      <c r="W149" s="722" t="s">
        <v>157</v>
      </c>
      <c r="X149" s="135"/>
    </row>
    <row r="150" spans="1:252" ht="19.5" customHeight="1">
      <c r="B150" s="27"/>
      <c r="C150" s="1169" t="s">
        <v>64</v>
      </c>
      <c r="D150" s="1170"/>
      <c r="E150" s="1170"/>
      <c r="F150" s="1171"/>
      <c r="G150" s="5"/>
      <c r="H150" s="5"/>
      <c r="I150" s="5"/>
      <c r="J150" s="8">
        <f t="shared" ref="J150:O150" si="221">SUM(J147:J149)</f>
        <v>0</v>
      </c>
      <c r="K150" s="8">
        <f t="shared" si="221"/>
        <v>0</v>
      </c>
      <c r="L150" s="8">
        <f t="shared" si="221"/>
        <v>0</v>
      </c>
      <c r="M150" s="8">
        <f t="shared" si="221"/>
        <v>0</v>
      </c>
      <c r="N150" s="8">
        <f t="shared" si="221"/>
        <v>0</v>
      </c>
      <c r="O150" s="8">
        <f t="shared" si="221"/>
        <v>0</v>
      </c>
      <c r="P150" s="8"/>
      <c r="Q150" s="8">
        <f>SUM(Q147:Q149)</f>
        <v>0</v>
      </c>
      <c r="R150" s="7"/>
      <c r="S150" s="7" t="e">
        <f>+T150/O150</f>
        <v>#DIV/0!</v>
      </c>
      <c r="T150" s="8">
        <f>SUM(T147:T149)</f>
        <v>0</v>
      </c>
      <c r="U150" s="8">
        <f>SUM(U147:U149)</f>
        <v>0</v>
      </c>
      <c r="V150" s="8">
        <f>SUM(V147:V149)</f>
        <v>0</v>
      </c>
      <c r="W150" s="7">
        <f>SUM(W147:W149)</f>
        <v>0</v>
      </c>
      <c r="X150" s="7">
        <f>SUM(X147:X149)</f>
        <v>0</v>
      </c>
    </row>
    <row r="151" spans="1:252" s="6" customFormat="1" ht="19.5" customHeight="1">
      <c r="B151" s="29"/>
      <c r="C151" s="1174" t="s">
        <v>46</v>
      </c>
      <c r="D151" s="1174"/>
      <c r="E151" s="1174"/>
      <c r="F151" s="1174"/>
      <c r="G151" s="30"/>
      <c r="H151" s="31"/>
      <c r="I151" s="32" t="s">
        <v>37</v>
      </c>
      <c r="J151" s="33"/>
      <c r="K151" s="33"/>
      <c r="L151" s="33"/>
      <c r="M151" s="33"/>
      <c r="N151" s="33"/>
      <c r="O151" s="33"/>
      <c r="P151" s="33"/>
      <c r="Q151" s="33"/>
      <c r="R151" s="7"/>
      <c r="S151" s="7"/>
      <c r="T151" s="33"/>
      <c r="U151" s="33"/>
      <c r="V151" s="33"/>
      <c r="W151" s="34"/>
    </row>
    <row r="152" spans="1:252" s="6" customFormat="1" ht="19.5" customHeight="1">
      <c r="B152" s="35"/>
      <c r="C152" s="1175"/>
      <c r="D152" s="1175"/>
      <c r="E152" s="1175"/>
      <c r="F152" s="1175"/>
      <c r="G152" s="36"/>
      <c r="H152" s="37"/>
      <c r="I152" s="38" t="s">
        <v>38</v>
      </c>
      <c r="J152" s="39"/>
      <c r="K152" s="39"/>
      <c r="L152" s="39"/>
      <c r="M152" s="39"/>
      <c r="N152" s="39"/>
      <c r="O152" s="39"/>
      <c r="P152" s="39"/>
      <c r="Q152" s="39"/>
      <c r="R152" s="7"/>
      <c r="S152" s="7"/>
      <c r="T152" s="39"/>
      <c r="U152" s="39"/>
      <c r="V152" s="39"/>
      <c r="W152" s="40"/>
      <c r="X152" s="41">
        <f>+V150+X144</f>
        <v>0</v>
      </c>
    </row>
    <row r="153" spans="1:252" s="6" customFormat="1" ht="19.5" customHeight="1">
      <c r="B153" s="42"/>
      <c r="C153" s="1176" t="s">
        <v>47</v>
      </c>
      <c r="D153" s="1176"/>
      <c r="E153" s="1176"/>
      <c r="F153" s="1176"/>
      <c r="G153" s="43"/>
      <c r="H153" s="44"/>
      <c r="I153" s="45" t="s">
        <v>37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4">
        <v>0</v>
      </c>
      <c r="X153" s="41"/>
    </row>
    <row r="154" spans="1:252" s="6" customFormat="1" ht="19.5" customHeight="1">
      <c r="B154" s="35"/>
      <c r="C154" s="1175"/>
      <c r="D154" s="1175"/>
      <c r="E154" s="1175"/>
      <c r="F154" s="1175"/>
      <c r="G154" s="36"/>
      <c r="H154" s="37"/>
      <c r="I154" s="38" t="s">
        <v>38</v>
      </c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96"/>
    </row>
    <row r="155" spans="1:252" s="102" customFormat="1" ht="19.5" customHeight="1">
      <c r="B155" s="103">
        <v>1</v>
      </c>
      <c r="C155" s="929">
        <f>+C147+1</f>
        <v>43939</v>
      </c>
      <c r="D155" s="450"/>
      <c r="E155" s="121"/>
      <c r="F155" s="122" t="s">
        <v>36</v>
      </c>
      <c r="G155" s="23"/>
      <c r="H155" s="24"/>
      <c r="I155" s="25"/>
      <c r="J155" s="20"/>
      <c r="K155" s="20"/>
      <c r="L155" s="97">
        <f t="shared" ref="L155:L158" si="222">+J155-K155</f>
        <v>0</v>
      </c>
      <c r="M155" s="21">
        <v>0</v>
      </c>
      <c r="N155" s="10">
        <f t="shared" ref="N155:N158" si="223">L155*M155%</f>
        <v>0</v>
      </c>
      <c r="O155" s="10">
        <f t="shared" ref="O155:O158" si="224">L155-N155</f>
        <v>0</v>
      </c>
      <c r="P155" s="721"/>
      <c r="Q155" s="131">
        <f t="shared" ref="Q155:Q158" si="225">ROUND((O155*P155),0)</f>
        <v>0</v>
      </c>
      <c r="R155" s="131">
        <f t="shared" ref="R155:R158" si="226">ROUND(P155*0.5025%,2)</f>
        <v>0</v>
      </c>
      <c r="S155" s="131">
        <f t="shared" ref="S155:S158" si="227">P155+R155</f>
        <v>0</v>
      </c>
      <c r="T155" s="132">
        <f t="shared" ref="T155:T158" si="228">ROUND((O155*+S155),0)</f>
        <v>0</v>
      </c>
      <c r="U155" s="132">
        <f t="shared" ref="U155:U158" si="229">ROUND((T155*0.5%),0)</f>
        <v>0</v>
      </c>
      <c r="V155" s="132">
        <f t="shared" ref="V155:V158" si="230">ROUND((T155-U155),0)</f>
        <v>0</v>
      </c>
      <c r="W155" s="722" t="s">
        <v>157</v>
      </c>
      <c r="X155" s="135"/>
    </row>
    <row r="156" spans="1:252" s="102" customFormat="1" ht="19.5" customHeight="1">
      <c r="B156" s="103">
        <f>B155+1</f>
        <v>2</v>
      </c>
      <c r="C156" s="104"/>
      <c r="D156" s="450"/>
      <c r="E156" s="122"/>
      <c r="F156" s="121"/>
      <c r="G156" s="23"/>
      <c r="H156" s="24"/>
      <c r="I156" s="25"/>
      <c r="J156" s="20"/>
      <c r="K156" s="20"/>
      <c r="L156" s="97">
        <f t="shared" si="222"/>
        <v>0</v>
      </c>
      <c r="M156" s="21">
        <v>0</v>
      </c>
      <c r="N156" s="10">
        <f t="shared" si="223"/>
        <v>0</v>
      </c>
      <c r="O156" s="10">
        <f t="shared" si="224"/>
        <v>0</v>
      </c>
      <c r="P156" s="721"/>
      <c r="Q156" s="131">
        <f t="shared" si="225"/>
        <v>0</v>
      </c>
      <c r="R156" s="131">
        <f t="shared" si="226"/>
        <v>0</v>
      </c>
      <c r="S156" s="131">
        <f t="shared" si="227"/>
        <v>0</v>
      </c>
      <c r="T156" s="132">
        <f t="shared" si="228"/>
        <v>0</v>
      </c>
      <c r="U156" s="132">
        <f t="shared" si="229"/>
        <v>0</v>
      </c>
      <c r="V156" s="132">
        <f t="shared" si="230"/>
        <v>0</v>
      </c>
      <c r="W156" s="722" t="s">
        <v>157</v>
      </c>
      <c r="X156" s="135"/>
    </row>
    <row r="157" spans="1:252" s="102" customFormat="1" ht="19.5" customHeight="1">
      <c r="B157" s="103">
        <f t="shared" ref="B157:B158" si="231">B156+1</f>
        <v>3</v>
      </c>
      <c r="C157" s="104"/>
      <c r="D157" s="449"/>
      <c r="E157" s="121"/>
      <c r="F157" s="121"/>
      <c r="G157" s="23"/>
      <c r="H157" s="24"/>
      <c r="I157" s="25"/>
      <c r="J157" s="20"/>
      <c r="K157" s="20"/>
      <c r="L157" s="97">
        <f t="shared" si="222"/>
        <v>0</v>
      </c>
      <c r="M157" s="21">
        <v>0</v>
      </c>
      <c r="N157" s="10">
        <f t="shared" si="223"/>
        <v>0</v>
      </c>
      <c r="O157" s="10">
        <f t="shared" si="224"/>
        <v>0</v>
      </c>
      <c r="P157" s="721"/>
      <c r="Q157" s="131">
        <f t="shared" si="225"/>
        <v>0</v>
      </c>
      <c r="R157" s="131">
        <f t="shared" si="226"/>
        <v>0</v>
      </c>
      <c r="S157" s="131">
        <f t="shared" si="227"/>
        <v>0</v>
      </c>
      <c r="T157" s="132">
        <f t="shared" si="228"/>
        <v>0</v>
      </c>
      <c r="U157" s="132">
        <f t="shared" si="229"/>
        <v>0</v>
      </c>
      <c r="V157" s="132">
        <f t="shared" si="230"/>
        <v>0</v>
      </c>
      <c r="W157" s="722" t="s">
        <v>157</v>
      </c>
      <c r="X157" s="135"/>
    </row>
    <row r="158" spans="1:252" s="102" customFormat="1" ht="19.5" customHeight="1">
      <c r="B158" s="103">
        <f t="shared" si="231"/>
        <v>4</v>
      </c>
      <c r="C158" s="104"/>
      <c r="D158" s="450"/>
      <c r="E158" s="121"/>
      <c r="F158" s="121"/>
      <c r="G158" s="23"/>
      <c r="H158" s="24"/>
      <c r="I158" s="25"/>
      <c r="J158" s="20"/>
      <c r="K158" s="20"/>
      <c r="L158" s="97">
        <f t="shared" si="222"/>
        <v>0</v>
      </c>
      <c r="M158" s="21">
        <v>0</v>
      </c>
      <c r="N158" s="10">
        <f t="shared" si="223"/>
        <v>0</v>
      </c>
      <c r="O158" s="10">
        <f t="shared" si="224"/>
        <v>0</v>
      </c>
      <c r="P158" s="721"/>
      <c r="Q158" s="131">
        <f t="shared" si="225"/>
        <v>0</v>
      </c>
      <c r="R158" s="131">
        <f t="shared" si="226"/>
        <v>0</v>
      </c>
      <c r="S158" s="131">
        <f t="shared" si="227"/>
        <v>0</v>
      </c>
      <c r="T158" s="132">
        <f t="shared" si="228"/>
        <v>0</v>
      </c>
      <c r="U158" s="132">
        <f t="shared" si="229"/>
        <v>0</v>
      </c>
      <c r="V158" s="132">
        <f t="shared" si="230"/>
        <v>0</v>
      </c>
      <c r="W158" s="722" t="s">
        <v>157</v>
      </c>
      <c r="X158" s="135"/>
    </row>
    <row r="159" spans="1:252" ht="19.5" customHeight="1">
      <c r="B159" s="27"/>
      <c r="C159" s="1169" t="s">
        <v>65</v>
      </c>
      <c r="D159" s="1170"/>
      <c r="E159" s="1170"/>
      <c r="F159" s="1171"/>
      <c r="G159" s="5"/>
      <c r="H159" s="5"/>
      <c r="I159" s="5"/>
      <c r="J159" s="8">
        <f>SUM(J155:J158)</f>
        <v>0</v>
      </c>
      <c r="K159" s="8">
        <f>SUM(K155:K158)</f>
        <v>0</v>
      </c>
      <c r="L159" s="8">
        <f>SUM(L155:L158)</f>
        <v>0</v>
      </c>
      <c r="M159" s="28" t="e">
        <f>N159/L159%</f>
        <v>#DIV/0!</v>
      </c>
      <c r="N159" s="8">
        <f>SUM(N155:N158)</f>
        <v>0</v>
      </c>
      <c r="O159" s="8">
        <f>SUM(O155:O158)</f>
        <v>0</v>
      </c>
      <c r="P159" s="28"/>
      <c r="Q159" s="8">
        <f>SUM(Q155:Q158)</f>
        <v>0</v>
      </c>
      <c r="R159" s="8"/>
      <c r="S159" s="8" t="e">
        <f>+T159/O159</f>
        <v>#DIV/0!</v>
      </c>
      <c r="T159" s="8">
        <f>SUM(T155:T158)</f>
        <v>0</v>
      </c>
      <c r="U159" s="8">
        <f>SUM(U155:U158)</f>
        <v>0</v>
      </c>
      <c r="V159" s="8">
        <f>SUM(V155:V158)</f>
        <v>0</v>
      </c>
      <c r="W159" s="7">
        <f>SUM(W155:W158)</f>
        <v>0</v>
      </c>
      <c r="X159" s="7">
        <f>SUM(X155:X158)</f>
        <v>0</v>
      </c>
    </row>
    <row r="160" spans="1:252" ht="19.5" customHeight="1">
      <c r="A160" s="6"/>
      <c r="B160" s="29"/>
      <c r="C160" s="1174" t="s">
        <v>46</v>
      </c>
      <c r="D160" s="1174"/>
      <c r="E160" s="1174"/>
      <c r="F160" s="1174"/>
      <c r="G160" s="30"/>
      <c r="H160" s="31"/>
      <c r="I160" s="32" t="s">
        <v>37</v>
      </c>
      <c r="J160" s="33">
        <f>J159-J161</f>
        <v>0</v>
      </c>
      <c r="K160" s="33">
        <f t="shared" ref="K160:V160" si="232">K159-K161</f>
        <v>0</v>
      </c>
      <c r="L160" s="33">
        <f t="shared" si="232"/>
        <v>0</v>
      </c>
      <c r="M160" s="33" t="e">
        <f t="shared" si="232"/>
        <v>#DIV/0!</v>
      </c>
      <c r="N160" s="33">
        <f t="shared" si="232"/>
        <v>0</v>
      </c>
      <c r="O160" s="33">
        <f t="shared" si="232"/>
        <v>0</v>
      </c>
      <c r="P160" s="33"/>
      <c r="Q160" s="33">
        <f t="shared" si="232"/>
        <v>0</v>
      </c>
      <c r="R160" s="8"/>
      <c r="S160" s="8" t="e">
        <f t="shared" ref="S160:S161" si="233">+T160/O160</f>
        <v>#DIV/0!</v>
      </c>
      <c r="T160" s="33">
        <f t="shared" si="232"/>
        <v>0</v>
      </c>
      <c r="U160" s="33">
        <f t="shared" si="232"/>
        <v>0</v>
      </c>
      <c r="V160" s="33">
        <f t="shared" si="232"/>
        <v>0</v>
      </c>
      <c r="W160" s="3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</row>
    <row r="161" spans="1:252" ht="19.5" customHeight="1">
      <c r="A161" s="6"/>
      <c r="B161" s="35"/>
      <c r="C161" s="1175"/>
      <c r="D161" s="1175"/>
      <c r="E161" s="1175"/>
      <c r="F161" s="1175"/>
      <c r="G161" s="36"/>
      <c r="H161" s="37"/>
      <c r="I161" s="38" t="s">
        <v>38</v>
      </c>
      <c r="J161" s="39">
        <f t="shared" ref="J161:O161" si="234">SUM(J155:J158)</f>
        <v>0</v>
      </c>
      <c r="K161" s="39">
        <f t="shared" si="234"/>
        <v>0</v>
      </c>
      <c r="L161" s="39">
        <f t="shared" si="234"/>
        <v>0</v>
      </c>
      <c r="M161" s="39">
        <f t="shared" si="234"/>
        <v>0</v>
      </c>
      <c r="N161" s="39">
        <f t="shared" si="234"/>
        <v>0</v>
      </c>
      <c r="O161" s="39">
        <f t="shared" si="234"/>
        <v>0</v>
      </c>
      <c r="P161" s="39"/>
      <c r="Q161" s="39">
        <f>SUM(Q155:Q158)</f>
        <v>0</v>
      </c>
      <c r="R161" s="8"/>
      <c r="S161" s="8" t="e">
        <f t="shared" si="233"/>
        <v>#DIV/0!</v>
      </c>
      <c r="T161" s="39">
        <f>SUM(T155:T158)</f>
        <v>0</v>
      </c>
      <c r="U161" s="39">
        <f>SUM(U155:U158)</f>
        <v>0</v>
      </c>
      <c r="V161" s="39">
        <f>SUM(V155:V158)</f>
        <v>0</v>
      </c>
      <c r="W161" s="40"/>
      <c r="X161" s="41">
        <f>+V159+X152</f>
        <v>0</v>
      </c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</row>
    <row r="162" spans="1:252" ht="19.5" hidden="1" customHeight="1">
      <c r="A162" s="6"/>
      <c r="B162" s="42"/>
      <c r="C162" s="1176" t="s">
        <v>47</v>
      </c>
      <c r="D162" s="1176"/>
      <c r="E162" s="1176"/>
      <c r="F162" s="1176"/>
      <c r="G162" s="43"/>
      <c r="H162" s="44"/>
      <c r="I162" s="45" t="s">
        <v>37</v>
      </c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4"/>
      <c r="X162" s="41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</row>
    <row r="163" spans="1:252" ht="19.5" hidden="1" customHeight="1">
      <c r="A163" s="6"/>
      <c r="B163" s="35"/>
      <c r="C163" s="1175"/>
      <c r="D163" s="1187"/>
      <c r="E163" s="1187"/>
      <c r="F163" s="1187"/>
      <c r="G163" s="337"/>
      <c r="H163" s="338"/>
      <c r="I163" s="350" t="s">
        <v>38</v>
      </c>
      <c r="J163" s="336"/>
      <c r="K163" s="336"/>
      <c r="L163" s="336"/>
      <c r="M163" s="336"/>
      <c r="N163" s="336"/>
      <c r="O163" s="336"/>
      <c r="P163" s="336"/>
      <c r="Q163" s="336"/>
      <c r="R163" s="336"/>
      <c r="S163" s="336"/>
      <c r="T163" s="336"/>
      <c r="U163" s="336"/>
      <c r="V163" s="336"/>
      <c r="W163" s="328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</row>
    <row r="164" spans="1:252" s="102" customFormat="1" ht="19.5" customHeight="1">
      <c r="B164" s="130">
        <v>1</v>
      </c>
      <c r="C164" s="938">
        <f>+C155+1</f>
        <v>43940</v>
      </c>
      <c r="D164" s="868"/>
      <c r="E164" s="354"/>
      <c r="F164" s="576" t="s">
        <v>36</v>
      </c>
      <c r="G164" s="357"/>
      <c r="H164" s="358"/>
      <c r="I164" s="359"/>
      <c r="J164" s="341"/>
      <c r="K164" s="341"/>
      <c r="L164" s="97">
        <f t="shared" ref="L164:L166" si="235">+J164-K164</f>
        <v>0</v>
      </c>
      <c r="M164" s="343">
        <v>0</v>
      </c>
      <c r="N164" s="344">
        <v>0</v>
      </c>
      <c r="O164" s="10">
        <f t="shared" ref="O164:O166" si="236">L164-N164</f>
        <v>0</v>
      </c>
      <c r="P164" s="721"/>
      <c r="Q164" s="131">
        <f t="shared" ref="Q164:Q166" si="237">ROUND((O164*P164),0)</f>
        <v>0</v>
      </c>
      <c r="R164" s="131">
        <f t="shared" ref="R164:R166" si="238">ROUND(P164*0.5025%,2)</f>
        <v>0</v>
      </c>
      <c r="S164" s="131">
        <f t="shared" ref="S164:S166" si="239">P164+R164</f>
        <v>0</v>
      </c>
      <c r="T164" s="132">
        <f t="shared" ref="T164:T166" si="240">ROUND((O164*+S164),0)</f>
        <v>0</v>
      </c>
      <c r="U164" s="132">
        <f t="shared" ref="U164:U166" si="241">ROUND((T164*0.5%),0)</f>
        <v>0</v>
      </c>
      <c r="V164" s="132">
        <f t="shared" ref="V164:V166" si="242">ROUND((T164-U164),0)</f>
        <v>0</v>
      </c>
      <c r="W164" s="133" t="s">
        <v>157</v>
      </c>
      <c r="X164" s="135"/>
    </row>
    <row r="165" spans="1:252" s="102" customFormat="1" ht="19.5" customHeight="1">
      <c r="B165" s="103">
        <f>+B164+1</f>
        <v>2</v>
      </c>
      <c r="C165" s="104"/>
      <c r="D165" s="353"/>
      <c r="E165" s="354"/>
      <c r="F165" s="332"/>
      <c r="G165" s="357"/>
      <c r="H165" s="358"/>
      <c r="I165" s="359"/>
      <c r="J165" s="341"/>
      <c r="K165" s="341"/>
      <c r="L165" s="97">
        <f t="shared" si="235"/>
        <v>0</v>
      </c>
      <c r="M165" s="343">
        <v>0</v>
      </c>
      <c r="N165" s="344">
        <v>0</v>
      </c>
      <c r="O165" s="10">
        <f t="shared" si="236"/>
        <v>0</v>
      </c>
      <c r="P165" s="721"/>
      <c r="Q165" s="131">
        <f t="shared" si="237"/>
        <v>0</v>
      </c>
      <c r="R165" s="131">
        <f t="shared" si="238"/>
        <v>0</v>
      </c>
      <c r="S165" s="131">
        <f t="shared" si="239"/>
        <v>0</v>
      </c>
      <c r="T165" s="132">
        <f t="shared" si="240"/>
        <v>0</v>
      </c>
      <c r="U165" s="132">
        <f t="shared" si="241"/>
        <v>0</v>
      </c>
      <c r="V165" s="132">
        <f t="shared" si="242"/>
        <v>0</v>
      </c>
      <c r="W165" s="133" t="s">
        <v>157</v>
      </c>
      <c r="X165" s="135"/>
    </row>
    <row r="166" spans="1:252" s="102" customFormat="1" ht="19.5" customHeight="1">
      <c r="B166" s="103">
        <f t="shared" ref="B166" si="243">+B165+1</f>
        <v>3</v>
      </c>
      <c r="C166" s="104"/>
      <c r="D166" s="353"/>
      <c r="E166" s="354"/>
      <c r="F166" s="332"/>
      <c r="G166" s="357"/>
      <c r="H166" s="358"/>
      <c r="I166" s="359"/>
      <c r="J166" s="341"/>
      <c r="K166" s="341"/>
      <c r="L166" s="97">
        <f t="shared" si="235"/>
        <v>0</v>
      </c>
      <c r="M166" s="343">
        <v>0</v>
      </c>
      <c r="N166" s="344">
        <v>0</v>
      </c>
      <c r="O166" s="10">
        <f t="shared" si="236"/>
        <v>0</v>
      </c>
      <c r="P166" s="721"/>
      <c r="Q166" s="131">
        <f t="shared" si="237"/>
        <v>0</v>
      </c>
      <c r="R166" s="131">
        <f t="shared" si="238"/>
        <v>0</v>
      </c>
      <c r="S166" s="131">
        <f t="shared" si="239"/>
        <v>0</v>
      </c>
      <c r="T166" s="132">
        <f t="shared" si="240"/>
        <v>0</v>
      </c>
      <c r="U166" s="132">
        <f t="shared" si="241"/>
        <v>0</v>
      </c>
      <c r="V166" s="132">
        <f t="shared" si="242"/>
        <v>0</v>
      </c>
      <c r="W166" s="133" t="s">
        <v>157</v>
      </c>
      <c r="X166" s="135"/>
    </row>
    <row r="167" spans="1:252" ht="19.5" customHeight="1">
      <c r="B167" s="27"/>
      <c r="C167" s="1169" t="s">
        <v>66</v>
      </c>
      <c r="D167" s="1172"/>
      <c r="E167" s="1172"/>
      <c r="F167" s="1173"/>
      <c r="G167" s="110"/>
      <c r="H167" s="110"/>
      <c r="I167" s="110"/>
      <c r="J167" s="111">
        <f>SUM(J164:J166)</f>
        <v>0</v>
      </c>
      <c r="K167" s="111">
        <f>SUM(K164:K166)</f>
        <v>0</v>
      </c>
      <c r="L167" s="111">
        <f>SUM(L164:L166)</f>
        <v>0</v>
      </c>
      <c r="M167" s="112" t="e">
        <f>N167/L167%</f>
        <v>#DIV/0!</v>
      </c>
      <c r="N167" s="111">
        <f>SUM(N164:N166)</f>
        <v>0</v>
      </c>
      <c r="O167" s="111">
        <f>SUM(O164:O166)</f>
        <v>0</v>
      </c>
      <c r="P167" s="112"/>
      <c r="Q167" s="111">
        <f>SUM(Q164:Q166)</f>
        <v>0</v>
      </c>
      <c r="R167" s="111"/>
      <c r="S167" s="111" t="e">
        <f>+T167/O167</f>
        <v>#DIV/0!</v>
      </c>
      <c r="T167" s="111">
        <f>SUM(T164:T166)</f>
        <v>0</v>
      </c>
      <c r="U167" s="111">
        <f>SUM(U164:U166)</f>
        <v>0</v>
      </c>
      <c r="V167" s="111">
        <f>SUM(V164:V166)</f>
        <v>0</v>
      </c>
      <c r="W167" s="111">
        <f>SUM(W164:W166)</f>
        <v>0</v>
      </c>
      <c r="X167" s="8">
        <f>SUM(X164:X166)</f>
        <v>0</v>
      </c>
    </row>
    <row r="168" spans="1:252" ht="19.5" customHeight="1">
      <c r="A168" s="6"/>
      <c r="B168" s="29"/>
      <c r="C168" s="1174" t="s">
        <v>46</v>
      </c>
      <c r="D168" s="1174"/>
      <c r="E168" s="1174"/>
      <c r="F168" s="1174"/>
      <c r="G168" s="30"/>
      <c r="H168" s="31"/>
      <c r="I168" s="32" t="s">
        <v>37</v>
      </c>
      <c r="J168" s="33"/>
      <c r="K168" s="33"/>
      <c r="L168" s="33"/>
      <c r="M168" s="33"/>
      <c r="N168" s="33"/>
      <c r="O168" s="33"/>
      <c r="P168" s="33"/>
      <c r="Q168" s="33"/>
      <c r="R168" s="111"/>
      <c r="S168" s="111"/>
      <c r="T168" s="33"/>
      <c r="U168" s="33"/>
      <c r="V168" s="33"/>
      <c r="W168" s="3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</row>
    <row r="169" spans="1:252" ht="19.5" customHeight="1">
      <c r="A169" s="6"/>
      <c r="B169" s="35"/>
      <c r="C169" s="1175"/>
      <c r="D169" s="1175"/>
      <c r="E169" s="1175"/>
      <c r="F169" s="1175"/>
      <c r="G169" s="36"/>
      <c r="H169" s="37"/>
      <c r="I169" s="38" t="s">
        <v>38</v>
      </c>
      <c r="J169" s="39"/>
      <c r="K169" s="39"/>
      <c r="L169" s="39"/>
      <c r="M169" s="39"/>
      <c r="N169" s="39"/>
      <c r="O169" s="39"/>
      <c r="P169" s="39"/>
      <c r="Q169" s="39"/>
      <c r="R169" s="111"/>
      <c r="S169" s="111"/>
      <c r="T169" s="39"/>
      <c r="U169" s="39"/>
      <c r="V169" s="39"/>
      <c r="W169" s="40"/>
      <c r="X169" s="41">
        <f>+V167+X161</f>
        <v>0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</row>
    <row r="170" spans="1:252" ht="19.5" hidden="1" customHeight="1">
      <c r="A170" s="6"/>
      <c r="B170" s="42"/>
      <c r="C170" s="1176" t="s">
        <v>47</v>
      </c>
      <c r="D170" s="1176"/>
      <c r="E170" s="1176"/>
      <c r="F170" s="1176"/>
      <c r="G170" s="43"/>
      <c r="H170" s="44"/>
      <c r="I170" s="45" t="s">
        <v>37</v>
      </c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</row>
    <row r="171" spans="1:252" ht="19.5" hidden="1" customHeight="1">
      <c r="A171" s="6"/>
      <c r="B171" s="114"/>
      <c r="C171" s="1175"/>
      <c r="D171" s="1175"/>
      <c r="E171" s="1175"/>
      <c r="F171" s="1175"/>
      <c r="G171" s="93"/>
      <c r="H171" s="94"/>
      <c r="I171" s="95" t="s">
        <v>38</v>
      </c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96"/>
      <c r="X171" s="41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</row>
    <row r="172" spans="1:252" s="90" customFormat="1" ht="19.5" customHeight="1">
      <c r="B172" s="92">
        <v>1</v>
      </c>
      <c r="C172" s="939">
        <f>+C164+1</f>
        <v>43941</v>
      </c>
      <c r="D172" s="128"/>
      <c r="E172" s="121"/>
      <c r="F172" s="122" t="s">
        <v>36</v>
      </c>
      <c r="G172" s="23"/>
      <c r="H172" s="24"/>
      <c r="I172" s="25"/>
      <c r="J172" s="20"/>
      <c r="K172" s="20"/>
      <c r="L172" s="97">
        <f t="shared" ref="L172:L173" si="244">+J172-K172</f>
        <v>0</v>
      </c>
      <c r="M172" s="21">
        <v>0</v>
      </c>
      <c r="N172" s="10">
        <f t="shared" ref="N172:N173" si="245">L172*M172%</f>
        <v>0</v>
      </c>
      <c r="O172" s="10">
        <f t="shared" ref="O172:O173" si="246">L172-N172</f>
        <v>0</v>
      </c>
      <c r="P172" s="345"/>
      <c r="Q172" s="131">
        <f t="shared" ref="Q172:Q173" si="247">ROUND((O172*P172),0)</f>
        <v>0</v>
      </c>
      <c r="R172" s="131">
        <f t="shared" ref="R172:R173" si="248">ROUND(P172*0.5025%,2)</f>
        <v>0</v>
      </c>
      <c r="S172" s="131">
        <f t="shared" ref="S172:S173" si="249">P172+R172</f>
        <v>0</v>
      </c>
      <c r="T172" s="132">
        <f t="shared" ref="T172:T173" si="250">ROUND((O172*+S172),0)</f>
        <v>0</v>
      </c>
      <c r="U172" s="132">
        <f t="shared" ref="U172:U173" si="251">ROUND((T172*0.5%),0)</f>
        <v>0</v>
      </c>
      <c r="V172" s="132">
        <f t="shared" ref="V172:V173" si="252">ROUND((T172-U172),0)</f>
        <v>0</v>
      </c>
      <c r="W172" s="133" t="s">
        <v>157</v>
      </c>
      <c r="X172" s="135"/>
    </row>
    <row r="173" spans="1:252" s="90" customFormat="1" ht="19.5" customHeight="1">
      <c r="B173" s="105">
        <f>B172+1</f>
        <v>2</v>
      </c>
      <c r="C173" s="106"/>
      <c r="D173" s="127"/>
      <c r="E173" s="121"/>
      <c r="F173" s="121"/>
      <c r="G173" s="23"/>
      <c r="H173" s="24"/>
      <c r="I173" s="899"/>
      <c r="J173" s="20"/>
      <c r="K173" s="20"/>
      <c r="L173" s="97">
        <f t="shared" si="244"/>
        <v>0</v>
      </c>
      <c r="M173" s="21">
        <v>0</v>
      </c>
      <c r="N173" s="10">
        <f t="shared" si="245"/>
        <v>0</v>
      </c>
      <c r="O173" s="10">
        <f t="shared" si="246"/>
        <v>0</v>
      </c>
      <c r="P173" s="345"/>
      <c r="Q173" s="131">
        <f t="shared" si="247"/>
        <v>0</v>
      </c>
      <c r="R173" s="131">
        <f t="shared" si="248"/>
        <v>0</v>
      </c>
      <c r="S173" s="131">
        <f t="shared" si="249"/>
        <v>0</v>
      </c>
      <c r="T173" s="132">
        <f t="shared" si="250"/>
        <v>0</v>
      </c>
      <c r="U173" s="132">
        <f t="shared" si="251"/>
        <v>0</v>
      </c>
      <c r="V173" s="132">
        <f t="shared" si="252"/>
        <v>0</v>
      </c>
      <c r="W173" s="133" t="s">
        <v>157</v>
      </c>
      <c r="X173" s="135"/>
    </row>
    <row r="174" spans="1:252" s="90" customFormat="1" ht="19.5" customHeight="1">
      <c r="B174" s="105">
        <f t="shared" ref="B174" si="253">B173+1</f>
        <v>3</v>
      </c>
      <c r="C174" s="106"/>
      <c r="D174" s="127"/>
      <c r="E174" s="121"/>
      <c r="F174" s="121"/>
      <c r="G174" s="23"/>
      <c r="H174" s="24"/>
      <c r="I174" s="25"/>
      <c r="J174" s="20"/>
      <c r="K174" s="20"/>
      <c r="L174" s="97">
        <f t="shared" ref="L174" si="254">+J174-K174</f>
        <v>0</v>
      </c>
      <c r="M174" s="21">
        <v>0</v>
      </c>
      <c r="N174" s="10">
        <f t="shared" ref="N174" si="255">L174*M174%</f>
        <v>0</v>
      </c>
      <c r="O174" s="10">
        <f t="shared" ref="O174" si="256">L174-N174</f>
        <v>0</v>
      </c>
      <c r="P174" s="345"/>
      <c r="Q174" s="131">
        <f t="shared" ref="Q174" si="257">ROUND((O174*P174),0)</f>
        <v>0</v>
      </c>
      <c r="R174" s="131">
        <f t="shared" ref="R174" si="258">ROUND(P174*0.5025%,2)</f>
        <v>0</v>
      </c>
      <c r="S174" s="131">
        <f t="shared" ref="S174" si="259">P174+R174</f>
        <v>0</v>
      </c>
      <c r="T174" s="132">
        <f t="shared" ref="T174" si="260">ROUND((O174*+S174),0)</f>
        <v>0</v>
      </c>
      <c r="U174" s="132">
        <f t="shared" ref="U174" si="261">ROUND((T174*0.5%),0)</f>
        <v>0</v>
      </c>
      <c r="V174" s="132">
        <f t="shared" ref="V174" si="262">ROUND((T174-U174),0)</f>
        <v>0</v>
      </c>
      <c r="W174" s="133" t="s">
        <v>157</v>
      </c>
      <c r="X174" s="135"/>
    </row>
    <row r="175" spans="1:252" ht="19.5" customHeight="1">
      <c r="B175" s="109"/>
      <c r="C175" s="1188" t="s">
        <v>67</v>
      </c>
      <c r="D175" s="1172"/>
      <c r="E175" s="1172"/>
      <c r="F175" s="1173"/>
      <c r="G175" s="110"/>
      <c r="H175" s="110"/>
      <c r="I175" s="110"/>
      <c r="J175" s="111">
        <f t="shared" ref="J175:O175" si="263">SUM(J172:J174)</f>
        <v>0</v>
      </c>
      <c r="K175" s="111">
        <f t="shared" si="263"/>
        <v>0</v>
      </c>
      <c r="L175" s="111">
        <f t="shared" si="263"/>
        <v>0</v>
      </c>
      <c r="M175" s="111">
        <f t="shared" si="263"/>
        <v>0</v>
      </c>
      <c r="N175" s="111">
        <f t="shared" si="263"/>
        <v>0</v>
      </c>
      <c r="O175" s="111">
        <f t="shared" si="263"/>
        <v>0</v>
      </c>
      <c r="P175" s="111"/>
      <c r="Q175" s="111">
        <f>SUM(Q172:Q174)</f>
        <v>0</v>
      </c>
      <c r="R175" s="111"/>
      <c r="S175" s="111" t="e">
        <f>+T175/O175</f>
        <v>#DIV/0!</v>
      </c>
      <c r="T175" s="111">
        <f>SUM(T172:T174)</f>
        <v>0</v>
      </c>
      <c r="U175" s="111">
        <f>SUM(U172:U174)</f>
        <v>0</v>
      </c>
      <c r="V175" s="111">
        <f>SUM(V172:V174)</f>
        <v>0</v>
      </c>
      <c r="W175" s="111">
        <f>SUM(W172:W173)</f>
        <v>0</v>
      </c>
      <c r="X175" s="111">
        <f>SUM(X172:X173)</f>
        <v>0</v>
      </c>
    </row>
    <row r="176" spans="1:252" ht="19.5" customHeight="1">
      <c r="A176" s="6"/>
      <c r="B176" s="29"/>
      <c r="C176" s="1174" t="s">
        <v>46</v>
      </c>
      <c r="D176" s="1174"/>
      <c r="E176" s="1174"/>
      <c r="F176" s="1174"/>
      <c r="G176" s="30"/>
      <c r="H176" s="31"/>
      <c r="I176" s="32" t="s">
        <v>37</v>
      </c>
      <c r="J176" s="33"/>
      <c r="K176" s="33"/>
      <c r="L176" s="33"/>
      <c r="M176" s="33"/>
      <c r="N176" s="33"/>
      <c r="O176" s="33"/>
      <c r="P176" s="33"/>
      <c r="Q176" s="33"/>
      <c r="R176" s="111"/>
      <c r="S176" s="111"/>
      <c r="T176" s="33"/>
      <c r="U176" s="33"/>
      <c r="V176" s="33"/>
      <c r="W176" s="34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</row>
    <row r="177" spans="1:252" ht="19.5" customHeight="1">
      <c r="A177" s="6"/>
      <c r="B177" s="35"/>
      <c r="C177" s="1175"/>
      <c r="D177" s="1175"/>
      <c r="E177" s="1175"/>
      <c r="F177" s="1175"/>
      <c r="G177" s="36"/>
      <c r="H177" s="37"/>
      <c r="I177" s="38" t="s">
        <v>38</v>
      </c>
      <c r="J177" s="39"/>
      <c r="K177" s="39"/>
      <c r="L177" s="39"/>
      <c r="M177" s="39"/>
      <c r="N177" s="39"/>
      <c r="O177" s="39"/>
      <c r="P177" s="39"/>
      <c r="Q177" s="39"/>
      <c r="R177" s="111"/>
      <c r="S177" s="111"/>
      <c r="T177" s="39"/>
      <c r="U177" s="39"/>
      <c r="V177" s="39"/>
      <c r="W177" s="40"/>
      <c r="X177" s="41">
        <f>+V175+X169</f>
        <v>0</v>
      </c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</row>
    <row r="178" spans="1:252" ht="19.5" customHeight="1">
      <c r="A178" s="6"/>
      <c r="B178" s="42"/>
      <c r="C178" s="1176" t="s">
        <v>47</v>
      </c>
      <c r="D178" s="1176"/>
      <c r="E178" s="1176"/>
      <c r="F178" s="1176"/>
      <c r="G178" s="43"/>
      <c r="H178" s="44"/>
      <c r="I178" s="45" t="s">
        <v>37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/>
      <c r="Q178" s="33">
        <v>0</v>
      </c>
      <c r="R178" s="33">
        <v>0</v>
      </c>
      <c r="S178" s="33">
        <v>0</v>
      </c>
      <c r="T178" s="33">
        <v>0</v>
      </c>
      <c r="U178" s="33">
        <v>0</v>
      </c>
      <c r="V178" s="33">
        <v>0</v>
      </c>
      <c r="W178" s="34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</row>
    <row r="179" spans="1:252" ht="19.5" customHeight="1">
      <c r="A179" s="6"/>
      <c r="B179" s="114"/>
      <c r="C179" s="1175"/>
      <c r="D179" s="1175"/>
      <c r="E179" s="1175"/>
      <c r="F179" s="1175"/>
      <c r="G179" s="93"/>
      <c r="H179" s="94"/>
      <c r="I179" s="95" t="s">
        <v>38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/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9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</row>
    <row r="180" spans="1:252" s="6" customFormat="1" ht="19.5" customHeight="1">
      <c r="A180" s="155"/>
      <c r="B180" s="3">
        <v>1</v>
      </c>
      <c r="C180" s="932">
        <f>+C172+1</f>
        <v>43942</v>
      </c>
      <c r="D180" s="128"/>
      <c r="E180" s="121"/>
      <c r="F180" s="122" t="s">
        <v>36</v>
      </c>
      <c r="G180" s="23"/>
      <c r="H180" s="24"/>
      <c r="I180" s="25"/>
      <c r="J180" s="20"/>
      <c r="K180" s="20"/>
      <c r="L180" s="97">
        <f>+J180-K180</f>
        <v>0</v>
      </c>
      <c r="M180" s="21">
        <v>0</v>
      </c>
      <c r="N180" s="10">
        <f>L180*M180%</f>
        <v>0</v>
      </c>
      <c r="O180" s="10">
        <f t="shared" ref="O180" si="264">L180-N180</f>
        <v>0</v>
      </c>
      <c r="P180" s="345"/>
      <c r="Q180" s="131">
        <f>ROUND((O180*P180),0)</f>
        <v>0</v>
      </c>
      <c r="R180" s="131">
        <f>ROUND(P180*0.5025%,2)</f>
        <v>0</v>
      </c>
      <c r="S180" s="131">
        <f>P180+R180</f>
        <v>0</v>
      </c>
      <c r="T180" s="132">
        <f>ROUND((O180*+S180),0)</f>
        <v>0</v>
      </c>
      <c r="U180" s="132">
        <f>ROUND((T180*0.5%),0)</f>
        <v>0</v>
      </c>
      <c r="V180" s="132">
        <f>ROUND((T180-U180),0)</f>
        <v>0</v>
      </c>
      <c r="W180" s="133" t="s">
        <v>157</v>
      </c>
      <c r="X180" s="13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  <c r="BA180" s="155"/>
      <c r="BB180" s="155"/>
      <c r="BC180" s="155"/>
      <c r="BD180" s="155"/>
      <c r="BE180" s="155"/>
      <c r="BF180" s="155"/>
      <c r="BG180" s="155"/>
      <c r="BH180" s="15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5"/>
      <c r="CE180" s="155"/>
      <c r="CF180" s="155"/>
      <c r="CG180" s="155"/>
      <c r="CH180" s="155"/>
      <c r="CI180" s="155"/>
      <c r="CJ180" s="155"/>
      <c r="CK180" s="155"/>
      <c r="CL180" s="155"/>
      <c r="CM180" s="155"/>
      <c r="CN180" s="155"/>
      <c r="CO180" s="155"/>
      <c r="CP180" s="155"/>
      <c r="CQ180" s="155"/>
      <c r="CR180" s="155"/>
      <c r="CS180" s="155"/>
      <c r="CT180" s="155"/>
      <c r="CU180" s="155"/>
      <c r="CV180" s="155"/>
      <c r="CW180" s="155"/>
      <c r="CX180" s="155"/>
      <c r="CY180" s="155"/>
      <c r="CZ180" s="155"/>
      <c r="DA180" s="155"/>
      <c r="DB180" s="155"/>
      <c r="DC180" s="155"/>
      <c r="DD180" s="155"/>
      <c r="DE180" s="155"/>
      <c r="DF180" s="155"/>
      <c r="DG180" s="155"/>
      <c r="DH180" s="155"/>
      <c r="DI180" s="155"/>
      <c r="DJ180" s="155"/>
      <c r="DK180" s="155"/>
      <c r="DL180" s="155"/>
      <c r="DM180" s="155"/>
      <c r="DN180" s="155"/>
      <c r="DO180" s="155"/>
      <c r="DP180" s="155"/>
      <c r="DQ180" s="155"/>
      <c r="DR180" s="155"/>
      <c r="DS180" s="155"/>
      <c r="DT180" s="155"/>
      <c r="DU180" s="155"/>
      <c r="DV180" s="155"/>
      <c r="DW180" s="155"/>
      <c r="DX180" s="155"/>
      <c r="DY180" s="155"/>
      <c r="DZ180" s="155"/>
      <c r="EA180" s="155"/>
      <c r="EB180" s="155"/>
      <c r="EC180" s="155"/>
      <c r="ED180" s="155"/>
      <c r="EE180" s="155"/>
      <c r="EF180" s="155"/>
      <c r="EG180" s="155"/>
      <c r="EH180" s="155"/>
      <c r="EI180" s="155"/>
      <c r="EJ180" s="155"/>
      <c r="EK180" s="155"/>
      <c r="EL180" s="155"/>
      <c r="EM180" s="155"/>
      <c r="EN180" s="155"/>
      <c r="EO180" s="155"/>
      <c r="EP180" s="155"/>
      <c r="EQ180" s="155"/>
      <c r="ER180" s="155"/>
      <c r="ES180" s="155"/>
      <c r="ET180" s="155"/>
      <c r="EU180" s="155"/>
      <c r="EV180" s="155"/>
      <c r="EW180" s="155"/>
      <c r="EX180" s="155"/>
      <c r="EY180" s="155"/>
      <c r="EZ180" s="155"/>
      <c r="FA180" s="155"/>
      <c r="FB180" s="155"/>
      <c r="FC180" s="155"/>
      <c r="FD180" s="155"/>
      <c r="FE180" s="155"/>
      <c r="FF180" s="155"/>
      <c r="FG180" s="155"/>
      <c r="FH180" s="155"/>
      <c r="FI180" s="155"/>
      <c r="FJ180" s="155"/>
      <c r="FK180" s="155"/>
      <c r="FL180" s="155"/>
      <c r="FM180" s="155"/>
      <c r="FN180" s="155"/>
      <c r="FO180" s="155"/>
      <c r="FP180" s="155"/>
      <c r="FQ180" s="155"/>
      <c r="FR180" s="155"/>
      <c r="FS180" s="155"/>
      <c r="FT180" s="155"/>
      <c r="FU180" s="155"/>
      <c r="FV180" s="155"/>
      <c r="FW180" s="155"/>
      <c r="FX180" s="155"/>
      <c r="FY180" s="155"/>
      <c r="FZ180" s="155"/>
      <c r="GA180" s="155"/>
      <c r="GB180" s="155"/>
      <c r="GC180" s="155"/>
      <c r="GD180" s="155"/>
      <c r="GE180" s="155"/>
      <c r="GF180" s="155"/>
      <c r="GG180" s="155"/>
      <c r="GH180" s="155"/>
      <c r="GI180" s="155"/>
      <c r="GJ180" s="155"/>
      <c r="GK180" s="155"/>
      <c r="GL180" s="155"/>
      <c r="GM180" s="155"/>
      <c r="GN180" s="155"/>
      <c r="GO180" s="155"/>
      <c r="GP180" s="155"/>
      <c r="GQ180" s="155"/>
      <c r="GR180" s="155"/>
      <c r="GS180" s="155"/>
      <c r="GT180" s="155"/>
      <c r="GU180" s="155"/>
      <c r="GV180" s="155"/>
      <c r="GW180" s="155"/>
      <c r="GX180" s="155"/>
      <c r="GY180" s="155"/>
      <c r="GZ180" s="155"/>
      <c r="HA180" s="155"/>
      <c r="HB180" s="155"/>
      <c r="HC180" s="155"/>
      <c r="HD180" s="155"/>
      <c r="HE180" s="155"/>
      <c r="HF180" s="155"/>
      <c r="HG180" s="155"/>
      <c r="HH180" s="155"/>
      <c r="HI180" s="155"/>
      <c r="HJ180" s="155"/>
      <c r="HK180" s="155"/>
      <c r="HL180" s="155"/>
      <c r="HM180" s="155"/>
      <c r="HN180" s="155"/>
      <c r="HO180" s="155"/>
      <c r="HP180" s="155"/>
      <c r="HQ180" s="155"/>
      <c r="HR180" s="155"/>
      <c r="HS180" s="155"/>
      <c r="HT180" s="155"/>
      <c r="HU180" s="155"/>
      <c r="HV180" s="155"/>
      <c r="HW180" s="155"/>
      <c r="HX180" s="155"/>
      <c r="HY180" s="155"/>
      <c r="HZ180" s="155"/>
      <c r="IA180" s="155"/>
      <c r="IB180" s="155"/>
      <c r="IC180" s="155"/>
      <c r="ID180" s="155"/>
      <c r="IE180" s="155"/>
      <c r="IF180" s="155"/>
      <c r="IG180" s="155"/>
      <c r="IH180" s="155"/>
      <c r="II180" s="155"/>
      <c r="IJ180" s="155"/>
      <c r="IK180" s="155"/>
      <c r="IL180" s="155"/>
      <c r="IM180" s="155"/>
      <c r="IN180" s="155"/>
      <c r="IO180" s="155"/>
      <c r="IP180" s="155"/>
      <c r="IQ180" s="155"/>
      <c r="IR180" s="155"/>
    </row>
    <row r="181" spans="1:252" s="6" customFormat="1" ht="19.5" customHeight="1">
      <c r="A181" s="155"/>
      <c r="B181" s="3">
        <v>2</v>
      </c>
      <c r="C181" s="1"/>
      <c r="D181" s="127"/>
      <c r="E181" s="121"/>
      <c r="F181" s="121"/>
      <c r="G181" s="23"/>
      <c r="H181" s="24"/>
      <c r="I181" s="25"/>
      <c r="J181" s="20"/>
      <c r="K181" s="20"/>
      <c r="L181" s="97">
        <f t="shared" ref="L181:L182" si="265">+J181-K181</f>
        <v>0</v>
      </c>
      <c r="M181" s="21">
        <v>0</v>
      </c>
      <c r="N181" s="10">
        <f t="shared" ref="N181:N182" si="266">L181*M181%</f>
        <v>0</v>
      </c>
      <c r="O181" s="10">
        <f t="shared" ref="O181:O182" si="267">L181-N181</f>
        <v>0</v>
      </c>
      <c r="P181" s="345"/>
      <c r="Q181" s="131">
        <f t="shared" ref="Q181:Q182" si="268">ROUND((O181*P181),0)</f>
        <v>0</v>
      </c>
      <c r="R181" s="131">
        <f t="shared" ref="R181:R182" si="269">ROUND(P181*0.5025%,2)</f>
        <v>0</v>
      </c>
      <c r="S181" s="131">
        <f t="shared" ref="S181:S182" si="270">P181+R181</f>
        <v>0</v>
      </c>
      <c r="T181" s="132">
        <f t="shared" ref="T181:T182" si="271">ROUND((O181*+S181),0)</f>
        <v>0</v>
      </c>
      <c r="U181" s="132">
        <f t="shared" ref="U181:U182" si="272">ROUND((T181*0.5%),0)</f>
        <v>0</v>
      </c>
      <c r="V181" s="132">
        <f t="shared" ref="V181:V182" si="273">ROUND((T181-U181),0)</f>
        <v>0</v>
      </c>
      <c r="W181" s="133" t="s">
        <v>157</v>
      </c>
      <c r="X181" s="13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  <c r="AS181" s="155"/>
      <c r="AT181" s="155"/>
      <c r="AU181" s="155"/>
      <c r="AV181" s="155"/>
      <c r="AW181" s="155"/>
      <c r="AX181" s="155"/>
      <c r="AY181" s="155"/>
      <c r="AZ181" s="155"/>
      <c r="BA181" s="155"/>
      <c r="BB181" s="155"/>
      <c r="BC181" s="155"/>
      <c r="BD181" s="155"/>
      <c r="BE181" s="155"/>
      <c r="BF181" s="155"/>
      <c r="BG181" s="155"/>
      <c r="BH181" s="15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5"/>
      <c r="CE181" s="155"/>
      <c r="CF181" s="155"/>
      <c r="CG181" s="155"/>
      <c r="CH181" s="155"/>
      <c r="CI181" s="155"/>
      <c r="CJ181" s="155"/>
      <c r="CK181" s="155"/>
      <c r="CL181" s="155"/>
      <c r="CM181" s="155"/>
      <c r="CN181" s="155"/>
      <c r="CO181" s="155"/>
      <c r="CP181" s="155"/>
      <c r="CQ181" s="155"/>
      <c r="CR181" s="155"/>
      <c r="CS181" s="155"/>
      <c r="CT181" s="155"/>
      <c r="CU181" s="155"/>
      <c r="CV181" s="155"/>
      <c r="CW181" s="155"/>
      <c r="CX181" s="155"/>
      <c r="CY181" s="155"/>
      <c r="CZ181" s="155"/>
      <c r="DA181" s="155"/>
      <c r="DB181" s="155"/>
      <c r="DC181" s="155"/>
      <c r="DD181" s="155"/>
      <c r="DE181" s="155"/>
      <c r="DF181" s="155"/>
      <c r="DG181" s="155"/>
      <c r="DH181" s="155"/>
      <c r="DI181" s="155"/>
      <c r="DJ181" s="155"/>
      <c r="DK181" s="155"/>
      <c r="DL181" s="155"/>
      <c r="DM181" s="155"/>
      <c r="DN181" s="155"/>
      <c r="DO181" s="155"/>
      <c r="DP181" s="155"/>
      <c r="DQ181" s="155"/>
      <c r="DR181" s="155"/>
      <c r="DS181" s="155"/>
      <c r="DT181" s="155"/>
      <c r="DU181" s="155"/>
      <c r="DV181" s="155"/>
      <c r="DW181" s="155"/>
      <c r="DX181" s="155"/>
      <c r="DY181" s="155"/>
      <c r="DZ181" s="155"/>
      <c r="EA181" s="155"/>
      <c r="EB181" s="155"/>
      <c r="EC181" s="155"/>
      <c r="ED181" s="155"/>
      <c r="EE181" s="155"/>
      <c r="EF181" s="155"/>
      <c r="EG181" s="155"/>
      <c r="EH181" s="155"/>
      <c r="EI181" s="155"/>
      <c r="EJ181" s="155"/>
      <c r="EK181" s="155"/>
      <c r="EL181" s="155"/>
      <c r="EM181" s="155"/>
      <c r="EN181" s="155"/>
      <c r="EO181" s="155"/>
      <c r="EP181" s="155"/>
      <c r="EQ181" s="155"/>
      <c r="ER181" s="155"/>
      <c r="ES181" s="155"/>
      <c r="ET181" s="155"/>
      <c r="EU181" s="155"/>
      <c r="EV181" s="155"/>
      <c r="EW181" s="155"/>
      <c r="EX181" s="155"/>
      <c r="EY181" s="155"/>
      <c r="EZ181" s="155"/>
      <c r="FA181" s="155"/>
      <c r="FB181" s="155"/>
      <c r="FC181" s="155"/>
      <c r="FD181" s="155"/>
      <c r="FE181" s="155"/>
      <c r="FF181" s="155"/>
      <c r="FG181" s="155"/>
      <c r="FH181" s="155"/>
      <c r="FI181" s="155"/>
      <c r="FJ181" s="155"/>
      <c r="FK181" s="155"/>
      <c r="FL181" s="155"/>
      <c r="FM181" s="155"/>
      <c r="FN181" s="155"/>
      <c r="FO181" s="155"/>
      <c r="FP181" s="155"/>
      <c r="FQ181" s="155"/>
      <c r="FR181" s="155"/>
      <c r="FS181" s="155"/>
      <c r="FT181" s="155"/>
      <c r="FU181" s="155"/>
      <c r="FV181" s="155"/>
      <c r="FW181" s="155"/>
      <c r="FX181" s="155"/>
      <c r="FY181" s="155"/>
      <c r="FZ181" s="155"/>
      <c r="GA181" s="155"/>
      <c r="GB181" s="155"/>
      <c r="GC181" s="155"/>
      <c r="GD181" s="155"/>
      <c r="GE181" s="155"/>
      <c r="GF181" s="155"/>
      <c r="GG181" s="155"/>
      <c r="GH181" s="155"/>
      <c r="GI181" s="155"/>
      <c r="GJ181" s="155"/>
      <c r="GK181" s="155"/>
      <c r="GL181" s="155"/>
      <c r="GM181" s="155"/>
      <c r="GN181" s="155"/>
      <c r="GO181" s="155"/>
      <c r="GP181" s="155"/>
      <c r="GQ181" s="155"/>
      <c r="GR181" s="155"/>
      <c r="GS181" s="155"/>
      <c r="GT181" s="155"/>
      <c r="GU181" s="155"/>
      <c r="GV181" s="155"/>
      <c r="GW181" s="155"/>
      <c r="GX181" s="155"/>
      <c r="GY181" s="155"/>
      <c r="GZ181" s="155"/>
      <c r="HA181" s="155"/>
      <c r="HB181" s="155"/>
      <c r="HC181" s="155"/>
      <c r="HD181" s="155"/>
      <c r="HE181" s="155"/>
      <c r="HF181" s="155"/>
      <c r="HG181" s="155"/>
      <c r="HH181" s="155"/>
      <c r="HI181" s="155"/>
      <c r="HJ181" s="155"/>
      <c r="HK181" s="155"/>
      <c r="HL181" s="155"/>
      <c r="HM181" s="155"/>
      <c r="HN181" s="155"/>
      <c r="HO181" s="155"/>
      <c r="HP181" s="155"/>
      <c r="HQ181" s="155"/>
      <c r="HR181" s="155"/>
      <c r="HS181" s="155"/>
      <c r="HT181" s="155"/>
      <c r="HU181" s="155"/>
      <c r="HV181" s="155"/>
      <c r="HW181" s="155"/>
      <c r="HX181" s="155"/>
      <c r="HY181" s="155"/>
      <c r="HZ181" s="155"/>
      <c r="IA181" s="155"/>
      <c r="IB181" s="155"/>
      <c r="IC181" s="155"/>
      <c r="ID181" s="155"/>
      <c r="IE181" s="155"/>
      <c r="IF181" s="155"/>
      <c r="IG181" s="155"/>
      <c r="IH181" s="155"/>
      <c r="II181" s="155"/>
      <c r="IJ181" s="155"/>
      <c r="IK181" s="155"/>
      <c r="IL181" s="155"/>
      <c r="IM181" s="155"/>
      <c r="IN181" s="155"/>
      <c r="IO181" s="155"/>
      <c r="IP181" s="155"/>
      <c r="IQ181" s="155"/>
      <c r="IR181" s="155"/>
    </row>
    <row r="182" spans="1:252" s="6" customFormat="1" ht="19.5" customHeight="1">
      <c r="A182" s="155"/>
      <c r="B182" s="3">
        <v>3</v>
      </c>
      <c r="C182" s="1"/>
      <c r="D182" s="127"/>
      <c r="E182" s="121"/>
      <c r="F182" s="121"/>
      <c r="G182" s="23"/>
      <c r="H182" s="24"/>
      <c r="I182" s="25"/>
      <c r="J182" s="20"/>
      <c r="K182" s="20"/>
      <c r="L182" s="97">
        <f t="shared" si="265"/>
        <v>0</v>
      </c>
      <c r="M182" s="21">
        <v>0</v>
      </c>
      <c r="N182" s="10">
        <f t="shared" si="266"/>
        <v>0</v>
      </c>
      <c r="O182" s="10">
        <f t="shared" si="267"/>
        <v>0</v>
      </c>
      <c r="P182" s="345"/>
      <c r="Q182" s="131">
        <f t="shared" si="268"/>
        <v>0</v>
      </c>
      <c r="R182" s="131">
        <f t="shared" si="269"/>
        <v>0</v>
      </c>
      <c r="S182" s="131">
        <f t="shared" si="270"/>
        <v>0</v>
      </c>
      <c r="T182" s="132">
        <f t="shared" si="271"/>
        <v>0</v>
      </c>
      <c r="U182" s="132">
        <f t="shared" si="272"/>
        <v>0</v>
      </c>
      <c r="V182" s="132">
        <f t="shared" si="273"/>
        <v>0</v>
      </c>
      <c r="W182" s="133" t="s">
        <v>157</v>
      </c>
      <c r="X182" s="13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  <c r="AS182" s="155"/>
      <c r="AT182" s="155"/>
      <c r="AU182" s="155"/>
      <c r="AV182" s="155"/>
      <c r="AW182" s="155"/>
      <c r="AX182" s="155"/>
      <c r="AY182" s="155"/>
      <c r="AZ182" s="155"/>
      <c r="BA182" s="155"/>
      <c r="BB182" s="155"/>
      <c r="BC182" s="155"/>
      <c r="BD182" s="155"/>
      <c r="BE182" s="155"/>
      <c r="BF182" s="155"/>
      <c r="BG182" s="155"/>
      <c r="BH182" s="15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  <c r="CN182" s="155"/>
      <c r="CO182" s="155"/>
      <c r="CP182" s="155"/>
      <c r="CQ182" s="155"/>
      <c r="CR182" s="155"/>
      <c r="CS182" s="155"/>
      <c r="CT182" s="155"/>
      <c r="CU182" s="155"/>
      <c r="CV182" s="155"/>
      <c r="CW182" s="155"/>
      <c r="CX182" s="155"/>
      <c r="CY182" s="155"/>
      <c r="CZ182" s="155"/>
      <c r="DA182" s="155"/>
      <c r="DB182" s="155"/>
      <c r="DC182" s="155"/>
      <c r="DD182" s="155"/>
      <c r="DE182" s="155"/>
      <c r="DF182" s="155"/>
      <c r="DG182" s="155"/>
      <c r="DH182" s="155"/>
      <c r="DI182" s="155"/>
      <c r="DJ182" s="155"/>
      <c r="DK182" s="155"/>
      <c r="DL182" s="155"/>
      <c r="DM182" s="155"/>
      <c r="DN182" s="155"/>
      <c r="DO182" s="155"/>
      <c r="DP182" s="155"/>
      <c r="DQ182" s="155"/>
      <c r="DR182" s="155"/>
      <c r="DS182" s="155"/>
      <c r="DT182" s="155"/>
      <c r="DU182" s="155"/>
      <c r="DV182" s="155"/>
      <c r="DW182" s="155"/>
      <c r="DX182" s="155"/>
      <c r="DY182" s="155"/>
      <c r="DZ182" s="155"/>
      <c r="EA182" s="155"/>
      <c r="EB182" s="155"/>
      <c r="EC182" s="155"/>
      <c r="ED182" s="155"/>
      <c r="EE182" s="155"/>
      <c r="EF182" s="155"/>
      <c r="EG182" s="155"/>
      <c r="EH182" s="155"/>
      <c r="EI182" s="155"/>
      <c r="EJ182" s="155"/>
      <c r="EK182" s="155"/>
      <c r="EL182" s="155"/>
      <c r="EM182" s="155"/>
      <c r="EN182" s="155"/>
      <c r="EO182" s="155"/>
      <c r="EP182" s="155"/>
      <c r="EQ182" s="155"/>
      <c r="ER182" s="155"/>
      <c r="ES182" s="155"/>
      <c r="ET182" s="155"/>
      <c r="EU182" s="155"/>
      <c r="EV182" s="155"/>
      <c r="EW182" s="155"/>
      <c r="EX182" s="155"/>
      <c r="EY182" s="155"/>
      <c r="EZ182" s="155"/>
      <c r="FA182" s="155"/>
      <c r="FB182" s="155"/>
      <c r="FC182" s="155"/>
      <c r="FD182" s="155"/>
      <c r="FE182" s="155"/>
      <c r="FF182" s="155"/>
      <c r="FG182" s="155"/>
      <c r="FH182" s="155"/>
      <c r="FI182" s="155"/>
      <c r="FJ182" s="155"/>
      <c r="FK182" s="155"/>
      <c r="FL182" s="155"/>
      <c r="FM182" s="155"/>
      <c r="FN182" s="155"/>
      <c r="FO182" s="155"/>
      <c r="FP182" s="155"/>
      <c r="FQ182" s="155"/>
      <c r="FR182" s="155"/>
      <c r="FS182" s="155"/>
      <c r="FT182" s="155"/>
      <c r="FU182" s="155"/>
      <c r="FV182" s="155"/>
      <c r="FW182" s="155"/>
      <c r="FX182" s="155"/>
      <c r="FY182" s="155"/>
      <c r="FZ182" s="155"/>
      <c r="GA182" s="155"/>
      <c r="GB182" s="155"/>
      <c r="GC182" s="155"/>
      <c r="GD182" s="155"/>
      <c r="GE182" s="155"/>
      <c r="GF182" s="155"/>
      <c r="GG182" s="155"/>
      <c r="GH182" s="155"/>
      <c r="GI182" s="155"/>
      <c r="GJ182" s="155"/>
      <c r="GK182" s="155"/>
      <c r="GL182" s="155"/>
      <c r="GM182" s="155"/>
      <c r="GN182" s="155"/>
      <c r="GO182" s="155"/>
      <c r="GP182" s="155"/>
      <c r="GQ182" s="155"/>
      <c r="GR182" s="155"/>
      <c r="GS182" s="155"/>
      <c r="GT182" s="155"/>
      <c r="GU182" s="155"/>
      <c r="GV182" s="155"/>
      <c r="GW182" s="155"/>
      <c r="GX182" s="155"/>
      <c r="GY182" s="155"/>
      <c r="GZ182" s="155"/>
      <c r="HA182" s="155"/>
      <c r="HB182" s="155"/>
      <c r="HC182" s="155"/>
      <c r="HD182" s="155"/>
      <c r="HE182" s="155"/>
      <c r="HF182" s="155"/>
      <c r="HG182" s="155"/>
      <c r="HH182" s="155"/>
      <c r="HI182" s="155"/>
      <c r="HJ182" s="155"/>
      <c r="HK182" s="155"/>
      <c r="HL182" s="155"/>
      <c r="HM182" s="155"/>
      <c r="HN182" s="155"/>
      <c r="HO182" s="155"/>
      <c r="HP182" s="155"/>
      <c r="HQ182" s="155"/>
      <c r="HR182" s="155"/>
      <c r="HS182" s="155"/>
      <c r="HT182" s="155"/>
      <c r="HU182" s="155"/>
      <c r="HV182" s="155"/>
      <c r="HW182" s="155"/>
      <c r="HX182" s="155"/>
      <c r="HY182" s="155"/>
      <c r="HZ182" s="155"/>
      <c r="IA182" s="155"/>
      <c r="IB182" s="155"/>
      <c r="IC182" s="155"/>
      <c r="ID182" s="155"/>
      <c r="IE182" s="155"/>
      <c r="IF182" s="155"/>
      <c r="IG182" s="155"/>
      <c r="IH182" s="155"/>
      <c r="II182" s="155"/>
      <c r="IJ182" s="155"/>
      <c r="IK182" s="155"/>
      <c r="IL182" s="155"/>
      <c r="IM182" s="155"/>
      <c r="IN182" s="155"/>
      <c r="IO182" s="155"/>
      <c r="IP182" s="155"/>
      <c r="IQ182" s="155"/>
      <c r="IR182" s="155"/>
    </row>
    <row r="183" spans="1:252" s="139" customFormat="1" ht="19.5" customHeight="1">
      <c r="A183" s="155"/>
      <c r="B183" s="27"/>
      <c r="C183" s="1169" t="s">
        <v>68</v>
      </c>
      <c r="D183" s="1170"/>
      <c r="E183" s="1170"/>
      <c r="F183" s="1171"/>
      <c r="G183" s="5"/>
      <c r="H183" s="5"/>
      <c r="I183" s="5"/>
      <c r="J183" s="8">
        <f t="shared" ref="J183:O183" si="274">SUM(J180:J182)</f>
        <v>0</v>
      </c>
      <c r="K183" s="8">
        <f t="shared" si="274"/>
        <v>0</v>
      </c>
      <c r="L183" s="8">
        <f t="shared" si="274"/>
        <v>0</v>
      </c>
      <c r="M183" s="8">
        <f t="shared" si="274"/>
        <v>0</v>
      </c>
      <c r="N183" s="8">
        <f t="shared" si="274"/>
        <v>0</v>
      </c>
      <c r="O183" s="8">
        <f t="shared" si="274"/>
        <v>0</v>
      </c>
      <c r="P183" s="8"/>
      <c r="Q183" s="8">
        <f>SUM(Q180:Q182)</f>
        <v>0</v>
      </c>
      <c r="R183" s="111"/>
      <c r="S183" s="111" t="e">
        <f t="shared" ref="S183" si="275">+T183/O183</f>
        <v>#DIV/0!</v>
      </c>
      <c r="T183" s="8">
        <f>SUM(T180:T182)</f>
        <v>0</v>
      </c>
      <c r="U183" s="8">
        <f>SUM(U180:U182)</f>
        <v>0</v>
      </c>
      <c r="V183" s="8">
        <f>SUM(V180:V182)</f>
        <v>0</v>
      </c>
      <c r="W183" s="7">
        <f>SUM(W180:W180)</f>
        <v>0</v>
      </c>
      <c r="X183" s="7">
        <f>SUM(X180:X180)</f>
        <v>0</v>
      </c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  <c r="AS183" s="155"/>
      <c r="AT183" s="155"/>
      <c r="AU183" s="155"/>
      <c r="AV183" s="155"/>
      <c r="AW183" s="155"/>
      <c r="AX183" s="155"/>
      <c r="AY183" s="155"/>
      <c r="AZ183" s="155"/>
      <c r="BA183" s="155"/>
      <c r="BB183" s="155"/>
      <c r="BC183" s="155"/>
      <c r="BD183" s="155"/>
      <c r="BE183" s="155"/>
      <c r="BF183" s="155"/>
      <c r="BG183" s="155"/>
      <c r="BH183" s="15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  <c r="CN183" s="155"/>
      <c r="CO183" s="155"/>
      <c r="CP183" s="155"/>
      <c r="CQ183" s="155"/>
      <c r="CR183" s="155"/>
      <c r="CS183" s="155"/>
      <c r="CT183" s="155"/>
      <c r="CU183" s="155"/>
      <c r="CV183" s="155"/>
      <c r="CW183" s="155"/>
      <c r="CX183" s="155"/>
      <c r="CY183" s="155"/>
      <c r="CZ183" s="155"/>
      <c r="DA183" s="155"/>
      <c r="DB183" s="155"/>
      <c r="DC183" s="155"/>
      <c r="DD183" s="155"/>
      <c r="DE183" s="155"/>
      <c r="DF183" s="155"/>
      <c r="DG183" s="155"/>
      <c r="DH183" s="155"/>
      <c r="DI183" s="155"/>
      <c r="DJ183" s="155"/>
      <c r="DK183" s="155"/>
      <c r="DL183" s="155"/>
      <c r="DM183" s="155"/>
      <c r="DN183" s="155"/>
      <c r="DO183" s="155"/>
      <c r="DP183" s="155"/>
      <c r="DQ183" s="155"/>
      <c r="DR183" s="155"/>
      <c r="DS183" s="155"/>
      <c r="DT183" s="155"/>
      <c r="DU183" s="155"/>
      <c r="DV183" s="155"/>
      <c r="DW183" s="155"/>
      <c r="DX183" s="155"/>
      <c r="DY183" s="155"/>
      <c r="DZ183" s="155"/>
      <c r="EA183" s="155"/>
      <c r="EB183" s="155"/>
      <c r="EC183" s="155"/>
      <c r="ED183" s="155"/>
      <c r="EE183" s="155"/>
      <c r="EF183" s="155"/>
      <c r="EG183" s="155"/>
      <c r="EH183" s="155"/>
      <c r="EI183" s="155"/>
      <c r="EJ183" s="155"/>
      <c r="EK183" s="155"/>
      <c r="EL183" s="155"/>
      <c r="EM183" s="155"/>
      <c r="EN183" s="155"/>
      <c r="EO183" s="155"/>
      <c r="EP183" s="155"/>
      <c r="EQ183" s="155"/>
      <c r="ER183" s="155"/>
      <c r="ES183" s="155"/>
      <c r="ET183" s="155"/>
      <c r="EU183" s="155"/>
      <c r="EV183" s="155"/>
      <c r="EW183" s="155"/>
      <c r="EX183" s="155"/>
      <c r="EY183" s="155"/>
      <c r="EZ183" s="155"/>
      <c r="FA183" s="155"/>
      <c r="FB183" s="155"/>
      <c r="FC183" s="155"/>
      <c r="FD183" s="155"/>
      <c r="FE183" s="155"/>
      <c r="FF183" s="155"/>
      <c r="FG183" s="155"/>
      <c r="FH183" s="155"/>
      <c r="FI183" s="155"/>
      <c r="FJ183" s="155"/>
      <c r="FK183" s="155"/>
      <c r="FL183" s="155"/>
      <c r="FM183" s="155"/>
      <c r="FN183" s="155"/>
      <c r="FO183" s="155"/>
      <c r="FP183" s="155"/>
      <c r="FQ183" s="155"/>
      <c r="FR183" s="155"/>
      <c r="FS183" s="155"/>
      <c r="FT183" s="155"/>
      <c r="FU183" s="155"/>
      <c r="FV183" s="155"/>
      <c r="FW183" s="155"/>
      <c r="FX183" s="155"/>
      <c r="FY183" s="155"/>
      <c r="FZ183" s="155"/>
      <c r="GA183" s="155"/>
      <c r="GB183" s="155"/>
      <c r="GC183" s="155"/>
      <c r="GD183" s="155"/>
      <c r="GE183" s="155"/>
      <c r="GF183" s="155"/>
      <c r="GG183" s="155"/>
      <c r="GH183" s="155"/>
      <c r="GI183" s="155"/>
      <c r="GJ183" s="155"/>
      <c r="GK183" s="155"/>
      <c r="GL183" s="155"/>
      <c r="GM183" s="155"/>
      <c r="GN183" s="155"/>
      <c r="GO183" s="155"/>
      <c r="GP183" s="155"/>
      <c r="GQ183" s="155"/>
      <c r="GR183" s="155"/>
      <c r="GS183" s="155"/>
      <c r="GT183" s="155"/>
      <c r="GU183" s="155"/>
      <c r="GV183" s="155"/>
      <c r="GW183" s="155"/>
      <c r="GX183" s="155"/>
      <c r="GY183" s="155"/>
      <c r="GZ183" s="155"/>
      <c r="HA183" s="155"/>
      <c r="HB183" s="155"/>
      <c r="HC183" s="155"/>
      <c r="HD183" s="155"/>
      <c r="HE183" s="155"/>
      <c r="HF183" s="155"/>
      <c r="HG183" s="155"/>
      <c r="HH183" s="155"/>
      <c r="HI183" s="155"/>
      <c r="HJ183" s="155"/>
      <c r="HK183" s="155"/>
      <c r="HL183" s="155"/>
      <c r="HM183" s="155"/>
      <c r="HN183" s="155"/>
      <c r="HO183" s="155"/>
      <c r="HP183" s="155"/>
      <c r="HQ183" s="155"/>
      <c r="HR183" s="155"/>
      <c r="HS183" s="155"/>
      <c r="HT183" s="155"/>
      <c r="HU183" s="155"/>
      <c r="HV183" s="155"/>
      <c r="HW183" s="155"/>
      <c r="HX183" s="155"/>
      <c r="HY183" s="155"/>
      <c r="HZ183" s="155"/>
      <c r="IA183" s="155"/>
      <c r="IB183" s="155"/>
      <c r="IC183" s="155"/>
      <c r="ID183" s="155"/>
      <c r="IE183" s="155"/>
      <c r="IF183" s="155"/>
      <c r="IG183" s="155"/>
      <c r="IH183" s="155"/>
      <c r="II183" s="155"/>
      <c r="IJ183" s="155"/>
      <c r="IK183" s="155"/>
      <c r="IL183" s="155"/>
      <c r="IM183" s="155"/>
      <c r="IN183" s="155"/>
      <c r="IO183" s="155"/>
      <c r="IP183" s="155"/>
      <c r="IQ183" s="155"/>
      <c r="IR183" s="155"/>
    </row>
    <row r="184" spans="1:252" s="139" customFormat="1" ht="19.5" customHeight="1">
      <c r="A184" s="6"/>
      <c r="B184" s="29"/>
      <c r="C184" s="1174" t="s">
        <v>46</v>
      </c>
      <c r="D184" s="1174"/>
      <c r="E184" s="1174"/>
      <c r="F184" s="1174"/>
      <c r="G184" s="30"/>
      <c r="H184" s="31"/>
      <c r="I184" s="32" t="s">
        <v>37</v>
      </c>
      <c r="J184" s="33"/>
      <c r="K184" s="33"/>
      <c r="L184" s="33"/>
      <c r="M184" s="33"/>
      <c r="N184" s="33"/>
      <c r="O184" s="33"/>
      <c r="P184" s="33"/>
      <c r="Q184" s="33"/>
      <c r="R184" s="111"/>
      <c r="S184" s="111"/>
      <c r="T184" s="33"/>
      <c r="U184" s="33"/>
      <c r="V184" s="33"/>
      <c r="W184" s="34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</row>
    <row r="185" spans="1:252" s="139" customFormat="1" ht="19.5" customHeight="1">
      <c r="A185" s="6"/>
      <c r="B185" s="35"/>
      <c r="C185" s="1175"/>
      <c r="D185" s="1175"/>
      <c r="E185" s="1175"/>
      <c r="F185" s="1175"/>
      <c r="G185" s="36"/>
      <c r="H185" s="37"/>
      <c r="I185" s="38" t="s">
        <v>38</v>
      </c>
      <c r="J185" s="39"/>
      <c r="K185" s="39"/>
      <c r="L185" s="39"/>
      <c r="M185" s="39"/>
      <c r="N185" s="39"/>
      <c r="O185" s="39"/>
      <c r="P185" s="39"/>
      <c r="Q185" s="39"/>
      <c r="R185" s="111"/>
      <c r="S185" s="111"/>
      <c r="T185" s="39"/>
      <c r="U185" s="39"/>
      <c r="V185" s="39"/>
      <c r="W185" s="40"/>
      <c r="X185" s="41">
        <f>+V183+X177</f>
        <v>0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</row>
    <row r="186" spans="1:252" s="139" customFormat="1" ht="19.5" hidden="1" customHeight="1">
      <c r="A186" s="6"/>
      <c r="B186" s="42"/>
      <c r="C186" s="1176" t="s">
        <v>47</v>
      </c>
      <c r="D186" s="1176"/>
      <c r="E186" s="1176"/>
      <c r="F186" s="1176"/>
      <c r="G186" s="43"/>
      <c r="H186" s="44"/>
      <c r="I186" s="45" t="s">
        <v>37</v>
      </c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4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</row>
    <row r="187" spans="1:252" s="139" customFormat="1" ht="19.5" hidden="1" customHeight="1">
      <c r="A187" s="6"/>
      <c r="B187" s="35"/>
      <c r="C187" s="1175"/>
      <c r="D187" s="1175"/>
      <c r="E187" s="1175"/>
      <c r="F187" s="1175"/>
      <c r="G187" s="36"/>
      <c r="H187" s="37"/>
      <c r="I187" s="38" t="s">
        <v>38</v>
      </c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28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</row>
    <row r="188" spans="1:252" s="139" customFormat="1" ht="19.5" customHeight="1">
      <c r="A188" s="155"/>
      <c r="B188" s="2">
        <v>1</v>
      </c>
      <c r="C188" s="933">
        <f>+C180+1</f>
        <v>43943</v>
      </c>
      <c r="D188" s="128"/>
      <c r="E188" s="121"/>
      <c r="F188" s="122" t="s">
        <v>36</v>
      </c>
      <c r="G188" s="23"/>
      <c r="H188" s="24"/>
      <c r="I188" s="25"/>
      <c r="J188" s="349"/>
      <c r="K188" s="349"/>
      <c r="L188" s="97">
        <f t="shared" ref="L188:L190" si="276">+J188-K188</f>
        <v>0</v>
      </c>
      <c r="M188" s="21">
        <v>0</v>
      </c>
      <c r="N188" s="10">
        <f t="shared" ref="N188:N190" si="277">L188*M188%</f>
        <v>0</v>
      </c>
      <c r="O188" s="10">
        <f t="shared" ref="O188:O190" si="278">L188-N188</f>
        <v>0</v>
      </c>
      <c r="P188" s="345"/>
      <c r="Q188" s="131">
        <f t="shared" ref="Q188:Q190" si="279">ROUND((O188*P188),0)</f>
        <v>0</v>
      </c>
      <c r="R188" s="131">
        <f t="shared" ref="R188:R190" si="280">ROUND(P188*0.5025%,2)</f>
        <v>0</v>
      </c>
      <c r="S188" s="131">
        <f t="shared" ref="S188:S190" si="281">P188+R188</f>
        <v>0</v>
      </c>
      <c r="T188" s="132">
        <f t="shared" ref="T188:T190" si="282">ROUND((O188*+S188),0)</f>
        <v>0</v>
      </c>
      <c r="U188" s="132">
        <f t="shared" ref="U188:U190" si="283">ROUND((T188*0.5%),0)</f>
        <v>0</v>
      </c>
      <c r="V188" s="132">
        <f t="shared" ref="V188:V190" si="284">ROUND((T188-U188),0)</f>
        <v>0</v>
      </c>
      <c r="W188" s="133" t="s">
        <v>157</v>
      </c>
      <c r="X188" s="13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  <c r="AS188" s="155"/>
      <c r="AT188" s="155"/>
      <c r="AU188" s="155"/>
      <c r="AV188" s="155"/>
      <c r="AW188" s="155"/>
      <c r="AX188" s="155"/>
      <c r="AY188" s="155"/>
      <c r="AZ188" s="155"/>
      <c r="BA188" s="155"/>
      <c r="BB188" s="155"/>
      <c r="BC188" s="155"/>
      <c r="BD188" s="155"/>
      <c r="BE188" s="155"/>
      <c r="BF188" s="155"/>
      <c r="BG188" s="155"/>
      <c r="BH188" s="15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5"/>
      <c r="CE188" s="155"/>
      <c r="CF188" s="155"/>
      <c r="CG188" s="155"/>
      <c r="CH188" s="155"/>
      <c r="CI188" s="155"/>
      <c r="CJ188" s="155"/>
      <c r="CK188" s="155"/>
      <c r="CL188" s="155"/>
      <c r="CM188" s="155"/>
      <c r="CN188" s="155"/>
      <c r="CO188" s="155"/>
      <c r="CP188" s="155"/>
      <c r="CQ188" s="155"/>
      <c r="CR188" s="155"/>
      <c r="CS188" s="155"/>
      <c r="CT188" s="155"/>
      <c r="CU188" s="155"/>
      <c r="CV188" s="155"/>
      <c r="CW188" s="155"/>
      <c r="CX188" s="155"/>
      <c r="CY188" s="155"/>
      <c r="CZ188" s="155"/>
      <c r="DA188" s="155"/>
      <c r="DB188" s="155"/>
      <c r="DC188" s="155"/>
      <c r="DD188" s="155"/>
      <c r="DE188" s="155"/>
      <c r="DF188" s="155"/>
      <c r="DG188" s="155"/>
      <c r="DH188" s="155"/>
      <c r="DI188" s="155"/>
      <c r="DJ188" s="155"/>
      <c r="DK188" s="155"/>
      <c r="DL188" s="155"/>
      <c r="DM188" s="155"/>
      <c r="DN188" s="155"/>
      <c r="DO188" s="155"/>
      <c r="DP188" s="155"/>
      <c r="DQ188" s="155"/>
      <c r="DR188" s="155"/>
      <c r="DS188" s="155"/>
      <c r="DT188" s="155"/>
      <c r="DU188" s="155"/>
      <c r="DV188" s="155"/>
      <c r="DW188" s="155"/>
      <c r="DX188" s="155"/>
      <c r="DY188" s="155"/>
      <c r="DZ188" s="155"/>
      <c r="EA188" s="155"/>
      <c r="EB188" s="155"/>
      <c r="EC188" s="155"/>
      <c r="ED188" s="155"/>
      <c r="EE188" s="155"/>
      <c r="EF188" s="155"/>
      <c r="EG188" s="155"/>
      <c r="EH188" s="155"/>
      <c r="EI188" s="155"/>
      <c r="EJ188" s="155"/>
      <c r="EK188" s="155"/>
      <c r="EL188" s="155"/>
      <c r="EM188" s="155"/>
      <c r="EN188" s="155"/>
      <c r="EO188" s="155"/>
      <c r="EP188" s="155"/>
      <c r="EQ188" s="155"/>
      <c r="ER188" s="155"/>
      <c r="ES188" s="155"/>
      <c r="ET188" s="155"/>
      <c r="EU188" s="155"/>
      <c r="EV188" s="155"/>
      <c r="EW188" s="155"/>
      <c r="EX188" s="155"/>
      <c r="EY188" s="155"/>
      <c r="EZ188" s="155"/>
      <c r="FA188" s="155"/>
      <c r="FB188" s="155"/>
      <c r="FC188" s="155"/>
      <c r="FD188" s="155"/>
      <c r="FE188" s="155"/>
      <c r="FF188" s="155"/>
      <c r="FG188" s="155"/>
      <c r="FH188" s="155"/>
      <c r="FI188" s="155"/>
      <c r="FJ188" s="155"/>
      <c r="FK188" s="155"/>
      <c r="FL188" s="155"/>
      <c r="FM188" s="155"/>
      <c r="FN188" s="155"/>
      <c r="FO188" s="155"/>
      <c r="FP188" s="155"/>
      <c r="FQ188" s="155"/>
      <c r="FR188" s="155"/>
      <c r="FS188" s="155"/>
      <c r="FT188" s="155"/>
      <c r="FU188" s="155"/>
      <c r="FV188" s="155"/>
      <c r="FW188" s="155"/>
      <c r="FX188" s="155"/>
      <c r="FY188" s="155"/>
      <c r="FZ188" s="155"/>
      <c r="GA188" s="155"/>
      <c r="GB188" s="155"/>
      <c r="GC188" s="155"/>
      <c r="GD188" s="155"/>
      <c r="GE188" s="155"/>
      <c r="GF188" s="155"/>
      <c r="GG188" s="155"/>
      <c r="GH188" s="155"/>
      <c r="GI188" s="155"/>
      <c r="GJ188" s="155"/>
      <c r="GK188" s="155"/>
      <c r="GL188" s="155"/>
      <c r="GM188" s="155"/>
      <c r="GN188" s="155"/>
      <c r="GO188" s="155"/>
      <c r="GP188" s="155"/>
      <c r="GQ188" s="155"/>
      <c r="GR188" s="155"/>
      <c r="GS188" s="155"/>
      <c r="GT188" s="155"/>
      <c r="GU188" s="155"/>
      <c r="GV188" s="155"/>
      <c r="GW188" s="155"/>
      <c r="GX188" s="155"/>
      <c r="GY188" s="155"/>
      <c r="GZ188" s="155"/>
      <c r="HA188" s="155"/>
      <c r="HB188" s="155"/>
      <c r="HC188" s="155"/>
      <c r="HD188" s="155"/>
      <c r="HE188" s="155"/>
      <c r="HF188" s="155"/>
      <c r="HG188" s="155"/>
      <c r="HH188" s="155"/>
      <c r="HI188" s="155"/>
      <c r="HJ188" s="155"/>
      <c r="HK188" s="155"/>
      <c r="HL188" s="155"/>
      <c r="HM188" s="155"/>
      <c r="HN188" s="155"/>
      <c r="HO188" s="155"/>
      <c r="HP188" s="155"/>
      <c r="HQ188" s="155"/>
      <c r="HR188" s="155"/>
      <c r="HS188" s="155"/>
      <c r="HT188" s="155"/>
      <c r="HU188" s="155"/>
      <c r="HV188" s="155"/>
      <c r="HW188" s="155"/>
      <c r="HX188" s="155"/>
      <c r="HY188" s="155"/>
      <c r="HZ188" s="155"/>
      <c r="IA188" s="155"/>
      <c r="IB188" s="155"/>
      <c r="IC188" s="155"/>
      <c r="ID188" s="155"/>
      <c r="IE188" s="155"/>
      <c r="IF188" s="155"/>
      <c r="IG188" s="155"/>
      <c r="IH188" s="155"/>
      <c r="II188" s="155"/>
      <c r="IJ188" s="155"/>
      <c r="IK188" s="155"/>
      <c r="IL188" s="155"/>
      <c r="IM188" s="155"/>
      <c r="IN188" s="155"/>
      <c r="IO188" s="155"/>
      <c r="IP188" s="155"/>
      <c r="IQ188" s="155"/>
      <c r="IR188" s="155"/>
    </row>
    <row r="189" spans="1:252" s="139" customFormat="1" ht="19.5" customHeight="1">
      <c r="A189" s="155"/>
      <c r="B189" s="3">
        <v>2</v>
      </c>
      <c r="C189" s="1"/>
      <c r="D189" s="127"/>
      <c r="E189" s="121"/>
      <c r="F189" s="121"/>
      <c r="G189" s="23"/>
      <c r="H189" s="24"/>
      <c r="I189" s="25"/>
      <c r="J189" s="339"/>
      <c r="K189" s="339"/>
      <c r="L189" s="97">
        <f t="shared" si="276"/>
        <v>0</v>
      </c>
      <c r="M189" s="21">
        <v>0</v>
      </c>
      <c r="N189" s="10">
        <f t="shared" si="277"/>
        <v>0</v>
      </c>
      <c r="O189" s="10">
        <f t="shared" si="278"/>
        <v>0</v>
      </c>
      <c r="P189" s="345"/>
      <c r="Q189" s="131">
        <f t="shared" si="279"/>
        <v>0</v>
      </c>
      <c r="R189" s="131">
        <f t="shared" si="280"/>
        <v>0</v>
      </c>
      <c r="S189" s="131">
        <f t="shared" si="281"/>
        <v>0</v>
      </c>
      <c r="T189" s="132">
        <f t="shared" si="282"/>
        <v>0</v>
      </c>
      <c r="U189" s="132">
        <f t="shared" si="283"/>
        <v>0</v>
      </c>
      <c r="V189" s="132">
        <f t="shared" si="284"/>
        <v>0</v>
      </c>
      <c r="W189" s="133" t="s">
        <v>157</v>
      </c>
      <c r="X189" s="13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  <c r="AS189" s="155"/>
      <c r="AT189" s="155"/>
      <c r="AU189" s="155"/>
      <c r="AV189" s="155"/>
      <c r="AW189" s="155"/>
      <c r="AX189" s="155"/>
      <c r="AY189" s="155"/>
      <c r="AZ189" s="155"/>
      <c r="BA189" s="155"/>
      <c r="BB189" s="155"/>
      <c r="BC189" s="155"/>
      <c r="BD189" s="155"/>
      <c r="BE189" s="155"/>
      <c r="BF189" s="155"/>
      <c r="BG189" s="155"/>
      <c r="BH189" s="15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  <c r="DS189" s="155"/>
      <c r="DT189" s="155"/>
      <c r="DU189" s="155"/>
      <c r="DV189" s="155"/>
      <c r="DW189" s="155"/>
      <c r="DX189" s="155"/>
      <c r="DY189" s="155"/>
      <c r="DZ189" s="155"/>
      <c r="EA189" s="155"/>
      <c r="EB189" s="155"/>
      <c r="EC189" s="155"/>
      <c r="ED189" s="155"/>
      <c r="EE189" s="155"/>
      <c r="EF189" s="155"/>
      <c r="EG189" s="155"/>
      <c r="EH189" s="155"/>
      <c r="EI189" s="155"/>
      <c r="EJ189" s="155"/>
      <c r="EK189" s="155"/>
      <c r="EL189" s="155"/>
      <c r="EM189" s="155"/>
      <c r="EN189" s="155"/>
      <c r="EO189" s="155"/>
      <c r="EP189" s="155"/>
      <c r="EQ189" s="155"/>
      <c r="ER189" s="155"/>
      <c r="ES189" s="155"/>
      <c r="ET189" s="155"/>
      <c r="EU189" s="155"/>
      <c r="EV189" s="155"/>
      <c r="EW189" s="155"/>
      <c r="EX189" s="155"/>
      <c r="EY189" s="155"/>
      <c r="EZ189" s="155"/>
      <c r="FA189" s="155"/>
      <c r="FB189" s="155"/>
      <c r="FC189" s="155"/>
      <c r="FD189" s="155"/>
      <c r="FE189" s="155"/>
      <c r="FF189" s="155"/>
      <c r="FG189" s="155"/>
      <c r="FH189" s="155"/>
      <c r="FI189" s="155"/>
      <c r="FJ189" s="155"/>
      <c r="FK189" s="155"/>
      <c r="FL189" s="155"/>
      <c r="FM189" s="155"/>
      <c r="FN189" s="155"/>
      <c r="FO189" s="155"/>
      <c r="FP189" s="155"/>
      <c r="FQ189" s="155"/>
      <c r="FR189" s="155"/>
      <c r="FS189" s="155"/>
      <c r="FT189" s="155"/>
      <c r="FU189" s="155"/>
      <c r="FV189" s="155"/>
      <c r="FW189" s="155"/>
      <c r="FX189" s="155"/>
      <c r="FY189" s="155"/>
      <c r="FZ189" s="155"/>
      <c r="GA189" s="155"/>
      <c r="GB189" s="155"/>
      <c r="GC189" s="155"/>
      <c r="GD189" s="155"/>
      <c r="GE189" s="155"/>
      <c r="GF189" s="155"/>
      <c r="GG189" s="155"/>
      <c r="GH189" s="155"/>
      <c r="GI189" s="155"/>
      <c r="GJ189" s="155"/>
      <c r="GK189" s="155"/>
      <c r="GL189" s="155"/>
      <c r="GM189" s="155"/>
      <c r="GN189" s="155"/>
      <c r="GO189" s="155"/>
      <c r="GP189" s="155"/>
      <c r="GQ189" s="155"/>
      <c r="GR189" s="155"/>
      <c r="GS189" s="155"/>
      <c r="GT189" s="155"/>
      <c r="GU189" s="155"/>
      <c r="GV189" s="155"/>
      <c r="GW189" s="155"/>
      <c r="GX189" s="155"/>
      <c r="GY189" s="155"/>
      <c r="GZ189" s="155"/>
      <c r="HA189" s="155"/>
      <c r="HB189" s="155"/>
      <c r="HC189" s="155"/>
      <c r="HD189" s="155"/>
      <c r="HE189" s="155"/>
      <c r="HF189" s="155"/>
      <c r="HG189" s="155"/>
      <c r="HH189" s="155"/>
      <c r="HI189" s="155"/>
      <c r="HJ189" s="155"/>
      <c r="HK189" s="155"/>
      <c r="HL189" s="155"/>
      <c r="HM189" s="155"/>
      <c r="HN189" s="155"/>
      <c r="HO189" s="155"/>
      <c r="HP189" s="155"/>
      <c r="HQ189" s="155"/>
      <c r="HR189" s="155"/>
      <c r="HS189" s="155"/>
      <c r="HT189" s="155"/>
      <c r="HU189" s="155"/>
      <c r="HV189" s="155"/>
      <c r="HW189" s="155"/>
      <c r="HX189" s="155"/>
      <c r="HY189" s="155"/>
      <c r="HZ189" s="155"/>
      <c r="IA189" s="155"/>
      <c r="IB189" s="155"/>
      <c r="IC189" s="155"/>
      <c r="ID189" s="155"/>
      <c r="IE189" s="155"/>
      <c r="IF189" s="155"/>
      <c r="IG189" s="155"/>
      <c r="IH189" s="155"/>
      <c r="II189" s="155"/>
      <c r="IJ189" s="155"/>
      <c r="IK189" s="155"/>
      <c r="IL189" s="155"/>
      <c r="IM189" s="155"/>
      <c r="IN189" s="155"/>
      <c r="IO189" s="155"/>
      <c r="IP189" s="155"/>
      <c r="IQ189" s="155"/>
      <c r="IR189" s="155"/>
    </row>
    <row r="190" spans="1:252" s="139" customFormat="1" ht="19.5" customHeight="1">
      <c r="A190" s="155"/>
      <c r="B190" s="3">
        <v>3</v>
      </c>
      <c r="C190" s="1"/>
      <c r="D190" s="128"/>
      <c r="E190" s="121"/>
      <c r="F190" s="121"/>
      <c r="G190" s="23"/>
      <c r="H190" s="24"/>
      <c r="I190" s="25"/>
      <c r="J190" s="339"/>
      <c r="K190" s="339"/>
      <c r="L190" s="97">
        <f t="shared" si="276"/>
        <v>0</v>
      </c>
      <c r="M190" s="21">
        <v>0</v>
      </c>
      <c r="N190" s="10">
        <f t="shared" si="277"/>
        <v>0</v>
      </c>
      <c r="O190" s="10">
        <f t="shared" si="278"/>
        <v>0</v>
      </c>
      <c r="P190" s="345"/>
      <c r="Q190" s="131">
        <f t="shared" si="279"/>
        <v>0</v>
      </c>
      <c r="R190" s="131">
        <f t="shared" si="280"/>
        <v>0</v>
      </c>
      <c r="S190" s="131">
        <f t="shared" si="281"/>
        <v>0</v>
      </c>
      <c r="T190" s="132">
        <f t="shared" si="282"/>
        <v>0</v>
      </c>
      <c r="U190" s="132">
        <f t="shared" si="283"/>
        <v>0</v>
      </c>
      <c r="V190" s="132">
        <f t="shared" si="284"/>
        <v>0</v>
      </c>
      <c r="W190" s="133" t="s">
        <v>157</v>
      </c>
      <c r="X190" s="13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  <c r="AS190" s="155"/>
      <c r="AT190" s="155"/>
      <c r="AU190" s="155"/>
      <c r="AV190" s="155"/>
      <c r="AW190" s="155"/>
      <c r="AX190" s="155"/>
      <c r="AY190" s="155"/>
      <c r="AZ190" s="155"/>
      <c r="BA190" s="155"/>
      <c r="BB190" s="155"/>
      <c r="BC190" s="155"/>
      <c r="BD190" s="155"/>
      <c r="BE190" s="155"/>
      <c r="BF190" s="155"/>
      <c r="BG190" s="155"/>
      <c r="BH190" s="15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  <c r="DS190" s="155"/>
      <c r="DT190" s="155"/>
      <c r="DU190" s="155"/>
      <c r="DV190" s="155"/>
      <c r="DW190" s="155"/>
      <c r="DX190" s="155"/>
      <c r="DY190" s="155"/>
      <c r="DZ190" s="155"/>
      <c r="EA190" s="155"/>
      <c r="EB190" s="155"/>
      <c r="EC190" s="155"/>
      <c r="ED190" s="155"/>
      <c r="EE190" s="155"/>
      <c r="EF190" s="155"/>
      <c r="EG190" s="155"/>
      <c r="EH190" s="155"/>
      <c r="EI190" s="155"/>
      <c r="EJ190" s="155"/>
      <c r="EK190" s="155"/>
      <c r="EL190" s="155"/>
      <c r="EM190" s="155"/>
      <c r="EN190" s="155"/>
      <c r="EO190" s="155"/>
      <c r="EP190" s="155"/>
      <c r="EQ190" s="155"/>
      <c r="ER190" s="155"/>
      <c r="ES190" s="155"/>
      <c r="ET190" s="155"/>
      <c r="EU190" s="155"/>
      <c r="EV190" s="155"/>
      <c r="EW190" s="155"/>
      <c r="EX190" s="155"/>
      <c r="EY190" s="155"/>
      <c r="EZ190" s="155"/>
      <c r="FA190" s="155"/>
      <c r="FB190" s="155"/>
      <c r="FC190" s="155"/>
      <c r="FD190" s="155"/>
      <c r="FE190" s="155"/>
      <c r="FF190" s="155"/>
      <c r="FG190" s="155"/>
      <c r="FH190" s="155"/>
      <c r="FI190" s="155"/>
      <c r="FJ190" s="155"/>
      <c r="FK190" s="155"/>
      <c r="FL190" s="155"/>
      <c r="FM190" s="155"/>
      <c r="FN190" s="155"/>
      <c r="FO190" s="155"/>
      <c r="FP190" s="155"/>
      <c r="FQ190" s="155"/>
      <c r="FR190" s="155"/>
      <c r="FS190" s="155"/>
      <c r="FT190" s="155"/>
      <c r="FU190" s="155"/>
      <c r="FV190" s="155"/>
      <c r="FW190" s="155"/>
      <c r="FX190" s="155"/>
      <c r="FY190" s="155"/>
      <c r="FZ190" s="155"/>
      <c r="GA190" s="155"/>
      <c r="GB190" s="155"/>
      <c r="GC190" s="155"/>
      <c r="GD190" s="155"/>
      <c r="GE190" s="155"/>
      <c r="GF190" s="155"/>
      <c r="GG190" s="155"/>
      <c r="GH190" s="155"/>
      <c r="GI190" s="155"/>
      <c r="GJ190" s="155"/>
      <c r="GK190" s="155"/>
      <c r="GL190" s="155"/>
      <c r="GM190" s="155"/>
      <c r="GN190" s="155"/>
      <c r="GO190" s="155"/>
      <c r="GP190" s="155"/>
      <c r="GQ190" s="155"/>
      <c r="GR190" s="155"/>
      <c r="GS190" s="155"/>
      <c r="GT190" s="155"/>
      <c r="GU190" s="155"/>
      <c r="GV190" s="155"/>
      <c r="GW190" s="155"/>
      <c r="GX190" s="155"/>
      <c r="GY190" s="155"/>
      <c r="GZ190" s="155"/>
      <c r="HA190" s="155"/>
      <c r="HB190" s="155"/>
      <c r="HC190" s="155"/>
      <c r="HD190" s="155"/>
      <c r="HE190" s="155"/>
      <c r="HF190" s="155"/>
      <c r="HG190" s="155"/>
      <c r="HH190" s="155"/>
      <c r="HI190" s="155"/>
      <c r="HJ190" s="155"/>
      <c r="HK190" s="155"/>
      <c r="HL190" s="155"/>
      <c r="HM190" s="155"/>
      <c r="HN190" s="155"/>
      <c r="HO190" s="155"/>
      <c r="HP190" s="155"/>
      <c r="HQ190" s="155"/>
      <c r="HR190" s="155"/>
      <c r="HS190" s="155"/>
      <c r="HT190" s="155"/>
      <c r="HU190" s="155"/>
      <c r="HV190" s="155"/>
      <c r="HW190" s="155"/>
      <c r="HX190" s="155"/>
      <c r="HY190" s="155"/>
      <c r="HZ190" s="155"/>
      <c r="IA190" s="155"/>
      <c r="IB190" s="155"/>
      <c r="IC190" s="155"/>
      <c r="ID190" s="155"/>
      <c r="IE190" s="155"/>
      <c r="IF190" s="155"/>
      <c r="IG190" s="155"/>
      <c r="IH190" s="155"/>
      <c r="II190" s="155"/>
      <c r="IJ190" s="155"/>
      <c r="IK190" s="155"/>
      <c r="IL190" s="155"/>
      <c r="IM190" s="155"/>
      <c r="IN190" s="155"/>
      <c r="IO190" s="155"/>
      <c r="IP190" s="155"/>
      <c r="IQ190" s="155"/>
      <c r="IR190" s="155"/>
    </row>
    <row r="191" spans="1:252" ht="19.5" customHeight="1">
      <c r="B191" s="27"/>
      <c r="C191" s="1169" t="s">
        <v>69</v>
      </c>
      <c r="D191" s="1170"/>
      <c r="E191" s="1170"/>
      <c r="F191" s="1171"/>
      <c r="G191" s="5"/>
      <c r="H191" s="5"/>
      <c r="I191" s="5"/>
      <c r="J191" s="8">
        <f>SUM(J188:J190)</f>
        <v>0</v>
      </c>
      <c r="K191" s="8">
        <f>SUM(K188:K190)</f>
        <v>0</v>
      </c>
      <c r="L191" s="8">
        <f>SUM(L188:L190)</f>
        <v>0</v>
      </c>
      <c r="M191" s="28" t="e">
        <f>N191/L191%</f>
        <v>#DIV/0!</v>
      </c>
      <c r="N191" s="8">
        <f>SUM(N188:N190)</f>
        <v>0</v>
      </c>
      <c r="O191" s="8">
        <f>SUM(O188:O190)</f>
        <v>0</v>
      </c>
      <c r="P191" s="28"/>
      <c r="Q191" s="8">
        <f>SUM(Q188:Q190)</f>
        <v>0</v>
      </c>
      <c r="R191" s="8"/>
      <c r="S191" s="8" t="e">
        <f>+T191/O191</f>
        <v>#DIV/0!</v>
      </c>
      <c r="T191" s="8">
        <f>SUM(T188:T190)</f>
        <v>0</v>
      </c>
      <c r="U191" s="8">
        <f>SUM(U188:U190)</f>
        <v>0</v>
      </c>
      <c r="V191" s="8">
        <f>SUM(V188:V190)</f>
        <v>0</v>
      </c>
      <c r="W191" s="8">
        <f>SUM(W188:W190)</f>
        <v>0</v>
      </c>
      <c r="X191" s="8">
        <f>SUM(X188:X190)</f>
        <v>0</v>
      </c>
    </row>
    <row r="192" spans="1:252" ht="19.5" customHeight="1">
      <c r="A192" s="6"/>
      <c r="B192" s="29"/>
      <c r="C192" s="1174" t="s">
        <v>46</v>
      </c>
      <c r="D192" s="1174"/>
      <c r="E192" s="1174"/>
      <c r="F192" s="1174"/>
      <c r="G192" s="30"/>
      <c r="H192" s="31"/>
      <c r="I192" s="32" t="s">
        <v>37</v>
      </c>
      <c r="J192" s="33">
        <f>+J191-J193</f>
        <v>0</v>
      </c>
      <c r="K192" s="33">
        <f t="shared" ref="K192:V192" si="285">+K191-K193</f>
        <v>0</v>
      </c>
      <c r="L192" s="33">
        <f t="shared" si="285"/>
        <v>0</v>
      </c>
      <c r="M192" s="33" t="e">
        <f t="shared" si="285"/>
        <v>#DIV/0!</v>
      </c>
      <c r="N192" s="33">
        <f t="shared" si="285"/>
        <v>0</v>
      </c>
      <c r="O192" s="33">
        <f t="shared" si="285"/>
        <v>0</v>
      </c>
      <c r="P192" s="33"/>
      <c r="Q192" s="33">
        <f t="shared" si="285"/>
        <v>0</v>
      </c>
      <c r="R192" s="8"/>
      <c r="S192" s="8" t="e">
        <f>+T192/O192</f>
        <v>#DIV/0!</v>
      </c>
      <c r="T192" s="33">
        <f t="shared" si="285"/>
        <v>0</v>
      </c>
      <c r="U192" s="33">
        <f t="shared" si="285"/>
        <v>0</v>
      </c>
      <c r="V192" s="33">
        <f t="shared" si="285"/>
        <v>0</v>
      </c>
      <c r="W192" s="34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</row>
    <row r="193" spans="1:252" ht="19.5" customHeight="1">
      <c r="A193" s="6"/>
      <c r="B193" s="35"/>
      <c r="C193" s="1175"/>
      <c r="D193" s="1175"/>
      <c r="E193" s="1175"/>
      <c r="F193" s="1175"/>
      <c r="G193" s="36"/>
      <c r="H193" s="37"/>
      <c r="I193" s="38" t="s">
        <v>38</v>
      </c>
      <c r="J193" s="39">
        <f t="shared" ref="J193:O193" si="286">SUM(J188:J190)</f>
        <v>0</v>
      </c>
      <c r="K193" s="39">
        <f t="shared" si="286"/>
        <v>0</v>
      </c>
      <c r="L193" s="39">
        <f t="shared" si="286"/>
        <v>0</v>
      </c>
      <c r="M193" s="39">
        <f t="shared" si="286"/>
        <v>0</v>
      </c>
      <c r="N193" s="39">
        <f t="shared" si="286"/>
        <v>0</v>
      </c>
      <c r="O193" s="39">
        <f t="shared" si="286"/>
        <v>0</v>
      </c>
      <c r="P193" s="39"/>
      <c r="Q193" s="39">
        <f t="shared" ref="Q193:V193" si="287">SUM(Q188:Q190)</f>
        <v>0</v>
      </c>
      <c r="R193" s="39">
        <f t="shared" si="287"/>
        <v>0</v>
      </c>
      <c r="S193" s="39">
        <f t="shared" si="287"/>
        <v>0</v>
      </c>
      <c r="T193" s="39">
        <f t="shared" si="287"/>
        <v>0</v>
      </c>
      <c r="U193" s="39">
        <f t="shared" si="287"/>
        <v>0</v>
      </c>
      <c r="V193" s="39">
        <f t="shared" si="287"/>
        <v>0</v>
      </c>
      <c r="W193" s="40"/>
      <c r="X193" s="41">
        <f>+V191+X185</f>
        <v>0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</row>
    <row r="194" spans="1:252" ht="19.5" customHeight="1">
      <c r="A194" s="6"/>
      <c r="B194" s="42"/>
      <c r="C194" s="1176" t="s">
        <v>47</v>
      </c>
      <c r="D194" s="1176"/>
      <c r="E194" s="1176"/>
      <c r="F194" s="1176"/>
      <c r="G194" s="43"/>
      <c r="H194" s="44"/>
      <c r="I194" s="45" t="s">
        <v>37</v>
      </c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4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</row>
    <row r="195" spans="1:252" ht="19.5" customHeight="1">
      <c r="A195" s="6"/>
      <c r="B195" s="35"/>
      <c r="C195" s="1175"/>
      <c r="D195" s="1175"/>
      <c r="E195" s="1187"/>
      <c r="F195" s="1187"/>
      <c r="G195" s="337"/>
      <c r="H195" s="338"/>
      <c r="I195" s="350" t="s">
        <v>38</v>
      </c>
      <c r="J195" s="336"/>
      <c r="K195" s="336"/>
      <c r="L195" s="336"/>
      <c r="M195" s="336"/>
      <c r="N195" s="336"/>
      <c r="O195" s="336"/>
      <c r="P195" s="336"/>
      <c r="Q195" s="336"/>
      <c r="R195" s="336"/>
      <c r="S195" s="336"/>
      <c r="T195" s="336"/>
      <c r="U195" s="336"/>
      <c r="V195" s="336"/>
      <c r="W195" s="328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</row>
    <row r="196" spans="1:252" ht="19.5" customHeight="1">
      <c r="B196" s="2">
        <v>1</v>
      </c>
      <c r="C196" s="933">
        <f>+C188+1</f>
        <v>43944</v>
      </c>
      <c r="D196" s="128"/>
      <c r="E196" s="354"/>
      <c r="F196" s="122" t="s">
        <v>36</v>
      </c>
      <c r="G196" s="351"/>
      <c r="H196" s="352"/>
      <c r="I196" s="333"/>
      <c r="J196" s="341"/>
      <c r="K196" s="341"/>
      <c r="L196" s="342">
        <f t="shared" ref="L196:L198" si="288">+J196-K196</f>
        <v>0</v>
      </c>
      <c r="M196" s="343">
        <v>0</v>
      </c>
      <c r="N196" s="344">
        <f t="shared" ref="N196:N198" si="289">L196*M196%</f>
        <v>0</v>
      </c>
      <c r="O196" s="344">
        <f t="shared" ref="O196:O198" si="290">L196-N196</f>
        <v>0</v>
      </c>
      <c r="P196" s="345"/>
      <c r="Q196" s="346">
        <f t="shared" ref="Q196:Q198" si="291">ROUND((O196*P196),0)</f>
        <v>0</v>
      </c>
      <c r="R196" s="346">
        <f t="shared" ref="R196:R198" si="292">ROUND(P196*0.5025%,2)</f>
        <v>0</v>
      </c>
      <c r="S196" s="346">
        <f t="shared" ref="S196:S198" si="293">P196+R196</f>
        <v>0</v>
      </c>
      <c r="T196" s="347">
        <f t="shared" ref="T196:T198" si="294">ROUND((O196*+S196),0)</f>
        <v>0</v>
      </c>
      <c r="U196" s="347">
        <f t="shared" ref="U196:U198" si="295">ROUND((T196*0.5%),0)</f>
        <v>0</v>
      </c>
      <c r="V196" s="347">
        <f t="shared" ref="V196:V198" si="296">ROUND((T196-U196),0)</f>
        <v>0</v>
      </c>
      <c r="W196" s="348" t="s">
        <v>157</v>
      </c>
      <c r="X196" s="135"/>
    </row>
    <row r="197" spans="1:252" ht="19.5" customHeight="1">
      <c r="B197" s="3">
        <v>2</v>
      </c>
      <c r="C197" s="1"/>
      <c r="D197" s="127"/>
      <c r="E197" s="354"/>
      <c r="F197" s="332"/>
      <c r="G197" s="351"/>
      <c r="H197" s="352"/>
      <c r="I197" s="333"/>
      <c r="J197" s="341"/>
      <c r="K197" s="341"/>
      <c r="L197" s="342">
        <f t="shared" si="288"/>
        <v>0</v>
      </c>
      <c r="M197" s="343">
        <v>0</v>
      </c>
      <c r="N197" s="344">
        <f t="shared" si="289"/>
        <v>0</v>
      </c>
      <c r="O197" s="344">
        <f t="shared" si="290"/>
        <v>0</v>
      </c>
      <c r="P197" s="345"/>
      <c r="Q197" s="346">
        <f t="shared" si="291"/>
        <v>0</v>
      </c>
      <c r="R197" s="346">
        <f t="shared" si="292"/>
        <v>0</v>
      </c>
      <c r="S197" s="346">
        <f t="shared" si="293"/>
        <v>0</v>
      </c>
      <c r="T197" s="347">
        <f t="shared" si="294"/>
        <v>0</v>
      </c>
      <c r="U197" s="347">
        <f t="shared" si="295"/>
        <v>0</v>
      </c>
      <c r="V197" s="347">
        <f t="shared" si="296"/>
        <v>0</v>
      </c>
      <c r="W197" s="348" t="s">
        <v>157</v>
      </c>
      <c r="X197" s="135"/>
    </row>
    <row r="198" spans="1:252" ht="19.5" customHeight="1">
      <c r="B198" s="3">
        <v>3</v>
      </c>
      <c r="C198" s="1"/>
      <c r="D198" s="127"/>
      <c r="E198" s="354"/>
      <c r="F198" s="332"/>
      <c r="G198" s="351"/>
      <c r="H198" s="352"/>
      <c r="I198" s="333"/>
      <c r="J198" s="341"/>
      <c r="K198" s="341"/>
      <c r="L198" s="342">
        <f t="shared" si="288"/>
        <v>0</v>
      </c>
      <c r="M198" s="343">
        <v>0</v>
      </c>
      <c r="N198" s="344">
        <f t="shared" si="289"/>
        <v>0</v>
      </c>
      <c r="O198" s="344">
        <f t="shared" si="290"/>
        <v>0</v>
      </c>
      <c r="P198" s="345"/>
      <c r="Q198" s="346">
        <f t="shared" si="291"/>
        <v>0</v>
      </c>
      <c r="R198" s="346">
        <f t="shared" si="292"/>
        <v>0</v>
      </c>
      <c r="S198" s="346">
        <f t="shared" si="293"/>
        <v>0</v>
      </c>
      <c r="T198" s="347">
        <f t="shared" si="294"/>
        <v>0</v>
      </c>
      <c r="U198" s="347">
        <f t="shared" si="295"/>
        <v>0</v>
      </c>
      <c r="V198" s="347">
        <f t="shared" si="296"/>
        <v>0</v>
      </c>
      <c r="W198" s="348" t="s">
        <v>157</v>
      </c>
      <c r="X198" s="135"/>
    </row>
    <row r="199" spans="1:252" ht="19.5" customHeight="1">
      <c r="B199" s="27"/>
      <c r="C199" s="1169" t="s">
        <v>70</v>
      </c>
      <c r="D199" s="1170"/>
      <c r="E199" s="1172"/>
      <c r="F199" s="1173"/>
      <c r="G199" s="110"/>
      <c r="H199" s="110"/>
      <c r="I199" s="110"/>
      <c r="J199" s="111">
        <f t="shared" ref="J199:O199" si="297">SUM(J196:J198)</f>
        <v>0</v>
      </c>
      <c r="K199" s="111">
        <f t="shared" si="297"/>
        <v>0</v>
      </c>
      <c r="L199" s="111">
        <f t="shared" si="297"/>
        <v>0</v>
      </c>
      <c r="M199" s="111">
        <f t="shared" si="297"/>
        <v>0</v>
      </c>
      <c r="N199" s="111">
        <f t="shared" si="297"/>
        <v>0</v>
      </c>
      <c r="O199" s="111">
        <f t="shared" si="297"/>
        <v>0</v>
      </c>
      <c r="P199" s="111"/>
      <c r="Q199" s="111">
        <f>SUM(Q196:Q198)</f>
        <v>0</v>
      </c>
      <c r="R199" s="8"/>
      <c r="S199" s="8" t="e">
        <f>+T199/O199</f>
        <v>#DIV/0!</v>
      </c>
      <c r="T199" s="111">
        <f>SUM(T196:T198)</f>
        <v>0</v>
      </c>
      <c r="U199" s="111">
        <f>SUM(U196:U198)</f>
        <v>0</v>
      </c>
      <c r="V199" s="111">
        <f>SUM(V196:V198)</f>
        <v>0</v>
      </c>
      <c r="W199" s="137"/>
      <c r="X199" s="7"/>
    </row>
    <row r="200" spans="1:252" ht="19.5" customHeight="1">
      <c r="A200" s="6"/>
      <c r="B200" s="29"/>
      <c r="C200" s="1174" t="s">
        <v>46</v>
      </c>
      <c r="D200" s="1174"/>
      <c r="E200" s="1174"/>
      <c r="F200" s="1174"/>
      <c r="G200" s="30"/>
      <c r="H200" s="31"/>
      <c r="I200" s="32" t="s">
        <v>37</v>
      </c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4"/>
      <c r="X200" s="41">
        <f>+V199+X193</f>
        <v>0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</row>
    <row r="201" spans="1:252" ht="19.5" customHeight="1">
      <c r="A201" s="6"/>
      <c r="B201" s="35"/>
      <c r="C201" s="1175"/>
      <c r="D201" s="1175"/>
      <c r="E201" s="1175"/>
      <c r="F201" s="1175"/>
      <c r="G201" s="36"/>
      <c r="H201" s="37"/>
      <c r="I201" s="38" t="s">
        <v>38</v>
      </c>
      <c r="J201" s="39">
        <f>J199-J200</f>
        <v>0</v>
      </c>
      <c r="K201" s="39">
        <f t="shared" ref="K201:V201" si="298">K199-K200</f>
        <v>0</v>
      </c>
      <c r="L201" s="39">
        <f t="shared" si="298"/>
        <v>0</v>
      </c>
      <c r="M201" s="39">
        <f t="shared" si="298"/>
        <v>0</v>
      </c>
      <c r="N201" s="39">
        <f t="shared" si="298"/>
        <v>0</v>
      </c>
      <c r="O201" s="39">
        <f t="shared" si="298"/>
        <v>0</v>
      </c>
      <c r="P201" s="39"/>
      <c r="Q201" s="39">
        <f t="shared" si="298"/>
        <v>0</v>
      </c>
      <c r="R201" s="8"/>
      <c r="S201" s="8" t="e">
        <f>+T201/O201</f>
        <v>#DIV/0!</v>
      </c>
      <c r="T201" s="39">
        <f t="shared" si="298"/>
        <v>0</v>
      </c>
      <c r="U201" s="39">
        <f t="shared" si="298"/>
        <v>0</v>
      </c>
      <c r="V201" s="39">
        <f t="shared" si="298"/>
        <v>0</v>
      </c>
      <c r="W201" s="40"/>
      <c r="X201" s="41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</row>
    <row r="202" spans="1:252" ht="19.5" customHeight="1">
      <c r="A202" s="6"/>
      <c r="B202" s="42"/>
      <c r="C202" s="1176" t="s">
        <v>47</v>
      </c>
      <c r="D202" s="1176"/>
      <c r="E202" s="1176"/>
      <c r="F202" s="1176"/>
      <c r="G202" s="43"/>
      <c r="H202" s="44"/>
      <c r="I202" s="45" t="s">
        <v>37</v>
      </c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4"/>
      <c r="X202" s="41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</row>
    <row r="203" spans="1:252" ht="19.5" customHeight="1">
      <c r="A203" s="6"/>
      <c r="B203" s="35"/>
      <c r="C203" s="1175"/>
      <c r="D203" s="1175"/>
      <c r="E203" s="1175"/>
      <c r="F203" s="1175"/>
      <c r="G203" s="36"/>
      <c r="H203" s="37"/>
      <c r="I203" s="38" t="s">
        <v>38</v>
      </c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40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</row>
    <row r="204" spans="1:252" ht="19.5" customHeight="1">
      <c r="B204" s="3">
        <v>1</v>
      </c>
      <c r="C204" s="932">
        <f>+C196+1</f>
        <v>43945</v>
      </c>
      <c r="D204" s="128"/>
      <c r="E204" s="121"/>
      <c r="F204" s="122" t="s">
        <v>36</v>
      </c>
      <c r="G204" s="23"/>
      <c r="H204" s="24"/>
      <c r="I204" s="25"/>
      <c r="J204" s="309"/>
      <c r="K204" s="309"/>
      <c r="L204" s="306">
        <f t="shared" ref="L204:L206" si="299">+J204-K204</f>
        <v>0</v>
      </c>
      <c r="M204" s="307">
        <v>0</v>
      </c>
      <c r="N204" s="310">
        <f t="shared" ref="N204:N206" si="300">L204*M204%</f>
        <v>0</v>
      </c>
      <c r="O204" s="310">
        <f t="shared" ref="O204:O206" si="301">L204-N204</f>
        <v>0</v>
      </c>
      <c r="P204" s="340"/>
      <c r="Q204" s="311">
        <f t="shared" ref="Q204:Q206" si="302">ROUND((O204*P204),0)</f>
        <v>0</v>
      </c>
      <c r="R204" s="311">
        <f t="shared" ref="R204:R206" si="303">ROUND(P204*0.5025%,2)</f>
        <v>0</v>
      </c>
      <c r="S204" s="311">
        <f t="shared" ref="S204:S206" si="304">P204+R204</f>
        <v>0</v>
      </c>
      <c r="T204" s="312">
        <f t="shared" ref="T204:T206" si="305">ROUND((O204*+S204),0)</f>
        <v>0</v>
      </c>
      <c r="U204" s="312">
        <f t="shared" ref="U204:U206" si="306">ROUND((T204*0.5%),0)</f>
        <v>0</v>
      </c>
      <c r="V204" s="312">
        <f t="shared" ref="V204:V206" si="307">ROUND((T204-U204),0)</f>
        <v>0</v>
      </c>
      <c r="W204" s="308" t="s">
        <v>157</v>
      </c>
      <c r="X204" s="135"/>
    </row>
    <row r="205" spans="1:252" ht="19.5" customHeight="1">
      <c r="B205" s="3">
        <v>2</v>
      </c>
      <c r="C205" s="1"/>
      <c r="D205" s="128"/>
      <c r="E205" s="121"/>
      <c r="F205" s="121"/>
      <c r="G205" s="23"/>
      <c r="H205" s="24"/>
      <c r="I205" s="25"/>
      <c r="J205" s="309"/>
      <c r="K205" s="309"/>
      <c r="L205" s="306">
        <f t="shared" si="299"/>
        <v>0</v>
      </c>
      <c r="M205" s="307">
        <v>0</v>
      </c>
      <c r="N205" s="310">
        <f t="shared" si="300"/>
        <v>0</v>
      </c>
      <c r="O205" s="310">
        <f t="shared" si="301"/>
        <v>0</v>
      </c>
      <c r="P205" s="340"/>
      <c r="Q205" s="311">
        <f t="shared" si="302"/>
        <v>0</v>
      </c>
      <c r="R205" s="311">
        <f t="shared" si="303"/>
        <v>0</v>
      </c>
      <c r="S205" s="311">
        <f t="shared" si="304"/>
        <v>0</v>
      </c>
      <c r="T205" s="312">
        <f t="shared" si="305"/>
        <v>0</v>
      </c>
      <c r="U205" s="312">
        <f t="shared" si="306"/>
        <v>0</v>
      </c>
      <c r="V205" s="312">
        <f t="shared" si="307"/>
        <v>0</v>
      </c>
      <c r="W205" s="308" t="s">
        <v>157</v>
      </c>
      <c r="X205" s="135"/>
    </row>
    <row r="206" spans="1:252" ht="19.5" customHeight="1">
      <c r="B206" s="3">
        <f>+B205+1</f>
        <v>3</v>
      </c>
      <c r="C206" s="1"/>
      <c r="D206" s="127"/>
      <c r="E206" s="121"/>
      <c r="F206" s="121"/>
      <c r="G206" s="23"/>
      <c r="H206" s="24"/>
      <c r="I206" s="25"/>
      <c r="J206" s="309"/>
      <c r="K206" s="309"/>
      <c r="L206" s="306">
        <f t="shared" si="299"/>
        <v>0</v>
      </c>
      <c r="M206" s="307">
        <v>0</v>
      </c>
      <c r="N206" s="310">
        <f t="shared" si="300"/>
        <v>0</v>
      </c>
      <c r="O206" s="310">
        <f t="shared" si="301"/>
        <v>0</v>
      </c>
      <c r="P206" s="340"/>
      <c r="Q206" s="311">
        <f t="shared" si="302"/>
        <v>0</v>
      </c>
      <c r="R206" s="311">
        <f t="shared" si="303"/>
        <v>0</v>
      </c>
      <c r="S206" s="311">
        <f t="shared" si="304"/>
        <v>0</v>
      </c>
      <c r="T206" s="312">
        <f t="shared" si="305"/>
        <v>0</v>
      </c>
      <c r="U206" s="312">
        <f t="shared" si="306"/>
        <v>0</v>
      </c>
      <c r="V206" s="312">
        <f t="shared" si="307"/>
        <v>0</v>
      </c>
      <c r="W206" s="308" t="s">
        <v>157</v>
      </c>
      <c r="X206" s="135"/>
    </row>
    <row r="207" spans="1:252" s="102" customFormat="1" ht="19.5" customHeight="1">
      <c r="B207" s="27"/>
      <c r="C207" s="1169" t="s">
        <v>71</v>
      </c>
      <c r="D207" s="1170"/>
      <c r="E207" s="1170"/>
      <c r="F207" s="1171"/>
      <c r="G207" s="5"/>
      <c r="H207" s="5"/>
      <c r="I207" s="5"/>
      <c r="J207" s="8">
        <f>SUM(J204:J206)</f>
        <v>0</v>
      </c>
      <c r="K207" s="8">
        <f>SUM(K204:K206)</f>
        <v>0</v>
      </c>
      <c r="L207" s="8">
        <f>SUM(L204:L206)</f>
        <v>0</v>
      </c>
      <c r="M207" s="8" t="e">
        <f>+N207/L207%</f>
        <v>#DIV/0!</v>
      </c>
      <c r="N207" s="8">
        <f>SUM(N204:N206)</f>
        <v>0</v>
      </c>
      <c r="O207" s="8">
        <f>SUM(O204:O206)</f>
        <v>0</v>
      </c>
      <c r="P207" s="8"/>
      <c r="Q207" s="8">
        <f>SUM(Q204:Q206)</f>
        <v>0</v>
      </c>
      <c r="R207" s="8"/>
      <c r="S207" s="8" t="e">
        <f>+T207/O207</f>
        <v>#DIV/0!</v>
      </c>
      <c r="T207" s="8">
        <f>SUM(T204:T206)</f>
        <v>0</v>
      </c>
      <c r="U207" s="8">
        <f>SUM(U204:U206)</f>
        <v>0</v>
      </c>
      <c r="V207" s="8">
        <f>SUM(V204:V206)</f>
        <v>0</v>
      </c>
      <c r="W207" s="8"/>
      <c r="X207" s="8">
        <f>SUM(X204:X206)</f>
        <v>0</v>
      </c>
    </row>
    <row r="208" spans="1:252" s="102" customFormat="1" ht="19.5" customHeight="1">
      <c r="A208" s="6"/>
      <c r="B208" s="29"/>
      <c r="C208" s="1174" t="s">
        <v>46</v>
      </c>
      <c r="D208" s="1174"/>
      <c r="E208" s="1174"/>
      <c r="F208" s="1174"/>
      <c r="G208" s="30"/>
      <c r="H208" s="31"/>
      <c r="I208" s="32" t="s">
        <v>37</v>
      </c>
      <c r="J208" s="33"/>
      <c r="K208" s="33"/>
      <c r="L208" s="33"/>
      <c r="M208" s="33"/>
      <c r="N208" s="33"/>
      <c r="O208" s="33"/>
      <c r="P208" s="33"/>
      <c r="Q208" s="33"/>
      <c r="R208" s="8"/>
      <c r="S208" s="8"/>
      <c r="T208" s="33"/>
      <c r="U208" s="33"/>
      <c r="V208" s="33"/>
      <c r="W208" s="34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</row>
    <row r="209" spans="1:252" s="102" customFormat="1" ht="19.5" customHeight="1">
      <c r="A209" s="6"/>
      <c r="B209" s="35"/>
      <c r="C209" s="1175"/>
      <c r="D209" s="1175"/>
      <c r="E209" s="1175"/>
      <c r="F209" s="1175"/>
      <c r="G209" s="36"/>
      <c r="H209" s="37"/>
      <c r="I209" s="38" t="s">
        <v>38</v>
      </c>
      <c r="J209" s="39"/>
      <c r="K209" s="39"/>
      <c r="L209" s="39"/>
      <c r="M209" s="39"/>
      <c r="N209" s="39"/>
      <c r="O209" s="39"/>
      <c r="P209" s="39"/>
      <c r="Q209" s="39"/>
      <c r="R209" s="8"/>
      <c r="S209" s="8"/>
      <c r="T209" s="39"/>
      <c r="U209" s="39"/>
      <c r="V209" s="39"/>
      <c r="W209" s="40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</row>
    <row r="210" spans="1:252" s="102" customFormat="1" ht="19.5" customHeight="1">
      <c r="A210" s="6"/>
      <c r="B210" s="42"/>
      <c r="C210" s="1176" t="s">
        <v>47</v>
      </c>
      <c r="D210" s="1176"/>
      <c r="E210" s="1176"/>
      <c r="F210" s="1176"/>
      <c r="G210" s="43"/>
      <c r="H210" s="44"/>
      <c r="I210" s="45" t="s">
        <v>37</v>
      </c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4"/>
      <c r="X210" s="41">
        <f>+V207+X200</f>
        <v>0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</row>
    <row r="211" spans="1:252" s="102" customFormat="1" ht="19.5" customHeight="1">
      <c r="A211" s="6"/>
      <c r="B211" s="35"/>
      <c r="C211" s="1175"/>
      <c r="D211" s="1175"/>
      <c r="E211" s="1187"/>
      <c r="F211" s="1187"/>
      <c r="G211" s="337"/>
      <c r="H211" s="338"/>
      <c r="I211" s="350" t="s">
        <v>38</v>
      </c>
      <c r="J211" s="336"/>
      <c r="K211" s="336"/>
      <c r="L211" s="336"/>
      <c r="M211" s="336"/>
      <c r="N211" s="336"/>
      <c r="O211" s="336"/>
      <c r="P211" s="336"/>
      <c r="Q211" s="336"/>
      <c r="R211" s="336"/>
      <c r="S211" s="336"/>
      <c r="T211" s="336"/>
      <c r="U211" s="336"/>
      <c r="V211" s="336"/>
      <c r="W211" s="328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</row>
    <row r="212" spans="1:252" s="102" customFormat="1" ht="19.5" customHeight="1">
      <c r="A212" s="155"/>
      <c r="B212" s="3">
        <v>1</v>
      </c>
      <c r="C212" s="940">
        <f>+C204+1</f>
        <v>43946</v>
      </c>
      <c r="D212" s="450"/>
      <c r="E212" s="354"/>
      <c r="F212" s="122" t="s">
        <v>36</v>
      </c>
      <c r="G212" s="355"/>
      <c r="H212" s="356"/>
      <c r="I212" s="360"/>
      <c r="J212" s="401"/>
      <c r="K212" s="401"/>
      <c r="L212" s="402">
        <f>+J212-K212</f>
        <v>0</v>
      </c>
      <c r="M212" s="403">
        <v>0</v>
      </c>
      <c r="N212" s="404">
        <f>L212*M212%</f>
        <v>0</v>
      </c>
      <c r="O212" s="404">
        <f>L212-N212</f>
        <v>0</v>
      </c>
      <c r="P212" s="405"/>
      <c r="Q212" s="406">
        <f>ROUND((O212*P212),0)</f>
        <v>0</v>
      </c>
      <c r="R212" s="406">
        <f>ROUND(P212*0.5025%,2)</f>
        <v>0</v>
      </c>
      <c r="S212" s="406">
        <f>P212+R212</f>
        <v>0</v>
      </c>
      <c r="T212" s="407">
        <f>ROUND((O212*+S212),0)</f>
        <v>0</v>
      </c>
      <c r="U212" s="407">
        <f>ROUND((T212*0.5%),0)</f>
        <v>0</v>
      </c>
      <c r="V212" s="407">
        <f>ROUND((T212-U212),0)</f>
        <v>0</v>
      </c>
      <c r="W212" s="408" t="s">
        <v>157</v>
      </c>
      <c r="X212" s="13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  <c r="AS212" s="155"/>
      <c r="AT212" s="155"/>
      <c r="AU212" s="155"/>
      <c r="AV212" s="155"/>
      <c r="AW212" s="155"/>
      <c r="AX212" s="155"/>
      <c r="AY212" s="155"/>
      <c r="AZ212" s="155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5"/>
      <c r="CE212" s="155"/>
      <c r="CF212" s="155"/>
      <c r="CG212" s="155"/>
      <c r="CH212" s="155"/>
      <c r="CI212" s="155"/>
      <c r="CJ212" s="155"/>
      <c r="CK212" s="155"/>
      <c r="CL212" s="155"/>
      <c r="CM212" s="155"/>
      <c r="CN212" s="155"/>
      <c r="CO212" s="155"/>
      <c r="CP212" s="155"/>
      <c r="CQ212" s="155"/>
      <c r="CR212" s="155"/>
      <c r="CS212" s="155"/>
      <c r="CT212" s="155"/>
      <c r="CU212" s="155"/>
      <c r="CV212" s="155"/>
      <c r="CW212" s="155"/>
      <c r="CX212" s="155"/>
      <c r="CY212" s="155"/>
      <c r="CZ212" s="155"/>
      <c r="DA212" s="155"/>
      <c r="DB212" s="155"/>
      <c r="DC212" s="155"/>
      <c r="DD212" s="155"/>
      <c r="DE212" s="155"/>
      <c r="DF212" s="155"/>
      <c r="DG212" s="155"/>
      <c r="DH212" s="155"/>
      <c r="DI212" s="155"/>
      <c r="DJ212" s="155"/>
      <c r="DK212" s="155"/>
      <c r="DL212" s="155"/>
      <c r="DM212" s="155"/>
      <c r="DN212" s="155"/>
      <c r="DO212" s="155"/>
      <c r="DP212" s="155"/>
      <c r="DQ212" s="155"/>
      <c r="DR212" s="155"/>
      <c r="DS212" s="155"/>
      <c r="DT212" s="155"/>
      <c r="DU212" s="155"/>
      <c r="DV212" s="155"/>
      <c r="DW212" s="155"/>
      <c r="DX212" s="155"/>
      <c r="DY212" s="155"/>
      <c r="DZ212" s="155"/>
      <c r="EA212" s="155"/>
      <c r="EB212" s="155"/>
      <c r="EC212" s="155"/>
      <c r="ED212" s="155"/>
      <c r="EE212" s="155"/>
      <c r="EF212" s="155"/>
      <c r="EG212" s="155"/>
      <c r="EH212" s="155"/>
      <c r="EI212" s="155"/>
      <c r="EJ212" s="155"/>
      <c r="EK212" s="155"/>
      <c r="EL212" s="155"/>
      <c r="EM212" s="155"/>
      <c r="EN212" s="155"/>
      <c r="EO212" s="155"/>
      <c r="EP212" s="155"/>
      <c r="EQ212" s="155"/>
      <c r="ER212" s="155"/>
      <c r="ES212" s="155"/>
      <c r="ET212" s="155"/>
      <c r="EU212" s="155"/>
      <c r="EV212" s="155"/>
      <c r="EW212" s="155"/>
      <c r="EX212" s="155"/>
      <c r="EY212" s="155"/>
      <c r="EZ212" s="155"/>
      <c r="FA212" s="155"/>
      <c r="FB212" s="155"/>
      <c r="FC212" s="155"/>
      <c r="FD212" s="155"/>
      <c r="FE212" s="155"/>
      <c r="FF212" s="155"/>
      <c r="FG212" s="155"/>
      <c r="FH212" s="155"/>
      <c r="FI212" s="155"/>
      <c r="FJ212" s="155"/>
      <c r="FK212" s="155"/>
      <c r="FL212" s="155"/>
      <c r="FM212" s="155"/>
      <c r="FN212" s="155"/>
      <c r="FO212" s="155"/>
      <c r="FP212" s="155"/>
      <c r="FQ212" s="155"/>
      <c r="FR212" s="155"/>
      <c r="FS212" s="155"/>
      <c r="FT212" s="155"/>
      <c r="FU212" s="155"/>
      <c r="FV212" s="155"/>
      <c r="FW212" s="155"/>
      <c r="FX212" s="155"/>
      <c r="FY212" s="155"/>
      <c r="FZ212" s="155"/>
      <c r="GA212" s="155"/>
      <c r="GB212" s="155"/>
      <c r="GC212" s="155"/>
      <c r="GD212" s="155"/>
      <c r="GE212" s="155"/>
      <c r="GF212" s="155"/>
      <c r="GG212" s="155"/>
      <c r="GH212" s="155"/>
      <c r="GI212" s="155"/>
      <c r="GJ212" s="155"/>
      <c r="GK212" s="155"/>
      <c r="GL212" s="155"/>
      <c r="GM212" s="155"/>
      <c r="GN212" s="155"/>
      <c r="GO212" s="155"/>
      <c r="GP212" s="155"/>
      <c r="GQ212" s="155"/>
      <c r="GR212" s="155"/>
      <c r="GS212" s="155"/>
      <c r="GT212" s="155"/>
      <c r="GU212" s="155"/>
      <c r="GV212" s="155"/>
      <c r="GW212" s="155"/>
      <c r="GX212" s="155"/>
      <c r="GY212" s="155"/>
      <c r="GZ212" s="155"/>
      <c r="HA212" s="155"/>
      <c r="HB212" s="155"/>
      <c r="HC212" s="155"/>
      <c r="HD212" s="155"/>
      <c r="HE212" s="155"/>
      <c r="HF212" s="155"/>
      <c r="HG212" s="155"/>
      <c r="HH212" s="155"/>
      <c r="HI212" s="155"/>
      <c r="HJ212" s="155"/>
      <c r="HK212" s="155"/>
      <c r="HL212" s="155"/>
      <c r="HM212" s="155"/>
      <c r="HN212" s="155"/>
      <c r="HO212" s="155"/>
      <c r="HP212" s="155"/>
      <c r="HQ212" s="155"/>
      <c r="HR212" s="155"/>
      <c r="HS212" s="155"/>
      <c r="HT212" s="155"/>
      <c r="HU212" s="155"/>
      <c r="HV212" s="155"/>
      <c r="HW212" s="155"/>
      <c r="HX212" s="155"/>
      <c r="HY212" s="155"/>
      <c r="HZ212" s="155"/>
      <c r="IA212" s="155"/>
      <c r="IB212" s="155"/>
      <c r="IC212" s="155"/>
      <c r="ID212" s="155"/>
      <c r="IE212" s="155"/>
      <c r="IF212" s="155"/>
      <c r="IG212" s="155"/>
      <c r="IH212" s="155"/>
      <c r="II212" s="155"/>
      <c r="IJ212" s="155"/>
      <c r="IK212" s="155"/>
      <c r="IL212" s="155"/>
      <c r="IM212" s="155"/>
      <c r="IN212" s="155"/>
      <c r="IO212" s="155"/>
      <c r="IP212" s="155"/>
      <c r="IQ212" s="155"/>
      <c r="IR212" s="155"/>
    </row>
    <row r="213" spans="1:252" s="102" customFormat="1" ht="19.5" customHeight="1">
      <c r="A213" s="155"/>
      <c r="B213" s="3">
        <v>2</v>
      </c>
      <c r="C213" s="88"/>
      <c r="D213" s="450"/>
      <c r="E213" s="354"/>
      <c r="F213" s="903"/>
      <c r="G213" s="355"/>
      <c r="H213" s="356"/>
      <c r="I213" s="360"/>
      <c r="J213" s="401"/>
      <c r="K213" s="401"/>
      <c r="L213" s="402">
        <f t="shared" ref="L213:L257" si="308">+J213-K213</f>
        <v>0</v>
      </c>
      <c r="M213" s="403">
        <v>0</v>
      </c>
      <c r="N213" s="404">
        <f t="shared" ref="N213:N257" si="309">L213*M213%</f>
        <v>0</v>
      </c>
      <c r="O213" s="404">
        <f t="shared" ref="O213:O257" si="310">L213-N213</f>
        <v>0</v>
      </c>
      <c r="P213" s="405"/>
      <c r="Q213" s="406">
        <f t="shared" ref="Q213:Q257" si="311">ROUND((O213*P213),0)</f>
        <v>0</v>
      </c>
      <c r="R213" s="406">
        <f t="shared" ref="R213:R257" si="312">ROUND(P213*0.5025%,2)</f>
        <v>0</v>
      </c>
      <c r="S213" s="406">
        <f t="shared" ref="S213:S257" si="313">P213+R213</f>
        <v>0</v>
      </c>
      <c r="T213" s="407">
        <f t="shared" ref="T213:T257" si="314">ROUND((O213*+S213),0)</f>
        <v>0</v>
      </c>
      <c r="U213" s="407">
        <f t="shared" ref="U213:U257" si="315">ROUND((T213*0.5%),0)</f>
        <v>0</v>
      </c>
      <c r="V213" s="407">
        <f t="shared" ref="V213:V257" si="316">ROUND((T213-U213),0)</f>
        <v>0</v>
      </c>
      <c r="W213" s="408" t="s">
        <v>157</v>
      </c>
      <c r="X213" s="13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  <c r="AS213" s="155"/>
      <c r="AT213" s="155"/>
      <c r="AU213" s="155"/>
      <c r="AV213" s="155"/>
      <c r="AW213" s="155"/>
      <c r="AX213" s="155"/>
      <c r="AY213" s="155"/>
      <c r="AZ213" s="155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5"/>
      <c r="CE213" s="155"/>
      <c r="CF213" s="155"/>
      <c r="CG213" s="155"/>
      <c r="CH213" s="155"/>
      <c r="CI213" s="155"/>
      <c r="CJ213" s="155"/>
      <c r="CK213" s="155"/>
      <c r="CL213" s="155"/>
      <c r="CM213" s="155"/>
      <c r="CN213" s="155"/>
      <c r="CO213" s="155"/>
      <c r="CP213" s="155"/>
      <c r="CQ213" s="155"/>
      <c r="CR213" s="155"/>
      <c r="CS213" s="155"/>
      <c r="CT213" s="155"/>
      <c r="CU213" s="155"/>
      <c r="CV213" s="155"/>
      <c r="CW213" s="155"/>
      <c r="CX213" s="155"/>
      <c r="CY213" s="155"/>
      <c r="CZ213" s="155"/>
      <c r="DA213" s="155"/>
      <c r="DB213" s="155"/>
      <c r="DC213" s="155"/>
      <c r="DD213" s="155"/>
      <c r="DE213" s="155"/>
      <c r="DF213" s="155"/>
      <c r="DG213" s="155"/>
      <c r="DH213" s="155"/>
      <c r="DI213" s="155"/>
      <c r="DJ213" s="155"/>
      <c r="DK213" s="155"/>
      <c r="DL213" s="155"/>
      <c r="DM213" s="155"/>
      <c r="DN213" s="155"/>
      <c r="DO213" s="155"/>
      <c r="DP213" s="155"/>
      <c r="DQ213" s="155"/>
      <c r="DR213" s="155"/>
      <c r="DS213" s="155"/>
      <c r="DT213" s="155"/>
      <c r="DU213" s="155"/>
      <c r="DV213" s="155"/>
      <c r="DW213" s="155"/>
      <c r="DX213" s="155"/>
      <c r="DY213" s="155"/>
      <c r="DZ213" s="155"/>
      <c r="EA213" s="155"/>
      <c r="EB213" s="155"/>
      <c r="EC213" s="155"/>
      <c r="ED213" s="155"/>
      <c r="EE213" s="155"/>
      <c r="EF213" s="155"/>
      <c r="EG213" s="155"/>
      <c r="EH213" s="155"/>
      <c r="EI213" s="155"/>
      <c r="EJ213" s="155"/>
      <c r="EK213" s="155"/>
      <c r="EL213" s="155"/>
      <c r="EM213" s="155"/>
      <c r="EN213" s="155"/>
      <c r="EO213" s="155"/>
      <c r="EP213" s="155"/>
      <c r="EQ213" s="155"/>
      <c r="ER213" s="155"/>
      <c r="ES213" s="155"/>
      <c r="ET213" s="155"/>
      <c r="EU213" s="155"/>
      <c r="EV213" s="155"/>
      <c r="EW213" s="155"/>
      <c r="EX213" s="155"/>
      <c r="EY213" s="155"/>
      <c r="EZ213" s="155"/>
      <c r="FA213" s="155"/>
      <c r="FB213" s="155"/>
      <c r="FC213" s="155"/>
      <c r="FD213" s="155"/>
      <c r="FE213" s="155"/>
      <c r="FF213" s="155"/>
      <c r="FG213" s="155"/>
      <c r="FH213" s="155"/>
      <c r="FI213" s="155"/>
      <c r="FJ213" s="155"/>
      <c r="FK213" s="155"/>
      <c r="FL213" s="155"/>
      <c r="FM213" s="155"/>
      <c r="FN213" s="155"/>
      <c r="FO213" s="155"/>
      <c r="FP213" s="155"/>
      <c r="FQ213" s="155"/>
      <c r="FR213" s="155"/>
      <c r="FS213" s="155"/>
      <c r="FT213" s="155"/>
      <c r="FU213" s="155"/>
      <c r="FV213" s="155"/>
      <c r="FW213" s="155"/>
      <c r="FX213" s="155"/>
      <c r="FY213" s="155"/>
      <c r="FZ213" s="155"/>
      <c r="GA213" s="155"/>
      <c r="GB213" s="155"/>
      <c r="GC213" s="155"/>
      <c r="GD213" s="155"/>
      <c r="GE213" s="155"/>
      <c r="GF213" s="155"/>
      <c r="GG213" s="155"/>
      <c r="GH213" s="155"/>
      <c r="GI213" s="155"/>
      <c r="GJ213" s="155"/>
      <c r="GK213" s="155"/>
      <c r="GL213" s="155"/>
      <c r="GM213" s="155"/>
      <c r="GN213" s="155"/>
      <c r="GO213" s="155"/>
      <c r="GP213" s="155"/>
      <c r="GQ213" s="155"/>
      <c r="GR213" s="155"/>
      <c r="GS213" s="155"/>
      <c r="GT213" s="155"/>
      <c r="GU213" s="155"/>
      <c r="GV213" s="155"/>
      <c r="GW213" s="155"/>
      <c r="GX213" s="155"/>
      <c r="GY213" s="155"/>
      <c r="GZ213" s="155"/>
      <c r="HA213" s="155"/>
      <c r="HB213" s="155"/>
      <c r="HC213" s="155"/>
      <c r="HD213" s="155"/>
      <c r="HE213" s="155"/>
      <c r="HF213" s="155"/>
      <c r="HG213" s="155"/>
      <c r="HH213" s="155"/>
      <c r="HI213" s="155"/>
      <c r="HJ213" s="155"/>
      <c r="HK213" s="155"/>
      <c r="HL213" s="155"/>
      <c r="HM213" s="155"/>
      <c r="HN213" s="155"/>
      <c r="HO213" s="155"/>
      <c r="HP213" s="155"/>
      <c r="HQ213" s="155"/>
      <c r="HR213" s="155"/>
      <c r="HS213" s="155"/>
      <c r="HT213" s="155"/>
      <c r="HU213" s="155"/>
      <c r="HV213" s="155"/>
      <c r="HW213" s="155"/>
      <c r="HX213" s="155"/>
      <c r="HY213" s="155"/>
      <c r="HZ213" s="155"/>
      <c r="IA213" s="155"/>
      <c r="IB213" s="155"/>
      <c r="IC213" s="155"/>
      <c r="ID213" s="155"/>
      <c r="IE213" s="155"/>
      <c r="IF213" s="155"/>
      <c r="IG213" s="155"/>
      <c r="IH213" s="155"/>
      <c r="II213" s="155"/>
      <c r="IJ213" s="155"/>
      <c r="IK213" s="155"/>
      <c r="IL213" s="155"/>
      <c r="IM213" s="155"/>
      <c r="IN213" s="155"/>
      <c r="IO213" s="155"/>
      <c r="IP213" s="155"/>
      <c r="IQ213" s="155"/>
      <c r="IR213" s="155"/>
    </row>
    <row r="214" spans="1:252" s="102" customFormat="1" ht="19.5" customHeight="1">
      <c r="A214" s="155"/>
      <c r="B214" s="3">
        <v>3</v>
      </c>
      <c r="C214" s="88"/>
      <c r="D214" s="450"/>
      <c r="E214" s="354"/>
      <c r="F214" s="903"/>
      <c r="G214" s="355"/>
      <c r="H214" s="356"/>
      <c r="I214" s="360"/>
      <c r="J214" s="401"/>
      <c r="K214" s="401"/>
      <c r="L214" s="402">
        <f t="shared" si="308"/>
        <v>0</v>
      </c>
      <c r="M214" s="403">
        <v>0</v>
      </c>
      <c r="N214" s="404">
        <f t="shared" si="309"/>
        <v>0</v>
      </c>
      <c r="O214" s="404">
        <f t="shared" si="310"/>
        <v>0</v>
      </c>
      <c r="P214" s="405"/>
      <c r="Q214" s="406">
        <f t="shared" si="311"/>
        <v>0</v>
      </c>
      <c r="R214" s="406">
        <f t="shared" si="312"/>
        <v>0</v>
      </c>
      <c r="S214" s="406">
        <f t="shared" si="313"/>
        <v>0</v>
      </c>
      <c r="T214" s="407">
        <f t="shared" si="314"/>
        <v>0</v>
      </c>
      <c r="U214" s="407">
        <f t="shared" si="315"/>
        <v>0</v>
      </c>
      <c r="V214" s="407">
        <f t="shared" si="316"/>
        <v>0</v>
      </c>
      <c r="W214" s="408" t="s">
        <v>157</v>
      </c>
      <c r="X214" s="13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  <c r="AS214" s="155"/>
      <c r="AT214" s="155"/>
      <c r="AU214" s="155"/>
      <c r="AV214" s="155"/>
      <c r="AW214" s="155"/>
      <c r="AX214" s="155"/>
      <c r="AY214" s="155"/>
      <c r="AZ214" s="155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  <c r="CN214" s="155"/>
      <c r="CO214" s="155"/>
      <c r="CP214" s="155"/>
      <c r="CQ214" s="155"/>
      <c r="CR214" s="155"/>
      <c r="CS214" s="155"/>
      <c r="CT214" s="155"/>
      <c r="CU214" s="155"/>
      <c r="CV214" s="155"/>
      <c r="CW214" s="155"/>
      <c r="CX214" s="155"/>
      <c r="CY214" s="155"/>
      <c r="CZ214" s="155"/>
      <c r="DA214" s="155"/>
      <c r="DB214" s="155"/>
      <c r="DC214" s="155"/>
      <c r="DD214" s="155"/>
      <c r="DE214" s="155"/>
      <c r="DF214" s="155"/>
      <c r="DG214" s="155"/>
      <c r="DH214" s="155"/>
      <c r="DI214" s="155"/>
      <c r="DJ214" s="155"/>
      <c r="DK214" s="155"/>
      <c r="DL214" s="155"/>
      <c r="DM214" s="155"/>
      <c r="DN214" s="155"/>
      <c r="DO214" s="155"/>
      <c r="DP214" s="155"/>
      <c r="DQ214" s="155"/>
      <c r="DR214" s="155"/>
      <c r="DS214" s="155"/>
      <c r="DT214" s="155"/>
      <c r="DU214" s="155"/>
      <c r="DV214" s="155"/>
      <c r="DW214" s="155"/>
      <c r="DX214" s="155"/>
      <c r="DY214" s="155"/>
      <c r="DZ214" s="155"/>
      <c r="EA214" s="155"/>
      <c r="EB214" s="155"/>
      <c r="EC214" s="155"/>
      <c r="ED214" s="155"/>
      <c r="EE214" s="155"/>
      <c r="EF214" s="155"/>
      <c r="EG214" s="155"/>
      <c r="EH214" s="155"/>
      <c r="EI214" s="155"/>
      <c r="EJ214" s="155"/>
      <c r="EK214" s="155"/>
      <c r="EL214" s="155"/>
      <c r="EM214" s="155"/>
      <c r="EN214" s="155"/>
      <c r="EO214" s="155"/>
      <c r="EP214" s="155"/>
      <c r="EQ214" s="155"/>
      <c r="ER214" s="155"/>
      <c r="ES214" s="155"/>
      <c r="ET214" s="155"/>
      <c r="EU214" s="155"/>
      <c r="EV214" s="155"/>
      <c r="EW214" s="155"/>
      <c r="EX214" s="155"/>
      <c r="EY214" s="155"/>
      <c r="EZ214" s="155"/>
      <c r="FA214" s="155"/>
      <c r="FB214" s="155"/>
      <c r="FC214" s="155"/>
      <c r="FD214" s="155"/>
      <c r="FE214" s="155"/>
      <c r="FF214" s="155"/>
      <c r="FG214" s="155"/>
      <c r="FH214" s="155"/>
      <c r="FI214" s="155"/>
      <c r="FJ214" s="155"/>
      <c r="FK214" s="155"/>
      <c r="FL214" s="155"/>
      <c r="FM214" s="155"/>
      <c r="FN214" s="155"/>
      <c r="FO214" s="155"/>
      <c r="FP214" s="155"/>
      <c r="FQ214" s="155"/>
      <c r="FR214" s="155"/>
      <c r="FS214" s="155"/>
      <c r="FT214" s="155"/>
      <c r="FU214" s="155"/>
      <c r="FV214" s="155"/>
      <c r="FW214" s="155"/>
      <c r="FX214" s="155"/>
      <c r="FY214" s="155"/>
      <c r="FZ214" s="155"/>
      <c r="GA214" s="155"/>
      <c r="GB214" s="155"/>
      <c r="GC214" s="155"/>
      <c r="GD214" s="155"/>
      <c r="GE214" s="155"/>
      <c r="GF214" s="155"/>
      <c r="GG214" s="155"/>
      <c r="GH214" s="155"/>
      <c r="GI214" s="155"/>
      <c r="GJ214" s="155"/>
      <c r="GK214" s="155"/>
      <c r="GL214" s="155"/>
      <c r="GM214" s="155"/>
      <c r="GN214" s="155"/>
      <c r="GO214" s="155"/>
      <c r="GP214" s="155"/>
      <c r="GQ214" s="155"/>
      <c r="GR214" s="155"/>
      <c r="GS214" s="155"/>
      <c r="GT214" s="155"/>
      <c r="GU214" s="155"/>
      <c r="GV214" s="155"/>
      <c r="GW214" s="155"/>
      <c r="GX214" s="155"/>
      <c r="GY214" s="155"/>
      <c r="GZ214" s="155"/>
      <c r="HA214" s="155"/>
      <c r="HB214" s="155"/>
      <c r="HC214" s="155"/>
      <c r="HD214" s="155"/>
      <c r="HE214" s="155"/>
      <c r="HF214" s="155"/>
      <c r="HG214" s="155"/>
      <c r="HH214" s="155"/>
      <c r="HI214" s="155"/>
      <c r="HJ214" s="155"/>
      <c r="HK214" s="155"/>
      <c r="HL214" s="155"/>
      <c r="HM214" s="155"/>
      <c r="HN214" s="155"/>
      <c r="HO214" s="155"/>
      <c r="HP214" s="155"/>
      <c r="HQ214" s="155"/>
      <c r="HR214" s="155"/>
      <c r="HS214" s="155"/>
      <c r="HT214" s="155"/>
      <c r="HU214" s="155"/>
      <c r="HV214" s="155"/>
      <c r="HW214" s="155"/>
      <c r="HX214" s="155"/>
      <c r="HY214" s="155"/>
      <c r="HZ214" s="155"/>
      <c r="IA214" s="155"/>
      <c r="IB214" s="155"/>
      <c r="IC214" s="155"/>
      <c r="ID214" s="155"/>
      <c r="IE214" s="155"/>
      <c r="IF214" s="155"/>
      <c r="IG214" s="155"/>
      <c r="IH214" s="155"/>
      <c r="II214" s="155"/>
      <c r="IJ214" s="155"/>
      <c r="IK214" s="155"/>
      <c r="IL214" s="155"/>
      <c r="IM214" s="155"/>
      <c r="IN214" s="155"/>
      <c r="IO214" s="155"/>
      <c r="IP214" s="155"/>
      <c r="IQ214" s="155"/>
      <c r="IR214" s="155"/>
    </row>
    <row r="215" spans="1:252" s="102" customFormat="1" ht="19.5" hidden="1" customHeight="1">
      <c r="A215" s="155"/>
      <c r="B215" s="3">
        <v>4</v>
      </c>
      <c r="C215" s="88"/>
      <c r="D215" s="450"/>
      <c r="E215" s="354"/>
      <c r="F215" s="903"/>
      <c r="G215" s="355"/>
      <c r="H215" s="356"/>
      <c r="I215" s="360"/>
      <c r="J215" s="401"/>
      <c r="K215" s="401"/>
      <c r="L215" s="402">
        <f t="shared" si="308"/>
        <v>0</v>
      </c>
      <c r="M215" s="403">
        <v>0</v>
      </c>
      <c r="N215" s="404">
        <f t="shared" si="309"/>
        <v>0</v>
      </c>
      <c r="O215" s="404">
        <f t="shared" si="310"/>
        <v>0</v>
      </c>
      <c r="P215" s="405"/>
      <c r="Q215" s="406">
        <f t="shared" si="311"/>
        <v>0</v>
      </c>
      <c r="R215" s="406">
        <f t="shared" si="312"/>
        <v>0</v>
      </c>
      <c r="S215" s="406">
        <f t="shared" si="313"/>
        <v>0</v>
      </c>
      <c r="T215" s="407">
        <f t="shared" si="314"/>
        <v>0</v>
      </c>
      <c r="U215" s="407">
        <f t="shared" si="315"/>
        <v>0</v>
      </c>
      <c r="V215" s="407">
        <f t="shared" si="316"/>
        <v>0</v>
      </c>
      <c r="W215" s="408" t="s">
        <v>157</v>
      </c>
      <c r="X215" s="13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  <c r="AS215" s="155"/>
      <c r="AT215" s="155"/>
      <c r="AU215" s="155"/>
      <c r="AV215" s="155"/>
      <c r="AW215" s="155"/>
      <c r="AX215" s="155"/>
      <c r="AY215" s="155"/>
      <c r="AZ215" s="155"/>
      <c r="BA215" s="155"/>
      <c r="BB215" s="155"/>
      <c r="BC215" s="155"/>
      <c r="BD215" s="155"/>
      <c r="BE215" s="155"/>
      <c r="BF215" s="155"/>
      <c r="BG215" s="155"/>
      <c r="BH215" s="155"/>
      <c r="BI215" s="155"/>
      <c r="BJ215" s="155"/>
      <c r="BK215" s="155"/>
      <c r="BL215" s="155"/>
      <c r="BM215" s="155"/>
      <c r="BN215" s="155"/>
      <c r="BO215" s="155"/>
      <c r="BP215" s="155"/>
      <c r="BQ215" s="155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5"/>
      <c r="CE215" s="155"/>
      <c r="CF215" s="155"/>
      <c r="CG215" s="155"/>
      <c r="CH215" s="155"/>
      <c r="CI215" s="155"/>
      <c r="CJ215" s="155"/>
      <c r="CK215" s="155"/>
      <c r="CL215" s="155"/>
      <c r="CM215" s="155"/>
      <c r="CN215" s="155"/>
      <c r="CO215" s="155"/>
      <c r="CP215" s="155"/>
      <c r="CQ215" s="155"/>
      <c r="CR215" s="155"/>
      <c r="CS215" s="155"/>
      <c r="CT215" s="155"/>
      <c r="CU215" s="155"/>
      <c r="CV215" s="155"/>
      <c r="CW215" s="155"/>
      <c r="CX215" s="155"/>
      <c r="CY215" s="155"/>
      <c r="CZ215" s="155"/>
      <c r="DA215" s="155"/>
      <c r="DB215" s="155"/>
      <c r="DC215" s="155"/>
      <c r="DD215" s="155"/>
      <c r="DE215" s="155"/>
      <c r="DF215" s="155"/>
      <c r="DG215" s="155"/>
      <c r="DH215" s="155"/>
      <c r="DI215" s="155"/>
      <c r="DJ215" s="155"/>
      <c r="DK215" s="155"/>
      <c r="DL215" s="155"/>
      <c r="DM215" s="155"/>
      <c r="DN215" s="155"/>
      <c r="DO215" s="155"/>
      <c r="DP215" s="155"/>
      <c r="DQ215" s="155"/>
      <c r="DR215" s="155"/>
      <c r="DS215" s="155"/>
      <c r="DT215" s="155"/>
      <c r="DU215" s="155"/>
      <c r="DV215" s="155"/>
      <c r="DW215" s="155"/>
      <c r="DX215" s="155"/>
      <c r="DY215" s="155"/>
      <c r="DZ215" s="155"/>
      <c r="EA215" s="155"/>
      <c r="EB215" s="155"/>
      <c r="EC215" s="155"/>
      <c r="ED215" s="155"/>
      <c r="EE215" s="155"/>
      <c r="EF215" s="155"/>
      <c r="EG215" s="155"/>
      <c r="EH215" s="155"/>
      <c r="EI215" s="155"/>
      <c r="EJ215" s="155"/>
      <c r="EK215" s="155"/>
      <c r="EL215" s="155"/>
      <c r="EM215" s="155"/>
      <c r="EN215" s="155"/>
      <c r="EO215" s="155"/>
      <c r="EP215" s="155"/>
      <c r="EQ215" s="155"/>
      <c r="ER215" s="155"/>
      <c r="ES215" s="155"/>
      <c r="ET215" s="155"/>
      <c r="EU215" s="155"/>
      <c r="EV215" s="155"/>
      <c r="EW215" s="155"/>
      <c r="EX215" s="155"/>
      <c r="EY215" s="155"/>
      <c r="EZ215" s="155"/>
      <c r="FA215" s="155"/>
      <c r="FB215" s="155"/>
      <c r="FC215" s="155"/>
      <c r="FD215" s="155"/>
      <c r="FE215" s="155"/>
      <c r="FF215" s="155"/>
      <c r="FG215" s="155"/>
      <c r="FH215" s="155"/>
      <c r="FI215" s="155"/>
      <c r="FJ215" s="155"/>
      <c r="FK215" s="155"/>
      <c r="FL215" s="155"/>
      <c r="FM215" s="155"/>
      <c r="FN215" s="155"/>
      <c r="FO215" s="155"/>
      <c r="FP215" s="155"/>
      <c r="FQ215" s="155"/>
      <c r="FR215" s="155"/>
      <c r="FS215" s="155"/>
      <c r="FT215" s="155"/>
      <c r="FU215" s="155"/>
      <c r="FV215" s="155"/>
      <c r="FW215" s="155"/>
      <c r="FX215" s="155"/>
      <c r="FY215" s="155"/>
      <c r="FZ215" s="155"/>
      <c r="GA215" s="155"/>
      <c r="GB215" s="155"/>
      <c r="GC215" s="155"/>
      <c r="GD215" s="155"/>
      <c r="GE215" s="155"/>
      <c r="GF215" s="155"/>
      <c r="GG215" s="155"/>
      <c r="GH215" s="155"/>
      <c r="GI215" s="155"/>
      <c r="GJ215" s="155"/>
      <c r="GK215" s="155"/>
      <c r="GL215" s="155"/>
      <c r="GM215" s="155"/>
      <c r="GN215" s="155"/>
      <c r="GO215" s="155"/>
      <c r="GP215" s="155"/>
      <c r="GQ215" s="155"/>
      <c r="GR215" s="155"/>
      <c r="GS215" s="155"/>
      <c r="GT215" s="155"/>
      <c r="GU215" s="155"/>
      <c r="GV215" s="155"/>
      <c r="GW215" s="155"/>
      <c r="GX215" s="155"/>
      <c r="GY215" s="155"/>
      <c r="GZ215" s="155"/>
      <c r="HA215" s="155"/>
      <c r="HB215" s="155"/>
      <c r="HC215" s="155"/>
      <c r="HD215" s="155"/>
      <c r="HE215" s="155"/>
      <c r="HF215" s="155"/>
      <c r="HG215" s="155"/>
      <c r="HH215" s="155"/>
      <c r="HI215" s="155"/>
      <c r="HJ215" s="155"/>
      <c r="HK215" s="155"/>
      <c r="HL215" s="155"/>
      <c r="HM215" s="155"/>
      <c r="HN215" s="155"/>
      <c r="HO215" s="155"/>
      <c r="HP215" s="155"/>
      <c r="HQ215" s="155"/>
      <c r="HR215" s="155"/>
      <c r="HS215" s="155"/>
      <c r="HT215" s="155"/>
      <c r="HU215" s="155"/>
      <c r="HV215" s="155"/>
      <c r="HW215" s="155"/>
      <c r="HX215" s="155"/>
      <c r="HY215" s="155"/>
      <c r="HZ215" s="155"/>
      <c r="IA215" s="155"/>
      <c r="IB215" s="155"/>
      <c r="IC215" s="155"/>
      <c r="ID215" s="155"/>
      <c r="IE215" s="155"/>
      <c r="IF215" s="155"/>
      <c r="IG215" s="155"/>
      <c r="IH215" s="155"/>
      <c r="II215" s="155"/>
      <c r="IJ215" s="155"/>
      <c r="IK215" s="155"/>
      <c r="IL215" s="155"/>
      <c r="IM215" s="155"/>
      <c r="IN215" s="155"/>
      <c r="IO215" s="155"/>
      <c r="IP215" s="155"/>
      <c r="IQ215" s="155"/>
      <c r="IR215" s="155"/>
    </row>
    <row r="216" spans="1:252" s="102" customFormat="1" ht="19.5" hidden="1" customHeight="1">
      <c r="A216" s="155"/>
      <c r="B216" s="3">
        <v>5</v>
      </c>
      <c r="C216" s="88"/>
      <c r="D216" s="450"/>
      <c r="E216" s="354"/>
      <c r="F216" s="903"/>
      <c r="G216" s="355"/>
      <c r="H216" s="356"/>
      <c r="I216" s="360"/>
      <c r="J216" s="401"/>
      <c r="K216" s="401"/>
      <c r="L216" s="402">
        <f t="shared" si="308"/>
        <v>0</v>
      </c>
      <c r="M216" s="403">
        <v>0</v>
      </c>
      <c r="N216" s="404">
        <f t="shared" si="309"/>
        <v>0</v>
      </c>
      <c r="O216" s="404">
        <f t="shared" si="310"/>
        <v>0</v>
      </c>
      <c r="P216" s="405"/>
      <c r="Q216" s="406">
        <f t="shared" si="311"/>
        <v>0</v>
      </c>
      <c r="R216" s="406">
        <f t="shared" si="312"/>
        <v>0</v>
      </c>
      <c r="S216" s="406">
        <f t="shared" si="313"/>
        <v>0</v>
      </c>
      <c r="T216" s="407">
        <f t="shared" si="314"/>
        <v>0</v>
      </c>
      <c r="U216" s="407">
        <f t="shared" si="315"/>
        <v>0</v>
      </c>
      <c r="V216" s="407">
        <f t="shared" si="316"/>
        <v>0</v>
      </c>
      <c r="W216" s="408" t="s">
        <v>157</v>
      </c>
      <c r="X216" s="13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  <c r="DS216" s="155"/>
      <c r="DT216" s="155"/>
      <c r="DU216" s="155"/>
      <c r="DV216" s="155"/>
      <c r="DW216" s="155"/>
      <c r="DX216" s="155"/>
      <c r="DY216" s="155"/>
      <c r="DZ216" s="155"/>
      <c r="EA216" s="155"/>
      <c r="EB216" s="155"/>
      <c r="EC216" s="155"/>
      <c r="ED216" s="155"/>
      <c r="EE216" s="155"/>
      <c r="EF216" s="155"/>
      <c r="EG216" s="155"/>
      <c r="EH216" s="155"/>
      <c r="EI216" s="155"/>
      <c r="EJ216" s="155"/>
      <c r="EK216" s="155"/>
      <c r="EL216" s="155"/>
      <c r="EM216" s="155"/>
      <c r="EN216" s="155"/>
      <c r="EO216" s="155"/>
      <c r="EP216" s="155"/>
      <c r="EQ216" s="155"/>
      <c r="ER216" s="155"/>
      <c r="ES216" s="155"/>
      <c r="ET216" s="155"/>
      <c r="EU216" s="155"/>
      <c r="EV216" s="155"/>
      <c r="EW216" s="155"/>
      <c r="EX216" s="155"/>
      <c r="EY216" s="155"/>
      <c r="EZ216" s="155"/>
      <c r="FA216" s="155"/>
      <c r="FB216" s="155"/>
      <c r="FC216" s="155"/>
      <c r="FD216" s="155"/>
      <c r="FE216" s="155"/>
      <c r="FF216" s="155"/>
      <c r="FG216" s="155"/>
      <c r="FH216" s="155"/>
      <c r="FI216" s="155"/>
      <c r="FJ216" s="155"/>
      <c r="FK216" s="155"/>
      <c r="FL216" s="155"/>
      <c r="FM216" s="155"/>
      <c r="FN216" s="155"/>
      <c r="FO216" s="155"/>
      <c r="FP216" s="155"/>
      <c r="FQ216" s="155"/>
      <c r="FR216" s="155"/>
      <c r="FS216" s="155"/>
      <c r="FT216" s="155"/>
      <c r="FU216" s="155"/>
      <c r="FV216" s="155"/>
      <c r="FW216" s="155"/>
      <c r="FX216" s="155"/>
      <c r="FY216" s="155"/>
      <c r="FZ216" s="155"/>
      <c r="GA216" s="155"/>
      <c r="GB216" s="155"/>
      <c r="GC216" s="155"/>
      <c r="GD216" s="155"/>
      <c r="GE216" s="155"/>
      <c r="GF216" s="155"/>
      <c r="GG216" s="155"/>
      <c r="GH216" s="155"/>
      <c r="GI216" s="155"/>
      <c r="GJ216" s="155"/>
      <c r="GK216" s="155"/>
      <c r="GL216" s="155"/>
      <c r="GM216" s="155"/>
      <c r="GN216" s="155"/>
      <c r="GO216" s="155"/>
      <c r="GP216" s="155"/>
      <c r="GQ216" s="155"/>
      <c r="GR216" s="155"/>
      <c r="GS216" s="155"/>
      <c r="GT216" s="155"/>
      <c r="GU216" s="155"/>
      <c r="GV216" s="155"/>
      <c r="GW216" s="155"/>
      <c r="GX216" s="155"/>
      <c r="GY216" s="155"/>
      <c r="GZ216" s="155"/>
      <c r="HA216" s="155"/>
      <c r="HB216" s="155"/>
      <c r="HC216" s="155"/>
      <c r="HD216" s="155"/>
      <c r="HE216" s="155"/>
      <c r="HF216" s="155"/>
      <c r="HG216" s="155"/>
      <c r="HH216" s="155"/>
      <c r="HI216" s="155"/>
      <c r="HJ216" s="155"/>
      <c r="HK216" s="155"/>
      <c r="HL216" s="155"/>
      <c r="HM216" s="155"/>
      <c r="HN216" s="155"/>
      <c r="HO216" s="155"/>
      <c r="HP216" s="155"/>
      <c r="HQ216" s="155"/>
      <c r="HR216" s="155"/>
      <c r="HS216" s="155"/>
      <c r="HT216" s="155"/>
      <c r="HU216" s="155"/>
      <c r="HV216" s="155"/>
      <c r="HW216" s="155"/>
      <c r="HX216" s="155"/>
      <c r="HY216" s="155"/>
      <c r="HZ216" s="155"/>
      <c r="IA216" s="155"/>
      <c r="IB216" s="155"/>
      <c r="IC216" s="155"/>
      <c r="ID216" s="155"/>
      <c r="IE216" s="155"/>
      <c r="IF216" s="155"/>
      <c r="IG216" s="155"/>
      <c r="IH216" s="155"/>
      <c r="II216" s="155"/>
      <c r="IJ216" s="155"/>
      <c r="IK216" s="155"/>
      <c r="IL216" s="155"/>
      <c r="IM216" s="155"/>
      <c r="IN216" s="155"/>
      <c r="IO216" s="155"/>
      <c r="IP216" s="155"/>
      <c r="IQ216" s="155"/>
      <c r="IR216" s="155"/>
    </row>
    <row r="217" spans="1:252" s="102" customFormat="1" ht="19.5" hidden="1" customHeight="1">
      <c r="A217" s="155"/>
      <c r="B217" s="3">
        <v>6</v>
      </c>
      <c r="C217" s="88"/>
      <c r="D217" s="449"/>
      <c r="E217" s="354"/>
      <c r="F217" s="903"/>
      <c r="G217" s="355"/>
      <c r="H217" s="356"/>
      <c r="I217" s="360"/>
      <c r="J217" s="401"/>
      <c r="K217" s="401"/>
      <c r="L217" s="402">
        <f t="shared" ref="L217:L247" si="317">+J217-K217</f>
        <v>0</v>
      </c>
      <c r="M217" s="403">
        <v>0</v>
      </c>
      <c r="N217" s="404">
        <f t="shared" ref="N217:N247" si="318">L217*M217%</f>
        <v>0</v>
      </c>
      <c r="O217" s="404">
        <f t="shared" ref="O217:O247" si="319">L217-N217</f>
        <v>0</v>
      </c>
      <c r="P217" s="405"/>
      <c r="Q217" s="406">
        <f t="shared" ref="Q217:Q247" si="320">ROUND((O217*P217),0)</f>
        <v>0</v>
      </c>
      <c r="R217" s="406">
        <f t="shared" ref="R217:R247" si="321">ROUND(P217*0.5025%,2)</f>
        <v>0</v>
      </c>
      <c r="S217" s="406">
        <f t="shared" ref="S217:S247" si="322">P217+R217</f>
        <v>0</v>
      </c>
      <c r="T217" s="407">
        <f t="shared" ref="T217:T247" si="323">ROUND((O217*+S217),0)</f>
        <v>0</v>
      </c>
      <c r="U217" s="407">
        <f t="shared" ref="U217:U247" si="324">ROUND((T217*0.5%),0)</f>
        <v>0</v>
      </c>
      <c r="V217" s="407">
        <f t="shared" ref="V217:V247" si="325">ROUND((T217-U217),0)</f>
        <v>0</v>
      </c>
      <c r="W217" s="408" t="s">
        <v>157</v>
      </c>
      <c r="X217" s="13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  <c r="DS217" s="155"/>
      <c r="DT217" s="155"/>
      <c r="DU217" s="155"/>
      <c r="DV217" s="155"/>
      <c r="DW217" s="155"/>
      <c r="DX217" s="155"/>
      <c r="DY217" s="155"/>
      <c r="DZ217" s="155"/>
      <c r="EA217" s="155"/>
      <c r="EB217" s="155"/>
      <c r="EC217" s="155"/>
      <c r="ED217" s="155"/>
      <c r="EE217" s="155"/>
      <c r="EF217" s="155"/>
      <c r="EG217" s="155"/>
      <c r="EH217" s="155"/>
      <c r="EI217" s="155"/>
      <c r="EJ217" s="155"/>
      <c r="EK217" s="155"/>
      <c r="EL217" s="155"/>
      <c r="EM217" s="155"/>
      <c r="EN217" s="155"/>
      <c r="EO217" s="155"/>
      <c r="EP217" s="155"/>
      <c r="EQ217" s="155"/>
      <c r="ER217" s="155"/>
      <c r="ES217" s="155"/>
      <c r="ET217" s="155"/>
      <c r="EU217" s="155"/>
      <c r="EV217" s="155"/>
      <c r="EW217" s="155"/>
      <c r="EX217" s="155"/>
      <c r="EY217" s="155"/>
      <c r="EZ217" s="155"/>
      <c r="FA217" s="155"/>
      <c r="FB217" s="155"/>
      <c r="FC217" s="155"/>
      <c r="FD217" s="155"/>
      <c r="FE217" s="155"/>
      <c r="FF217" s="155"/>
      <c r="FG217" s="155"/>
      <c r="FH217" s="155"/>
      <c r="FI217" s="155"/>
      <c r="FJ217" s="155"/>
      <c r="FK217" s="155"/>
      <c r="FL217" s="155"/>
      <c r="FM217" s="155"/>
      <c r="FN217" s="155"/>
      <c r="FO217" s="155"/>
      <c r="FP217" s="155"/>
      <c r="FQ217" s="155"/>
      <c r="FR217" s="155"/>
      <c r="FS217" s="155"/>
      <c r="FT217" s="155"/>
      <c r="FU217" s="155"/>
      <c r="FV217" s="155"/>
      <c r="FW217" s="155"/>
      <c r="FX217" s="155"/>
      <c r="FY217" s="155"/>
      <c r="FZ217" s="155"/>
      <c r="GA217" s="155"/>
      <c r="GB217" s="155"/>
      <c r="GC217" s="155"/>
      <c r="GD217" s="155"/>
      <c r="GE217" s="155"/>
      <c r="GF217" s="155"/>
      <c r="GG217" s="155"/>
      <c r="GH217" s="155"/>
      <c r="GI217" s="155"/>
      <c r="GJ217" s="155"/>
      <c r="GK217" s="155"/>
      <c r="GL217" s="155"/>
      <c r="GM217" s="155"/>
      <c r="GN217" s="155"/>
      <c r="GO217" s="155"/>
      <c r="GP217" s="155"/>
      <c r="GQ217" s="155"/>
      <c r="GR217" s="155"/>
      <c r="GS217" s="155"/>
      <c r="GT217" s="155"/>
      <c r="GU217" s="155"/>
      <c r="GV217" s="155"/>
      <c r="GW217" s="155"/>
      <c r="GX217" s="155"/>
      <c r="GY217" s="155"/>
      <c r="GZ217" s="155"/>
      <c r="HA217" s="155"/>
      <c r="HB217" s="155"/>
      <c r="HC217" s="155"/>
      <c r="HD217" s="155"/>
      <c r="HE217" s="155"/>
      <c r="HF217" s="155"/>
      <c r="HG217" s="155"/>
      <c r="HH217" s="155"/>
      <c r="HI217" s="155"/>
      <c r="HJ217" s="155"/>
      <c r="HK217" s="155"/>
      <c r="HL217" s="155"/>
      <c r="HM217" s="155"/>
      <c r="HN217" s="155"/>
      <c r="HO217" s="155"/>
      <c r="HP217" s="155"/>
      <c r="HQ217" s="155"/>
      <c r="HR217" s="155"/>
      <c r="HS217" s="155"/>
      <c r="HT217" s="155"/>
      <c r="HU217" s="155"/>
      <c r="HV217" s="155"/>
      <c r="HW217" s="155"/>
      <c r="HX217" s="155"/>
      <c r="HY217" s="155"/>
      <c r="HZ217" s="155"/>
      <c r="IA217" s="155"/>
      <c r="IB217" s="155"/>
      <c r="IC217" s="155"/>
      <c r="ID217" s="155"/>
      <c r="IE217" s="155"/>
      <c r="IF217" s="155"/>
      <c r="IG217" s="155"/>
      <c r="IH217" s="155"/>
      <c r="II217" s="155"/>
      <c r="IJ217" s="155"/>
      <c r="IK217" s="155"/>
      <c r="IL217" s="155"/>
      <c r="IM217" s="155"/>
      <c r="IN217" s="155"/>
      <c r="IO217" s="155"/>
      <c r="IP217" s="155"/>
      <c r="IQ217" s="155"/>
      <c r="IR217" s="155"/>
    </row>
    <row r="218" spans="1:252" s="102" customFormat="1" ht="19.5" hidden="1" customHeight="1">
      <c r="A218" s="155"/>
      <c r="B218" s="3">
        <v>7</v>
      </c>
      <c r="C218" s="88"/>
      <c r="D218" s="450"/>
      <c r="E218" s="354"/>
      <c r="F218" s="903"/>
      <c r="G218" s="355"/>
      <c r="H218" s="356"/>
      <c r="I218" s="360"/>
      <c r="J218" s="401"/>
      <c r="K218" s="401"/>
      <c r="L218" s="402">
        <f t="shared" si="317"/>
        <v>0</v>
      </c>
      <c r="M218" s="403">
        <v>0</v>
      </c>
      <c r="N218" s="404">
        <f t="shared" si="318"/>
        <v>0</v>
      </c>
      <c r="O218" s="404">
        <f t="shared" si="319"/>
        <v>0</v>
      </c>
      <c r="P218" s="405"/>
      <c r="Q218" s="406">
        <f t="shared" si="320"/>
        <v>0</v>
      </c>
      <c r="R218" s="406">
        <f t="shared" si="321"/>
        <v>0</v>
      </c>
      <c r="S218" s="406">
        <f t="shared" si="322"/>
        <v>0</v>
      </c>
      <c r="T218" s="407">
        <f t="shared" si="323"/>
        <v>0</v>
      </c>
      <c r="U218" s="407">
        <f t="shared" si="324"/>
        <v>0</v>
      </c>
      <c r="V218" s="407">
        <f t="shared" si="325"/>
        <v>0</v>
      </c>
      <c r="W218" s="408" t="s">
        <v>157</v>
      </c>
      <c r="X218" s="13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  <c r="DS218" s="155"/>
      <c r="DT218" s="155"/>
      <c r="DU218" s="155"/>
      <c r="DV218" s="155"/>
      <c r="DW218" s="155"/>
      <c r="DX218" s="155"/>
      <c r="DY218" s="155"/>
      <c r="DZ218" s="155"/>
      <c r="EA218" s="155"/>
      <c r="EB218" s="155"/>
      <c r="EC218" s="155"/>
      <c r="ED218" s="155"/>
      <c r="EE218" s="155"/>
      <c r="EF218" s="155"/>
      <c r="EG218" s="155"/>
      <c r="EH218" s="155"/>
      <c r="EI218" s="155"/>
      <c r="EJ218" s="155"/>
      <c r="EK218" s="155"/>
      <c r="EL218" s="155"/>
      <c r="EM218" s="155"/>
      <c r="EN218" s="155"/>
      <c r="EO218" s="155"/>
      <c r="EP218" s="155"/>
      <c r="EQ218" s="155"/>
      <c r="ER218" s="155"/>
      <c r="ES218" s="155"/>
      <c r="ET218" s="155"/>
      <c r="EU218" s="155"/>
      <c r="EV218" s="155"/>
      <c r="EW218" s="155"/>
      <c r="EX218" s="155"/>
      <c r="EY218" s="155"/>
      <c r="EZ218" s="155"/>
      <c r="FA218" s="155"/>
      <c r="FB218" s="155"/>
      <c r="FC218" s="155"/>
      <c r="FD218" s="155"/>
      <c r="FE218" s="155"/>
      <c r="FF218" s="155"/>
      <c r="FG218" s="155"/>
      <c r="FH218" s="155"/>
      <c r="FI218" s="155"/>
      <c r="FJ218" s="155"/>
      <c r="FK218" s="155"/>
      <c r="FL218" s="155"/>
      <c r="FM218" s="155"/>
      <c r="FN218" s="155"/>
      <c r="FO218" s="155"/>
      <c r="FP218" s="155"/>
      <c r="FQ218" s="155"/>
      <c r="FR218" s="155"/>
      <c r="FS218" s="155"/>
      <c r="FT218" s="155"/>
      <c r="FU218" s="155"/>
      <c r="FV218" s="155"/>
      <c r="FW218" s="155"/>
      <c r="FX218" s="155"/>
      <c r="FY218" s="155"/>
      <c r="FZ218" s="155"/>
      <c r="GA218" s="155"/>
      <c r="GB218" s="155"/>
      <c r="GC218" s="155"/>
      <c r="GD218" s="155"/>
      <c r="GE218" s="155"/>
      <c r="GF218" s="155"/>
      <c r="GG218" s="155"/>
      <c r="GH218" s="155"/>
      <c r="GI218" s="155"/>
      <c r="GJ218" s="155"/>
      <c r="GK218" s="155"/>
      <c r="GL218" s="155"/>
      <c r="GM218" s="155"/>
      <c r="GN218" s="155"/>
      <c r="GO218" s="155"/>
      <c r="GP218" s="155"/>
      <c r="GQ218" s="155"/>
      <c r="GR218" s="155"/>
      <c r="GS218" s="155"/>
      <c r="GT218" s="155"/>
      <c r="GU218" s="155"/>
      <c r="GV218" s="155"/>
      <c r="GW218" s="155"/>
      <c r="GX218" s="155"/>
      <c r="GY218" s="155"/>
      <c r="GZ218" s="155"/>
      <c r="HA218" s="155"/>
      <c r="HB218" s="155"/>
      <c r="HC218" s="155"/>
      <c r="HD218" s="155"/>
      <c r="HE218" s="155"/>
      <c r="HF218" s="155"/>
      <c r="HG218" s="155"/>
      <c r="HH218" s="155"/>
      <c r="HI218" s="155"/>
      <c r="HJ218" s="155"/>
      <c r="HK218" s="155"/>
      <c r="HL218" s="155"/>
      <c r="HM218" s="155"/>
      <c r="HN218" s="155"/>
      <c r="HO218" s="155"/>
      <c r="HP218" s="155"/>
      <c r="HQ218" s="155"/>
      <c r="HR218" s="155"/>
      <c r="HS218" s="155"/>
      <c r="HT218" s="155"/>
      <c r="HU218" s="155"/>
      <c r="HV218" s="155"/>
      <c r="HW218" s="155"/>
      <c r="HX218" s="155"/>
      <c r="HY218" s="155"/>
      <c r="HZ218" s="155"/>
      <c r="IA218" s="155"/>
      <c r="IB218" s="155"/>
      <c r="IC218" s="155"/>
      <c r="ID218" s="155"/>
      <c r="IE218" s="155"/>
      <c r="IF218" s="155"/>
      <c r="IG218" s="155"/>
      <c r="IH218" s="155"/>
      <c r="II218" s="155"/>
      <c r="IJ218" s="155"/>
      <c r="IK218" s="155"/>
      <c r="IL218" s="155"/>
      <c r="IM218" s="155"/>
      <c r="IN218" s="155"/>
      <c r="IO218" s="155"/>
      <c r="IP218" s="155"/>
      <c r="IQ218" s="155"/>
      <c r="IR218" s="155"/>
    </row>
    <row r="219" spans="1:252" s="102" customFormat="1" ht="19.5" hidden="1" customHeight="1">
      <c r="A219" s="155"/>
      <c r="B219" s="3">
        <v>8</v>
      </c>
      <c r="C219" s="88"/>
      <c r="D219" s="450"/>
      <c r="E219" s="354"/>
      <c r="F219" s="903"/>
      <c r="G219" s="355"/>
      <c r="H219" s="356"/>
      <c r="I219" s="360"/>
      <c r="J219" s="401"/>
      <c r="K219" s="401"/>
      <c r="L219" s="402">
        <f t="shared" si="317"/>
        <v>0</v>
      </c>
      <c r="M219" s="403">
        <v>0</v>
      </c>
      <c r="N219" s="404">
        <f t="shared" si="318"/>
        <v>0</v>
      </c>
      <c r="O219" s="404">
        <f t="shared" si="319"/>
        <v>0</v>
      </c>
      <c r="P219" s="405"/>
      <c r="Q219" s="406">
        <f t="shared" si="320"/>
        <v>0</v>
      </c>
      <c r="R219" s="406">
        <f t="shared" si="321"/>
        <v>0</v>
      </c>
      <c r="S219" s="406">
        <f t="shared" si="322"/>
        <v>0</v>
      </c>
      <c r="T219" s="407">
        <f t="shared" si="323"/>
        <v>0</v>
      </c>
      <c r="U219" s="407">
        <f t="shared" si="324"/>
        <v>0</v>
      </c>
      <c r="V219" s="407">
        <f t="shared" si="325"/>
        <v>0</v>
      </c>
      <c r="W219" s="408" t="s">
        <v>157</v>
      </c>
      <c r="X219" s="13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  <c r="BG219" s="155"/>
      <c r="BH219" s="155"/>
      <c r="BI219" s="155"/>
      <c r="BJ219" s="155"/>
      <c r="BK219" s="155"/>
      <c r="BL219" s="155"/>
      <c r="BM219" s="155"/>
      <c r="BN219" s="155"/>
      <c r="BO219" s="155"/>
      <c r="BP219" s="155"/>
      <c r="BQ219" s="155"/>
      <c r="BR219" s="155"/>
      <c r="BS219" s="155"/>
      <c r="BT219" s="155"/>
      <c r="BU219" s="155"/>
      <c r="BV219" s="155"/>
      <c r="BW219" s="155"/>
      <c r="BX219" s="155"/>
      <c r="BY219" s="155"/>
      <c r="BZ219" s="155"/>
      <c r="CA219" s="155"/>
      <c r="CB219" s="155"/>
      <c r="CC219" s="155"/>
      <c r="CD219" s="155"/>
      <c r="CE219" s="155"/>
      <c r="CF219" s="155"/>
      <c r="CG219" s="155"/>
      <c r="CH219" s="155"/>
      <c r="CI219" s="155"/>
      <c r="CJ219" s="155"/>
      <c r="CK219" s="155"/>
      <c r="CL219" s="155"/>
      <c r="CM219" s="155"/>
      <c r="CN219" s="155"/>
      <c r="CO219" s="155"/>
      <c r="CP219" s="155"/>
      <c r="CQ219" s="155"/>
      <c r="CR219" s="155"/>
      <c r="CS219" s="155"/>
      <c r="CT219" s="155"/>
      <c r="CU219" s="155"/>
      <c r="CV219" s="155"/>
      <c r="CW219" s="155"/>
      <c r="CX219" s="155"/>
      <c r="CY219" s="155"/>
      <c r="CZ219" s="155"/>
      <c r="DA219" s="155"/>
      <c r="DB219" s="155"/>
      <c r="DC219" s="155"/>
      <c r="DD219" s="155"/>
      <c r="DE219" s="155"/>
      <c r="DF219" s="155"/>
      <c r="DG219" s="155"/>
      <c r="DH219" s="155"/>
      <c r="DI219" s="155"/>
      <c r="DJ219" s="155"/>
      <c r="DK219" s="155"/>
      <c r="DL219" s="155"/>
      <c r="DM219" s="155"/>
      <c r="DN219" s="155"/>
      <c r="DO219" s="155"/>
      <c r="DP219" s="155"/>
      <c r="DQ219" s="155"/>
      <c r="DR219" s="155"/>
      <c r="DS219" s="155"/>
      <c r="DT219" s="155"/>
      <c r="DU219" s="155"/>
      <c r="DV219" s="155"/>
      <c r="DW219" s="155"/>
      <c r="DX219" s="155"/>
      <c r="DY219" s="155"/>
      <c r="DZ219" s="155"/>
      <c r="EA219" s="155"/>
      <c r="EB219" s="155"/>
      <c r="EC219" s="155"/>
      <c r="ED219" s="155"/>
      <c r="EE219" s="155"/>
      <c r="EF219" s="155"/>
      <c r="EG219" s="155"/>
      <c r="EH219" s="155"/>
      <c r="EI219" s="155"/>
      <c r="EJ219" s="155"/>
      <c r="EK219" s="155"/>
      <c r="EL219" s="155"/>
      <c r="EM219" s="155"/>
      <c r="EN219" s="155"/>
      <c r="EO219" s="155"/>
      <c r="EP219" s="155"/>
      <c r="EQ219" s="155"/>
      <c r="ER219" s="155"/>
      <c r="ES219" s="155"/>
      <c r="ET219" s="155"/>
      <c r="EU219" s="155"/>
      <c r="EV219" s="155"/>
      <c r="EW219" s="155"/>
      <c r="EX219" s="155"/>
      <c r="EY219" s="155"/>
      <c r="EZ219" s="155"/>
      <c r="FA219" s="155"/>
      <c r="FB219" s="155"/>
      <c r="FC219" s="155"/>
      <c r="FD219" s="155"/>
      <c r="FE219" s="155"/>
      <c r="FF219" s="155"/>
      <c r="FG219" s="155"/>
      <c r="FH219" s="155"/>
      <c r="FI219" s="155"/>
      <c r="FJ219" s="155"/>
      <c r="FK219" s="155"/>
      <c r="FL219" s="155"/>
      <c r="FM219" s="155"/>
      <c r="FN219" s="155"/>
      <c r="FO219" s="155"/>
      <c r="FP219" s="155"/>
      <c r="FQ219" s="155"/>
      <c r="FR219" s="155"/>
      <c r="FS219" s="155"/>
      <c r="FT219" s="155"/>
      <c r="FU219" s="155"/>
      <c r="FV219" s="155"/>
      <c r="FW219" s="155"/>
      <c r="FX219" s="155"/>
      <c r="FY219" s="155"/>
      <c r="FZ219" s="155"/>
      <c r="GA219" s="155"/>
      <c r="GB219" s="155"/>
      <c r="GC219" s="155"/>
      <c r="GD219" s="155"/>
      <c r="GE219" s="155"/>
      <c r="GF219" s="155"/>
      <c r="GG219" s="155"/>
      <c r="GH219" s="155"/>
      <c r="GI219" s="155"/>
      <c r="GJ219" s="155"/>
      <c r="GK219" s="155"/>
      <c r="GL219" s="155"/>
      <c r="GM219" s="155"/>
      <c r="GN219" s="155"/>
      <c r="GO219" s="155"/>
      <c r="GP219" s="155"/>
      <c r="GQ219" s="155"/>
      <c r="GR219" s="155"/>
      <c r="GS219" s="155"/>
      <c r="GT219" s="155"/>
      <c r="GU219" s="155"/>
      <c r="GV219" s="155"/>
      <c r="GW219" s="155"/>
      <c r="GX219" s="155"/>
      <c r="GY219" s="155"/>
      <c r="GZ219" s="155"/>
      <c r="HA219" s="155"/>
      <c r="HB219" s="155"/>
      <c r="HC219" s="155"/>
      <c r="HD219" s="155"/>
      <c r="HE219" s="155"/>
      <c r="HF219" s="155"/>
      <c r="HG219" s="155"/>
      <c r="HH219" s="155"/>
      <c r="HI219" s="155"/>
      <c r="HJ219" s="155"/>
      <c r="HK219" s="155"/>
      <c r="HL219" s="155"/>
      <c r="HM219" s="155"/>
      <c r="HN219" s="155"/>
      <c r="HO219" s="155"/>
      <c r="HP219" s="155"/>
      <c r="HQ219" s="155"/>
      <c r="HR219" s="155"/>
      <c r="HS219" s="155"/>
      <c r="HT219" s="155"/>
      <c r="HU219" s="155"/>
      <c r="HV219" s="155"/>
      <c r="HW219" s="155"/>
      <c r="HX219" s="155"/>
      <c r="HY219" s="155"/>
      <c r="HZ219" s="155"/>
      <c r="IA219" s="155"/>
      <c r="IB219" s="155"/>
      <c r="IC219" s="155"/>
      <c r="ID219" s="155"/>
      <c r="IE219" s="155"/>
      <c r="IF219" s="155"/>
      <c r="IG219" s="155"/>
      <c r="IH219" s="155"/>
      <c r="II219" s="155"/>
      <c r="IJ219" s="155"/>
      <c r="IK219" s="155"/>
      <c r="IL219" s="155"/>
      <c r="IM219" s="155"/>
      <c r="IN219" s="155"/>
      <c r="IO219" s="155"/>
      <c r="IP219" s="155"/>
      <c r="IQ219" s="155"/>
      <c r="IR219" s="155"/>
    </row>
    <row r="220" spans="1:252" s="102" customFormat="1" ht="19.5" hidden="1" customHeight="1">
      <c r="A220" s="155"/>
      <c r="B220" s="3">
        <v>9</v>
      </c>
      <c r="C220" s="88"/>
      <c r="D220" s="450"/>
      <c r="E220" s="354"/>
      <c r="F220" s="903"/>
      <c r="G220" s="355"/>
      <c r="H220" s="356"/>
      <c r="I220" s="360"/>
      <c r="J220" s="401"/>
      <c r="K220" s="401"/>
      <c r="L220" s="402">
        <f t="shared" si="317"/>
        <v>0</v>
      </c>
      <c r="M220" s="403">
        <v>0</v>
      </c>
      <c r="N220" s="404">
        <f t="shared" si="318"/>
        <v>0</v>
      </c>
      <c r="O220" s="404">
        <f t="shared" si="319"/>
        <v>0</v>
      </c>
      <c r="P220" s="405"/>
      <c r="Q220" s="406">
        <f t="shared" si="320"/>
        <v>0</v>
      </c>
      <c r="R220" s="406">
        <f t="shared" si="321"/>
        <v>0</v>
      </c>
      <c r="S220" s="406">
        <f t="shared" si="322"/>
        <v>0</v>
      </c>
      <c r="T220" s="407">
        <f t="shared" si="323"/>
        <v>0</v>
      </c>
      <c r="U220" s="407">
        <f t="shared" si="324"/>
        <v>0</v>
      </c>
      <c r="V220" s="407">
        <f t="shared" si="325"/>
        <v>0</v>
      </c>
      <c r="W220" s="408" t="s">
        <v>157</v>
      </c>
      <c r="X220" s="13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  <c r="BG220" s="155"/>
      <c r="BH220" s="155"/>
      <c r="BI220" s="155"/>
      <c r="BJ220" s="155"/>
      <c r="BK220" s="155"/>
      <c r="BL220" s="155"/>
      <c r="BM220" s="155"/>
      <c r="BN220" s="155"/>
      <c r="BO220" s="155"/>
      <c r="BP220" s="155"/>
      <c r="BQ220" s="155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  <c r="DS220" s="155"/>
      <c r="DT220" s="155"/>
      <c r="DU220" s="155"/>
      <c r="DV220" s="155"/>
      <c r="DW220" s="155"/>
      <c r="DX220" s="155"/>
      <c r="DY220" s="155"/>
      <c r="DZ220" s="155"/>
      <c r="EA220" s="155"/>
      <c r="EB220" s="155"/>
      <c r="EC220" s="155"/>
      <c r="ED220" s="155"/>
      <c r="EE220" s="155"/>
      <c r="EF220" s="155"/>
      <c r="EG220" s="155"/>
      <c r="EH220" s="155"/>
      <c r="EI220" s="155"/>
      <c r="EJ220" s="155"/>
      <c r="EK220" s="155"/>
      <c r="EL220" s="155"/>
      <c r="EM220" s="155"/>
      <c r="EN220" s="155"/>
      <c r="EO220" s="155"/>
      <c r="EP220" s="155"/>
      <c r="EQ220" s="155"/>
      <c r="ER220" s="155"/>
      <c r="ES220" s="155"/>
      <c r="ET220" s="155"/>
      <c r="EU220" s="155"/>
      <c r="EV220" s="155"/>
      <c r="EW220" s="155"/>
      <c r="EX220" s="155"/>
      <c r="EY220" s="155"/>
      <c r="EZ220" s="155"/>
      <c r="FA220" s="155"/>
      <c r="FB220" s="155"/>
      <c r="FC220" s="155"/>
      <c r="FD220" s="155"/>
      <c r="FE220" s="155"/>
      <c r="FF220" s="155"/>
      <c r="FG220" s="155"/>
      <c r="FH220" s="155"/>
      <c r="FI220" s="155"/>
      <c r="FJ220" s="155"/>
      <c r="FK220" s="155"/>
      <c r="FL220" s="155"/>
      <c r="FM220" s="155"/>
      <c r="FN220" s="155"/>
      <c r="FO220" s="155"/>
      <c r="FP220" s="155"/>
      <c r="FQ220" s="155"/>
      <c r="FR220" s="155"/>
      <c r="FS220" s="155"/>
      <c r="FT220" s="155"/>
      <c r="FU220" s="155"/>
      <c r="FV220" s="155"/>
      <c r="FW220" s="155"/>
      <c r="FX220" s="155"/>
      <c r="FY220" s="155"/>
      <c r="FZ220" s="155"/>
      <c r="GA220" s="155"/>
      <c r="GB220" s="155"/>
      <c r="GC220" s="155"/>
      <c r="GD220" s="155"/>
      <c r="GE220" s="155"/>
      <c r="GF220" s="155"/>
      <c r="GG220" s="155"/>
      <c r="GH220" s="155"/>
      <c r="GI220" s="155"/>
      <c r="GJ220" s="155"/>
      <c r="GK220" s="155"/>
      <c r="GL220" s="155"/>
      <c r="GM220" s="155"/>
      <c r="GN220" s="155"/>
      <c r="GO220" s="155"/>
      <c r="GP220" s="155"/>
      <c r="GQ220" s="155"/>
      <c r="GR220" s="155"/>
      <c r="GS220" s="155"/>
      <c r="GT220" s="155"/>
      <c r="GU220" s="155"/>
      <c r="GV220" s="155"/>
      <c r="GW220" s="155"/>
      <c r="GX220" s="155"/>
      <c r="GY220" s="155"/>
      <c r="GZ220" s="155"/>
      <c r="HA220" s="155"/>
      <c r="HB220" s="155"/>
      <c r="HC220" s="155"/>
      <c r="HD220" s="155"/>
      <c r="HE220" s="155"/>
      <c r="HF220" s="155"/>
      <c r="HG220" s="155"/>
      <c r="HH220" s="155"/>
      <c r="HI220" s="155"/>
      <c r="HJ220" s="155"/>
      <c r="HK220" s="155"/>
      <c r="HL220" s="155"/>
      <c r="HM220" s="155"/>
      <c r="HN220" s="155"/>
      <c r="HO220" s="155"/>
      <c r="HP220" s="155"/>
      <c r="HQ220" s="155"/>
      <c r="HR220" s="155"/>
      <c r="HS220" s="155"/>
      <c r="HT220" s="155"/>
      <c r="HU220" s="155"/>
      <c r="HV220" s="155"/>
      <c r="HW220" s="155"/>
      <c r="HX220" s="155"/>
      <c r="HY220" s="155"/>
      <c r="HZ220" s="155"/>
      <c r="IA220" s="155"/>
      <c r="IB220" s="155"/>
      <c r="IC220" s="155"/>
      <c r="ID220" s="155"/>
      <c r="IE220" s="155"/>
      <c r="IF220" s="155"/>
      <c r="IG220" s="155"/>
      <c r="IH220" s="155"/>
      <c r="II220" s="155"/>
      <c r="IJ220" s="155"/>
      <c r="IK220" s="155"/>
      <c r="IL220" s="155"/>
      <c r="IM220" s="155"/>
      <c r="IN220" s="155"/>
      <c r="IO220" s="155"/>
      <c r="IP220" s="155"/>
      <c r="IQ220" s="155"/>
      <c r="IR220" s="155"/>
    </row>
    <row r="221" spans="1:252" s="102" customFormat="1" ht="19.5" hidden="1" customHeight="1">
      <c r="A221" s="155"/>
      <c r="B221" s="3">
        <v>10</v>
      </c>
      <c r="C221" s="88"/>
      <c r="D221" s="450"/>
      <c r="E221" s="354"/>
      <c r="F221" s="903"/>
      <c r="G221" s="355"/>
      <c r="H221" s="356"/>
      <c r="I221" s="360"/>
      <c r="J221" s="401"/>
      <c r="K221" s="401"/>
      <c r="L221" s="402">
        <f t="shared" si="317"/>
        <v>0</v>
      </c>
      <c r="M221" s="403">
        <v>0</v>
      </c>
      <c r="N221" s="404">
        <f t="shared" si="318"/>
        <v>0</v>
      </c>
      <c r="O221" s="404">
        <f t="shared" si="319"/>
        <v>0</v>
      </c>
      <c r="P221" s="405"/>
      <c r="Q221" s="406">
        <f t="shared" si="320"/>
        <v>0</v>
      </c>
      <c r="R221" s="406">
        <f t="shared" si="321"/>
        <v>0</v>
      </c>
      <c r="S221" s="406">
        <f t="shared" si="322"/>
        <v>0</v>
      </c>
      <c r="T221" s="407">
        <f t="shared" si="323"/>
        <v>0</v>
      </c>
      <c r="U221" s="407">
        <f t="shared" si="324"/>
        <v>0</v>
      </c>
      <c r="V221" s="407">
        <f t="shared" si="325"/>
        <v>0</v>
      </c>
      <c r="W221" s="408" t="s">
        <v>157</v>
      </c>
      <c r="X221" s="13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  <c r="BG221" s="155"/>
      <c r="BH221" s="155"/>
      <c r="BI221" s="155"/>
      <c r="BJ221" s="155"/>
      <c r="BK221" s="155"/>
      <c r="BL221" s="155"/>
      <c r="BM221" s="155"/>
      <c r="BN221" s="155"/>
      <c r="BO221" s="155"/>
      <c r="BP221" s="155"/>
      <c r="BQ221" s="155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  <c r="DS221" s="155"/>
      <c r="DT221" s="155"/>
      <c r="DU221" s="155"/>
      <c r="DV221" s="155"/>
      <c r="DW221" s="155"/>
      <c r="DX221" s="155"/>
      <c r="DY221" s="155"/>
      <c r="DZ221" s="155"/>
      <c r="EA221" s="155"/>
      <c r="EB221" s="155"/>
      <c r="EC221" s="155"/>
      <c r="ED221" s="155"/>
      <c r="EE221" s="155"/>
      <c r="EF221" s="155"/>
      <c r="EG221" s="155"/>
      <c r="EH221" s="155"/>
      <c r="EI221" s="155"/>
      <c r="EJ221" s="155"/>
      <c r="EK221" s="155"/>
      <c r="EL221" s="155"/>
      <c r="EM221" s="155"/>
      <c r="EN221" s="155"/>
      <c r="EO221" s="155"/>
      <c r="EP221" s="155"/>
      <c r="EQ221" s="155"/>
      <c r="ER221" s="155"/>
      <c r="ES221" s="155"/>
      <c r="ET221" s="155"/>
      <c r="EU221" s="155"/>
      <c r="EV221" s="155"/>
      <c r="EW221" s="155"/>
      <c r="EX221" s="155"/>
      <c r="EY221" s="155"/>
      <c r="EZ221" s="155"/>
      <c r="FA221" s="155"/>
      <c r="FB221" s="155"/>
      <c r="FC221" s="155"/>
      <c r="FD221" s="155"/>
      <c r="FE221" s="155"/>
      <c r="FF221" s="155"/>
      <c r="FG221" s="155"/>
      <c r="FH221" s="155"/>
      <c r="FI221" s="155"/>
      <c r="FJ221" s="155"/>
      <c r="FK221" s="155"/>
      <c r="FL221" s="155"/>
      <c r="FM221" s="155"/>
      <c r="FN221" s="155"/>
      <c r="FO221" s="155"/>
      <c r="FP221" s="155"/>
      <c r="FQ221" s="155"/>
      <c r="FR221" s="155"/>
      <c r="FS221" s="155"/>
      <c r="FT221" s="155"/>
      <c r="FU221" s="155"/>
      <c r="FV221" s="155"/>
      <c r="FW221" s="155"/>
      <c r="FX221" s="155"/>
      <c r="FY221" s="155"/>
      <c r="FZ221" s="155"/>
      <c r="GA221" s="155"/>
      <c r="GB221" s="155"/>
      <c r="GC221" s="155"/>
      <c r="GD221" s="155"/>
      <c r="GE221" s="155"/>
      <c r="GF221" s="155"/>
      <c r="GG221" s="155"/>
      <c r="GH221" s="155"/>
      <c r="GI221" s="155"/>
      <c r="GJ221" s="155"/>
      <c r="GK221" s="155"/>
      <c r="GL221" s="155"/>
      <c r="GM221" s="155"/>
      <c r="GN221" s="155"/>
      <c r="GO221" s="155"/>
      <c r="GP221" s="155"/>
      <c r="GQ221" s="155"/>
      <c r="GR221" s="155"/>
      <c r="GS221" s="155"/>
      <c r="GT221" s="155"/>
      <c r="GU221" s="155"/>
      <c r="GV221" s="155"/>
      <c r="GW221" s="155"/>
      <c r="GX221" s="155"/>
      <c r="GY221" s="155"/>
      <c r="GZ221" s="155"/>
      <c r="HA221" s="155"/>
      <c r="HB221" s="155"/>
      <c r="HC221" s="155"/>
      <c r="HD221" s="155"/>
      <c r="HE221" s="155"/>
      <c r="HF221" s="155"/>
      <c r="HG221" s="155"/>
      <c r="HH221" s="155"/>
      <c r="HI221" s="155"/>
      <c r="HJ221" s="155"/>
      <c r="HK221" s="155"/>
      <c r="HL221" s="155"/>
      <c r="HM221" s="155"/>
      <c r="HN221" s="155"/>
      <c r="HO221" s="155"/>
      <c r="HP221" s="155"/>
      <c r="HQ221" s="155"/>
      <c r="HR221" s="155"/>
      <c r="HS221" s="155"/>
      <c r="HT221" s="155"/>
      <c r="HU221" s="155"/>
      <c r="HV221" s="155"/>
      <c r="HW221" s="155"/>
      <c r="HX221" s="155"/>
      <c r="HY221" s="155"/>
      <c r="HZ221" s="155"/>
      <c r="IA221" s="155"/>
      <c r="IB221" s="155"/>
      <c r="IC221" s="155"/>
      <c r="ID221" s="155"/>
      <c r="IE221" s="155"/>
      <c r="IF221" s="155"/>
      <c r="IG221" s="155"/>
      <c r="IH221" s="155"/>
      <c r="II221" s="155"/>
      <c r="IJ221" s="155"/>
      <c r="IK221" s="155"/>
      <c r="IL221" s="155"/>
      <c r="IM221" s="155"/>
      <c r="IN221" s="155"/>
      <c r="IO221" s="155"/>
      <c r="IP221" s="155"/>
      <c r="IQ221" s="155"/>
      <c r="IR221" s="155"/>
    </row>
    <row r="222" spans="1:252" s="102" customFormat="1" ht="19.5" hidden="1" customHeight="1">
      <c r="A222" s="155"/>
      <c r="B222" s="3">
        <v>11</v>
      </c>
      <c r="C222" s="88"/>
      <c r="D222" s="450"/>
      <c r="E222" s="354"/>
      <c r="F222" s="903"/>
      <c r="G222" s="355"/>
      <c r="H222" s="356"/>
      <c r="I222" s="360"/>
      <c r="J222" s="401"/>
      <c r="K222" s="401"/>
      <c r="L222" s="402">
        <f t="shared" si="317"/>
        <v>0</v>
      </c>
      <c r="M222" s="403">
        <v>0</v>
      </c>
      <c r="N222" s="404">
        <f t="shared" si="318"/>
        <v>0</v>
      </c>
      <c r="O222" s="404">
        <f t="shared" si="319"/>
        <v>0</v>
      </c>
      <c r="P222" s="405"/>
      <c r="Q222" s="406">
        <f t="shared" si="320"/>
        <v>0</v>
      </c>
      <c r="R222" s="406">
        <f t="shared" si="321"/>
        <v>0</v>
      </c>
      <c r="S222" s="406">
        <f t="shared" si="322"/>
        <v>0</v>
      </c>
      <c r="T222" s="407">
        <f t="shared" si="323"/>
        <v>0</v>
      </c>
      <c r="U222" s="407">
        <f t="shared" si="324"/>
        <v>0</v>
      </c>
      <c r="V222" s="407">
        <f t="shared" si="325"/>
        <v>0</v>
      </c>
      <c r="W222" s="408" t="s">
        <v>157</v>
      </c>
      <c r="X222" s="13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  <c r="AS222" s="155"/>
      <c r="AT222" s="155"/>
      <c r="AU222" s="155"/>
      <c r="AV222" s="155"/>
      <c r="AW222" s="155"/>
      <c r="AX222" s="155"/>
      <c r="AY222" s="155"/>
      <c r="AZ222" s="155"/>
      <c r="BA222" s="155"/>
      <c r="BB222" s="155"/>
      <c r="BC222" s="155"/>
      <c r="BD222" s="155"/>
      <c r="BE222" s="155"/>
      <c r="BF222" s="155"/>
      <c r="BG222" s="155"/>
      <c r="BH222" s="155"/>
      <c r="BI222" s="155"/>
      <c r="BJ222" s="155"/>
      <c r="BK222" s="155"/>
      <c r="BL222" s="155"/>
      <c r="BM222" s="155"/>
      <c r="BN222" s="155"/>
      <c r="BO222" s="155"/>
      <c r="BP222" s="155"/>
      <c r="BQ222" s="155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  <c r="DS222" s="155"/>
      <c r="DT222" s="155"/>
      <c r="DU222" s="155"/>
      <c r="DV222" s="155"/>
      <c r="DW222" s="155"/>
      <c r="DX222" s="155"/>
      <c r="DY222" s="155"/>
      <c r="DZ222" s="155"/>
      <c r="EA222" s="155"/>
      <c r="EB222" s="155"/>
      <c r="EC222" s="155"/>
      <c r="ED222" s="155"/>
      <c r="EE222" s="155"/>
      <c r="EF222" s="155"/>
      <c r="EG222" s="155"/>
      <c r="EH222" s="155"/>
      <c r="EI222" s="155"/>
      <c r="EJ222" s="155"/>
      <c r="EK222" s="155"/>
      <c r="EL222" s="155"/>
      <c r="EM222" s="155"/>
      <c r="EN222" s="155"/>
      <c r="EO222" s="155"/>
      <c r="EP222" s="155"/>
      <c r="EQ222" s="155"/>
      <c r="ER222" s="155"/>
      <c r="ES222" s="155"/>
      <c r="ET222" s="155"/>
      <c r="EU222" s="155"/>
      <c r="EV222" s="155"/>
      <c r="EW222" s="155"/>
      <c r="EX222" s="155"/>
      <c r="EY222" s="155"/>
      <c r="EZ222" s="155"/>
      <c r="FA222" s="155"/>
      <c r="FB222" s="155"/>
      <c r="FC222" s="155"/>
      <c r="FD222" s="155"/>
      <c r="FE222" s="155"/>
      <c r="FF222" s="155"/>
      <c r="FG222" s="155"/>
      <c r="FH222" s="155"/>
      <c r="FI222" s="155"/>
      <c r="FJ222" s="155"/>
      <c r="FK222" s="155"/>
      <c r="FL222" s="155"/>
      <c r="FM222" s="155"/>
      <c r="FN222" s="155"/>
      <c r="FO222" s="155"/>
      <c r="FP222" s="155"/>
      <c r="FQ222" s="155"/>
      <c r="FR222" s="155"/>
      <c r="FS222" s="155"/>
      <c r="FT222" s="155"/>
      <c r="FU222" s="155"/>
      <c r="FV222" s="155"/>
      <c r="FW222" s="155"/>
      <c r="FX222" s="155"/>
      <c r="FY222" s="155"/>
      <c r="FZ222" s="155"/>
      <c r="GA222" s="155"/>
      <c r="GB222" s="155"/>
      <c r="GC222" s="155"/>
      <c r="GD222" s="155"/>
      <c r="GE222" s="155"/>
      <c r="GF222" s="155"/>
      <c r="GG222" s="155"/>
      <c r="GH222" s="155"/>
      <c r="GI222" s="155"/>
      <c r="GJ222" s="155"/>
      <c r="GK222" s="155"/>
      <c r="GL222" s="155"/>
      <c r="GM222" s="155"/>
      <c r="GN222" s="155"/>
      <c r="GO222" s="155"/>
      <c r="GP222" s="155"/>
      <c r="GQ222" s="155"/>
      <c r="GR222" s="155"/>
      <c r="GS222" s="155"/>
      <c r="GT222" s="155"/>
      <c r="GU222" s="155"/>
      <c r="GV222" s="155"/>
      <c r="GW222" s="155"/>
      <c r="GX222" s="155"/>
      <c r="GY222" s="155"/>
      <c r="GZ222" s="155"/>
      <c r="HA222" s="155"/>
      <c r="HB222" s="155"/>
      <c r="HC222" s="155"/>
      <c r="HD222" s="155"/>
      <c r="HE222" s="155"/>
      <c r="HF222" s="155"/>
      <c r="HG222" s="155"/>
      <c r="HH222" s="155"/>
      <c r="HI222" s="155"/>
      <c r="HJ222" s="155"/>
      <c r="HK222" s="155"/>
      <c r="HL222" s="155"/>
      <c r="HM222" s="155"/>
      <c r="HN222" s="155"/>
      <c r="HO222" s="155"/>
      <c r="HP222" s="155"/>
      <c r="HQ222" s="155"/>
      <c r="HR222" s="155"/>
      <c r="HS222" s="155"/>
      <c r="HT222" s="155"/>
      <c r="HU222" s="155"/>
      <c r="HV222" s="155"/>
      <c r="HW222" s="155"/>
      <c r="HX222" s="155"/>
      <c r="HY222" s="155"/>
      <c r="HZ222" s="155"/>
      <c r="IA222" s="155"/>
      <c r="IB222" s="155"/>
      <c r="IC222" s="155"/>
      <c r="ID222" s="155"/>
      <c r="IE222" s="155"/>
      <c r="IF222" s="155"/>
      <c r="IG222" s="155"/>
      <c r="IH222" s="155"/>
      <c r="II222" s="155"/>
      <c r="IJ222" s="155"/>
      <c r="IK222" s="155"/>
      <c r="IL222" s="155"/>
      <c r="IM222" s="155"/>
      <c r="IN222" s="155"/>
      <c r="IO222" s="155"/>
      <c r="IP222" s="155"/>
      <c r="IQ222" s="155"/>
      <c r="IR222" s="155"/>
    </row>
    <row r="223" spans="1:252" s="102" customFormat="1" ht="19.5" hidden="1" customHeight="1">
      <c r="A223" s="155"/>
      <c r="B223" s="3">
        <v>12</v>
      </c>
      <c r="C223" s="88"/>
      <c r="D223" s="450"/>
      <c r="E223" s="354"/>
      <c r="F223" s="903"/>
      <c r="G223" s="355"/>
      <c r="H223" s="356"/>
      <c r="I223" s="360"/>
      <c r="J223" s="401"/>
      <c r="K223" s="401"/>
      <c r="L223" s="402">
        <f t="shared" si="317"/>
        <v>0</v>
      </c>
      <c r="M223" s="403">
        <v>0</v>
      </c>
      <c r="N223" s="404">
        <f t="shared" si="318"/>
        <v>0</v>
      </c>
      <c r="O223" s="404">
        <f t="shared" si="319"/>
        <v>0</v>
      </c>
      <c r="P223" s="405"/>
      <c r="Q223" s="406">
        <f t="shared" si="320"/>
        <v>0</v>
      </c>
      <c r="R223" s="406">
        <f t="shared" si="321"/>
        <v>0</v>
      </c>
      <c r="S223" s="406">
        <f t="shared" si="322"/>
        <v>0</v>
      </c>
      <c r="T223" s="407">
        <f t="shared" si="323"/>
        <v>0</v>
      </c>
      <c r="U223" s="407">
        <f t="shared" si="324"/>
        <v>0</v>
      </c>
      <c r="V223" s="407">
        <f t="shared" si="325"/>
        <v>0</v>
      </c>
      <c r="W223" s="408" t="s">
        <v>157</v>
      </c>
      <c r="X223" s="13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  <c r="AS223" s="155"/>
      <c r="AT223" s="155"/>
      <c r="AU223" s="155"/>
      <c r="AV223" s="155"/>
      <c r="AW223" s="155"/>
      <c r="AX223" s="155"/>
      <c r="AY223" s="155"/>
      <c r="AZ223" s="155"/>
      <c r="BA223" s="155"/>
      <c r="BB223" s="155"/>
      <c r="BC223" s="155"/>
      <c r="BD223" s="155"/>
      <c r="BE223" s="155"/>
      <c r="BF223" s="155"/>
      <c r="BG223" s="155"/>
      <c r="BH223" s="155"/>
      <c r="BI223" s="155"/>
      <c r="BJ223" s="155"/>
      <c r="BK223" s="155"/>
      <c r="BL223" s="155"/>
      <c r="BM223" s="155"/>
      <c r="BN223" s="155"/>
      <c r="BO223" s="155"/>
      <c r="BP223" s="155"/>
      <c r="BQ223" s="155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  <c r="DS223" s="155"/>
      <c r="DT223" s="155"/>
      <c r="DU223" s="155"/>
      <c r="DV223" s="155"/>
      <c r="DW223" s="155"/>
      <c r="DX223" s="155"/>
      <c r="DY223" s="155"/>
      <c r="DZ223" s="155"/>
      <c r="EA223" s="155"/>
      <c r="EB223" s="155"/>
      <c r="EC223" s="155"/>
      <c r="ED223" s="155"/>
      <c r="EE223" s="155"/>
      <c r="EF223" s="155"/>
      <c r="EG223" s="155"/>
      <c r="EH223" s="155"/>
      <c r="EI223" s="155"/>
      <c r="EJ223" s="155"/>
      <c r="EK223" s="155"/>
      <c r="EL223" s="155"/>
      <c r="EM223" s="155"/>
      <c r="EN223" s="155"/>
      <c r="EO223" s="155"/>
      <c r="EP223" s="155"/>
      <c r="EQ223" s="155"/>
      <c r="ER223" s="155"/>
      <c r="ES223" s="155"/>
      <c r="ET223" s="155"/>
      <c r="EU223" s="155"/>
      <c r="EV223" s="155"/>
      <c r="EW223" s="155"/>
      <c r="EX223" s="155"/>
      <c r="EY223" s="155"/>
      <c r="EZ223" s="155"/>
      <c r="FA223" s="155"/>
      <c r="FB223" s="155"/>
      <c r="FC223" s="155"/>
      <c r="FD223" s="155"/>
      <c r="FE223" s="155"/>
      <c r="FF223" s="155"/>
      <c r="FG223" s="155"/>
      <c r="FH223" s="155"/>
      <c r="FI223" s="155"/>
      <c r="FJ223" s="155"/>
      <c r="FK223" s="155"/>
      <c r="FL223" s="155"/>
      <c r="FM223" s="155"/>
      <c r="FN223" s="155"/>
      <c r="FO223" s="155"/>
      <c r="FP223" s="155"/>
      <c r="FQ223" s="155"/>
      <c r="FR223" s="155"/>
      <c r="FS223" s="155"/>
      <c r="FT223" s="155"/>
      <c r="FU223" s="155"/>
      <c r="FV223" s="155"/>
      <c r="FW223" s="155"/>
      <c r="FX223" s="155"/>
      <c r="FY223" s="155"/>
      <c r="FZ223" s="155"/>
      <c r="GA223" s="155"/>
      <c r="GB223" s="155"/>
      <c r="GC223" s="155"/>
      <c r="GD223" s="155"/>
      <c r="GE223" s="155"/>
      <c r="GF223" s="155"/>
      <c r="GG223" s="155"/>
      <c r="GH223" s="155"/>
      <c r="GI223" s="155"/>
      <c r="GJ223" s="155"/>
      <c r="GK223" s="155"/>
      <c r="GL223" s="155"/>
      <c r="GM223" s="155"/>
      <c r="GN223" s="155"/>
      <c r="GO223" s="155"/>
      <c r="GP223" s="155"/>
      <c r="GQ223" s="155"/>
      <c r="GR223" s="155"/>
      <c r="GS223" s="155"/>
      <c r="GT223" s="155"/>
      <c r="GU223" s="155"/>
      <c r="GV223" s="155"/>
      <c r="GW223" s="155"/>
      <c r="GX223" s="155"/>
      <c r="GY223" s="155"/>
      <c r="GZ223" s="155"/>
      <c r="HA223" s="155"/>
      <c r="HB223" s="155"/>
      <c r="HC223" s="155"/>
      <c r="HD223" s="155"/>
      <c r="HE223" s="155"/>
      <c r="HF223" s="155"/>
      <c r="HG223" s="155"/>
      <c r="HH223" s="155"/>
      <c r="HI223" s="155"/>
      <c r="HJ223" s="155"/>
      <c r="HK223" s="155"/>
      <c r="HL223" s="155"/>
      <c r="HM223" s="155"/>
      <c r="HN223" s="155"/>
      <c r="HO223" s="155"/>
      <c r="HP223" s="155"/>
      <c r="HQ223" s="155"/>
      <c r="HR223" s="155"/>
      <c r="HS223" s="155"/>
      <c r="HT223" s="155"/>
      <c r="HU223" s="155"/>
      <c r="HV223" s="155"/>
      <c r="HW223" s="155"/>
      <c r="HX223" s="155"/>
      <c r="HY223" s="155"/>
      <c r="HZ223" s="155"/>
      <c r="IA223" s="155"/>
      <c r="IB223" s="155"/>
      <c r="IC223" s="155"/>
      <c r="ID223" s="155"/>
      <c r="IE223" s="155"/>
      <c r="IF223" s="155"/>
      <c r="IG223" s="155"/>
      <c r="IH223" s="155"/>
      <c r="II223" s="155"/>
      <c r="IJ223" s="155"/>
      <c r="IK223" s="155"/>
      <c r="IL223" s="155"/>
      <c r="IM223" s="155"/>
      <c r="IN223" s="155"/>
      <c r="IO223" s="155"/>
      <c r="IP223" s="155"/>
      <c r="IQ223" s="155"/>
      <c r="IR223" s="155"/>
    </row>
    <row r="224" spans="1:252" s="102" customFormat="1" ht="19.5" hidden="1" customHeight="1">
      <c r="A224" s="155"/>
      <c r="B224" s="3">
        <v>13</v>
      </c>
      <c r="C224" s="88"/>
      <c r="D224" s="450"/>
      <c r="E224" s="354"/>
      <c r="F224" s="903"/>
      <c r="G224" s="355"/>
      <c r="H224" s="356"/>
      <c r="I224" s="360"/>
      <c r="J224" s="401"/>
      <c r="K224" s="401"/>
      <c r="L224" s="402">
        <f t="shared" si="317"/>
        <v>0</v>
      </c>
      <c r="M224" s="403">
        <v>0</v>
      </c>
      <c r="N224" s="404">
        <f t="shared" si="318"/>
        <v>0</v>
      </c>
      <c r="O224" s="404">
        <f t="shared" si="319"/>
        <v>0</v>
      </c>
      <c r="P224" s="405"/>
      <c r="Q224" s="406">
        <f t="shared" si="320"/>
        <v>0</v>
      </c>
      <c r="R224" s="406">
        <f t="shared" si="321"/>
        <v>0</v>
      </c>
      <c r="S224" s="406">
        <f t="shared" si="322"/>
        <v>0</v>
      </c>
      <c r="T224" s="407">
        <f t="shared" si="323"/>
        <v>0</v>
      </c>
      <c r="U224" s="407">
        <f t="shared" si="324"/>
        <v>0</v>
      </c>
      <c r="V224" s="407">
        <f t="shared" si="325"/>
        <v>0</v>
      </c>
      <c r="W224" s="408" t="s">
        <v>157</v>
      </c>
      <c r="X224" s="13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  <c r="AS224" s="155"/>
      <c r="AT224" s="155"/>
      <c r="AU224" s="155"/>
      <c r="AV224" s="155"/>
      <c r="AW224" s="155"/>
      <c r="AX224" s="155"/>
      <c r="AY224" s="155"/>
      <c r="AZ224" s="155"/>
      <c r="BA224" s="155"/>
      <c r="BB224" s="155"/>
      <c r="BC224" s="155"/>
      <c r="BD224" s="155"/>
      <c r="BE224" s="155"/>
      <c r="BF224" s="155"/>
      <c r="BG224" s="155"/>
      <c r="BH224" s="155"/>
      <c r="BI224" s="155"/>
      <c r="BJ224" s="155"/>
      <c r="BK224" s="155"/>
      <c r="BL224" s="155"/>
      <c r="BM224" s="155"/>
      <c r="BN224" s="155"/>
      <c r="BO224" s="155"/>
      <c r="BP224" s="155"/>
      <c r="BQ224" s="155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  <c r="DS224" s="155"/>
      <c r="DT224" s="155"/>
      <c r="DU224" s="155"/>
      <c r="DV224" s="155"/>
      <c r="DW224" s="155"/>
      <c r="DX224" s="155"/>
      <c r="DY224" s="155"/>
      <c r="DZ224" s="155"/>
      <c r="EA224" s="155"/>
      <c r="EB224" s="155"/>
      <c r="EC224" s="155"/>
      <c r="ED224" s="155"/>
      <c r="EE224" s="155"/>
      <c r="EF224" s="155"/>
      <c r="EG224" s="155"/>
      <c r="EH224" s="155"/>
      <c r="EI224" s="155"/>
      <c r="EJ224" s="155"/>
      <c r="EK224" s="155"/>
      <c r="EL224" s="155"/>
      <c r="EM224" s="155"/>
      <c r="EN224" s="155"/>
      <c r="EO224" s="155"/>
      <c r="EP224" s="155"/>
      <c r="EQ224" s="155"/>
      <c r="ER224" s="155"/>
      <c r="ES224" s="155"/>
      <c r="ET224" s="155"/>
      <c r="EU224" s="155"/>
      <c r="EV224" s="155"/>
      <c r="EW224" s="155"/>
      <c r="EX224" s="155"/>
      <c r="EY224" s="155"/>
      <c r="EZ224" s="155"/>
      <c r="FA224" s="155"/>
      <c r="FB224" s="155"/>
      <c r="FC224" s="155"/>
      <c r="FD224" s="155"/>
      <c r="FE224" s="155"/>
      <c r="FF224" s="155"/>
      <c r="FG224" s="155"/>
      <c r="FH224" s="155"/>
      <c r="FI224" s="155"/>
      <c r="FJ224" s="155"/>
      <c r="FK224" s="155"/>
      <c r="FL224" s="155"/>
      <c r="FM224" s="155"/>
      <c r="FN224" s="155"/>
      <c r="FO224" s="155"/>
      <c r="FP224" s="155"/>
      <c r="FQ224" s="155"/>
      <c r="FR224" s="155"/>
      <c r="FS224" s="155"/>
      <c r="FT224" s="155"/>
      <c r="FU224" s="155"/>
      <c r="FV224" s="155"/>
      <c r="FW224" s="155"/>
      <c r="FX224" s="155"/>
      <c r="FY224" s="155"/>
      <c r="FZ224" s="155"/>
      <c r="GA224" s="155"/>
      <c r="GB224" s="155"/>
      <c r="GC224" s="155"/>
      <c r="GD224" s="155"/>
      <c r="GE224" s="155"/>
      <c r="GF224" s="155"/>
      <c r="GG224" s="155"/>
      <c r="GH224" s="155"/>
      <c r="GI224" s="155"/>
      <c r="GJ224" s="155"/>
      <c r="GK224" s="155"/>
      <c r="GL224" s="155"/>
      <c r="GM224" s="155"/>
      <c r="GN224" s="155"/>
      <c r="GO224" s="155"/>
      <c r="GP224" s="155"/>
      <c r="GQ224" s="155"/>
      <c r="GR224" s="155"/>
      <c r="GS224" s="155"/>
      <c r="GT224" s="155"/>
      <c r="GU224" s="155"/>
      <c r="GV224" s="155"/>
      <c r="GW224" s="155"/>
      <c r="GX224" s="155"/>
      <c r="GY224" s="155"/>
      <c r="GZ224" s="155"/>
      <c r="HA224" s="155"/>
      <c r="HB224" s="155"/>
      <c r="HC224" s="155"/>
      <c r="HD224" s="155"/>
      <c r="HE224" s="155"/>
      <c r="HF224" s="155"/>
      <c r="HG224" s="155"/>
      <c r="HH224" s="155"/>
      <c r="HI224" s="155"/>
      <c r="HJ224" s="155"/>
      <c r="HK224" s="155"/>
      <c r="HL224" s="155"/>
      <c r="HM224" s="155"/>
      <c r="HN224" s="155"/>
      <c r="HO224" s="155"/>
      <c r="HP224" s="155"/>
      <c r="HQ224" s="155"/>
      <c r="HR224" s="155"/>
      <c r="HS224" s="155"/>
      <c r="HT224" s="155"/>
      <c r="HU224" s="155"/>
      <c r="HV224" s="155"/>
      <c r="HW224" s="155"/>
      <c r="HX224" s="155"/>
      <c r="HY224" s="155"/>
      <c r="HZ224" s="155"/>
      <c r="IA224" s="155"/>
      <c r="IB224" s="155"/>
      <c r="IC224" s="155"/>
      <c r="ID224" s="155"/>
      <c r="IE224" s="155"/>
      <c r="IF224" s="155"/>
      <c r="IG224" s="155"/>
      <c r="IH224" s="155"/>
      <c r="II224" s="155"/>
      <c r="IJ224" s="155"/>
      <c r="IK224" s="155"/>
      <c r="IL224" s="155"/>
      <c r="IM224" s="155"/>
      <c r="IN224" s="155"/>
      <c r="IO224" s="155"/>
      <c r="IP224" s="155"/>
      <c r="IQ224" s="155"/>
      <c r="IR224" s="155"/>
    </row>
    <row r="225" spans="1:252" s="102" customFormat="1" ht="19.5" hidden="1" customHeight="1">
      <c r="A225" s="155"/>
      <c r="B225" s="3">
        <v>14</v>
      </c>
      <c r="C225" s="88"/>
      <c r="D225" s="450"/>
      <c r="E225" s="354"/>
      <c r="F225" s="903"/>
      <c r="G225" s="355"/>
      <c r="H225" s="356"/>
      <c r="I225" s="360"/>
      <c r="J225" s="401"/>
      <c r="K225" s="401"/>
      <c r="L225" s="402">
        <f t="shared" si="317"/>
        <v>0</v>
      </c>
      <c r="M225" s="403">
        <v>0</v>
      </c>
      <c r="N225" s="404">
        <f t="shared" si="318"/>
        <v>0</v>
      </c>
      <c r="O225" s="404">
        <f t="shared" si="319"/>
        <v>0</v>
      </c>
      <c r="P225" s="405"/>
      <c r="Q225" s="406">
        <f t="shared" si="320"/>
        <v>0</v>
      </c>
      <c r="R225" s="406">
        <f t="shared" si="321"/>
        <v>0</v>
      </c>
      <c r="S225" s="406">
        <f t="shared" si="322"/>
        <v>0</v>
      </c>
      <c r="T225" s="407">
        <f t="shared" si="323"/>
        <v>0</v>
      </c>
      <c r="U225" s="407">
        <f t="shared" si="324"/>
        <v>0</v>
      </c>
      <c r="V225" s="407">
        <f t="shared" si="325"/>
        <v>0</v>
      </c>
      <c r="W225" s="408" t="s">
        <v>157</v>
      </c>
      <c r="X225" s="13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  <c r="AS225" s="155"/>
      <c r="AT225" s="155"/>
      <c r="AU225" s="155"/>
      <c r="AV225" s="155"/>
      <c r="AW225" s="155"/>
      <c r="AX225" s="155"/>
      <c r="AY225" s="155"/>
      <c r="AZ225" s="155"/>
      <c r="BA225" s="155"/>
      <c r="BB225" s="155"/>
      <c r="BC225" s="155"/>
      <c r="BD225" s="155"/>
      <c r="BE225" s="155"/>
      <c r="BF225" s="155"/>
      <c r="BG225" s="155"/>
      <c r="BH225" s="155"/>
      <c r="BI225" s="155"/>
      <c r="BJ225" s="155"/>
      <c r="BK225" s="155"/>
      <c r="BL225" s="155"/>
      <c r="BM225" s="155"/>
      <c r="BN225" s="155"/>
      <c r="BO225" s="155"/>
      <c r="BP225" s="155"/>
      <c r="BQ225" s="155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  <c r="DS225" s="155"/>
      <c r="DT225" s="155"/>
      <c r="DU225" s="155"/>
      <c r="DV225" s="155"/>
      <c r="DW225" s="155"/>
      <c r="DX225" s="155"/>
      <c r="DY225" s="155"/>
      <c r="DZ225" s="155"/>
      <c r="EA225" s="155"/>
      <c r="EB225" s="155"/>
      <c r="EC225" s="155"/>
      <c r="ED225" s="155"/>
      <c r="EE225" s="155"/>
      <c r="EF225" s="155"/>
      <c r="EG225" s="155"/>
      <c r="EH225" s="155"/>
      <c r="EI225" s="155"/>
      <c r="EJ225" s="155"/>
      <c r="EK225" s="155"/>
      <c r="EL225" s="155"/>
      <c r="EM225" s="155"/>
      <c r="EN225" s="155"/>
      <c r="EO225" s="155"/>
      <c r="EP225" s="155"/>
      <c r="EQ225" s="155"/>
      <c r="ER225" s="155"/>
      <c r="ES225" s="155"/>
      <c r="ET225" s="155"/>
      <c r="EU225" s="155"/>
      <c r="EV225" s="155"/>
      <c r="EW225" s="155"/>
      <c r="EX225" s="155"/>
      <c r="EY225" s="155"/>
      <c r="EZ225" s="155"/>
      <c r="FA225" s="155"/>
      <c r="FB225" s="155"/>
      <c r="FC225" s="155"/>
      <c r="FD225" s="155"/>
      <c r="FE225" s="155"/>
      <c r="FF225" s="155"/>
      <c r="FG225" s="155"/>
      <c r="FH225" s="155"/>
      <c r="FI225" s="155"/>
      <c r="FJ225" s="155"/>
      <c r="FK225" s="155"/>
      <c r="FL225" s="155"/>
      <c r="FM225" s="155"/>
      <c r="FN225" s="155"/>
      <c r="FO225" s="155"/>
      <c r="FP225" s="155"/>
      <c r="FQ225" s="155"/>
      <c r="FR225" s="155"/>
      <c r="FS225" s="155"/>
      <c r="FT225" s="155"/>
      <c r="FU225" s="155"/>
      <c r="FV225" s="155"/>
      <c r="FW225" s="155"/>
      <c r="FX225" s="155"/>
      <c r="FY225" s="155"/>
      <c r="FZ225" s="155"/>
      <c r="GA225" s="155"/>
      <c r="GB225" s="155"/>
      <c r="GC225" s="155"/>
      <c r="GD225" s="155"/>
      <c r="GE225" s="155"/>
      <c r="GF225" s="155"/>
      <c r="GG225" s="155"/>
      <c r="GH225" s="155"/>
      <c r="GI225" s="155"/>
      <c r="GJ225" s="155"/>
      <c r="GK225" s="155"/>
      <c r="GL225" s="155"/>
      <c r="GM225" s="155"/>
      <c r="GN225" s="155"/>
      <c r="GO225" s="155"/>
      <c r="GP225" s="155"/>
      <c r="GQ225" s="155"/>
      <c r="GR225" s="155"/>
      <c r="GS225" s="155"/>
      <c r="GT225" s="155"/>
      <c r="GU225" s="155"/>
      <c r="GV225" s="155"/>
      <c r="GW225" s="155"/>
      <c r="GX225" s="155"/>
      <c r="GY225" s="155"/>
      <c r="GZ225" s="155"/>
      <c r="HA225" s="155"/>
      <c r="HB225" s="155"/>
      <c r="HC225" s="155"/>
      <c r="HD225" s="155"/>
      <c r="HE225" s="155"/>
      <c r="HF225" s="155"/>
      <c r="HG225" s="155"/>
      <c r="HH225" s="155"/>
      <c r="HI225" s="155"/>
      <c r="HJ225" s="155"/>
      <c r="HK225" s="155"/>
      <c r="HL225" s="155"/>
      <c r="HM225" s="155"/>
      <c r="HN225" s="155"/>
      <c r="HO225" s="155"/>
      <c r="HP225" s="155"/>
      <c r="HQ225" s="155"/>
      <c r="HR225" s="155"/>
      <c r="HS225" s="155"/>
      <c r="HT225" s="155"/>
      <c r="HU225" s="155"/>
      <c r="HV225" s="155"/>
      <c r="HW225" s="155"/>
      <c r="HX225" s="155"/>
      <c r="HY225" s="155"/>
      <c r="HZ225" s="155"/>
      <c r="IA225" s="155"/>
      <c r="IB225" s="155"/>
      <c r="IC225" s="155"/>
      <c r="ID225" s="155"/>
      <c r="IE225" s="155"/>
      <c r="IF225" s="155"/>
      <c r="IG225" s="155"/>
      <c r="IH225" s="155"/>
      <c r="II225" s="155"/>
      <c r="IJ225" s="155"/>
      <c r="IK225" s="155"/>
      <c r="IL225" s="155"/>
      <c r="IM225" s="155"/>
      <c r="IN225" s="155"/>
      <c r="IO225" s="155"/>
      <c r="IP225" s="155"/>
      <c r="IQ225" s="155"/>
      <c r="IR225" s="155"/>
    </row>
    <row r="226" spans="1:252" s="102" customFormat="1" ht="19.5" hidden="1" customHeight="1">
      <c r="A226" s="155"/>
      <c r="B226" s="3">
        <v>15</v>
      </c>
      <c r="C226" s="88"/>
      <c r="D226" s="450"/>
      <c r="E226" s="354"/>
      <c r="F226" s="903"/>
      <c r="G226" s="355"/>
      <c r="H226" s="356"/>
      <c r="I226" s="360"/>
      <c r="J226" s="401"/>
      <c r="K226" s="401"/>
      <c r="L226" s="402">
        <f t="shared" si="317"/>
        <v>0</v>
      </c>
      <c r="M226" s="403">
        <v>0</v>
      </c>
      <c r="N226" s="404">
        <f t="shared" si="318"/>
        <v>0</v>
      </c>
      <c r="O226" s="404">
        <f t="shared" si="319"/>
        <v>0</v>
      </c>
      <c r="P226" s="405"/>
      <c r="Q226" s="406">
        <f t="shared" si="320"/>
        <v>0</v>
      </c>
      <c r="R226" s="406">
        <f t="shared" si="321"/>
        <v>0</v>
      </c>
      <c r="S226" s="406">
        <f t="shared" si="322"/>
        <v>0</v>
      </c>
      <c r="T226" s="407">
        <f t="shared" si="323"/>
        <v>0</v>
      </c>
      <c r="U226" s="407">
        <f t="shared" si="324"/>
        <v>0</v>
      </c>
      <c r="V226" s="407">
        <f t="shared" si="325"/>
        <v>0</v>
      </c>
      <c r="W226" s="408" t="s">
        <v>157</v>
      </c>
      <c r="X226" s="13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5"/>
      <c r="AY226" s="155"/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5"/>
      <c r="BK226" s="155"/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  <c r="DS226" s="155"/>
      <c r="DT226" s="155"/>
      <c r="DU226" s="155"/>
      <c r="DV226" s="155"/>
      <c r="DW226" s="155"/>
      <c r="DX226" s="155"/>
      <c r="DY226" s="155"/>
      <c r="DZ226" s="155"/>
      <c r="EA226" s="155"/>
      <c r="EB226" s="155"/>
      <c r="EC226" s="155"/>
      <c r="ED226" s="155"/>
      <c r="EE226" s="155"/>
      <c r="EF226" s="155"/>
      <c r="EG226" s="155"/>
      <c r="EH226" s="155"/>
      <c r="EI226" s="155"/>
      <c r="EJ226" s="155"/>
      <c r="EK226" s="155"/>
      <c r="EL226" s="155"/>
      <c r="EM226" s="155"/>
      <c r="EN226" s="155"/>
      <c r="EO226" s="155"/>
      <c r="EP226" s="155"/>
      <c r="EQ226" s="155"/>
      <c r="ER226" s="155"/>
      <c r="ES226" s="155"/>
      <c r="ET226" s="155"/>
      <c r="EU226" s="155"/>
      <c r="EV226" s="155"/>
      <c r="EW226" s="155"/>
      <c r="EX226" s="155"/>
      <c r="EY226" s="155"/>
      <c r="EZ226" s="155"/>
      <c r="FA226" s="155"/>
      <c r="FB226" s="155"/>
      <c r="FC226" s="155"/>
      <c r="FD226" s="155"/>
      <c r="FE226" s="155"/>
      <c r="FF226" s="155"/>
      <c r="FG226" s="155"/>
      <c r="FH226" s="155"/>
      <c r="FI226" s="155"/>
      <c r="FJ226" s="155"/>
      <c r="FK226" s="155"/>
      <c r="FL226" s="155"/>
      <c r="FM226" s="155"/>
      <c r="FN226" s="155"/>
      <c r="FO226" s="155"/>
      <c r="FP226" s="155"/>
      <c r="FQ226" s="155"/>
      <c r="FR226" s="155"/>
      <c r="FS226" s="155"/>
      <c r="FT226" s="155"/>
      <c r="FU226" s="155"/>
      <c r="FV226" s="155"/>
      <c r="FW226" s="155"/>
      <c r="FX226" s="155"/>
      <c r="FY226" s="155"/>
      <c r="FZ226" s="155"/>
      <c r="GA226" s="155"/>
      <c r="GB226" s="155"/>
      <c r="GC226" s="155"/>
      <c r="GD226" s="155"/>
      <c r="GE226" s="155"/>
      <c r="GF226" s="155"/>
      <c r="GG226" s="155"/>
      <c r="GH226" s="155"/>
      <c r="GI226" s="155"/>
      <c r="GJ226" s="155"/>
      <c r="GK226" s="155"/>
      <c r="GL226" s="155"/>
      <c r="GM226" s="155"/>
      <c r="GN226" s="155"/>
      <c r="GO226" s="155"/>
      <c r="GP226" s="155"/>
      <c r="GQ226" s="155"/>
      <c r="GR226" s="155"/>
      <c r="GS226" s="155"/>
      <c r="GT226" s="155"/>
      <c r="GU226" s="155"/>
      <c r="GV226" s="155"/>
      <c r="GW226" s="155"/>
      <c r="GX226" s="155"/>
      <c r="GY226" s="155"/>
      <c r="GZ226" s="155"/>
      <c r="HA226" s="155"/>
      <c r="HB226" s="155"/>
      <c r="HC226" s="155"/>
      <c r="HD226" s="155"/>
      <c r="HE226" s="155"/>
      <c r="HF226" s="155"/>
      <c r="HG226" s="155"/>
      <c r="HH226" s="155"/>
      <c r="HI226" s="155"/>
      <c r="HJ226" s="155"/>
      <c r="HK226" s="155"/>
      <c r="HL226" s="155"/>
      <c r="HM226" s="155"/>
      <c r="HN226" s="155"/>
      <c r="HO226" s="155"/>
      <c r="HP226" s="155"/>
      <c r="HQ226" s="155"/>
      <c r="HR226" s="155"/>
      <c r="HS226" s="155"/>
      <c r="HT226" s="155"/>
      <c r="HU226" s="155"/>
      <c r="HV226" s="155"/>
      <c r="HW226" s="155"/>
      <c r="HX226" s="155"/>
      <c r="HY226" s="155"/>
      <c r="HZ226" s="155"/>
      <c r="IA226" s="155"/>
      <c r="IB226" s="155"/>
      <c r="IC226" s="155"/>
      <c r="ID226" s="155"/>
      <c r="IE226" s="155"/>
      <c r="IF226" s="155"/>
      <c r="IG226" s="155"/>
      <c r="IH226" s="155"/>
      <c r="II226" s="155"/>
      <c r="IJ226" s="155"/>
      <c r="IK226" s="155"/>
      <c r="IL226" s="155"/>
      <c r="IM226" s="155"/>
      <c r="IN226" s="155"/>
      <c r="IO226" s="155"/>
      <c r="IP226" s="155"/>
      <c r="IQ226" s="155"/>
      <c r="IR226" s="155"/>
    </row>
    <row r="227" spans="1:252" s="102" customFormat="1" ht="19.5" hidden="1" customHeight="1">
      <c r="A227" s="155"/>
      <c r="B227" s="3">
        <v>16</v>
      </c>
      <c r="C227" s="88"/>
      <c r="D227" s="450"/>
      <c r="E227" s="354"/>
      <c r="F227" s="903"/>
      <c r="G227" s="355"/>
      <c r="H227" s="356"/>
      <c r="I227" s="360"/>
      <c r="J227" s="401"/>
      <c r="K227" s="401"/>
      <c r="L227" s="402">
        <f t="shared" si="317"/>
        <v>0</v>
      </c>
      <c r="M227" s="403">
        <v>0</v>
      </c>
      <c r="N227" s="404">
        <f t="shared" si="318"/>
        <v>0</v>
      </c>
      <c r="O227" s="404">
        <f t="shared" si="319"/>
        <v>0</v>
      </c>
      <c r="P227" s="405"/>
      <c r="Q227" s="406">
        <f t="shared" si="320"/>
        <v>0</v>
      </c>
      <c r="R227" s="406">
        <f t="shared" si="321"/>
        <v>0</v>
      </c>
      <c r="S227" s="406">
        <f t="shared" si="322"/>
        <v>0</v>
      </c>
      <c r="T227" s="407">
        <f t="shared" si="323"/>
        <v>0</v>
      </c>
      <c r="U227" s="407">
        <f t="shared" si="324"/>
        <v>0</v>
      </c>
      <c r="V227" s="407">
        <f t="shared" si="325"/>
        <v>0</v>
      </c>
      <c r="W227" s="408" t="s">
        <v>157</v>
      </c>
      <c r="X227" s="13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  <c r="AS227" s="155"/>
      <c r="AT227" s="155"/>
      <c r="AU227" s="155"/>
      <c r="AV227" s="155"/>
      <c r="AW227" s="155"/>
      <c r="AX227" s="155"/>
      <c r="AY227" s="155"/>
      <c r="AZ227" s="155"/>
      <c r="BA227" s="155"/>
      <c r="BB227" s="155"/>
      <c r="BC227" s="155"/>
      <c r="BD227" s="155"/>
      <c r="BE227" s="155"/>
      <c r="BF227" s="155"/>
      <c r="BG227" s="155"/>
      <c r="BH227" s="155"/>
      <c r="BI227" s="155"/>
      <c r="BJ227" s="155"/>
      <c r="BK227" s="155"/>
      <c r="BL227" s="155"/>
      <c r="BM227" s="155"/>
      <c r="BN227" s="155"/>
      <c r="BO227" s="155"/>
      <c r="BP227" s="155"/>
      <c r="BQ227" s="155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  <c r="DS227" s="155"/>
      <c r="DT227" s="155"/>
      <c r="DU227" s="155"/>
      <c r="DV227" s="155"/>
      <c r="DW227" s="155"/>
      <c r="DX227" s="155"/>
      <c r="DY227" s="155"/>
      <c r="DZ227" s="155"/>
      <c r="EA227" s="155"/>
      <c r="EB227" s="155"/>
      <c r="EC227" s="155"/>
      <c r="ED227" s="155"/>
      <c r="EE227" s="155"/>
      <c r="EF227" s="155"/>
      <c r="EG227" s="155"/>
      <c r="EH227" s="155"/>
      <c r="EI227" s="155"/>
      <c r="EJ227" s="155"/>
      <c r="EK227" s="155"/>
      <c r="EL227" s="155"/>
      <c r="EM227" s="155"/>
      <c r="EN227" s="155"/>
      <c r="EO227" s="155"/>
      <c r="EP227" s="155"/>
      <c r="EQ227" s="155"/>
      <c r="ER227" s="155"/>
      <c r="ES227" s="155"/>
      <c r="ET227" s="155"/>
      <c r="EU227" s="155"/>
      <c r="EV227" s="155"/>
      <c r="EW227" s="155"/>
      <c r="EX227" s="155"/>
      <c r="EY227" s="155"/>
      <c r="EZ227" s="155"/>
      <c r="FA227" s="155"/>
      <c r="FB227" s="155"/>
      <c r="FC227" s="155"/>
      <c r="FD227" s="155"/>
      <c r="FE227" s="155"/>
      <c r="FF227" s="155"/>
      <c r="FG227" s="155"/>
      <c r="FH227" s="155"/>
      <c r="FI227" s="155"/>
      <c r="FJ227" s="155"/>
      <c r="FK227" s="155"/>
      <c r="FL227" s="155"/>
      <c r="FM227" s="155"/>
      <c r="FN227" s="155"/>
      <c r="FO227" s="155"/>
      <c r="FP227" s="155"/>
      <c r="FQ227" s="155"/>
      <c r="FR227" s="155"/>
      <c r="FS227" s="155"/>
      <c r="FT227" s="155"/>
      <c r="FU227" s="155"/>
      <c r="FV227" s="155"/>
      <c r="FW227" s="155"/>
      <c r="FX227" s="155"/>
      <c r="FY227" s="155"/>
      <c r="FZ227" s="155"/>
      <c r="GA227" s="155"/>
      <c r="GB227" s="155"/>
      <c r="GC227" s="155"/>
      <c r="GD227" s="155"/>
      <c r="GE227" s="155"/>
      <c r="GF227" s="155"/>
      <c r="GG227" s="155"/>
      <c r="GH227" s="155"/>
      <c r="GI227" s="155"/>
      <c r="GJ227" s="155"/>
      <c r="GK227" s="155"/>
      <c r="GL227" s="155"/>
      <c r="GM227" s="155"/>
      <c r="GN227" s="155"/>
      <c r="GO227" s="155"/>
      <c r="GP227" s="155"/>
      <c r="GQ227" s="155"/>
      <c r="GR227" s="155"/>
      <c r="GS227" s="155"/>
      <c r="GT227" s="155"/>
      <c r="GU227" s="155"/>
      <c r="GV227" s="155"/>
      <c r="GW227" s="155"/>
      <c r="GX227" s="155"/>
      <c r="GY227" s="155"/>
      <c r="GZ227" s="155"/>
      <c r="HA227" s="155"/>
      <c r="HB227" s="155"/>
      <c r="HC227" s="155"/>
      <c r="HD227" s="155"/>
      <c r="HE227" s="155"/>
      <c r="HF227" s="155"/>
      <c r="HG227" s="155"/>
      <c r="HH227" s="155"/>
      <c r="HI227" s="155"/>
      <c r="HJ227" s="155"/>
      <c r="HK227" s="155"/>
      <c r="HL227" s="155"/>
      <c r="HM227" s="155"/>
      <c r="HN227" s="155"/>
      <c r="HO227" s="155"/>
      <c r="HP227" s="155"/>
      <c r="HQ227" s="155"/>
      <c r="HR227" s="155"/>
      <c r="HS227" s="155"/>
      <c r="HT227" s="155"/>
      <c r="HU227" s="155"/>
      <c r="HV227" s="155"/>
      <c r="HW227" s="155"/>
      <c r="HX227" s="155"/>
      <c r="HY227" s="155"/>
      <c r="HZ227" s="155"/>
      <c r="IA227" s="155"/>
      <c r="IB227" s="155"/>
      <c r="IC227" s="155"/>
      <c r="ID227" s="155"/>
      <c r="IE227" s="155"/>
      <c r="IF227" s="155"/>
      <c r="IG227" s="155"/>
      <c r="IH227" s="155"/>
      <c r="II227" s="155"/>
      <c r="IJ227" s="155"/>
      <c r="IK227" s="155"/>
      <c r="IL227" s="155"/>
      <c r="IM227" s="155"/>
      <c r="IN227" s="155"/>
      <c r="IO227" s="155"/>
      <c r="IP227" s="155"/>
      <c r="IQ227" s="155"/>
      <c r="IR227" s="155"/>
    </row>
    <row r="228" spans="1:252" s="102" customFormat="1" ht="19.5" hidden="1" customHeight="1">
      <c r="A228" s="155"/>
      <c r="B228" s="3">
        <v>17</v>
      </c>
      <c r="C228" s="88"/>
      <c r="D228" s="450"/>
      <c r="E228" s="354"/>
      <c r="F228" s="903"/>
      <c r="G228" s="355"/>
      <c r="H228" s="356"/>
      <c r="I228" s="360"/>
      <c r="J228" s="401"/>
      <c r="K228" s="401"/>
      <c r="L228" s="402">
        <f t="shared" si="317"/>
        <v>0</v>
      </c>
      <c r="M228" s="403">
        <v>0</v>
      </c>
      <c r="N228" s="404">
        <f t="shared" si="318"/>
        <v>0</v>
      </c>
      <c r="O228" s="404">
        <f t="shared" si="319"/>
        <v>0</v>
      </c>
      <c r="P228" s="405"/>
      <c r="Q228" s="406">
        <f t="shared" si="320"/>
        <v>0</v>
      </c>
      <c r="R228" s="406">
        <f t="shared" si="321"/>
        <v>0</v>
      </c>
      <c r="S228" s="406">
        <f t="shared" si="322"/>
        <v>0</v>
      </c>
      <c r="T228" s="407">
        <f t="shared" si="323"/>
        <v>0</v>
      </c>
      <c r="U228" s="407">
        <f t="shared" si="324"/>
        <v>0</v>
      </c>
      <c r="V228" s="407">
        <f t="shared" si="325"/>
        <v>0</v>
      </c>
      <c r="W228" s="408" t="s">
        <v>157</v>
      </c>
      <c r="X228" s="13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  <c r="AS228" s="155"/>
      <c r="AT228" s="155"/>
      <c r="AU228" s="155"/>
      <c r="AV228" s="155"/>
      <c r="AW228" s="155"/>
      <c r="AX228" s="155"/>
      <c r="AY228" s="155"/>
      <c r="AZ228" s="155"/>
      <c r="BA228" s="155"/>
      <c r="BB228" s="155"/>
      <c r="BC228" s="155"/>
      <c r="BD228" s="155"/>
      <c r="BE228" s="155"/>
      <c r="BF228" s="155"/>
      <c r="BG228" s="155"/>
      <c r="BH228" s="155"/>
      <c r="BI228" s="155"/>
      <c r="BJ228" s="155"/>
      <c r="BK228" s="155"/>
      <c r="BL228" s="155"/>
      <c r="BM228" s="155"/>
      <c r="BN228" s="155"/>
      <c r="BO228" s="155"/>
      <c r="BP228" s="155"/>
      <c r="BQ228" s="155"/>
      <c r="BR228" s="155"/>
      <c r="BS228" s="155"/>
      <c r="BT228" s="155"/>
      <c r="BU228" s="155"/>
      <c r="BV228" s="155"/>
      <c r="BW228" s="155"/>
      <c r="BX228" s="155"/>
      <c r="BY228" s="155"/>
      <c r="BZ228" s="155"/>
      <c r="CA228" s="155"/>
      <c r="CB228" s="155"/>
      <c r="CC228" s="155"/>
      <c r="CD228" s="155"/>
      <c r="CE228" s="155"/>
      <c r="CF228" s="155"/>
      <c r="CG228" s="155"/>
      <c r="CH228" s="155"/>
      <c r="CI228" s="155"/>
      <c r="CJ228" s="155"/>
      <c r="CK228" s="155"/>
      <c r="CL228" s="155"/>
      <c r="CM228" s="155"/>
      <c r="CN228" s="155"/>
      <c r="CO228" s="155"/>
      <c r="CP228" s="155"/>
      <c r="CQ228" s="155"/>
      <c r="CR228" s="155"/>
      <c r="CS228" s="155"/>
      <c r="CT228" s="155"/>
      <c r="CU228" s="155"/>
      <c r="CV228" s="155"/>
      <c r="CW228" s="155"/>
      <c r="CX228" s="155"/>
      <c r="CY228" s="155"/>
      <c r="CZ228" s="155"/>
      <c r="DA228" s="155"/>
      <c r="DB228" s="155"/>
      <c r="DC228" s="155"/>
      <c r="DD228" s="155"/>
      <c r="DE228" s="155"/>
      <c r="DF228" s="155"/>
      <c r="DG228" s="155"/>
      <c r="DH228" s="155"/>
      <c r="DI228" s="155"/>
      <c r="DJ228" s="155"/>
      <c r="DK228" s="155"/>
      <c r="DL228" s="155"/>
      <c r="DM228" s="155"/>
      <c r="DN228" s="155"/>
      <c r="DO228" s="155"/>
      <c r="DP228" s="155"/>
      <c r="DQ228" s="155"/>
      <c r="DR228" s="155"/>
      <c r="DS228" s="155"/>
      <c r="DT228" s="155"/>
      <c r="DU228" s="155"/>
      <c r="DV228" s="155"/>
      <c r="DW228" s="155"/>
      <c r="DX228" s="155"/>
      <c r="DY228" s="155"/>
      <c r="DZ228" s="155"/>
      <c r="EA228" s="155"/>
      <c r="EB228" s="155"/>
      <c r="EC228" s="155"/>
      <c r="ED228" s="155"/>
      <c r="EE228" s="155"/>
      <c r="EF228" s="155"/>
      <c r="EG228" s="155"/>
      <c r="EH228" s="155"/>
      <c r="EI228" s="155"/>
      <c r="EJ228" s="155"/>
      <c r="EK228" s="155"/>
      <c r="EL228" s="155"/>
      <c r="EM228" s="155"/>
      <c r="EN228" s="155"/>
      <c r="EO228" s="155"/>
      <c r="EP228" s="155"/>
      <c r="EQ228" s="155"/>
      <c r="ER228" s="155"/>
      <c r="ES228" s="155"/>
      <c r="ET228" s="155"/>
      <c r="EU228" s="155"/>
      <c r="EV228" s="155"/>
      <c r="EW228" s="155"/>
      <c r="EX228" s="155"/>
      <c r="EY228" s="155"/>
      <c r="EZ228" s="155"/>
      <c r="FA228" s="155"/>
      <c r="FB228" s="155"/>
      <c r="FC228" s="155"/>
      <c r="FD228" s="155"/>
      <c r="FE228" s="155"/>
      <c r="FF228" s="155"/>
      <c r="FG228" s="155"/>
      <c r="FH228" s="155"/>
      <c r="FI228" s="155"/>
      <c r="FJ228" s="155"/>
      <c r="FK228" s="155"/>
      <c r="FL228" s="155"/>
      <c r="FM228" s="155"/>
      <c r="FN228" s="155"/>
      <c r="FO228" s="155"/>
      <c r="FP228" s="155"/>
      <c r="FQ228" s="155"/>
      <c r="FR228" s="155"/>
      <c r="FS228" s="155"/>
      <c r="FT228" s="155"/>
      <c r="FU228" s="155"/>
      <c r="FV228" s="155"/>
      <c r="FW228" s="155"/>
      <c r="FX228" s="155"/>
      <c r="FY228" s="155"/>
      <c r="FZ228" s="155"/>
      <c r="GA228" s="155"/>
      <c r="GB228" s="155"/>
      <c r="GC228" s="155"/>
      <c r="GD228" s="155"/>
      <c r="GE228" s="155"/>
      <c r="GF228" s="155"/>
      <c r="GG228" s="155"/>
      <c r="GH228" s="155"/>
      <c r="GI228" s="155"/>
      <c r="GJ228" s="155"/>
      <c r="GK228" s="155"/>
      <c r="GL228" s="155"/>
      <c r="GM228" s="155"/>
      <c r="GN228" s="155"/>
      <c r="GO228" s="155"/>
      <c r="GP228" s="155"/>
      <c r="GQ228" s="155"/>
      <c r="GR228" s="155"/>
      <c r="GS228" s="155"/>
      <c r="GT228" s="155"/>
      <c r="GU228" s="155"/>
      <c r="GV228" s="155"/>
      <c r="GW228" s="155"/>
      <c r="GX228" s="155"/>
      <c r="GY228" s="155"/>
      <c r="GZ228" s="155"/>
      <c r="HA228" s="155"/>
      <c r="HB228" s="155"/>
      <c r="HC228" s="155"/>
      <c r="HD228" s="155"/>
      <c r="HE228" s="155"/>
      <c r="HF228" s="155"/>
      <c r="HG228" s="155"/>
      <c r="HH228" s="155"/>
      <c r="HI228" s="155"/>
      <c r="HJ228" s="155"/>
      <c r="HK228" s="155"/>
      <c r="HL228" s="155"/>
      <c r="HM228" s="155"/>
      <c r="HN228" s="155"/>
      <c r="HO228" s="155"/>
      <c r="HP228" s="155"/>
      <c r="HQ228" s="155"/>
      <c r="HR228" s="155"/>
      <c r="HS228" s="155"/>
      <c r="HT228" s="155"/>
      <c r="HU228" s="155"/>
      <c r="HV228" s="155"/>
      <c r="HW228" s="155"/>
      <c r="HX228" s="155"/>
      <c r="HY228" s="155"/>
      <c r="HZ228" s="155"/>
      <c r="IA228" s="155"/>
      <c r="IB228" s="155"/>
      <c r="IC228" s="155"/>
      <c r="ID228" s="155"/>
      <c r="IE228" s="155"/>
      <c r="IF228" s="155"/>
      <c r="IG228" s="155"/>
      <c r="IH228" s="155"/>
      <c r="II228" s="155"/>
      <c r="IJ228" s="155"/>
      <c r="IK228" s="155"/>
      <c r="IL228" s="155"/>
      <c r="IM228" s="155"/>
      <c r="IN228" s="155"/>
      <c r="IO228" s="155"/>
      <c r="IP228" s="155"/>
      <c r="IQ228" s="155"/>
      <c r="IR228" s="155"/>
    </row>
    <row r="229" spans="1:252" s="102" customFormat="1" ht="19.5" hidden="1" customHeight="1">
      <c r="A229" s="155"/>
      <c r="B229" s="3">
        <v>18</v>
      </c>
      <c r="C229" s="88"/>
      <c r="D229" s="450"/>
      <c r="E229" s="354"/>
      <c r="F229" s="903"/>
      <c r="G229" s="355"/>
      <c r="H229" s="356"/>
      <c r="I229" s="360"/>
      <c r="J229" s="401"/>
      <c r="K229" s="401"/>
      <c r="L229" s="402">
        <f t="shared" si="317"/>
        <v>0</v>
      </c>
      <c r="M229" s="403">
        <v>0</v>
      </c>
      <c r="N229" s="404">
        <f t="shared" si="318"/>
        <v>0</v>
      </c>
      <c r="O229" s="404">
        <f t="shared" si="319"/>
        <v>0</v>
      </c>
      <c r="P229" s="405"/>
      <c r="Q229" s="406">
        <f t="shared" si="320"/>
        <v>0</v>
      </c>
      <c r="R229" s="406">
        <f t="shared" si="321"/>
        <v>0</v>
      </c>
      <c r="S229" s="406">
        <f t="shared" si="322"/>
        <v>0</v>
      </c>
      <c r="T229" s="407">
        <f t="shared" si="323"/>
        <v>0</v>
      </c>
      <c r="U229" s="407">
        <f t="shared" si="324"/>
        <v>0</v>
      </c>
      <c r="V229" s="407">
        <f t="shared" si="325"/>
        <v>0</v>
      </c>
      <c r="W229" s="408" t="s">
        <v>157</v>
      </c>
      <c r="X229" s="13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  <c r="AS229" s="155"/>
      <c r="AT229" s="155"/>
      <c r="AU229" s="155"/>
      <c r="AV229" s="155"/>
      <c r="AW229" s="155"/>
      <c r="AX229" s="155"/>
      <c r="AY229" s="155"/>
      <c r="AZ229" s="155"/>
      <c r="BA229" s="155"/>
      <c r="BB229" s="155"/>
      <c r="BC229" s="155"/>
      <c r="BD229" s="155"/>
      <c r="BE229" s="155"/>
      <c r="BF229" s="155"/>
      <c r="BG229" s="155"/>
      <c r="BH229" s="155"/>
      <c r="BI229" s="155"/>
      <c r="BJ229" s="155"/>
      <c r="BK229" s="155"/>
      <c r="BL229" s="155"/>
      <c r="BM229" s="155"/>
      <c r="BN229" s="155"/>
      <c r="BO229" s="155"/>
      <c r="BP229" s="155"/>
      <c r="BQ229" s="155"/>
      <c r="BR229" s="155"/>
      <c r="BS229" s="155"/>
      <c r="BT229" s="155"/>
      <c r="BU229" s="155"/>
      <c r="BV229" s="155"/>
      <c r="BW229" s="155"/>
      <c r="BX229" s="155"/>
      <c r="BY229" s="155"/>
      <c r="BZ229" s="155"/>
      <c r="CA229" s="155"/>
      <c r="CB229" s="155"/>
      <c r="CC229" s="155"/>
      <c r="CD229" s="155"/>
      <c r="CE229" s="155"/>
      <c r="CF229" s="155"/>
      <c r="CG229" s="155"/>
      <c r="CH229" s="155"/>
      <c r="CI229" s="155"/>
      <c r="CJ229" s="155"/>
      <c r="CK229" s="155"/>
      <c r="CL229" s="155"/>
      <c r="CM229" s="155"/>
      <c r="CN229" s="155"/>
      <c r="CO229" s="155"/>
      <c r="CP229" s="155"/>
      <c r="CQ229" s="155"/>
      <c r="CR229" s="155"/>
      <c r="CS229" s="155"/>
      <c r="CT229" s="155"/>
      <c r="CU229" s="155"/>
      <c r="CV229" s="155"/>
      <c r="CW229" s="155"/>
      <c r="CX229" s="155"/>
      <c r="CY229" s="155"/>
      <c r="CZ229" s="155"/>
      <c r="DA229" s="155"/>
      <c r="DB229" s="155"/>
      <c r="DC229" s="155"/>
      <c r="DD229" s="155"/>
      <c r="DE229" s="155"/>
      <c r="DF229" s="155"/>
      <c r="DG229" s="155"/>
      <c r="DH229" s="155"/>
      <c r="DI229" s="155"/>
      <c r="DJ229" s="155"/>
      <c r="DK229" s="155"/>
      <c r="DL229" s="155"/>
      <c r="DM229" s="155"/>
      <c r="DN229" s="155"/>
      <c r="DO229" s="155"/>
      <c r="DP229" s="155"/>
      <c r="DQ229" s="155"/>
      <c r="DR229" s="155"/>
      <c r="DS229" s="155"/>
      <c r="DT229" s="155"/>
      <c r="DU229" s="155"/>
      <c r="DV229" s="155"/>
      <c r="DW229" s="155"/>
      <c r="DX229" s="155"/>
      <c r="DY229" s="155"/>
      <c r="DZ229" s="155"/>
      <c r="EA229" s="155"/>
      <c r="EB229" s="155"/>
      <c r="EC229" s="155"/>
      <c r="ED229" s="155"/>
      <c r="EE229" s="155"/>
      <c r="EF229" s="155"/>
      <c r="EG229" s="155"/>
      <c r="EH229" s="155"/>
      <c r="EI229" s="155"/>
      <c r="EJ229" s="155"/>
      <c r="EK229" s="155"/>
      <c r="EL229" s="155"/>
      <c r="EM229" s="155"/>
      <c r="EN229" s="155"/>
      <c r="EO229" s="155"/>
      <c r="EP229" s="155"/>
      <c r="EQ229" s="155"/>
      <c r="ER229" s="155"/>
      <c r="ES229" s="155"/>
      <c r="ET229" s="155"/>
      <c r="EU229" s="155"/>
      <c r="EV229" s="155"/>
      <c r="EW229" s="155"/>
      <c r="EX229" s="155"/>
      <c r="EY229" s="155"/>
      <c r="EZ229" s="155"/>
      <c r="FA229" s="155"/>
      <c r="FB229" s="155"/>
      <c r="FC229" s="155"/>
      <c r="FD229" s="155"/>
      <c r="FE229" s="155"/>
      <c r="FF229" s="155"/>
      <c r="FG229" s="155"/>
      <c r="FH229" s="155"/>
      <c r="FI229" s="155"/>
      <c r="FJ229" s="155"/>
      <c r="FK229" s="155"/>
      <c r="FL229" s="155"/>
      <c r="FM229" s="155"/>
      <c r="FN229" s="155"/>
      <c r="FO229" s="155"/>
      <c r="FP229" s="155"/>
      <c r="FQ229" s="155"/>
      <c r="FR229" s="155"/>
      <c r="FS229" s="155"/>
      <c r="FT229" s="155"/>
      <c r="FU229" s="155"/>
      <c r="FV229" s="155"/>
      <c r="FW229" s="155"/>
      <c r="FX229" s="155"/>
      <c r="FY229" s="155"/>
      <c r="FZ229" s="155"/>
      <c r="GA229" s="155"/>
      <c r="GB229" s="155"/>
      <c r="GC229" s="155"/>
      <c r="GD229" s="155"/>
      <c r="GE229" s="155"/>
      <c r="GF229" s="155"/>
      <c r="GG229" s="155"/>
      <c r="GH229" s="155"/>
      <c r="GI229" s="155"/>
      <c r="GJ229" s="155"/>
      <c r="GK229" s="155"/>
      <c r="GL229" s="155"/>
      <c r="GM229" s="155"/>
      <c r="GN229" s="155"/>
      <c r="GO229" s="155"/>
      <c r="GP229" s="155"/>
      <c r="GQ229" s="155"/>
      <c r="GR229" s="155"/>
      <c r="GS229" s="155"/>
      <c r="GT229" s="155"/>
      <c r="GU229" s="155"/>
      <c r="GV229" s="155"/>
      <c r="GW229" s="155"/>
      <c r="GX229" s="155"/>
      <c r="GY229" s="155"/>
      <c r="GZ229" s="155"/>
      <c r="HA229" s="155"/>
      <c r="HB229" s="155"/>
      <c r="HC229" s="155"/>
      <c r="HD229" s="155"/>
      <c r="HE229" s="155"/>
      <c r="HF229" s="155"/>
      <c r="HG229" s="155"/>
      <c r="HH229" s="155"/>
      <c r="HI229" s="155"/>
      <c r="HJ229" s="155"/>
      <c r="HK229" s="155"/>
      <c r="HL229" s="155"/>
      <c r="HM229" s="155"/>
      <c r="HN229" s="155"/>
      <c r="HO229" s="155"/>
      <c r="HP229" s="155"/>
      <c r="HQ229" s="155"/>
      <c r="HR229" s="155"/>
      <c r="HS229" s="155"/>
      <c r="HT229" s="155"/>
      <c r="HU229" s="155"/>
      <c r="HV229" s="155"/>
      <c r="HW229" s="155"/>
      <c r="HX229" s="155"/>
      <c r="HY229" s="155"/>
      <c r="HZ229" s="155"/>
      <c r="IA229" s="155"/>
      <c r="IB229" s="155"/>
      <c r="IC229" s="155"/>
      <c r="ID229" s="155"/>
      <c r="IE229" s="155"/>
      <c r="IF229" s="155"/>
      <c r="IG229" s="155"/>
      <c r="IH229" s="155"/>
      <c r="II229" s="155"/>
      <c r="IJ229" s="155"/>
      <c r="IK229" s="155"/>
      <c r="IL229" s="155"/>
      <c r="IM229" s="155"/>
      <c r="IN229" s="155"/>
      <c r="IO229" s="155"/>
      <c r="IP229" s="155"/>
      <c r="IQ229" s="155"/>
      <c r="IR229" s="155"/>
    </row>
    <row r="230" spans="1:252" s="102" customFormat="1" ht="19.5" hidden="1" customHeight="1">
      <c r="A230" s="155"/>
      <c r="B230" s="3">
        <v>19</v>
      </c>
      <c r="C230" s="88"/>
      <c r="D230" s="450"/>
      <c r="E230" s="354"/>
      <c r="F230" s="903"/>
      <c r="G230" s="355"/>
      <c r="H230" s="356"/>
      <c r="I230" s="360"/>
      <c r="J230" s="401"/>
      <c r="K230" s="401"/>
      <c r="L230" s="402">
        <f t="shared" si="317"/>
        <v>0</v>
      </c>
      <c r="M230" s="403">
        <v>0</v>
      </c>
      <c r="N230" s="404">
        <f t="shared" si="318"/>
        <v>0</v>
      </c>
      <c r="O230" s="404">
        <f t="shared" si="319"/>
        <v>0</v>
      </c>
      <c r="P230" s="405"/>
      <c r="Q230" s="406">
        <f t="shared" si="320"/>
        <v>0</v>
      </c>
      <c r="R230" s="406">
        <f t="shared" si="321"/>
        <v>0</v>
      </c>
      <c r="S230" s="406">
        <f t="shared" si="322"/>
        <v>0</v>
      </c>
      <c r="T230" s="407">
        <f t="shared" si="323"/>
        <v>0</v>
      </c>
      <c r="U230" s="407">
        <f t="shared" si="324"/>
        <v>0</v>
      </c>
      <c r="V230" s="407">
        <f t="shared" si="325"/>
        <v>0</v>
      </c>
      <c r="W230" s="408" t="s">
        <v>157</v>
      </c>
      <c r="X230" s="13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55"/>
      <c r="BT230" s="155"/>
      <c r="BU230" s="155"/>
      <c r="BV230" s="155"/>
      <c r="BW230" s="155"/>
      <c r="BX230" s="155"/>
      <c r="BY230" s="155"/>
      <c r="BZ230" s="155"/>
      <c r="CA230" s="155"/>
      <c r="CB230" s="155"/>
      <c r="CC230" s="155"/>
      <c r="CD230" s="155"/>
      <c r="CE230" s="155"/>
      <c r="CF230" s="155"/>
      <c r="CG230" s="155"/>
      <c r="CH230" s="155"/>
      <c r="CI230" s="155"/>
      <c r="CJ230" s="155"/>
      <c r="CK230" s="155"/>
      <c r="CL230" s="155"/>
      <c r="CM230" s="155"/>
      <c r="CN230" s="155"/>
      <c r="CO230" s="155"/>
      <c r="CP230" s="155"/>
      <c r="CQ230" s="155"/>
      <c r="CR230" s="155"/>
      <c r="CS230" s="155"/>
      <c r="CT230" s="155"/>
      <c r="CU230" s="155"/>
      <c r="CV230" s="155"/>
      <c r="CW230" s="155"/>
      <c r="CX230" s="155"/>
      <c r="CY230" s="155"/>
      <c r="CZ230" s="155"/>
      <c r="DA230" s="155"/>
      <c r="DB230" s="155"/>
      <c r="DC230" s="155"/>
      <c r="DD230" s="155"/>
      <c r="DE230" s="155"/>
      <c r="DF230" s="155"/>
      <c r="DG230" s="155"/>
      <c r="DH230" s="155"/>
      <c r="DI230" s="155"/>
      <c r="DJ230" s="155"/>
      <c r="DK230" s="155"/>
      <c r="DL230" s="155"/>
      <c r="DM230" s="155"/>
      <c r="DN230" s="155"/>
      <c r="DO230" s="155"/>
      <c r="DP230" s="155"/>
      <c r="DQ230" s="155"/>
      <c r="DR230" s="155"/>
      <c r="DS230" s="155"/>
      <c r="DT230" s="155"/>
      <c r="DU230" s="155"/>
      <c r="DV230" s="155"/>
      <c r="DW230" s="155"/>
      <c r="DX230" s="155"/>
      <c r="DY230" s="155"/>
      <c r="DZ230" s="155"/>
      <c r="EA230" s="155"/>
      <c r="EB230" s="155"/>
      <c r="EC230" s="155"/>
      <c r="ED230" s="155"/>
      <c r="EE230" s="155"/>
      <c r="EF230" s="155"/>
      <c r="EG230" s="155"/>
      <c r="EH230" s="155"/>
      <c r="EI230" s="155"/>
      <c r="EJ230" s="155"/>
      <c r="EK230" s="155"/>
      <c r="EL230" s="155"/>
      <c r="EM230" s="155"/>
      <c r="EN230" s="155"/>
      <c r="EO230" s="155"/>
      <c r="EP230" s="155"/>
      <c r="EQ230" s="155"/>
      <c r="ER230" s="155"/>
      <c r="ES230" s="155"/>
      <c r="ET230" s="155"/>
      <c r="EU230" s="155"/>
      <c r="EV230" s="155"/>
      <c r="EW230" s="155"/>
      <c r="EX230" s="155"/>
      <c r="EY230" s="155"/>
      <c r="EZ230" s="155"/>
      <c r="FA230" s="155"/>
      <c r="FB230" s="155"/>
      <c r="FC230" s="155"/>
      <c r="FD230" s="155"/>
      <c r="FE230" s="155"/>
      <c r="FF230" s="155"/>
      <c r="FG230" s="155"/>
      <c r="FH230" s="155"/>
      <c r="FI230" s="155"/>
      <c r="FJ230" s="155"/>
      <c r="FK230" s="155"/>
      <c r="FL230" s="155"/>
      <c r="FM230" s="155"/>
      <c r="FN230" s="155"/>
      <c r="FO230" s="155"/>
      <c r="FP230" s="155"/>
      <c r="FQ230" s="155"/>
      <c r="FR230" s="155"/>
      <c r="FS230" s="155"/>
      <c r="FT230" s="155"/>
      <c r="FU230" s="155"/>
      <c r="FV230" s="155"/>
      <c r="FW230" s="155"/>
      <c r="FX230" s="155"/>
      <c r="FY230" s="155"/>
      <c r="FZ230" s="155"/>
      <c r="GA230" s="155"/>
      <c r="GB230" s="155"/>
      <c r="GC230" s="155"/>
      <c r="GD230" s="155"/>
      <c r="GE230" s="155"/>
      <c r="GF230" s="155"/>
      <c r="GG230" s="155"/>
      <c r="GH230" s="155"/>
      <c r="GI230" s="155"/>
      <c r="GJ230" s="155"/>
      <c r="GK230" s="155"/>
      <c r="GL230" s="155"/>
      <c r="GM230" s="155"/>
      <c r="GN230" s="155"/>
      <c r="GO230" s="155"/>
      <c r="GP230" s="155"/>
      <c r="GQ230" s="155"/>
      <c r="GR230" s="155"/>
      <c r="GS230" s="155"/>
      <c r="GT230" s="155"/>
      <c r="GU230" s="155"/>
      <c r="GV230" s="155"/>
      <c r="GW230" s="155"/>
      <c r="GX230" s="155"/>
      <c r="GY230" s="155"/>
      <c r="GZ230" s="155"/>
      <c r="HA230" s="155"/>
      <c r="HB230" s="155"/>
      <c r="HC230" s="155"/>
      <c r="HD230" s="155"/>
      <c r="HE230" s="155"/>
      <c r="HF230" s="155"/>
      <c r="HG230" s="155"/>
      <c r="HH230" s="155"/>
      <c r="HI230" s="155"/>
      <c r="HJ230" s="155"/>
      <c r="HK230" s="155"/>
      <c r="HL230" s="155"/>
      <c r="HM230" s="155"/>
      <c r="HN230" s="155"/>
      <c r="HO230" s="155"/>
      <c r="HP230" s="155"/>
      <c r="HQ230" s="155"/>
      <c r="HR230" s="155"/>
      <c r="HS230" s="155"/>
      <c r="HT230" s="155"/>
      <c r="HU230" s="155"/>
      <c r="HV230" s="155"/>
      <c r="HW230" s="155"/>
      <c r="HX230" s="155"/>
      <c r="HY230" s="155"/>
      <c r="HZ230" s="155"/>
      <c r="IA230" s="155"/>
      <c r="IB230" s="155"/>
      <c r="IC230" s="155"/>
      <c r="ID230" s="155"/>
      <c r="IE230" s="155"/>
      <c r="IF230" s="155"/>
      <c r="IG230" s="155"/>
      <c r="IH230" s="155"/>
      <c r="II230" s="155"/>
      <c r="IJ230" s="155"/>
      <c r="IK230" s="155"/>
      <c r="IL230" s="155"/>
      <c r="IM230" s="155"/>
      <c r="IN230" s="155"/>
      <c r="IO230" s="155"/>
      <c r="IP230" s="155"/>
      <c r="IQ230" s="155"/>
      <c r="IR230" s="155"/>
    </row>
    <row r="231" spans="1:252" s="102" customFormat="1" ht="19.5" hidden="1" customHeight="1">
      <c r="A231" s="155"/>
      <c r="B231" s="3">
        <v>20</v>
      </c>
      <c r="C231" s="88"/>
      <c r="D231" s="450"/>
      <c r="E231" s="354"/>
      <c r="F231" s="903"/>
      <c r="G231" s="355"/>
      <c r="H231" s="356"/>
      <c r="I231" s="360"/>
      <c r="J231" s="401"/>
      <c r="K231" s="401"/>
      <c r="L231" s="402">
        <f t="shared" si="317"/>
        <v>0</v>
      </c>
      <c r="M231" s="403">
        <v>0</v>
      </c>
      <c r="N231" s="404">
        <f t="shared" si="318"/>
        <v>0</v>
      </c>
      <c r="O231" s="404">
        <f t="shared" si="319"/>
        <v>0</v>
      </c>
      <c r="P231" s="405"/>
      <c r="Q231" s="406">
        <f t="shared" si="320"/>
        <v>0</v>
      </c>
      <c r="R231" s="406">
        <f t="shared" si="321"/>
        <v>0</v>
      </c>
      <c r="S231" s="406">
        <f t="shared" si="322"/>
        <v>0</v>
      </c>
      <c r="T231" s="407">
        <f t="shared" si="323"/>
        <v>0</v>
      </c>
      <c r="U231" s="407">
        <f t="shared" si="324"/>
        <v>0</v>
      </c>
      <c r="V231" s="407">
        <f t="shared" si="325"/>
        <v>0</v>
      </c>
      <c r="W231" s="408" t="s">
        <v>157</v>
      </c>
      <c r="X231" s="13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  <c r="AS231" s="155"/>
      <c r="AT231" s="155"/>
      <c r="AU231" s="155"/>
      <c r="AV231" s="155"/>
      <c r="AW231" s="155"/>
      <c r="AX231" s="155"/>
      <c r="AY231" s="155"/>
      <c r="AZ231" s="155"/>
      <c r="BA231" s="155"/>
      <c r="BB231" s="155"/>
      <c r="BC231" s="155"/>
      <c r="BD231" s="155"/>
      <c r="BE231" s="155"/>
      <c r="BF231" s="155"/>
      <c r="BG231" s="155"/>
      <c r="BH231" s="155"/>
      <c r="BI231" s="155"/>
      <c r="BJ231" s="155"/>
      <c r="BK231" s="155"/>
      <c r="BL231" s="155"/>
      <c r="BM231" s="155"/>
      <c r="BN231" s="155"/>
      <c r="BO231" s="155"/>
      <c r="BP231" s="155"/>
      <c r="BQ231" s="155"/>
      <c r="BR231" s="155"/>
      <c r="BS231" s="155"/>
      <c r="BT231" s="155"/>
      <c r="BU231" s="155"/>
      <c r="BV231" s="155"/>
      <c r="BW231" s="155"/>
      <c r="BX231" s="155"/>
      <c r="BY231" s="155"/>
      <c r="BZ231" s="155"/>
      <c r="CA231" s="155"/>
      <c r="CB231" s="155"/>
      <c r="CC231" s="155"/>
      <c r="CD231" s="155"/>
      <c r="CE231" s="155"/>
      <c r="CF231" s="155"/>
      <c r="CG231" s="155"/>
      <c r="CH231" s="155"/>
      <c r="CI231" s="155"/>
      <c r="CJ231" s="155"/>
      <c r="CK231" s="155"/>
      <c r="CL231" s="155"/>
      <c r="CM231" s="155"/>
      <c r="CN231" s="155"/>
      <c r="CO231" s="155"/>
      <c r="CP231" s="155"/>
      <c r="CQ231" s="155"/>
      <c r="CR231" s="155"/>
      <c r="CS231" s="155"/>
      <c r="CT231" s="155"/>
      <c r="CU231" s="155"/>
      <c r="CV231" s="155"/>
      <c r="CW231" s="155"/>
      <c r="CX231" s="155"/>
      <c r="CY231" s="155"/>
      <c r="CZ231" s="155"/>
      <c r="DA231" s="155"/>
      <c r="DB231" s="155"/>
      <c r="DC231" s="155"/>
      <c r="DD231" s="155"/>
      <c r="DE231" s="155"/>
      <c r="DF231" s="155"/>
      <c r="DG231" s="155"/>
      <c r="DH231" s="155"/>
      <c r="DI231" s="155"/>
      <c r="DJ231" s="155"/>
      <c r="DK231" s="155"/>
      <c r="DL231" s="155"/>
      <c r="DM231" s="155"/>
      <c r="DN231" s="155"/>
      <c r="DO231" s="155"/>
      <c r="DP231" s="155"/>
      <c r="DQ231" s="155"/>
      <c r="DR231" s="155"/>
      <c r="DS231" s="155"/>
      <c r="DT231" s="155"/>
      <c r="DU231" s="155"/>
      <c r="DV231" s="155"/>
      <c r="DW231" s="155"/>
      <c r="DX231" s="155"/>
      <c r="DY231" s="155"/>
      <c r="DZ231" s="155"/>
      <c r="EA231" s="155"/>
      <c r="EB231" s="155"/>
      <c r="EC231" s="155"/>
      <c r="ED231" s="155"/>
      <c r="EE231" s="155"/>
      <c r="EF231" s="155"/>
      <c r="EG231" s="155"/>
      <c r="EH231" s="155"/>
      <c r="EI231" s="155"/>
      <c r="EJ231" s="155"/>
      <c r="EK231" s="155"/>
      <c r="EL231" s="155"/>
      <c r="EM231" s="155"/>
      <c r="EN231" s="155"/>
      <c r="EO231" s="155"/>
      <c r="EP231" s="155"/>
      <c r="EQ231" s="155"/>
      <c r="ER231" s="155"/>
      <c r="ES231" s="155"/>
      <c r="ET231" s="155"/>
      <c r="EU231" s="155"/>
      <c r="EV231" s="155"/>
      <c r="EW231" s="155"/>
      <c r="EX231" s="155"/>
      <c r="EY231" s="155"/>
      <c r="EZ231" s="155"/>
      <c r="FA231" s="155"/>
      <c r="FB231" s="155"/>
      <c r="FC231" s="155"/>
      <c r="FD231" s="155"/>
      <c r="FE231" s="155"/>
      <c r="FF231" s="155"/>
      <c r="FG231" s="155"/>
      <c r="FH231" s="155"/>
      <c r="FI231" s="155"/>
      <c r="FJ231" s="155"/>
      <c r="FK231" s="155"/>
      <c r="FL231" s="155"/>
      <c r="FM231" s="155"/>
      <c r="FN231" s="155"/>
      <c r="FO231" s="155"/>
      <c r="FP231" s="155"/>
      <c r="FQ231" s="155"/>
      <c r="FR231" s="155"/>
      <c r="FS231" s="155"/>
      <c r="FT231" s="155"/>
      <c r="FU231" s="155"/>
      <c r="FV231" s="155"/>
      <c r="FW231" s="155"/>
      <c r="FX231" s="155"/>
      <c r="FY231" s="155"/>
      <c r="FZ231" s="155"/>
      <c r="GA231" s="155"/>
      <c r="GB231" s="155"/>
      <c r="GC231" s="155"/>
      <c r="GD231" s="155"/>
      <c r="GE231" s="155"/>
      <c r="GF231" s="155"/>
      <c r="GG231" s="155"/>
      <c r="GH231" s="155"/>
      <c r="GI231" s="155"/>
      <c r="GJ231" s="155"/>
      <c r="GK231" s="155"/>
      <c r="GL231" s="155"/>
      <c r="GM231" s="155"/>
      <c r="GN231" s="155"/>
      <c r="GO231" s="155"/>
      <c r="GP231" s="155"/>
      <c r="GQ231" s="155"/>
      <c r="GR231" s="155"/>
      <c r="GS231" s="155"/>
      <c r="GT231" s="155"/>
      <c r="GU231" s="155"/>
      <c r="GV231" s="155"/>
      <c r="GW231" s="155"/>
      <c r="GX231" s="155"/>
      <c r="GY231" s="155"/>
      <c r="GZ231" s="155"/>
      <c r="HA231" s="155"/>
      <c r="HB231" s="155"/>
      <c r="HC231" s="155"/>
      <c r="HD231" s="155"/>
      <c r="HE231" s="155"/>
      <c r="HF231" s="155"/>
      <c r="HG231" s="155"/>
      <c r="HH231" s="155"/>
      <c r="HI231" s="155"/>
      <c r="HJ231" s="155"/>
      <c r="HK231" s="155"/>
      <c r="HL231" s="155"/>
      <c r="HM231" s="155"/>
      <c r="HN231" s="155"/>
      <c r="HO231" s="155"/>
      <c r="HP231" s="155"/>
      <c r="HQ231" s="155"/>
      <c r="HR231" s="155"/>
      <c r="HS231" s="155"/>
      <c r="HT231" s="155"/>
      <c r="HU231" s="155"/>
      <c r="HV231" s="155"/>
      <c r="HW231" s="155"/>
      <c r="HX231" s="155"/>
      <c r="HY231" s="155"/>
      <c r="HZ231" s="155"/>
      <c r="IA231" s="155"/>
      <c r="IB231" s="155"/>
      <c r="IC231" s="155"/>
      <c r="ID231" s="155"/>
      <c r="IE231" s="155"/>
      <c r="IF231" s="155"/>
      <c r="IG231" s="155"/>
      <c r="IH231" s="155"/>
      <c r="II231" s="155"/>
      <c r="IJ231" s="155"/>
      <c r="IK231" s="155"/>
      <c r="IL231" s="155"/>
      <c r="IM231" s="155"/>
      <c r="IN231" s="155"/>
      <c r="IO231" s="155"/>
      <c r="IP231" s="155"/>
      <c r="IQ231" s="155"/>
      <c r="IR231" s="155"/>
    </row>
    <row r="232" spans="1:252" s="102" customFormat="1" ht="19.5" hidden="1" customHeight="1">
      <c r="A232" s="155"/>
      <c r="B232" s="3">
        <v>21</v>
      </c>
      <c r="C232" s="88"/>
      <c r="D232" s="450"/>
      <c r="E232" s="354"/>
      <c r="F232" s="903"/>
      <c r="G232" s="355"/>
      <c r="H232" s="356"/>
      <c r="I232" s="360"/>
      <c r="J232" s="401"/>
      <c r="K232" s="401"/>
      <c r="L232" s="402">
        <f t="shared" si="317"/>
        <v>0</v>
      </c>
      <c r="M232" s="403">
        <v>0</v>
      </c>
      <c r="N232" s="404">
        <f t="shared" si="318"/>
        <v>0</v>
      </c>
      <c r="O232" s="404">
        <f t="shared" si="319"/>
        <v>0</v>
      </c>
      <c r="P232" s="405"/>
      <c r="Q232" s="406">
        <f t="shared" si="320"/>
        <v>0</v>
      </c>
      <c r="R232" s="406">
        <f t="shared" si="321"/>
        <v>0</v>
      </c>
      <c r="S232" s="406">
        <f t="shared" si="322"/>
        <v>0</v>
      </c>
      <c r="T232" s="407">
        <f t="shared" si="323"/>
        <v>0</v>
      </c>
      <c r="U232" s="407">
        <f t="shared" si="324"/>
        <v>0</v>
      </c>
      <c r="V232" s="407">
        <f t="shared" si="325"/>
        <v>0</v>
      </c>
      <c r="W232" s="408" t="s">
        <v>157</v>
      </c>
      <c r="X232" s="13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  <c r="AS232" s="155"/>
      <c r="AT232" s="155"/>
      <c r="AU232" s="155"/>
      <c r="AV232" s="155"/>
      <c r="AW232" s="155"/>
      <c r="AX232" s="155"/>
      <c r="AY232" s="155"/>
      <c r="AZ232" s="155"/>
      <c r="BA232" s="155"/>
      <c r="BB232" s="155"/>
      <c r="BC232" s="155"/>
      <c r="BD232" s="155"/>
      <c r="BE232" s="155"/>
      <c r="BF232" s="155"/>
      <c r="BG232" s="155"/>
      <c r="BH232" s="155"/>
      <c r="BI232" s="155"/>
      <c r="BJ232" s="155"/>
      <c r="BK232" s="155"/>
      <c r="BL232" s="155"/>
      <c r="BM232" s="155"/>
      <c r="BN232" s="155"/>
      <c r="BO232" s="155"/>
      <c r="BP232" s="155"/>
      <c r="BQ232" s="155"/>
      <c r="BR232" s="155"/>
      <c r="BS232" s="155"/>
      <c r="BT232" s="155"/>
      <c r="BU232" s="155"/>
      <c r="BV232" s="155"/>
      <c r="BW232" s="155"/>
      <c r="BX232" s="155"/>
      <c r="BY232" s="155"/>
      <c r="BZ232" s="155"/>
      <c r="CA232" s="155"/>
      <c r="CB232" s="155"/>
      <c r="CC232" s="155"/>
      <c r="CD232" s="155"/>
      <c r="CE232" s="155"/>
      <c r="CF232" s="155"/>
      <c r="CG232" s="155"/>
      <c r="CH232" s="155"/>
      <c r="CI232" s="155"/>
      <c r="CJ232" s="155"/>
      <c r="CK232" s="155"/>
      <c r="CL232" s="155"/>
      <c r="CM232" s="155"/>
      <c r="CN232" s="155"/>
      <c r="CO232" s="155"/>
      <c r="CP232" s="155"/>
      <c r="CQ232" s="155"/>
      <c r="CR232" s="155"/>
      <c r="CS232" s="155"/>
      <c r="CT232" s="155"/>
      <c r="CU232" s="155"/>
      <c r="CV232" s="155"/>
      <c r="CW232" s="155"/>
      <c r="CX232" s="155"/>
      <c r="CY232" s="155"/>
      <c r="CZ232" s="155"/>
      <c r="DA232" s="155"/>
      <c r="DB232" s="155"/>
      <c r="DC232" s="155"/>
      <c r="DD232" s="155"/>
      <c r="DE232" s="155"/>
      <c r="DF232" s="155"/>
      <c r="DG232" s="155"/>
      <c r="DH232" s="155"/>
      <c r="DI232" s="155"/>
      <c r="DJ232" s="155"/>
      <c r="DK232" s="155"/>
      <c r="DL232" s="155"/>
      <c r="DM232" s="155"/>
      <c r="DN232" s="155"/>
      <c r="DO232" s="155"/>
      <c r="DP232" s="155"/>
      <c r="DQ232" s="155"/>
      <c r="DR232" s="155"/>
      <c r="DS232" s="155"/>
      <c r="DT232" s="155"/>
      <c r="DU232" s="155"/>
      <c r="DV232" s="155"/>
      <c r="DW232" s="155"/>
      <c r="DX232" s="155"/>
      <c r="DY232" s="155"/>
      <c r="DZ232" s="155"/>
      <c r="EA232" s="155"/>
      <c r="EB232" s="155"/>
      <c r="EC232" s="155"/>
      <c r="ED232" s="155"/>
      <c r="EE232" s="155"/>
      <c r="EF232" s="155"/>
      <c r="EG232" s="155"/>
      <c r="EH232" s="155"/>
      <c r="EI232" s="155"/>
      <c r="EJ232" s="155"/>
      <c r="EK232" s="155"/>
      <c r="EL232" s="155"/>
      <c r="EM232" s="155"/>
      <c r="EN232" s="155"/>
      <c r="EO232" s="155"/>
      <c r="EP232" s="155"/>
      <c r="EQ232" s="155"/>
      <c r="ER232" s="155"/>
      <c r="ES232" s="155"/>
      <c r="ET232" s="155"/>
      <c r="EU232" s="155"/>
      <c r="EV232" s="155"/>
      <c r="EW232" s="155"/>
      <c r="EX232" s="155"/>
      <c r="EY232" s="155"/>
      <c r="EZ232" s="155"/>
      <c r="FA232" s="155"/>
      <c r="FB232" s="155"/>
      <c r="FC232" s="155"/>
      <c r="FD232" s="155"/>
      <c r="FE232" s="155"/>
      <c r="FF232" s="155"/>
      <c r="FG232" s="155"/>
      <c r="FH232" s="155"/>
      <c r="FI232" s="155"/>
      <c r="FJ232" s="155"/>
      <c r="FK232" s="155"/>
      <c r="FL232" s="155"/>
      <c r="FM232" s="155"/>
      <c r="FN232" s="155"/>
      <c r="FO232" s="155"/>
      <c r="FP232" s="155"/>
      <c r="FQ232" s="155"/>
      <c r="FR232" s="155"/>
      <c r="FS232" s="155"/>
      <c r="FT232" s="155"/>
      <c r="FU232" s="155"/>
      <c r="FV232" s="155"/>
      <c r="FW232" s="155"/>
      <c r="FX232" s="155"/>
      <c r="FY232" s="155"/>
      <c r="FZ232" s="155"/>
      <c r="GA232" s="155"/>
      <c r="GB232" s="155"/>
      <c r="GC232" s="155"/>
      <c r="GD232" s="155"/>
      <c r="GE232" s="155"/>
      <c r="GF232" s="155"/>
      <c r="GG232" s="155"/>
      <c r="GH232" s="155"/>
      <c r="GI232" s="155"/>
      <c r="GJ232" s="155"/>
      <c r="GK232" s="155"/>
      <c r="GL232" s="155"/>
      <c r="GM232" s="155"/>
      <c r="GN232" s="155"/>
      <c r="GO232" s="155"/>
      <c r="GP232" s="155"/>
      <c r="GQ232" s="155"/>
      <c r="GR232" s="155"/>
      <c r="GS232" s="155"/>
      <c r="GT232" s="155"/>
      <c r="GU232" s="155"/>
      <c r="GV232" s="155"/>
      <c r="GW232" s="155"/>
      <c r="GX232" s="155"/>
      <c r="GY232" s="155"/>
      <c r="GZ232" s="155"/>
      <c r="HA232" s="155"/>
      <c r="HB232" s="155"/>
      <c r="HC232" s="155"/>
      <c r="HD232" s="155"/>
      <c r="HE232" s="155"/>
      <c r="HF232" s="155"/>
      <c r="HG232" s="155"/>
      <c r="HH232" s="155"/>
      <c r="HI232" s="155"/>
      <c r="HJ232" s="155"/>
      <c r="HK232" s="155"/>
      <c r="HL232" s="155"/>
      <c r="HM232" s="155"/>
      <c r="HN232" s="155"/>
      <c r="HO232" s="155"/>
      <c r="HP232" s="155"/>
      <c r="HQ232" s="155"/>
      <c r="HR232" s="155"/>
      <c r="HS232" s="155"/>
      <c r="HT232" s="155"/>
      <c r="HU232" s="155"/>
      <c r="HV232" s="155"/>
      <c r="HW232" s="155"/>
      <c r="HX232" s="155"/>
      <c r="HY232" s="155"/>
      <c r="HZ232" s="155"/>
      <c r="IA232" s="155"/>
      <c r="IB232" s="155"/>
      <c r="IC232" s="155"/>
      <c r="ID232" s="155"/>
      <c r="IE232" s="155"/>
      <c r="IF232" s="155"/>
      <c r="IG232" s="155"/>
      <c r="IH232" s="155"/>
      <c r="II232" s="155"/>
      <c r="IJ232" s="155"/>
      <c r="IK232" s="155"/>
      <c r="IL232" s="155"/>
      <c r="IM232" s="155"/>
      <c r="IN232" s="155"/>
      <c r="IO232" s="155"/>
      <c r="IP232" s="155"/>
      <c r="IQ232" s="155"/>
      <c r="IR232" s="155"/>
    </row>
    <row r="233" spans="1:252" s="102" customFormat="1" ht="19.5" hidden="1" customHeight="1">
      <c r="A233" s="155"/>
      <c r="B233" s="3">
        <v>22</v>
      </c>
      <c r="C233" s="88"/>
      <c r="D233" s="450"/>
      <c r="E233" s="354"/>
      <c r="F233" s="903"/>
      <c r="G233" s="355"/>
      <c r="H233" s="356"/>
      <c r="I233" s="360"/>
      <c r="J233" s="401"/>
      <c r="K233" s="401"/>
      <c r="L233" s="402">
        <f t="shared" si="317"/>
        <v>0</v>
      </c>
      <c r="M233" s="403">
        <v>0</v>
      </c>
      <c r="N233" s="404">
        <f t="shared" si="318"/>
        <v>0</v>
      </c>
      <c r="O233" s="404">
        <f t="shared" si="319"/>
        <v>0</v>
      </c>
      <c r="P233" s="405"/>
      <c r="Q233" s="406">
        <f t="shared" si="320"/>
        <v>0</v>
      </c>
      <c r="R233" s="406">
        <f t="shared" si="321"/>
        <v>0</v>
      </c>
      <c r="S233" s="406">
        <f t="shared" si="322"/>
        <v>0</v>
      </c>
      <c r="T233" s="407">
        <f t="shared" si="323"/>
        <v>0</v>
      </c>
      <c r="U233" s="407">
        <f t="shared" si="324"/>
        <v>0</v>
      </c>
      <c r="V233" s="407">
        <f t="shared" si="325"/>
        <v>0</v>
      </c>
      <c r="W233" s="408" t="s">
        <v>157</v>
      </c>
      <c r="X233" s="13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  <c r="AS233" s="155"/>
      <c r="AT233" s="155"/>
      <c r="AU233" s="155"/>
      <c r="AV233" s="155"/>
      <c r="AW233" s="155"/>
      <c r="AX233" s="155"/>
      <c r="AY233" s="155"/>
      <c r="AZ233" s="155"/>
      <c r="BA233" s="155"/>
      <c r="BB233" s="155"/>
      <c r="BC233" s="155"/>
      <c r="BD233" s="155"/>
      <c r="BE233" s="155"/>
      <c r="BF233" s="155"/>
      <c r="BG233" s="155"/>
      <c r="BH233" s="155"/>
      <c r="BI233" s="155"/>
      <c r="BJ233" s="155"/>
      <c r="BK233" s="155"/>
      <c r="BL233" s="155"/>
      <c r="BM233" s="155"/>
      <c r="BN233" s="155"/>
      <c r="BO233" s="155"/>
      <c r="BP233" s="155"/>
      <c r="BQ233" s="155"/>
      <c r="BR233" s="155"/>
      <c r="BS233" s="155"/>
      <c r="BT233" s="155"/>
      <c r="BU233" s="155"/>
      <c r="BV233" s="155"/>
      <c r="BW233" s="155"/>
      <c r="BX233" s="155"/>
      <c r="BY233" s="155"/>
      <c r="BZ233" s="155"/>
      <c r="CA233" s="155"/>
      <c r="CB233" s="155"/>
      <c r="CC233" s="155"/>
      <c r="CD233" s="155"/>
      <c r="CE233" s="155"/>
      <c r="CF233" s="155"/>
      <c r="CG233" s="155"/>
      <c r="CH233" s="155"/>
      <c r="CI233" s="155"/>
      <c r="CJ233" s="155"/>
      <c r="CK233" s="155"/>
      <c r="CL233" s="155"/>
      <c r="CM233" s="155"/>
      <c r="CN233" s="155"/>
      <c r="CO233" s="155"/>
      <c r="CP233" s="155"/>
      <c r="CQ233" s="155"/>
      <c r="CR233" s="155"/>
      <c r="CS233" s="155"/>
      <c r="CT233" s="155"/>
      <c r="CU233" s="155"/>
      <c r="CV233" s="155"/>
      <c r="CW233" s="155"/>
      <c r="CX233" s="155"/>
      <c r="CY233" s="155"/>
      <c r="CZ233" s="155"/>
      <c r="DA233" s="155"/>
      <c r="DB233" s="155"/>
      <c r="DC233" s="155"/>
      <c r="DD233" s="155"/>
      <c r="DE233" s="155"/>
      <c r="DF233" s="155"/>
      <c r="DG233" s="155"/>
      <c r="DH233" s="155"/>
      <c r="DI233" s="155"/>
      <c r="DJ233" s="155"/>
      <c r="DK233" s="155"/>
      <c r="DL233" s="155"/>
      <c r="DM233" s="155"/>
      <c r="DN233" s="155"/>
      <c r="DO233" s="155"/>
      <c r="DP233" s="155"/>
      <c r="DQ233" s="155"/>
      <c r="DR233" s="155"/>
      <c r="DS233" s="155"/>
      <c r="DT233" s="155"/>
      <c r="DU233" s="155"/>
      <c r="DV233" s="155"/>
      <c r="DW233" s="155"/>
      <c r="DX233" s="155"/>
      <c r="DY233" s="155"/>
      <c r="DZ233" s="155"/>
      <c r="EA233" s="155"/>
      <c r="EB233" s="155"/>
      <c r="EC233" s="155"/>
      <c r="ED233" s="155"/>
      <c r="EE233" s="155"/>
      <c r="EF233" s="155"/>
      <c r="EG233" s="155"/>
      <c r="EH233" s="155"/>
      <c r="EI233" s="155"/>
      <c r="EJ233" s="155"/>
      <c r="EK233" s="155"/>
      <c r="EL233" s="155"/>
      <c r="EM233" s="155"/>
      <c r="EN233" s="155"/>
      <c r="EO233" s="155"/>
      <c r="EP233" s="155"/>
      <c r="EQ233" s="155"/>
      <c r="ER233" s="155"/>
      <c r="ES233" s="155"/>
      <c r="ET233" s="155"/>
      <c r="EU233" s="155"/>
      <c r="EV233" s="155"/>
      <c r="EW233" s="155"/>
      <c r="EX233" s="155"/>
      <c r="EY233" s="155"/>
      <c r="EZ233" s="155"/>
      <c r="FA233" s="155"/>
      <c r="FB233" s="155"/>
      <c r="FC233" s="155"/>
      <c r="FD233" s="155"/>
      <c r="FE233" s="155"/>
      <c r="FF233" s="155"/>
      <c r="FG233" s="155"/>
      <c r="FH233" s="155"/>
      <c r="FI233" s="155"/>
      <c r="FJ233" s="155"/>
      <c r="FK233" s="155"/>
      <c r="FL233" s="155"/>
      <c r="FM233" s="155"/>
      <c r="FN233" s="155"/>
      <c r="FO233" s="155"/>
      <c r="FP233" s="155"/>
      <c r="FQ233" s="155"/>
      <c r="FR233" s="155"/>
      <c r="FS233" s="155"/>
      <c r="FT233" s="155"/>
      <c r="FU233" s="155"/>
      <c r="FV233" s="155"/>
      <c r="FW233" s="155"/>
      <c r="FX233" s="155"/>
      <c r="FY233" s="155"/>
      <c r="FZ233" s="155"/>
      <c r="GA233" s="155"/>
      <c r="GB233" s="155"/>
      <c r="GC233" s="155"/>
      <c r="GD233" s="155"/>
      <c r="GE233" s="155"/>
      <c r="GF233" s="155"/>
      <c r="GG233" s="155"/>
      <c r="GH233" s="155"/>
      <c r="GI233" s="155"/>
      <c r="GJ233" s="155"/>
      <c r="GK233" s="155"/>
      <c r="GL233" s="155"/>
      <c r="GM233" s="155"/>
      <c r="GN233" s="155"/>
      <c r="GO233" s="155"/>
      <c r="GP233" s="155"/>
      <c r="GQ233" s="155"/>
      <c r="GR233" s="155"/>
      <c r="GS233" s="155"/>
      <c r="GT233" s="155"/>
      <c r="GU233" s="155"/>
      <c r="GV233" s="155"/>
      <c r="GW233" s="155"/>
      <c r="GX233" s="155"/>
      <c r="GY233" s="155"/>
      <c r="GZ233" s="155"/>
      <c r="HA233" s="155"/>
      <c r="HB233" s="155"/>
      <c r="HC233" s="155"/>
      <c r="HD233" s="155"/>
      <c r="HE233" s="155"/>
      <c r="HF233" s="155"/>
      <c r="HG233" s="155"/>
      <c r="HH233" s="155"/>
      <c r="HI233" s="155"/>
      <c r="HJ233" s="155"/>
      <c r="HK233" s="155"/>
      <c r="HL233" s="155"/>
      <c r="HM233" s="155"/>
      <c r="HN233" s="155"/>
      <c r="HO233" s="155"/>
      <c r="HP233" s="155"/>
      <c r="HQ233" s="155"/>
      <c r="HR233" s="155"/>
      <c r="HS233" s="155"/>
      <c r="HT233" s="155"/>
      <c r="HU233" s="155"/>
      <c r="HV233" s="155"/>
      <c r="HW233" s="155"/>
      <c r="HX233" s="155"/>
      <c r="HY233" s="155"/>
      <c r="HZ233" s="155"/>
      <c r="IA233" s="155"/>
      <c r="IB233" s="155"/>
      <c r="IC233" s="155"/>
      <c r="ID233" s="155"/>
      <c r="IE233" s="155"/>
      <c r="IF233" s="155"/>
      <c r="IG233" s="155"/>
      <c r="IH233" s="155"/>
      <c r="II233" s="155"/>
      <c r="IJ233" s="155"/>
      <c r="IK233" s="155"/>
      <c r="IL233" s="155"/>
      <c r="IM233" s="155"/>
      <c r="IN233" s="155"/>
      <c r="IO233" s="155"/>
      <c r="IP233" s="155"/>
      <c r="IQ233" s="155"/>
      <c r="IR233" s="155"/>
    </row>
    <row r="234" spans="1:252" s="102" customFormat="1" ht="19.5" hidden="1" customHeight="1">
      <c r="A234" s="155"/>
      <c r="B234" s="3">
        <v>23</v>
      </c>
      <c r="C234" s="88"/>
      <c r="D234" s="450"/>
      <c r="E234" s="354"/>
      <c r="F234" s="903"/>
      <c r="G234" s="355"/>
      <c r="H234" s="356"/>
      <c r="I234" s="360"/>
      <c r="J234" s="401"/>
      <c r="K234" s="401"/>
      <c r="L234" s="402">
        <f t="shared" si="317"/>
        <v>0</v>
      </c>
      <c r="M234" s="403">
        <v>0</v>
      </c>
      <c r="N234" s="404">
        <f t="shared" si="318"/>
        <v>0</v>
      </c>
      <c r="O234" s="404">
        <f t="shared" si="319"/>
        <v>0</v>
      </c>
      <c r="P234" s="405"/>
      <c r="Q234" s="406">
        <f t="shared" si="320"/>
        <v>0</v>
      </c>
      <c r="R234" s="406">
        <f t="shared" si="321"/>
        <v>0</v>
      </c>
      <c r="S234" s="406">
        <f t="shared" si="322"/>
        <v>0</v>
      </c>
      <c r="T234" s="407">
        <f t="shared" si="323"/>
        <v>0</v>
      </c>
      <c r="U234" s="407">
        <f t="shared" si="324"/>
        <v>0</v>
      </c>
      <c r="V234" s="407">
        <f t="shared" si="325"/>
        <v>0</v>
      </c>
      <c r="W234" s="408" t="s">
        <v>157</v>
      </c>
      <c r="X234" s="13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  <c r="AS234" s="155"/>
      <c r="AT234" s="155"/>
      <c r="AU234" s="155"/>
      <c r="AV234" s="155"/>
      <c r="AW234" s="155"/>
      <c r="AX234" s="155"/>
      <c r="AY234" s="155"/>
      <c r="AZ234" s="155"/>
      <c r="BA234" s="155"/>
      <c r="BB234" s="155"/>
      <c r="BC234" s="155"/>
      <c r="BD234" s="155"/>
      <c r="BE234" s="155"/>
      <c r="BF234" s="155"/>
      <c r="BG234" s="155"/>
      <c r="BH234" s="155"/>
      <c r="BI234" s="155"/>
      <c r="BJ234" s="155"/>
      <c r="BK234" s="155"/>
      <c r="BL234" s="155"/>
      <c r="BM234" s="155"/>
      <c r="BN234" s="155"/>
      <c r="BO234" s="155"/>
      <c r="BP234" s="155"/>
      <c r="BQ234" s="155"/>
      <c r="BR234" s="155"/>
      <c r="BS234" s="155"/>
      <c r="BT234" s="155"/>
      <c r="BU234" s="155"/>
      <c r="BV234" s="155"/>
      <c r="BW234" s="155"/>
      <c r="BX234" s="155"/>
      <c r="BY234" s="155"/>
      <c r="BZ234" s="155"/>
      <c r="CA234" s="155"/>
      <c r="CB234" s="155"/>
      <c r="CC234" s="155"/>
      <c r="CD234" s="155"/>
      <c r="CE234" s="155"/>
      <c r="CF234" s="155"/>
      <c r="CG234" s="155"/>
      <c r="CH234" s="155"/>
      <c r="CI234" s="155"/>
      <c r="CJ234" s="155"/>
      <c r="CK234" s="155"/>
      <c r="CL234" s="155"/>
      <c r="CM234" s="155"/>
      <c r="CN234" s="155"/>
      <c r="CO234" s="155"/>
      <c r="CP234" s="155"/>
      <c r="CQ234" s="155"/>
      <c r="CR234" s="155"/>
      <c r="CS234" s="155"/>
      <c r="CT234" s="155"/>
      <c r="CU234" s="155"/>
      <c r="CV234" s="155"/>
      <c r="CW234" s="155"/>
      <c r="CX234" s="155"/>
      <c r="CY234" s="155"/>
      <c r="CZ234" s="155"/>
      <c r="DA234" s="155"/>
      <c r="DB234" s="155"/>
      <c r="DC234" s="155"/>
      <c r="DD234" s="155"/>
      <c r="DE234" s="155"/>
      <c r="DF234" s="155"/>
      <c r="DG234" s="155"/>
      <c r="DH234" s="155"/>
      <c r="DI234" s="155"/>
      <c r="DJ234" s="155"/>
      <c r="DK234" s="155"/>
      <c r="DL234" s="155"/>
      <c r="DM234" s="155"/>
      <c r="DN234" s="155"/>
      <c r="DO234" s="155"/>
      <c r="DP234" s="155"/>
      <c r="DQ234" s="155"/>
      <c r="DR234" s="155"/>
      <c r="DS234" s="155"/>
      <c r="DT234" s="155"/>
      <c r="DU234" s="155"/>
      <c r="DV234" s="155"/>
      <c r="DW234" s="155"/>
      <c r="DX234" s="155"/>
      <c r="DY234" s="155"/>
      <c r="DZ234" s="155"/>
      <c r="EA234" s="155"/>
      <c r="EB234" s="155"/>
      <c r="EC234" s="155"/>
      <c r="ED234" s="155"/>
      <c r="EE234" s="155"/>
      <c r="EF234" s="155"/>
      <c r="EG234" s="155"/>
      <c r="EH234" s="155"/>
      <c r="EI234" s="155"/>
      <c r="EJ234" s="155"/>
      <c r="EK234" s="155"/>
      <c r="EL234" s="155"/>
      <c r="EM234" s="155"/>
      <c r="EN234" s="155"/>
      <c r="EO234" s="155"/>
      <c r="EP234" s="155"/>
      <c r="EQ234" s="155"/>
      <c r="ER234" s="155"/>
      <c r="ES234" s="155"/>
      <c r="ET234" s="155"/>
      <c r="EU234" s="155"/>
      <c r="EV234" s="155"/>
      <c r="EW234" s="155"/>
      <c r="EX234" s="155"/>
      <c r="EY234" s="155"/>
      <c r="EZ234" s="155"/>
      <c r="FA234" s="155"/>
      <c r="FB234" s="155"/>
      <c r="FC234" s="155"/>
      <c r="FD234" s="155"/>
      <c r="FE234" s="155"/>
      <c r="FF234" s="155"/>
      <c r="FG234" s="155"/>
      <c r="FH234" s="155"/>
      <c r="FI234" s="155"/>
      <c r="FJ234" s="155"/>
      <c r="FK234" s="155"/>
      <c r="FL234" s="155"/>
      <c r="FM234" s="155"/>
      <c r="FN234" s="155"/>
      <c r="FO234" s="155"/>
      <c r="FP234" s="155"/>
      <c r="FQ234" s="155"/>
      <c r="FR234" s="155"/>
      <c r="FS234" s="155"/>
      <c r="FT234" s="155"/>
      <c r="FU234" s="155"/>
      <c r="FV234" s="155"/>
      <c r="FW234" s="155"/>
      <c r="FX234" s="155"/>
      <c r="FY234" s="155"/>
      <c r="FZ234" s="155"/>
      <c r="GA234" s="155"/>
      <c r="GB234" s="155"/>
      <c r="GC234" s="155"/>
      <c r="GD234" s="155"/>
      <c r="GE234" s="155"/>
      <c r="GF234" s="155"/>
      <c r="GG234" s="155"/>
      <c r="GH234" s="155"/>
      <c r="GI234" s="155"/>
      <c r="GJ234" s="155"/>
      <c r="GK234" s="155"/>
      <c r="GL234" s="155"/>
      <c r="GM234" s="155"/>
      <c r="GN234" s="155"/>
      <c r="GO234" s="155"/>
      <c r="GP234" s="155"/>
      <c r="GQ234" s="155"/>
      <c r="GR234" s="155"/>
      <c r="GS234" s="155"/>
      <c r="GT234" s="155"/>
      <c r="GU234" s="155"/>
      <c r="GV234" s="155"/>
      <c r="GW234" s="155"/>
      <c r="GX234" s="155"/>
      <c r="GY234" s="155"/>
      <c r="GZ234" s="155"/>
      <c r="HA234" s="155"/>
      <c r="HB234" s="155"/>
      <c r="HC234" s="155"/>
      <c r="HD234" s="155"/>
      <c r="HE234" s="155"/>
      <c r="HF234" s="155"/>
      <c r="HG234" s="155"/>
      <c r="HH234" s="155"/>
      <c r="HI234" s="155"/>
      <c r="HJ234" s="155"/>
      <c r="HK234" s="155"/>
      <c r="HL234" s="155"/>
      <c r="HM234" s="155"/>
      <c r="HN234" s="155"/>
      <c r="HO234" s="155"/>
      <c r="HP234" s="155"/>
      <c r="HQ234" s="155"/>
      <c r="HR234" s="155"/>
      <c r="HS234" s="155"/>
      <c r="HT234" s="155"/>
      <c r="HU234" s="155"/>
      <c r="HV234" s="155"/>
      <c r="HW234" s="155"/>
      <c r="HX234" s="155"/>
      <c r="HY234" s="155"/>
      <c r="HZ234" s="155"/>
      <c r="IA234" s="155"/>
      <c r="IB234" s="155"/>
      <c r="IC234" s="155"/>
      <c r="ID234" s="155"/>
      <c r="IE234" s="155"/>
      <c r="IF234" s="155"/>
      <c r="IG234" s="155"/>
      <c r="IH234" s="155"/>
      <c r="II234" s="155"/>
      <c r="IJ234" s="155"/>
      <c r="IK234" s="155"/>
      <c r="IL234" s="155"/>
      <c r="IM234" s="155"/>
      <c r="IN234" s="155"/>
      <c r="IO234" s="155"/>
      <c r="IP234" s="155"/>
      <c r="IQ234" s="155"/>
      <c r="IR234" s="155"/>
    </row>
    <row r="235" spans="1:252" s="102" customFormat="1" ht="19.5" hidden="1" customHeight="1">
      <c r="A235" s="155"/>
      <c r="B235" s="3">
        <v>24</v>
      </c>
      <c r="C235" s="88"/>
      <c r="D235" s="450"/>
      <c r="E235" s="354"/>
      <c r="F235" s="903"/>
      <c r="G235" s="355"/>
      <c r="H235" s="356"/>
      <c r="I235" s="360"/>
      <c r="J235" s="401"/>
      <c r="K235" s="401"/>
      <c r="L235" s="402">
        <f t="shared" si="317"/>
        <v>0</v>
      </c>
      <c r="M235" s="403">
        <v>0</v>
      </c>
      <c r="N235" s="404">
        <f t="shared" si="318"/>
        <v>0</v>
      </c>
      <c r="O235" s="404">
        <f t="shared" si="319"/>
        <v>0</v>
      </c>
      <c r="P235" s="405"/>
      <c r="Q235" s="406">
        <f t="shared" si="320"/>
        <v>0</v>
      </c>
      <c r="R235" s="406">
        <f t="shared" si="321"/>
        <v>0</v>
      </c>
      <c r="S235" s="406">
        <f t="shared" si="322"/>
        <v>0</v>
      </c>
      <c r="T235" s="407">
        <f t="shared" si="323"/>
        <v>0</v>
      </c>
      <c r="U235" s="407">
        <f t="shared" si="324"/>
        <v>0</v>
      </c>
      <c r="V235" s="407">
        <f t="shared" si="325"/>
        <v>0</v>
      </c>
      <c r="W235" s="408" t="s">
        <v>157</v>
      </c>
      <c r="X235" s="13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  <c r="AS235" s="155"/>
      <c r="AT235" s="155"/>
      <c r="AU235" s="155"/>
      <c r="AV235" s="155"/>
      <c r="AW235" s="155"/>
      <c r="AX235" s="155"/>
      <c r="AY235" s="155"/>
      <c r="AZ235" s="155"/>
      <c r="BA235" s="155"/>
      <c r="BB235" s="155"/>
      <c r="BC235" s="155"/>
      <c r="BD235" s="155"/>
      <c r="BE235" s="155"/>
      <c r="BF235" s="155"/>
      <c r="BG235" s="155"/>
      <c r="BH235" s="155"/>
      <c r="BI235" s="155"/>
      <c r="BJ235" s="155"/>
      <c r="BK235" s="155"/>
      <c r="BL235" s="155"/>
      <c r="BM235" s="155"/>
      <c r="BN235" s="155"/>
      <c r="BO235" s="155"/>
      <c r="BP235" s="155"/>
      <c r="BQ235" s="155"/>
      <c r="BR235" s="155"/>
      <c r="BS235" s="155"/>
      <c r="BT235" s="155"/>
      <c r="BU235" s="155"/>
      <c r="BV235" s="155"/>
      <c r="BW235" s="155"/>
      <c r="BX235" s="155"/>
      <c r="BY235" s="155"/>
      <c r="BZ235" s="155"/>
      <c r="CA235" s="155"/>
      <c r="CB235" s="155"/>
      <c r="CC235" s="155"/>
      <c r="CD235" s="155"/>
      <c r="CE235" s="155"/>
      <c r="CF235" s="155"/>
      <c r="CG235" s="155"/>
      <c r="CH235" s="155"/>
      <c r="CI235" s="155"/>
      <c r="CJ235" s="155"/>
      <c r="CK235" s="155"/>
      <c r="CL235" s="155"/>
      <c r="CM235" s="155"/>
      <c r="CN235" s="155"/>
      <c r="CO235" s="155"/>
      <c r="CP235" s="155"/>
      <c r="CQ235" s="155"/>
      <c r="CR235" s="155"/>
      <c r="CS235" s="155"/>
      <c r="CT235" s="155"/>
      <c r="CU235" s="155"/>
      <c r="CV235" s="155"/>
      <c r="CW235" s="155"/>
      <c r="CX235" s="155"/>
      <c r="CY235" s="155"/>
      <c r="CZ235" s="155"/>
      <c r="DA235" s="155"/>
      <c r="DB235" s="155"/>
      <c r="DC235" s="155"/>
      <c r="DD235" s="155"/>
      <c r="DE235" s="155"/>
      <c r="DF235" s="155"/>
      <c r="DG235" s="155"/>
      <c r="DH235" s="155"/>
      <c r="DI235" s="155"/>
      <c r="DJ235" s="155"/>
      <c r="DK235" s="155"/>
      <c r="DL235" s="155"/>
      <c r="DM235" s="155"/>
      <c r="DN235" s="155"/>
      <c r="DO235" s="155"/>
      <c r="DP235" s="155"/>
      <c r="DQ235" s="155"/>
      <c r="DR235" s="155"/>
      <c r="DS235" s="155"/>
      <c r="DT235" s="155"/>
      <c r="DU235" s="155"/>
      <c r="DV235" s="155"/>
      <c r="DW235" s="155"/>
      <c r="DX235" s="155"/>
      <c r="DY235" s="155"/>
      <c r="DZ235" s="155"/>
      <c r="EA235" s="155"/>
      <c r="EB235" s="155"/>
      <c r="EC235" s="155"/>
      <c r="ED235" s="155"/>
      <c r="EE235" s="155"/>
      <c r="EF235" s="155"/>
      <c r="EG235" s="155"/>
      <c r="EH235" s="155"/>
      <c r="EI235" s="155"/>
      <c r="EJ235" s="155"/>
      <c r="EK235" s="155"/>
      <c r="EL235" s="155"/>
      <c r="EM235" s="155"/>
      <c r="EN235" s="155"/>
      <c r="EO235" s="155"/>
      <c r="EP235" s="155"/>
      <c r="EQ235" s="155"/>
      <c r="ER235" s="155"/>
      <c r="ES235" s="155"/>
      <c r="ET235" s="155"/>
      <c r="EU235" s="155"/>
      <c r="EV235" s="155"/>
      <c r="EW235" s="155"/>
      <c r="EX235" s="155"/>
      <c r="EY235" s="155"/>
      <c r="EZ235" s="155"/>
      <c r="FA235" s="155"/>
      <c r="FB235" s="155"/>
      <c r="FC235" s="155"/>
      <c r="FD235" s="155"/>
      <c r="FE235" s="155"/>
      <c r="FF235" s="155"/>
      <c r="FG235" s="155"/>
      <c r="FH235" s="155"/>
      <c r="FI235" s="155"/>
      <c r="FJ235" s="155"/>
      <c r="FK235" s="155"/>
      <c r="FL235" s="155"/>
      <c r="FM235" s="155"/>
      <c r="FN235" s="155"/>
      <c r="FO235" s="155"/>
      <c r="FP235" s="155"/>
      <c r="FQ235" s="155"/>
      <c r="FR235" s="155"/>
      <c r="FS235" s="155"/>
      <c r="FT235" s="155"/>
      <c r="FU235" s="155"/>
      <c r="FV235" s="155"/>
      <c r="FW235" s="155"/>
      <c r="FX235" s="155"/>
      <c r="FY235" s="155"/>
      <c r="FZ235" s="155"/>
      <c r="GA235" s="155"/>
      <c r="GB235" s="155"/>
      <c r="GC235" s="155"/>
      <c r="GD235" s="155"/>
      <c r="GE235" s="155"/>
      <c r="GF235" s="155"/>
      <c r="GG235" s="155"/>
      <c r="GH235" s="155"/>
      <c r="GI235" s="155"/>
      <c r="GJ235" s="155"/>
      <c r="GK235" s="155"/>
      <c r="GL235" s="155"/>
      <c r="GM235" s="155"/>
      <c r="GN235" s="155"/>
      <c r="GO235" s="155"/>
      <c r="GP235" s="155"/>
      <c r="GQ235" s="155"/>
      <c r="GR235" s="155"/>
      <c r="GS235" s="155"/>
      <c r="GT235" s="155"/>
      <c r="GU235" s="155"/>
      <c r="GV235" s="155"/>
      <c r="GW235" s="155"/>
      <c r="GX235" s="155"/>
      <c r="GY235" s="155"/>
      <c r="GZ235" s="155"/>
      <c r="HA235" s="155"/>
      <c r="HB235" s="155"/>
      <c r="HC235" s="155"/>
      <c r="HD235" s="155"/>
      <c r="HE235" s="155"/>
      <c r="HF235" s="155"/>
      <c r="HG235" s="155"/>
      <c r="HH235" s="155"/>
      <c r="HI235" s="155"/>
      <c r="HJ235" s="155"/>
      <c r="HK235" s="155"/>
      <c r="HL235" s="155"/>
      <c r="HM235" s="155"/>
      <c r="HN235" s="155"/>
      <c r="HO235" s="155"/>
      <c r="HP235" s="155"/>
      <c r="HQ235" s="155"/>
      <c r="HR235" s="155"/>
      <c r="HS235" s="155"/>
      <c r="HT235" s="155"/>
      <c r="HU235" s="155"/>
      <c r="HV235" s="155"/>
      <c r="HW235" s="155"/>
      <c r="HX235" s="155"/>
      <c r="HY235" s="155"/>
      <c r="HZ235" s="155"/>
      <c r="IA235" s="155"/>
      <c r="IB235" s="155"/>
      <c r="IC235" s="155"/>
      <c r="ID235" s="155"/>
      <c r="IE235" s="155"/>
      <c r="IF235" s="155"/>
      <c r="IG235" s="155"/>
      <c r="IH235" s="155"/>
      <c r="II235" s="155"/>
      <c r="IJ235" s="155"/>
      <c r="IK235" s="155"/>
      <c r="IL235" s="155"/>
      <c r="IM235" s="155"/>
      <c r="IN235" s="155"/>
      <c r="IO235" s="155"/>
      <c r="IP235" s="155"/>
      <c r="IQ235" s="155"/>
      <c r="IR235" s="155"/>
    </row>
    <row r="236" spans="1:252" s="102" customFormat="1" ht="19.5" hidden="1" customHeight="1">
      <c r="A236" s="155"/>
      <c r="B236" s="3">
        <v>25</v>
      </c>
      <c r="C236" s="88"/>
      <c r="D236" s="450"/>
      <c r="E236" s="354"/>
      <c r="F236" s="903"/>
      <c r="G236" s="355"/>
      <c r="H236" s="356"/>
      <c r="I236" s="360"/>
      <c r="J236" s="401"/>
      <c r="K236" s="401"/>
      <c r="L236" s="402">
        <f t="shared" si="317"/>
        <v>0</v>
      </c>
      <c r="M236" s="403">
        <v>0</v>
      </c>
      <c r="N236" s="404">
        <f t="shared" si="318"/>
        <v>0</v>
      </c>
      <c r="O236" s="404">
        <f t="shared" si="319"/>
        <v>0</v>
      </c>
      <c r="P236" s="405"/>
      <c r="Q236" s="406">
        <f t="shared" si="320"/>
        <v>0</v>
      </c>
      <c r="R236" s="406">
        <f t="shared" si="321"/>
        <v>0</v>
      </c>
      <c r="S236" s="406">
        <f t="shared" si="322"/>
        <v>0</v>
      </c>
      <c r="T236" s="407">
        <f t="shared" si="323"/>
        <v>0</v>
      </c>
      <c r="U236" s="407">
        <f t="shared" si="324"/>
        <v>0</v>
      </c>
      <c r="V236" s="407">
        <f t="shared" si="325"/>
        <v>0</v>
      </c>
      <c r="W236" s="408" t="s">
        <v>157</v>
      </c>
      <c r="X236" s="13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  <c r="BA236" s="155"/>
      <c r="BB236" s="155"/>
      <c r="BC236" s="155"/>
      <c r="BD236" s="155"/>
      <c r="BE236" s="155"/>
      <c r="BF236" s="155"/>
      <c r="BG236" s="155"/>
      <c r="BH236" s="155"/>
      <c r="BI236" s="155"/>
      <c r="BJ236" s="155"/>
      <c r="BK236" s="155"/>
      <c r="BL236" s="155"/>
      <c r="BM236" s="155"/>
      <c r="BN236" s="155"/>
      <c r="BO236" s="155"/>
      <c r="BP236" s="155"/>
      <c r="BQ236" s="155"/>
      <c r="BR236" s="155"/>
      <c r="BS236" s="155"/>
      <c r="BT236" s="155"/>
      <c r="BU236" s="155"/>
      <c r="BV236" s="155"/>
      <c r="BW236" s="155"/>
      <c r="BX236" s="155"/>
      <c r="BY236" s="155"/>
      <c r="BZ236" s="155"/>
      <c r="CA236" s="155"/>
      <c r="CB236" s="155"/>
      <c r="CC236" s="155"/>
      <c r="CD236" s="155"/>
      <c r="CE236" s="155"/>
      <c r="CF236" s="155"/>
      <c r="CG236" s="155"/>
      <c r="CH236" s="155"/>
      <c r="CI236" s="155"/>
      <c r="CJ236" s="155"/>
      <c r="CK236" s="155"/>
      <c r="CL236" s="155"/>
      <c r="CM236" s="155"/>
      <c r="CN236" s="155"/>
      <c r="CO236" s="155"/>
      <c r="CP236" s="155"/>
      <c r="CQ236" s="155"/>
      <c r="CR236" s="155"/>
      <c r="CS236" s="155"/>
      <c r="CT236" s="155"/>
      <c r="CU236" s="155"/>
      <c r="CV236" s="155"/>
      <c r="CW236" s="155"/>
      <c r="CX236" s="155"/>
      <c r="CY236" s="155"/>
      <c r="CZ236" s="155"/>
      <c r="DA236" s="155"/>
      <c r="DB236" s="155"/>
      <c r="DC236" s="155"/>
      <c r="DD236" s="155"/>
      <c r="DE236" s="155"/>
      <c r="DF236" s="155"/>
      <c r="DG236" s="155"/>
      <c r="DH236" s="155"/>
      <c r="DI236" s="155"/>
      <c r="DJ236" s="155"/>
      <c r="DK236" s="155"/>
      <c r="DL236" s="155"/>
      <c r="DM236" s="155"/>
      <c r="DN236" s="155"/>
      <c r="DO236" s="155"/>
      <c r="DP236" s="155"/>
      <c r="DQ236" s="155"/>
      <c r="DR236" s="155"/>
      <c r="DS236" s="155"/>
      <c r="DT236" s="155"/>
      <c r="DU236" s="155"/>
      <c r="DV236" s="155"/>
      <c r="DW236" s="155"/>
      <c r="DX236" s="155"/>
      <c r="DY236" s="155"/>
      <c r="DZ236" s="155"/>
      <c r="EA236" s="155"/>
      <c r="EB236" s="155"/>
      <c r="EC236" s="155"/>
      <c r="ED236" s="155"/>
      <c r="EE236" s="155"/>
      <c r="EF236" s="155"/>
      <c r="EG236" s="155"/>
      <c r="EH236" s="155"/>
      <c r="EI236" s="155"/>
      <c r="EJ236" s="155"/>
      <c r="EK236" s="155"/>
      <c r="EL236" s="155"/>
      <c r="EM236" s="155"/>
      <c r="EN236" s="155"/>
      <c r="EO236" s="155"/>
      <c r="EP236" s="155"/>
      <c r="EQ236" s="155"/>
      <c r="ER236" s="155"/>
      <c r="ES236" s="155"/>
      <c r="ET236" s="155"/>
      <c r="EU236" s="155"/>
      <c r="EV236" s="155"/>
      <c r="EW236" s="155"/>
      <c r="EX236" s="155"/>
      <c r="EY236" s="155"/>
      <c r="EZ236" s="155"/>
      <c r="FA236" s="155"/>
      <c r="FB236" s="155"/>
      <c r="FC236" s="155"/>
      <c r="FD236" s="155"/>
      <c r="FE236" s="155"/>
      <c r="FF236" s="155"/>
      <c r="FG236" s="155"/>
      <c r="FH236" s="155"/>
      <c r="FI236" s="155"/>
      <c r="FJ236" s="155"/>
      <c r="FK236" s="155"/>
      <c r="FL236" s="155"/>
      <c r="FM236" s="155"/>
      <c r="FN236" s="155"/>
      <c r="FO236" s="155"/>
      <c r="FP236" s="155"/>
      <c r="FQ236" s="155"/>
      <c r="FR236" s="155"/>
      <c r="FS236" s="155"/>
      <c r="FT236" s="155"/>
      <c r="FU236" s="155"/>
      <c r="FV236" s="155"/>
      <c r="FW236" s="155"/>
      <c r="FX236" s="155"/>
      <c r="FY236" s="155"/>
      <c r="FZ236" s="155"/>
      <c r="GA236" s="155"/>
      <c r="GB236" s="155"/>
      <c r="GC236" s="155"/>
      <c r="GD236" s="155"/>
      <c r="GE236" s="155"/>
      <c r="GF236" s="155"/>
      <c r="GG236" s="155"/>
      <c r="GH236" s="155"/>
      <c r="GI236" s="155"/>
      <c r="GJ236" s="155"/>
      <c r="GK236" s="155"/>
      <c r="GL236" s="155"/>
      <c r="GM236" s="155"/>
      <c r="GN236" s="155"/>
      <c r="GO236" s="155"/>
      <c r="GP236" s="155"/>
      <c r="GQ236" s="155"/>
      <c r="GR236" s="155"/>
      <c r="GS236" s="155"/>
      <c r="GT236" s="155"/>
      <c r="GU236" s="155"/>
      <c r="GV236" s="155"/>
      <c r="GW236" s="155"/>
      <c r="GX236" s="155"/>
      <c r="GY236" s="155"/>
      <c r="GZ236" s="155"/>
      <c r="HA236" s="155"/>
      <c r="HB236" s="155"/>
      <c r="HC236" s="155"/>
      <c r="HD236" s="155"/>
      <c r="HE236" s="155"/>
      <c r="HF236" s="155"/>
      <c r="HG236" s="155"/>
      <c r="HH236" s="155"/>
      <c r="HI236" s="155"/>
      <c r="HJ236" s="155"/>
      <c r="HK236" s="155"/>
      <c r="HL236" s="155"/>
      <c r="HM236" s="155"/>
      <c r="HN236" s="155"/>
      <c r="HO236" s="155"/>
      <c r="HP236" s="155"/>
      <c r="HQ236" s="155"/>
      <c r="HR236" s="155"/>
      <c r="HS236" s="155"/>
      <c r="HT236" s="155"/>
      <c r="HU236" s="155"/>
      <c r="HV236" s="155"/>
      <c r="HW236" s="155"/>
      <c r="HX236" s="155"/>
      <c r="HY236" s="155"/>
      <c r="HZ236" s="155"/>
      <c r="IA236" s="155"/>
      <c r="IB236" s="155"/>
      <c r="IC236" s="155"/>
      <c r="ID236" s="155"/>
      <c r="IE236" s="155"/>
      <c r="IF236" s="155"/>
      <c r="IG236" s="155"/>
      <c r="IH236" s="155"/>
      <c r="II236" s="155"/>
      <c r="IJ236" s="155"/>
      <c r="IK236" s="155"/>
      <c r="IL236" s="155"/>
      <c r="IM236" s="155"/>
      <c r="IN236" s="155"/>
      <c r="IO236" s="155"/>
      <c r="IP236" s="155"/>
      <c r="IQ236" s="155"/>
      <c r="IR236" s="155"/>
    </row>
    <row r="237" spans="1:252" s="102" customFormat="1" ht="19.5" hidden="1" customHeight="1">
      <c r="A237" s="155"/>
      <c r="B237" s="3">
        <v>26</v>
      </c>
      <c r="C237" s="88"/>
      <c r="D237" s="450"/>
      <c r="E237" s="354"/>
      <c r="F237" s="903"/>
      <c r="G237" s="355"/>
      <c r="H237" s="356"/>
      <c r="I237" s="360"/>
      <c r="J237" s="401"/>
      <c r="K237" s="401"/>
      <c r="L237" s="402">
        <f t="shared" si="317"/>
        <v>0</v>
      </c>
      <c r="M237" s="403">
        <v>0</v>
      </c>
      <c r="N237" s="404">
        <f t="shared" si="318"/>
        <v>0</v>
      </c>
      <c r="O237" s="404">
        <f t="shared" si="319"/>
        <v>0</v>
      </c>
      <c r="P237" s="405"/>
      <c r="Q237" s="406">
        <f t="shared" si="320"/>
        <v>0</v>
      </c>
      <c r="R237" s="406">
        <f t="shared" si="321"/>
        <v>0</v>
      </c>
      <c r="S237" s="406">
        <f t="shared" si="322"/>
        <v>0</v>
      </c>
      <c r="T237" s="407">
        <f t="shared" si="323"/>
        <v>0</v>
      </c>
      <c r="U237" s="407">
        <f t="shared" si="324"/>
        <v>0</v>
      </c>
      <c r="V237" s="407">
        <f t="shared" si="325"/>
        <v>0</v>
      </c>
      <c r="W237" s="408" t="s">
        <v>157</v>
      </c>
      <c r="X237" s="13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  <c r="AS237" s="155"/>
      <c r="AT237" s="155"/>
      <c r="AU237" s="155"/>
      <c r="AV237" s="155"/>
      <c r="AW237" s="155"/>
      <c r="AX237" s="155"/>
      <c r="AY237" s="155"/>
      <c r="AZ237" s="155"/>
      <c r="BA237" s="155"/>
      <c r="BB237" s="155"/>
      <c r="BC237" s="155"/>
      <c r="BD237" s="155"/>
      <c r="BE237" s="155"/>
      <c r="BF237" s="155"/>
      <c r="BG237" s="155"/>
      <c r="BH237" s="155"/>
      <c r="BI237" s="155"/>
      <c r="BJ237" s="155"/>
      <c r="BK237" s="155"/>
      <c r="BL237" s="155"/>
      <c r="BM237" s="155"/>
      <c r="BN237" s="155"/>
      <c r="BO237" s="155"/>
      <c r="BP237" s="155"/>
      <c r="BQ237" s="155"/>
      <c r="BR237" s="155"/>
      <c r="BS237" s="155"/>
      <c r="BT237" s="155"/>
      <c r="BU237" s="155"/>
      <c r="BV237" s="155"/>
      <c r="BW237" s="155"/>
      <c r="BX237" s="155"/>
      <c r="BY237" s="155"/>
      <c r="BZ237" s="155"/>
      <c r="CA237" s="155"/>
      <c r="CB237" s="155"/>
      <c r="CC237" s="155"/>
      <c r="CD237" s="155"/>
      <c r="CE237" s="155"/>
      <c r="CF237" s="155"/>
      <c r="CG237" s="155"/>
      <c r="CH237" s="155"/>
      <c r="CI237" s="155"/>
      <c r="CJ237" s="155"/>
      <c r="CK237" s="155"/>
      <c r="CL237" s="155"/>
      <c r="CM237" s="155"/>
      <c r="CN237" s="155"/>
      <c r="CO237" s="155"/>
      <c r="CP237" s="155"/>
      <c r="CQ237" s="155"/>
      <c r="CR237" s="155"/>
      <c r="CS237" s="155"/>
      <c r="CT237" s="155"/>
      <c r="CU237" s="155"/>
      <c r="CV237" s="155"/>
      <c r="CW237" s="155"/>
      <c r="CX237" s="155"/>
      <c r="CY237" s="155"/>
      <c r="CZ237" s="155"/>
      <c r="DA237" s="155"/>
      <c r="DB237" s="155"/>
      <c r="DC237" s="155"/>
      <c r="DD237" s="155"/>
      <c r="DE237" s="155"/>
      <c r="DF237" s="155"/>
      <c r="DG237" s="155"/>
      <c r="DH237" s="155"/>
      <c r="DI237" s="155"/>
      <c r="DJ237" s="155"/>
      <c r="DK237" s="155"/>
      <c r="DL237" s="155"/>
      <c r="DM237" s="155"/>
      <c r="DN237" s="155"/>
      <c r="DO237" s="155"/>
      <c r="DP237" s="155"/>
      <c r="DQ237" s="155"/>
      <c r="DR237" s="155"/>
      <c r="DS237" s="155"/>
      <c r="DT237" s="155"/>
      <c r="DU237" s="155"/>
      <c r="DV237" s="155"/>
      <c r="DW237" s="155"/>
      <c r="DX237" s="155"/>
      <c r="DY237" s="155"/>
      <c r="DZ237" s="155"/>
      <c r="EA237" s="155"/>
      <c r="EB237" s="155"/>
      <c r="EC237" s="155"/>
      <c r="ED237" s="155"/>
      <c r="EE237" s="155"/>
      <c r="EF237" s="155"/>
      <c r="EG237" s="155"/>
      <c r="EH237" s="155"/>
      <c r="EI237" s="155"/>
      <c r="EJ237" s="155"/>
      <c r="EK237" s="155"/>
      <c r="EL237" s="155"/>
      <c r="EM237" s="155"/>
      <c r="EN237" s="155"/>
      <c r="EO237" s="155"/>
      <c r="EP237" s="155"/>
      <c r="EQ237" s="155"/>
      <c r="ER237" s="155"/>
      <c r="ES237" s="155"/>
      <c r="ET237" s="155"/>
      <c r="EU237" s="155"/>
      <c r="EV237" s="155"/>
      <c r="EW237" s="155"/>
      <c r="EX237" s="155"/>
      <c r="EY237" s="155"/>
      <c r="EZ237" s="155"/>
      <c r="FA237" s="155"/>
      <c r="FB237" s="155"/>
      <c r="FC237" s="155"/>
      <c r="FD237" s="155"/>
      <c r="FE237" s="155"/>
      <c r="FF237" s="155"/>
      <c r="FG237" s="155"/>
      <c r="FH237" s="155"/>
      <c r="FI237" s="155"/>
      <c r="FJ237" s="155"/>
      <c r="FK237" s="155"/>
      <c r="FL237" s="155"/>
      <c r="FM237" s="155"/>
      <c r="FN237" s="155"/>
      <c r="FO237" s="155"/>
      <c r="FP237" s="155"/>
      <c r="FQ237" s="155"/>
      <c r="FR237" s="155"/>
      <c r="FS237" s="155"/>
      <c r="FT237" s="155"/>
      <c r="FU237" s="155"/>
      <c r="FV237" s="155"/>
      <c r="FW237" s="155"/>
      <c r="FX237" s="155"/>
      <c r="FY237" s="155"/>
      <c r="FZ237" s="155"/>
      <c r="GA237" s="155"/>
      <c r="GB237" s="155"/>
      <c r="GC237" s="155"/>
      <c r="GD237" s="155"/>
      <c r="GE237" s="155"/>
      <c r="GF237" s="155"/>
      <c r="GG237" s="155"/>
      <c r="GH237" s="155"/>
      <c r="GI237" s="155"/>
      <c r="GJ237" s="155"/>
      <c r="GK237" s="155"/>
      <c r="GL237" s="155"/>
      <c r="GM237" s="155"/>
      <c r="GN237" s="155"/>
      <c r="GO237" s="155"/>
      <c r="GP237" s="155"/>
      <c r="GQ237" s="155"/>
      <c r="GR237" s="155"/>
      <c r="GS237" s="155"/>
      <c r="GT237" s="155"/>
      <c r="GU237" s="155"/>
      <c r="GV237" s="155"/>
      <c r="GW237" s="155"/>
      <c r="GX237" s="155"/>
      <c r="GY237" s="155"/>
      <c r="GZ237" s="155"/>
      <c r="HA237" s="155"/>
      <c r="HB237" s="155"/>
      <c r="HC237" s="155"/>
      <c r="HD237" s="155"/>
      <c r="HE237" s="155"/>
      <c r="HF237" s="155"/>
      <c r="HG237" s="155"/>
      <c r="HH237" s="155"/>
      <c r="HI237" s="155"/>
      <c r="HJ237" s="155"/>
      <c r="HK237" s="155"/>
      <c r="HL237" s="155"/>
      <c r="HM237" s="155"/>
      <c r="HN237" s="155"/>
      <c r="HO237" s="155"/>
      <c r="HP237" s="155"/>
      <c r="HQ237" s="155"/>
      <c r="HR237" s="155"/>
      <c r="HS237" s="155"/>
      <c r="HT237" s="155"/>
      <c r="HU237" s="155"/>
      <c r="HV237" s="155"/>
      <c r="HW237" s="155"/>
      <c r="HX237" s="155"/>
      <c r="HY237" s="155"/>
      <c r="HZ237" s="155"/>
      <c r="IA237" s="155"/>
      <c r="IB237" s="155"/>
      <c r="IC237" s="155"/>
      <c r="ID237" s="155"/>
      <c r="IE237" s="155"/>
      <c r="IF237" s="155"/>
      <c r="IG237" s="155"/>
      <c r="IH237" s="155"/>
      <c r="II237" s="155"/>
      <c r="IJ237" s="155"/>
      <c r="IK237" s="155"/>
      <c r="IL237" s="155"/>
      <c r="IM237" s="155"/>
      <c r="IN237" s="155"/>
      <c r="IO237" s="155"/>
      <c r="IP237" s="155"/>
      <c r="IQ237" s="155"/>
      <c r="IR237" s="155"/>
    </row>
    <row r="238" spans="1:252" s="102" customFormat="1" ht="19.5" hidden="1" customHeight="1">
      <c r="A238" s="155"/>
      <c r="B238" s="3">
        <v>27</v>
      </c>
      <c r="C238" s="88"/>
      <c r="D238" s="450"/>
      <c r="E238" s="354"/>
      <c r="F238" s="903"/>
      <c r="G238" s="355"/>
      <c r="H238" s="356"/>
      <c r="I238" s="360"/>
      <c r="J238" s="401"/>
      <c r="K238" s="401"/>
      <c r="L238" s="402">
        <f t="shared" si="317"/>
        <v>0</v>
      </c>
      <c r="M238" s="403">
        <v>0</v>
      </c>
      <c r="N238" s="404">
        <f t="shared" si="318"/>
        <v>0</v>
      </c>
      <c r="O238" s="404">
        <f t="shared" si="319"/>
        <v>0</v>
      </c>
      <c r="P238" s="405"/>
      <c r="Q238" s="406">
        <f t="shared" si="320"/>
        <v>0</v>
      </c>
      <c r="R238" s="406">
        <f t="shared" si="321"/>
        <v>0</v>
      </c>
      <c r="S238" s="406">
        <f t="shared" si="322"/>
        <v>0</v>
      </c>
      <c r="T238" s="407">
        <f t="shared" si="323"/>
        <v>0</v>
      </c>
      <c r="U238" s="407">
        <f t="shared" si="324"/>
        <v>0</v>
      </c>
      <c r="V238" s="407">
        <f t="shared" si="325"/>
        <v>0</v>
      </c>
      <c r="W238" s="408" t="s">
        <v>157</v>
      </c>
      <c r="X238" s="13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  <c r="AS238" s="155"/>
      <c r="AT238" s="155"/>
      <c r="AU238" s="155"/>
      <c r="AV238" s="155"/>
      <c r="AW238" s="155"/>
      <c r="AX238" s="155"/>
      <c r="AY238" s="155"/>
      <c r="AZ238" s="155"/>
      <c r="BA238" s="155"/>
      <c r="BB238" s="155"/>
      <c r="BC238" s="155"/>
      <c r="BD238" s="155"/>
      <c r="BE238" s="155"/>
      <c r="BF238" s="155"/>
      <c r="BG238" s="155"/>
      <c r="BH238" s="155"/>
      <c r="BI238" s="155"/>
      <c r="BJ238" s="155"/>
      <c r="BK238" s="155"/>
      <c r="BL238" s="155"/>
      <c r="BM238" s="155"/>
      <c r="BN238" s="155"/>
      <c r="BO238" s="155"/>
      <c r="BP238" s="155"/>
      <c r="BQ238" s="155"/>
      <c r="BR238" s="155"/>
      <c r="BS238" s="155"/>
      <c r="BT238" s="155"/>
      <c r="BU238" s="155"/>
      <c r="BV238" s="155"/>
      <c r="BW238" s="155"/>
      <c r="BX238" s="155"/>
      <c r="BY238" s="155"/>
      <c r="BZ238" s="155"/>
      <c r="CA238" s="155"/>
      <c r="CB238" s="155"/>
      <c r="CC238" s="155"/>
      <c r="CD238" s="155"/>
      <c r="CE238" s="155"/>
      <c r="CF238" s="155"/>
      <c r="CG238" s="155"/>
      <c r="CH238" s="155"/>
      <c r="CI238" s="155"/>
      <c r="CJ238" s="155"/>
      <c r="CK238" s="155"/>
      <c r="CL238" s="155"/>
      <c r="CM238" s="155"/>
      <c r="CN238" s="155"/>
      <c r="CO238" s="155"/>
      <c r="CP238" s="155"/>
      <c r="CQ238" s="155"/>
      <c r="CR238" s="155"/>
      <c r="CS238" s="155"/>
      <c r="CT238" s="155"/>
      <c r="CU238" s="155"/>
      <c r="CV238" s="155"/>
      <c r="CW238" s="155"/>
      <c r="CX238" s="155"/>
      <c r="CY238" s="155"/>
      <c r="CZ238" s="155"/>
      <c r="DA238" s="155"/>
      <c r="DB238" s="155"/>
      <c r="DC238" s="155"/>
      <c r="DD238" s="155"/>
      <c r="DE238" s="155"/>
      <c r="DF238" s="155"/>
      <c r="DG238" s="155"/>
      <c r="DH238" s="155"/>
      <c r="DI238" s="155"/>
      <c r="DJ238" s="155"/>
      <c r="DK238" s="155"/>
      <c r="DL238" s="155"/>
      <c r="DM238" s="155"/>
      <c r="DN238" s="155"/>
      <c r="DO238" s="155"/>
      <c r="DP238" s="155"/>
      <c r="DQ238" s="155"/>
      <c r="DR238" s="155"/>
      <c r="DS238" s="155"/>
      <c r="DT238" s="155"/>
      <c r="DU238" s="155"/>
      <c r="DV238" s="155"/>
      <c r="DW238" s="155"/>
      <c r="DX238" s="155"/>
      <c r="DY238" s="155"/>
      <c r="DZ238" s="155"/>
      <c r="EA238" s="155"/>
      <c r="EB238" s="155"/>
      <c r="EC238" s="155"/>
      <c r="ED238" s="155"/>
      <c r="EE238" s="155"/>
      <c r="EF238" s="155"/>
      <c r="EG238" s="155"/>
      <c r="EH238" s="155"/>
      <c r="EI238" s="155"/>
      <c r="EJ238" s="155"/>
      <c r="EK238" s="155"/>
      <c r="EL238" s="155"/>
      <c r="EM238" s="155"/>
      <c r="EN238" s="155"/>
      <c r="EO238" s="155"/>
      <c r="EP238" s="155"/>
      <c r="EQ238" s="155"/>
      <c r="ER238" s="155"/>
      <c r="ES238" s="155"/>
      <c r="ET238" s="155"/>
      <c r="EU238" s="155"/>
      <c r="EV238" s="155"/>
      <c r="EW238" s="155"/>
      <c r="EX238" s="155"/>
      <c r="EY238" s="155"/>
      <c r="EZ238" s="155"/>
      <c r="FA238" s="155"/>
      <c r="FB238" s="155"/>
      <c r="FC238" s="155"/>
      <c r="FD238" s="155"/>
      <c r="FE238" s="155"/>
      <c r="FF238" s="155"/>
      <c r="FG238" s="155"/>
      <c r="FH238" s="155"/>
      <c r="FI238" s="155"/>
      <c r="FJ238" s="155"/>
      <c r="FK238" s="155"/>
      <c r="FL238" s="155"/>
      <c r="FM238" s="155"/>
      <c r="FN238" s="155"/>
      <c r="FO238" s="155"/>
      <c r="FP238" s="155"/>
      <c r="FQ238" s="155"/>
      <c r="FR238" s="155"/>
      <c r="FS238" s="155"/>
      <c r="FT238" s="155"/>
      <c r="FU238" s="155"/>
      <c r="FV238" s="155"/>
      <c r="FW238" s="155"/>
      <c r="FX238" s="155"/>
      <c r="FY238" s="155"/>
      <c r="FZ238" s="155"/>
      <c r="GA238" s="155"/>
      <c r="GB238" s="155"/>
      <c r="GC238" s="155"/>
      <c r="GD238" s="155"/>
      <c r="GE238" s="155"/>
      <c r="GF238" s="155"/>
      <c r="GG238" s="155"/>
      <c r="GH238" s="155"/>
      <c r="GI238" s="155"/>
      <c r="GJ238" s="155"/>
      <c r="GK238" s="155"/>
      <c r="GL238" s="155"/>
      <c r="GM238" s="155"/>
      <c r="GN238" s="155"/>
      <c r="GO238" s="155"/>
      <c r="GP238" s="155"/>
      <c r="GQ238" s="155"/>
      <c r="GR238" s="155"/>
      <c r="GS238" s="155"/>
      <c r="GT238" s="155"/>
      <c r="GU238" s="155"/>
      <c r="GV238" s="155"/>
      <c r="GW238" s="155"/>
      <c r="GX238" s="155"/>
      <c r="GY238" s="155"/>
      <c r="GZ238" s="155"/>
      <c r="HA238" s="155"/>
      <c r="HB238" s="155"/>
      <c r="HC238" s="155"/>
      <c r="HD238" s="155"/>
      <c r="HE238" s="155"/>
      <c r="HF238" s="155"/>
      <c r="HG238" s="155"/>
      <c r="HH238" s="155"/>
      <c r="HI238" s="155"/>
      <c r="HJ238" s="155"/>
      <c r="HK238" s="155"/>
      <c r="HL238" s="155"/>
      <c r="HM238" s="155"/>
      <c r="HN238" s="155"/>
      <c r="HO238" s="155"/>
      <c r="HP238" s="155"/>
      <c r="HQ238" s="155"/>
      <c r="HR238" s="155"/>
      <c r="HS238" s="155"/>
      <c r="HT238" s="155"/>
      <c r="HU238" s="155"/>
      <c r="HV238" s="155"/>
      <c r="HW238" s="155"/>
      <c r="HX238" s="155"/>
      <c r="HY238" s="155"/>
      <c r="HZ238" s="155"/>
      <c r="IA238" s="155"/>
      <c r="IB238" s="155"/>
      <c r="IC238" s="155"/>
      <c r="ID238" s="155"/>
      <c r="IE238" s="155"/>
      <c r="IF238" s="155"/>
      <c r="IG238" s="155"/>
      <c r="IH238" s="155"/>
      <c r="II238" s="155"/>
      <c r="IJ238" s="155"/>
      <c r="IK238" s="155"/>
      <c r="IL238" s="155"/>
      <c r="IM238" s="155"/>
      <c r="IN238" s="155"/>
      <c r="IO238" s="155"/>
      <c r="IP238" s="155"/>
      <c r="IQ238" s="155"/>
      <c r="IR238" s="155"/>
    </row>
    <row r="239" spans="1:252" s="102" customFormat="1" ht="19.5" hidden="1" customHeight="1">
      <c r="A239" s="155"/>
      <c r="B239" s="3">
        <v>28</v>
      </c>
      <c r="C239" s="88"/>
      <c r="D239" s="450"/>
      <c r="E239" s="354"/>
      <c r="F239" s="903"/>
      <c r="G239" s="355"/>
      <c r="H239" s="356"/>
      <c r="I239" s="360"/>
      <c r="J239" s="401"/>
      <c r="K239" s="401"/>
      <c r="L239" s="402">
        <f t="shared" si="317"/>
        <v>0</v>
      </c>
      <c r="M239" s="403">
        <v>0</v>
      </c>
      <c r="N239" s="404">
        <f t="shared" si="318"/>
        <v>0</v>
      </c>
      <c r="O239" s="404">
        <f t="shared" si="319"/>
        <v>0</v>
      </c>
      <c r="P239" s="405"/>
      <c r="Q239" s="406">
        <f t="shared" si="320"/>
        <v>0</v>
      </c>
      <c r="R239" s="406">
        <f t="shared" si="321"/>
        <v>0</v>
      </c>
      <c r="S239" s="406">
        <f t="shared" si="322"/>
        <v>0</v>
      </c>
      <c r="T239" s="407">
        <f t="shared" si="323"/>
        <v>0</v>
      </c>
      <c r="U239" s="407">
        <f t="shared" si="324"/>
        <v>0</v>
      </c>
      <c r="V239" s="407">
        <f t="shared" si="325"/>
        <v>0</v>
      </c>
      <c r="W239" s="408" t="s">
        <v>157</v>
      </c>
      <c r="X239" s="13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  <c r="AS239" s="155"/>
      <c r="AT239" s="155"/>
      <c r="AU239" s="155"/>
      <c r="AV239" s="155"/>
      <c r="AW239" s="155"/>
      <c r="AX239" s="155"/>
      <c r="AY239" s="155"/>
      <c r="AZ239" s="155"/>
      <c r="BA239" s="155"/>
      <c r="BB239" s="155"/>
      <c r="BC239" s="155"/>
      <c r="BD239" s="155"/>
      <c r="BE239" s="155"/>
      <c r="BF239" s="155"/>
      <c r="BG239" s="155"/>
      <c r="BH239" s="155"/>
      <c r="BI239" s="155"/>
      <c r="BJ239" s="155"/>
      <c r="BK239" s="155"/>
      <c r="BL239" s="155"/>
      <c r="BM239" s="155"/>
      <c r="BN239" s="155"/>
      <c r="BO239" s="155"/>
      <c r="BP239" s="155"/>
      <c r="BQ239" s="155"/>
      <c r="BR239" s="155"/>
      <c r="BS239" s="155"/>
      <c r="BT239" s="155"/>
      <c r="BU239" s="155"/>
      <c r="BV239" s="155"/>
      <c r="BW239" s="155"/>
      <c r="BX239" s="155"/>
      <c r="BY239" s="155"/>
      <c r="BZ239" s="155"/>
      <c r="CA239" s="155"/>
      <c r="CB239" s="155"/>
      <c r="CC239" s="155"/>
      <c r="CD239" s="155"/>
      <c r="CE239" s="155"/>
      <c r="CF239" s="155"/>
      <c r="CG239" s="155"/>
      <c r="CH239" s="155"/>
      <c r="CI239" s="155"/>
      <c r="CJ239" s="155"/>
      <c r="CK239" s="155"/>
      <c r="CL239" s="155"/>
      <c r="CM239" s="155"/>
      <c r="CN239" s="155"/>
      <c r="CO239" s="155"/>
      <c r="CP239" s="155"/>
      <c r="CQ239" s="155"/>
      <c r="CR239" s="155"/>
      <c r="CS239" s="155"/>
      <c r="CT239" s="155"/>
      <c r="CU239" s="155"/>
      <c r="CV239" s="155"/>
      <c r="CW239" s="155"/>
      <c r="CX239" s="155"/>
      <c r="CY239" s="155"/>
      <c r="CZ239" s="155"/>
      <c r="DA239" s="155"/>
      <c r="DB239" s="155"/>
      <c r="DC239" s="155"/>
      <c r="DD239" s="155"/>
      <c r="DE239" s="155"/>
      <c r="DF239" s="155"/>
      <c r="DG239" s="155"/>
      <c r="DH239" s="155"/>
      <c r="DI239" s="155"/>
      <c r="DJ239" s="155"/>
      <c r="DK239" s="155"/>
      <c r="DL239" s="155"/>
      <c r="DM239" s="155"/>
      <c r="DN239" s="155"/>
      <c r="DO239" s="155"/>
      <c r="DP239" s="155"/>
      <c r="DQ239" s="155"/>
      <c r="DR239" s="155"/>
      <c r="DS239" s="155"/>
      <c r="DT239" s="155"/>
      <c r="DU239" s="155"/>
      <c r="DV239" s="155"/>
      <c r="DW239" s="155"/>
      <c r="DX239" s="155"/>
      <c r="DY239" s="155"/>
      <c r="DZ239" s="155"/>
      <c r="EA239" s="155"/>
      <c r="EB239" s="155"/>
      <c r="EC239" s="155"/>
      <c r="ED239" s="155"/>
      <c r="EE239" s="155"/>
      <c r="EF239" s="155"/>
      <c r="EG239" s="155"/>
      <c r="EH239" s="155"/>
      <c r="EI239" s="155"/>
      <c r="EJ239" s="155"/>
      <c r="EK239" s="155"/>
      <c r="EL239" s="155"/>
      <c r="EM239" s="155"/>
      <c r="EN239" s="155"/>
      <c r="EO239" s="155"/>
      <c r="EP239" s="155"/>
      <c r="EQ239" s="155"/>
      <c r="ER239" s="155"/>
      <c r="ES239" s="155"/>
      <c r="ET239" s="155"/>
      <c r="EU239" s="155"/>
      <c r="EV239" s="155"/>
      <c r="EW239" s="155"/>
      <c r="EX239" s="155"/>
      <c r="EY239" s="155"/>
      <c r="EZ239" s="155"/>
      <c r="FA239" s="155"/>
      <c r="FB239" s="155"/>
      <c r="FC239" s="155"/>
      <c r="FD239" s="155"/>
      <c r="FE239" s="155"/>
      <c r="FF239" s="155"/>
      <c r="FG239" s="155"/>
      <c r="FH239" s="155"/>
      <c r="FI239" s="155"/>
      <c r="FJ239" s="155"/>
      <c r="FK239" s="155"/>
      <c r="FL239" s="155"/>
      <c r="FM239" s="155"/>
      <c r="FN239" s="155"/>
      <c r="FO239" s="155"/>
      <c r="FP239" s="155"/>
      <c r="FQ239" s="155"/>
      <c r="FR239" s="155"/>
      <c r="FS239" s="155"/>
      <c r="FT239" s="155"/>
      <c r="FU239" s="155"/>
      <c r="FV239" s="155"/>
      <c r="FW239" s="155"/>
      <c r="FX239" s="155"/>
      <c r="FY239" s="155"/>
      <c r="FZ239" s="155"/>
      <c r="GA239" s="155"/>
      <c r="GB239" s="155"/>
      <c r="GC239" s="155"/>
      <c r="GD239" s="155"/>
      <c r="GE239" s="155"/>
      <c r="GF239" s="155"/>
      <c r="GG239" s="155"/>
      <c r="GH239" s="155"/>
      <c r="GI239" s="155"/>
      <c r="GJ239" s="155"/>
      <c r="GK239" s="155"/>
      <c r="GL239" s="155"/>
      <c r="GM239" s="155"/>
      <c r="GN239" s="155"/>
      <c r="GO239" s="155"/>
      <c r="GP239" s="155"/>
      <c r="GQ239" s="155"/>
      <c r="GR239" s="155"/>
      <c r="GS239" s="155"/>
      <c r="GT239" s="155"/>
      <c r="GU239" s="155"/>
      <c r="GV239" s="155"/>
      <c r="GW239" s="155"/>
      <c r="GX239" s="155"/>
      <c r="GY239" s="155"/>
      <c r="GZ239" s="155"/>
      <c r="HA239" s="155"/>
      <c r="HB239" s="155"/>
      <c r="HC239" s="155"/>
      <c r="HD239" s="155"/>
      <c r="HE239" s="155"/>
      <c r="HF239" s="155"/>
      <c r="HG239" s="155"/>
      <c r="HH239" s="155"/>
      <c r="HI239" s="155"/>
      <c r="HJ239" s="155"/>
      <c r="HK239" s="155"/>
      <c r="HL239" s="155"/>
      <c r="HM239" s="155"/>
      <c r="HN239" s="155"/>
      <c r="HO239" s="155"/>
      <c r="HP239" s="155"/>
      <c r="HQ239" s="155"/>
      <c r="HR239" s="155"/>
      <c r="HS239" s="155"/>
      <c r="HT239" s="155"/>
      <c r="HU239" s="155"/>
      <c r="HV239" s="155"/>
      <c r="HW239" s="155"/>
      <c r="HX239" s="155"/>
      <c r="HY239" s="155"/>
      <c r="HZ239" s="155"/>
      <c r="IA239" s="155"/>
      <c r="IB239" s="155"/>
      <c r="IC239" s="155"/>
      <c r="ID239" s="155"/>
      <c r="IE239" s="155"/>
      <c r="IF239" s="155"/>
      <c r="IG239" s="155"/>
      <c r="IH239" s="155"/>
      <c r="II239" s="155"/>
      <c r="IJ239" s="155"/>
      <c r="IK239" s="155"/>
      <c r="IL239" s="155"/>
      <c r="IM239" s="155"/>
      <c r="IN239" s="155"/>
      <c r="IO239" s="155"/>
      <c r="IP239" s="155"/>
      <c r="IQ239" s="155"/>
      <c r="IR239" s="155"/>
    </row>
    <row r="240" spans="1:252" s="102" customFormat="1" ht="19.5" hidden="1" customHeight="1">
      <c r="A240" s="155"/>
      <c r="B240" s="3">
        <v>29</v>
      </c>
      <c r="C240" s="88"/>
      <c r="D240" s="450"/>
      <c r="E240" s="354"/>
      <c r="F240" s="903"/>
      <c r="G240" s="355"/>
      <c r="H240" s="356"/>
      <c r="I240" s="360"/>
      <c r="J240" s="401"/>
      <c r="K240" s="401"/>
      <c r="L240" s="402">
        <f t="shared" si="317"/>
        <v>0</v>
      </c>
      <c r="M240" s="403">
        <v>0</v>
      </c>
      <c r="N240" s="404">
        <f t="shared" si="318"/>
        <v>0</v>
      </c>
      <c r="O240" s="404">
        <f t="shared" si="319"/>
        <v>0</v>
      </c>
      <c r="P240" s="405"/>
      <c r="Q240" s="406">
        <f t="shared" si="320"/>
        <v>0</v>
      </c>
      <c r="R240" s="406">
        <f t="shared" si="321"/>
        <v>0</v>
      </c>
      <c r="S240" s="406">
        <f t="shared" si="322"/>
        <v>0</v>
      </c>
      <c r="T240" s="407">
        <f t="shared" si="323"/>
        <v>0</v>
      </c>
      <c r="U240" s="407">
        <f t="shared" si="324"/>
        <v>0</v>
      </c>
      <c r="V240" s="407">
        <f t="shared" si="325"/>
        <v>0</v>
      </c>
      <c r="W240" s="408" t="s">
        <v>157</v>
      </c>
      <c r="X240" s="13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  <c r="AS240" s="155"/>
      <c r="AT240" s="155"/>
      <c r="AU240" s="155"/>
      <c r="AV240" s="155"/>
      <c r="AW240" s="155"/>
      <c r="AX240" s="155"/>
      <c r="AY240" s="155"/>
      <c r="AZ240" s="155"/>
      <c r="BA240" s="155"/>
      <c r="BB240" s="155"/>
      <c r="BC240" s="155"/>
      <c r="BD240" s="155"/>
      <c r="BE240" s="155"/>
      <c r="BF240" s="155"/>
      <c r="BG240" s="155"/>
      <c r="BH240" s="155"/>
      <c r="BI240" s="155"/>
      <c r="BJ240" s="155"/>
      <c r="BK240" s="155"/>
      <c r="BL240" s="155"/>
      <c r="BM240" s="155"/>
      <c r="BN240" s="155"/>
      <c r="BO240" s="155"/>
      <c r="BP240" s="155"/>
      <c r="BQ240" s="155"/>
      <c r="BR240" s="155"/>
      <c r="BS240" s="155"/>
      <c r="BT240" s="155"/>
      <c r="BU240" s="155"/>
      <c r="BV240" s="155"/>
      <c r="BW240" s="155"/>
      <c r="BX240" s="155"/>
      <c r="BY240" s="155"/>
      <c r="BZ240" s="155"/>
      <c r="CA240" s="155"/>
      <c r="CB240" s="155"/>
      <c r="CC240" s="155"/>
      <c r="CD240" s="155"/>
      <c r="CE240" s="155"/>
      <c r="CF240" s="155"/>
      <c r="CG240" s="155"/>
      <c r="CH240" s="155"/>
      <c r="CI240" s="155"/>
      <c r="CJ240" s="155"/>
      <c r="CK240" s="155"/>
      <c r="CL240" s="155"/>
      <c r="CM240" s="155"/>
      <c r="CN240" s="155"/>
      <c r="CO240" s="155"/>
      <c r="CP240" s="155"/>
      <c r="CQ240" s="155"/>
      <c r="CR240" s="155"/>
      <c r="CS240" s="155"/>
      <c r="CT240" s="155"/>
      <c r="CU240" s="155"/>
      <c r="CV240" s="155"/>
      <c r="CW240" s="155"/>
      <c r="CX240" s="155"/>
      <c r="CY240" s="155"/>
      <c r="CZ240" s="155"/>
      <c r="DA240" s="155"/>
      <c r="DB240" s="155"/>
      <c r="DC240" s="155"/>
      <c r="DD240" s="155"/>
      <c r="DE240" s="155"/>
      <c r="DF240" s="155"/>
      <c r="DG240" s="155"/>
      <c r="DH240" s="155"/>
      <c r="DI240" s="155"/>
      <c r="DJ240" s="155"/>
      <c r="DK240" s="155"/>
      <c r="DL240" s="155"/>
      <c r="DM240" s="155"/>
      <c r="DN240" s="155"/>
      <c r="DO240" s="155"/>
      <c r="DP240" s="155"/>
      <c r="DQ240" s="155"/>
      <c r="DR240" s="155"/>
      <c r="DS240" s="155"/>
      <c r="DT240" s="155"/>
      <c r="DU240" s="155"/>
      <c r="DV240" s="155"/>
      <c r="DW240" s="155"/>
      <c r="DX240" s="155"/>
      <c r="DY240" s="155"/>
      <c r="DZ240" s="155"/>
      <c r="EA240" s="155"/>
      <c r="EB240" s="155"/>
      <c r="EC240" s="155"/>
      <c r="ED240" s="155"/>
      <c r="EE240" s="155"/>
      <c r="EF240" s="155"/>
      <c r="EG240" s="155"/>
      <c r="EH240" s="155"/>
      <c r="EI240" s="155"/>
      <c r="EJ240" s="155"/>
      <c r="EK240" s="155"/>
      <c r="EL240" s="155"/>
      <c r="EM240" s="155"/>
      <c r="EN240" s="155"/>
      <c r="EO240" s="155"/>
      <c r="EP240" s="155"/>
      <c r="EQ240" s="155"/>
      <c r="ER240" s="155"/>
      <c r="ES240" s="155"/>
      <c r="ET240" s="155"/>
      <c r="EU240" s="155"/>
      <c r="EV240" s="155"/>
      <c r="EW240" s="155"/>
      <c r="EX240" s="155"/>
      <c r="EY240" s="155"/>
      <c r="EZ240" s="155"/>
      <c r="FA240" s="155"/>
      <c r="FB240" s="155"/>
      <c r="FC240" s="155"/>
      <c r="FD240" s="155"/>
      <c r="FE240" s="155"/>
      <c r="FF240" s="155"/>
      <c r="FG240" s="155"/>
      <c r="FH240" s="155"/>
      <c r="FI240" s="155"/>
      <c r="FJ240" s="155"/>
      <c r="FK240" s="155"/>
      <c r="FL240" s="155"/>
      <c r="FM240" s="155"/>
      <c r="FN240" s="155"/>
      <c r="FO240" s="155"/>
      <c r="FP240" s="155"/>
      <c r="FQ240" s="155"/>
      <c r="FR240" s="155"/>
      <c r="FS240" s="155"/>
      <c r="FT240" s="155"/>
      <c r="FU240" s="155"/>
      <c r="FV240" s="155"/>
      <c r="FW240" s="155"/>
      <c r="FX240" s="155"/>
      <c r="FY240" s="155"/>
      <c r="FZ240" s="155"/>
      <c r="GA240" s="155"/>
      <c r="GB240" s="155"/>
      <c r="GC240" s="155"/>
      <c r="GD240" s="155"/>
      <c r="GE240" s="155"/>
      <c r="GF240" s="155"/>
      <c r="GG240" s="155"/>
      <c r="GH240" s="155"/>
      <c r="GI240" s="155"/>
      <c r="GJ240" s="155"/>
      <c r="GK240" s="155"/>
      <c r="GL240" s="155"/>
      <c r="GM240" s="155"/>
      <c r="GN240" s="155"/>
      <c r="GO240" s="155"/>
      <c r="GP240" s="155"/>
      <c r="GQ240" s="155"/>
      <c r="GR240" s="155"/>
      <c r="GS240" s="155"/>
      <c r="GT240" s="155"/>
      <c r="GU240" s="155"/>
      <c r="GV240" s="155"/>
      <c r="GW240" s="155"/>
      <c r="GX240" s="155"/>
      <c r="GY240" s="155"/>
      <c r="GZ240" s="155"/>
      <c r="HA240" s="155"/>
      <c r="HB240" s="155"/>
      <c r="HC240" s="155"/>
      <c r="HD240" s="155"/>
      <c r="HE240" s="155"/>
      <c r="HF240" s="155"/>
      <c r="HG240" s="155"/>
      <c r="HH240" s="155"/>
      <c r="HI240" s="155"/>
      <c r="HJ240" s="155"/>
      <c r="HK240" s="155"/>
      <c r="HL240" s="155"/>
      <c r="HM240" s="155"/>
      <c r="HN240" s="155"/>
      <c r="HO240" s="155"/>
      <c r="HP240" s="155"/>
      <c r="HQ240" s="155"/>
      <c r="HR240" s="155"/>
      <c r="HS240" s="155"/>
      <c r="HT240" s="155"/>
      <c r="HU240" s="155"/>
      <c r="HV240" s="155"/>
      <c r="HW240" s="155"/>
      <c r="HX240" s="155"/>
      <c r="HY240" s="155"/>
      <c r="HZ240" s="155"/>
      <c r="IA240" s="155"/>
      <c r="IB240" s="155"/>
      <c r="IC240" s="155"/>
      <c r="ID240" s="155"/>
      <c r="IE240" s="155"/>
      <c r="IF240" s="155"/>
      <c r="IG240" s="155"/>
      <c r="IH240" s="155"/>
      <c r="II240" s="155"/>
      <c r="IJ240" s="155"/>
      <c r="IK240" s="155"/>
      <c r="IL240" s="155"/>
      <c r="IM240" s="155"/>
      <c r="IN240" s="155"/>
      <c r="IO240" s="155"/>
      <c r="IP240" s="155"/>
      <c r="IQ240" s="155"/>
      <c r="IR240" s="155"/>
    </row>
    <row r="241" spans="1:252" s="102" customFormat="1" ht="19.5" hidden="1" customHeight="1">
      <c r="A241" s="155"/>
      <c r="B241" s="3">
        <v>30</v>
      </c>
      <c r="C241" s="88"/>
      <c r="D241" s="450"/>
      <c r="E241" s="354"/>
      <c r="F241" s="903"/>
      <c r="G241" s="355"/>
      <c r="H241" s="356"/>
      <c r="I241" s="360"/>
      <c r="J241" s="401"/>
      <c r="K241" s="401"/>
      <c r="L241" s="402">
        <f t="shared" si="317"/>
        <v>0</v>
      </c>
      <c r="M241" s="403">
        <v>0</v>
      </c>
      <c r="N241" s="404">
        <f t="shared" si="318"/>
        <v>0</v>
      </c>
      <c r="O241" s="404">
        <f t="shared" si="319"/>
        <v>0</v>
      </c>
      <c r="P241" s="405"/>
      <c r="Q241" s="406">
        <f t="shared" si="320"/>
        <v>0</v>
      </c>
      <c r="R241" s="406">
        <f t="shared" si="321"/>
        <v>0</v>
      </c>
      <c r="S241" s="406">
        <f t="shared" si="322"/>
        <v>0</v>
      </c>
      <c r="T241" s="407">
        <f t="shared" si="323"/>
        <v>0</v>
      </c>
      <c r="U241" s="407">
        <f t="shared" si="324"/>
        <v>0</v>
      </c>
      <c r="V241" s="407">
        <f t="shared" si="325"/>
        <v>0</v>
      </c>
      <c r="W241" s="408" t="s">
        <v>157</v>
      </c>
      <c r="X241" s="13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  <c r="AS241" s="155"/>
      <c r="AT241" s="155"/>
      <c r="AU241" s="155"/>
      <c r="AV241" s="155"/>
      <c r="AW241" s="155"/>
      <c r="AX241" s="155"/>
      <c r="AY241" s="155"/>
      <c r="AZ241" s="155"/>
      <c r="BA241" s="155"/>
      <c r="BB241" s="155"/>
      <c r="BC241" s="155"/>
      <c r="BD241" s="155"/>
      <c r="BE241" s="155"/>
      <c r="BF241" s="155"/>
      <c r="BG241" s="155"/>
      <c r="BH241" s="155"/>
      <c r="BI241" s="155"/>
      <c r="BJ241" s="155"/>
      <c r="BK241" s="155"/>
      <c r="BL241" s="155"/>
      <c r="BM241" s="155"/>
      <c r="BN241" s="155"/>
      <c r="BO241" s="155"/>
      <c r="BP241" s="155"/>
      <c r="BQ241" s="155"/>
      <c r="BR241" s="155"/>
      <c r="BS241" s="155"/>
      <c r="BT241" s="155"/>
      <c r="BU241" s="155"/>
      <c r="BV241" s="155"/>
      <c r="BW241" s="155"/>
      <c r="BX241" s="155"/>
      <c r="BY241" s="155"/>
      <c r="BZ241" s="155"/>
      <c r="CA241" s="155"/>
      <c r="CB241" s="155"/>
      <c r="CC241" s="155"/>
      <c r="CD241" s="155"/>
      <c r="CE241" s="155"/>
      <c r="CF241" s="155"/>
      <c r="CG241" s="155"/>
      <c r="CH241" s="155"/>
      <c r="CI241" s="155"/>
      <c r="CJ241" s="155"/>
      <c r="CK241" s="155"/>
      <c r="CL241" s="155"/>
      <c r="CM241" s="155"/>
      <c r="CN241" s="155"/>
      <c r="CO241" s="155"/>
      <c r="CP241" s="155"/>
      <c r="CQ241" s="155"/>
      <c r="CR241" s="155"/>
      <c r="CS241" s="155"/>
      <c r="CT241" s="155"/>
      <c r="CU241" s="155"/>
      <c r="CV241" s="155"/>
      <c r="CW241" s="155"/>
      <c r="CX241" s="155"/>
      <c r="CY241" s="155"/>
      <c r="CZ241" s="155"/>
      <c r="DA241" s="155"/>
      <c r="DB241" s="155"/>
      <c r="DC241" s="155"/>
      <c r="DD241" s="155"/>
      <c r="DE241" s="155"/>
      <c r="DF241" s="155"/>
      <c r="DG241" s="155"/>
      <c r="DH241" s="155"/>
      <c r="DI241" s="155"/>
      <c r="DJ241" s="155"/>
      <c r="DK241" s="155"/>
      <c r="DL241" s="155"/>
      <c r="DM241" s="155"/>
      <c r="DN241" s="155"/>
      <c r="DO241" s="155"/>
      <c r="DP241" s="155"/>
      <c r="DQ241" s="155"/>
      <c r="DR241" s="155"/>
      <c r="DS241" s="155"/>
      <c r="DT241" s="155"/>
      <c r="DU241" s="155"/>
      <c r="DV241" s="155"/>
      <c r="DW241" s="155"/>
      <c r="DX241" s="155"/>
      <c r="DY241" s="155"/>
      <c r="DZ241" s="155"/>
      <c r="EA241" s="155"/>
      <c r="EB241" s="155"/>
      <c r="EC241" s="155"/>
      <c r="ED241" s="155"/>
      <c r="EE241" s="155"/>
      <c r="EF241" s="155"/>
      <c r="EG241" s="155"/>
      <c r="EH241" s="155"/>
      <c r="EI241" s="155"/>
      <c r="EJ241" s="155"/>
      <c r="EK241" s="155"/>
      <c r="EL241" s="155"/>
      <c r="EM241" s="155"/>
      <c r="EN241" s="155"/>
      <c r="EO241" s="155"/>
      <c r="EP241" s="155"/>
      <c r="EQ241" s="155"/>
      <c r="ER241" s="155"/>
      <c r="ES241" s="155"/>
      <c r="ET241" s="155"/>
      <c r="EU241" s="155"/>
      <c r="EV241" s="155"/>
      <c r="EW241" s="155"/>
      <c r="EX241" s="155"/>
      <c r="EY241" s="155"/>
      <c r="EZ241" s="155"/>
      <c r="FA241" s="155"/>
      <c r="FB241" s="155"/>
      <c r="FC241" s="155"/>
      <c r="FD241" s="155"/>
      <c r="FE241" s="155"/>
      <c r="FF241" s="155"/>
      <c r="FG241" s="155"/>
      <c r="FH241" s="155"/>
      <c r="FI241" s="155"/>
      <c r="FJ241" s="155"/>
      <c r="FK241" s="155"/>
      <c r="FL241" s="155"/>
      <c r="FM241" s="155"/>
      <c r="FN241" s="155"/>
      <c r="FO241" s="155"/>
      <c r="FP241" s="155"/>
      <c r="FQ241" s="155"/>
      <c r="FR241" s="155"/>
      <c r="FS241" s="155"/>
      <c r="FT241" s="155"/>
      <c r="FU241" s="155"/>
      <c r="FV241" s="155"/>
      <c r="FW241" s="155"/>
      <c r="FX241" s="155"/>
      <c r="FY241" s="155"/>
      <c r="FZ241" s="155"/>
      <c r="GA241" s="155"/>
      <c r="GB241" s="155"/>
      <c r="GC241" s="155"/>
      <c r="GD241" s="155"/>
      <c r="GE241" s="155"/>
      <c r="GF241" s="155"/>
      <c r="GG241" s="155"/>
      <c r="GH241" s="155"/>
      <c r="GI241" s="155"/>
      <c r="GJ241" s="155"/>
      <c r="GK241" s="155"/>
      <c r="GL241" s="155"/>
      <c r="GM241" s="155"/>
      <c r="GN241" s="155"/>
      <c r="GO241" s="155"/>
      <c r="GP241" s="155"/>
      <c r="GQ241" s="155"/>
      <c r="GR241" s="155"/>
      <c r="GS241" s="155"/>
      <c r="GT241" s="155"/>
      <c r="GU241" s="155"/>
      <c r="GV241" s="155"/>
      <c r="GW241" s="155"/>
      <c r="GX241" s="155"/>
      <c r="GY241" s="155"/>
      <c r="GZ241" s="155"/>
      <c r="HA241" s="155"/>
      <c r="HB241" s="155"/>
      <c r="HC241" s="155"/>
      <c r="HD241" s="155"/>
      <c r="HE241" s="155"/>
      <c r="HF241" s="155"/>
      <c r="HG241" s="155"/>
      <c r="HH241" s="155"/>
      <c r="HI241" s="155"/>
      <c r="HJ241" s="155"/>
      <c r="HK241" s="155"/>
      <c r="HL241" s="155"/>
      <c r="HM241" s="155"/>
      <c r="HN241" s="155"/>
      <c r="HO241" s="155"/>
      <c r="HP241" s="155"/>
      <c r="HQ241" s="155"/>
      <c r="HR241" s="155"/>
      <c r="HS241" s="155"/>
      <c r="HT241" s="155"/>
      <c r="HU241" s="155"/>
      <c r="HV241" s="155"/>
      <c r="HW241" s="155"/>
      <c r="HX241" s="155"/>
      <c r="HY241" s="155"/>
      <c r="HZ241" s="155"/>
      <c r="IA241" s="155"/>
      <c r="IB241" s="155"/>
      <c r="IC241" s="155"/>
      <c r="ID241" s="155"/>
      <c r="IE241" s="155"/>
      <c r="IF241" s="155"/>
      <c r="IG241" s="155"/>
      <c r="IH241" s="155"/>
      <c r="II241" s="155"/>
      <c r="IJ241" s="155"/>
      <c r="IK241" s="155"/>
      <c r="IL241" s="155"/>
      <c r="IM241" s="155"/>
      <c r="IN241" s="155"/>
      <c r="IO241" s="155"/>
      <c r="IP241" s="155"/>
      <c r="IQ241" s="155"/>
      <c r="IR241" s="155"/>
    </row>
    <row r="242" spans="1:252" s="102" customFormat="1" ht="19.5" hidden="1" customHeight="1">
      <c r="A242" s="155"/>
      <c r="B242" s="3">
        <v>31</v>
      </c>
      <c r="C242" s="88"/>
      <c r="D242" s="450"/>
      <c r="E242" s="354"/>
      <c r="F242" s="903"/>
      <c r="G242" s="355"/>
      <c r="H242" s="356"/>
      <c r="I242" s="360"/>
      <c r="J242" s="401"/>
      <c r="K242" s="401"/>
      <c r="L242" s="402">
        <f t="shared" si="317"/>
        <v>0</v>
      </c>
      <c r="M242" s="403">
        <v>0</v>
      </c>
      <c r="N242" s="404">
        <f t="shared" si="318"/>
        <v>0</v>
      </c>
      <c r="O242" s="404">
        <f t="shared" si="319"/>
        <v>0</v>
      </c>
      <c r="P242" s="405"/>
      <c r="Q242" s="406">
        <f t="shared" si="320"/>
        <v>0</v>
      </c>
      <c r="R242" s="406">
        <f t="shared" si="321"/>
        <v>0</v>
      </c>
      <c r="S242" s="406">
        <f t="shared" si="322"/>
        <v>0</v>
      </c>
      <c r="T242" s="407">
        <f t="shared" si="323"/>
        <v>0</v>
      </c>
      <c r="U242" s="407">
        <f t="shared" si="324"/>
        <v>0</v>
      </c>
      <c r="V242" s="407">
        <f t="shared" si="325"/>
        <v>0</v>
      </c>
      <c r="W242" s="408" t="s">
        <v>157</v>
      </c>
      <c r="X242" s="13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  <c r="AS242" s="155"/>
      <c r="AT242" s="155"/>
      <c r="AU242" s="155"/>
      <c r="AV242" s="155"/>
      <c r="AW242" s="155"/>
      <c r="AX242" s="155"/>
      <c r="AY242" s="155"/>
      <c r="AZ242" s="155"/>
      <c r="BA242" s="155"/>
      <c r="BB242" s="155"/>
      <c r="BC242" s="155"/>
      <c r="BD242" s="155"/>
      <c r="BE242" s="155"/>
      <c r="BF242" s="155"/>
      <c r="BG242" s="155"/>
      <c r="BH242" s="155"/>
      <c r="BI242" s="155"/>
      <c r="BJ242" s="155"/>
      <c r="BK242" s="155"/>
      <c r="BL242" s="155"/>
      <c r="BM242" s="155"/>
      <c r="BN242" s="155"/>
      <c r="BO242" s="155"/>
      <c r="BP242" s="155"/>
      <c r="BQ242" s="155"/>
      <c r="BR242" s="155"/>
      <c r="BS242" s="155"/>
      <c r="BT242" s="155"/>
      <c r="BU242" s="155"/>
      <c r="BV242" s="155"/>
      <c r="BW242" s="155"/>
      <c r="BX242" s="155"/>
      <c r="BY242" s="155"/>
      <c r="BZ242" s="155"/>
      <c r="CA242" s="155"/>
      <c r="CB242" s="155"/>
      <c r="CC242" s="155"/>
      <c r="CD242" s="155"/>
      <c r="CE242" s="155"/>
      <c r="CF242" s="155"/>
      <c r="CG242" s="155"/>
      <c r="CH242" s="155"/>
      <c r="CI242" s="155"/>
      <c r="CJ242" s="155"/>
      <c r="CK242" s="155"/>
      <c r="CL242" s="155"/>
      <c r="CM242" s="155"/>
      <c r="CN242" s="155"/>
      <c r="CO242" s="155"/>
      <c r="CP242" s="155"/>
      <c r="CQ242" s="155"/>
      <c r="CR242" s="155"/>
      <c r="CS242" s="155"/>
      <c r="CT242" s="155"/>
      <c r="CU242" s="155"/>
      <c r="CV242" s="155"/>
      <c r="CW242" s="155"/>
      <c r="CX242" s="155"/>
      <c r="CY242" s="155"/>
      <c r="CZ242" s="155"/>
      <c r="DA242" s="155"/>
      <c r="DB242" s="155"/>
      <c r="DC242" s="155"/>
      <c r="DD242" s="155"/>
      <c r="DE242" s="155"/>
      <c r="DF242" s="155"/>
      <c r="DG242" s="155"/>
      <c r="DH242" s="155"/>
      <c r="DI242" s="155"/>
      <c r="DJ242" s="155"/>
      <c r="DK242" s="155"/>
      <c r="DL242" s="155"/>
      <c r="DM242" s="155"/>
      <c r="DN242" s="155"/>
      <c r="DO242" s="155"/>
      <c r="DP242" s="155"/>
      <c r="DQ242" s="155"/>
      <c r="DR242" s="155"/>
      <c r="DS242" s="155"/>
      <c r="DT242" s="155"/>
      <c r="DU242" s="155"/>
      <c r="DV242" s="155"/>
      <c r="DW242" s="155"/>
      <c r="DX242" s="155"/>
      <c r="DY242" s="155"/>
      <c r="DZ242" s="155"/>
      <c r="EA242" s="155"/>
      <c r="EB242" s="155"/>
      <c r="EC242" s="155"/>
      <c r="ED242" s="155"/>
      <c r="EE242" s="155"/>
      <c r="EF242" s="155"/>
      <c r="EG242" s="155"/>
      <c r="EH242" s="155"/>
      <c r="EI242" s="155"/>
      <c r="EJ242" s="155"/>
      <c r="EK242" s="155"/>
      <c r="EL242" s="155"/>
      <c r="EM242" s="155"/>
      <c r="EN242" s="155"/>
      <c r="EO242" s="155"/>
      <c r="EP242" s="155"/>
      <c r="EQ242" s="155"/>
      <c r="ER242" s="155"/>
      <c r="ES242" s="155"/>
      <c r="ET242" s="155"/>
      <c r="EU242" s="155"/>
      <c r="EV242" s="155"/>
      <c r="EW242" s="155"/>
      <c r="EX242" s="155"/>
      <c r="EY242" s="155"/>
      <c r="EZ242" s="155"/>
      <c r="FA242" s="155"/>
      <c r="FB242" s="155"/>
      <c r="FC242" s="155"/>
      <c r="FD242" s="155"/>
      <c r="FE242" s="155"/>
      <c r="FF242" s="155"/>
      <c r="FG242" s="155"/>
      <c r="FH242" s="155"/>
      <c r="FI242" s="155"/>
      <c r="FJ242" s="155"/>
      <c r="FK242" s="155"/>
      <c r="FL242" s="155"/>
      <c r="FM242" s="155"/>
      <c r="FN242" s="155"/>
      <c r="FO242" s="155"/>
      <c r="FP242" s="155"/>
      <c r="FQ242" s="155"/>
      <c r="FR242" s="155"/>
      <c r="FS242" s="155"/>
      <c r="FT242" s="155"/>
      <c r="FU242" s="155"/>
      <c r="FV242" s="155"/>
      <c r="FW242" s="155"/>
      <c r="FX242" s="155"/>
      <c r="FY242" s="155"/>
      <c r="FZ242" s="155"/>
      <c r="GA242" s="155"/>
      <c r="GB242" s="155"/>
      <c r="GC242" s="155"/>
      <c r="GD242" s="155"/>
      <c r="GE242" s="155"/>
      <c r="GF242" s="155"/>
      <c r="GG242" s="155"/>
      <c r="GH242" s="155"/>
      <c r="GI242" s="155"/>
      <c r="GJ242" s="155"/>
      <c r="GK242" s="155"/>
      <c r="GL242" s="155"/>
      <c r="GM242" s="155"/>
      <c r="GN242" s="155"/>
      <c r="GO242" s="155"/>
      <c r="GP242" s="155"/>
      <c r="GQ242" s="155"/>
      <c r="GR242" s="155"/>
      <c r="GS242" s="155"/>
      <c r="GT242" s="155"/>
      <c r="GU242" s="155"/>
      <c r="GV242" s="155"/>
      <c r="GW242" s="155"/>
      <c r="GX242" s="155"/>
      <c r="GY242" s="155"/>
      <c r="GZ242" s="155"/>
      <c r="HA242" s="155"/>
      <c r="HB242" s="155"/>
      <c r="HC242" s="155"/>
      <c r="HD242" s="155"/>
      <c r="HE242" s="155"/>
      <c r="HF242" s="155"/>
      <c r="HG242" s="155"/>
      <c r="HH242" s="155"/>
      <c r="HI242" s="155"/>
      <c r="HJ242" s="155"/>
      <c r="HK242" s="155"/>
      <c r="HL242" s="155"/>
      <c r="HM242" s="155"/>
      <c r="HN242" s="155"/>
      <c r="HO242" s="155"/>
      <c r="HP242" s="155"/>
      <c r="HQ242" s="155"/>
      <c r="HR242" s="155"/>
      <c r="HS242" s="155"/>
      <c r="HT242" s="155"/>
      <c r="HU242" s="155"/>
      <c r="HV242" s="155"/>
      <c r="HW242" s="155"/>
      <c r="HX242" s="155"/>
      <c r="HY242" s="155"/>
      <c r="HZ242" s="155"/>
      <c r="IA242" s="155"/>
      <c r="IB242" s="155"/>
      <c r="IC242" s="155"/>
      <c r="ID242" s="155"/>
      <c r="IE242" s="155"/>
      <c r="IF242" s="155"/>
      <c r="IG242" s="155"/>
      <c r="IH242" s="155"/>
      <c r="II242" s="155"/>
      <c r="IJ242" s="155"/>
      <c r="IK242" s="155"/>
      <c r="IL242" s="155"/>
      <c r="IM242" s="155"/>
      <c r="IN242" s="155"/>
      <c r="IO242" s="155"/>
      <c r="IP242" s="155"/>
      <c r="IQ242" s="155"/>
      <c r="IR242" s="155"/>
    </row>
    <row r="243" spans="1:252" s="102" customFormat="1" ht="19.5" hidden="1" customHeight="1">
      <c r="A243" s="155"/>
      <c r="B243" s="3">
        <v>32</v>
      </c>
      <c r="C243" s="88"/>
      <c r="D243" s="450"/>
      <c r="E243" s="354"/>
      <c r="F243" s="903"/>
      <c r="G243" s="355"/>
      <c r="H243" s="356"/>
      <c r="I243" s="360"/>
      <c r="J243" s="401"/>
      <c r="K243" s="401"/>
      <c r="L243" s="402">
        <f t="shared" si="317"/>
        <v>0</v>
      </c>
      <c r="M243" s="403">
        <v>0</v>
      </c>
      <c r="N243" s="404">
        <f t="shared" si="318"/>
        <v>0</v>
      </c>
      <c r="O243" s="404">
        <f t="shared" si="319"/>
        <v>0</v>
      </c>
      <c r="P243" s="405"/>
      <c r="Q243" s="406">
        <f t="shared" si="320"/>
        <v>0</v>
      </c>
      <c r="R243" s="406">
        <f t="shared" si="321"/>
        <v>0</v>
      </c>
      <c r="S243" s="406">
        <f t="shared" si="322"/>
        <v>0</v>
      </c>
      <c r="T243" s="407">
        <f t="shared" si="323"/>
        <v>0</v>
      </c>
      <c r="U243" s="407">
        <f t="shared" si="324"/>
        <v>0</v>
      </c>
      <c r="V243" s="407">
        <f t="shared" si="325"/>
        <v>0</v>
      </c>
      <c r="W243" s="408" t="s">
        <v>157</v>
      </c>
      <c r="X243" s="13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  <c r="AS243" s="155"/>
      <c r="AT243" s="155"/>
      <c r="AU243" s="155"/>
      <c r="AV243" s="155"/>
      <c r="AW243" s="155"/>
      <c r="AX243" s="155"/>
      <c r="AY243" s="155"/>
      <c r="AZ243" s="155"/>
      <c r="BA243" s="155"/>
      <c r="BB243" s="155"/>
      <c r="BC243" s="155"/>
      <c r="BD243" s="155"/>
      <c r="BE243" s="155"/>
      <c r="BF243" s="155"/>
      <c r="BG243" s="155"/>
      <c r="BH243" s="155"/>
      <c r="BI243" s="155"/>
      <c r="BJ243" s="155"/>
      <c r="BK243" s="155"/>
      <c r="BL243" s="155"/>
      <c r="BM243" s="155"/>
      <c r="BN243" s="155"/>
      <c r="BO243" s="155"/>
      <c r="BP243" s="155"/>
      <c r="BQ243" s="155"/>
      <c r="BR243" s="155"/>
      <c r="BS243" s="155"/>
      <c r="BT243" s="155"/>
      <c r="BU243" s="155"/>
      <c r="BV243" s="155"/>
      <c r="BW243" s="155"/>
      <c r="BX243" s="155"/>
      <c r="BY243" s="155"/>
      <c r="BZ243" s="155"/>
      <c r="CA243" s="155"/>
      <c r="CB243" s="155"/>
      <c r="CC243" s="155"/>
      <c r="CD243" s="155"/>
      <c r="CE243" s="155"/>
      <c r="CF243" s="155"/>
      <c r="CG243" s="155"/>
      <c r="CH243" s="155"/>
      <c r="CI243" s="155"/>
      <c r="CJ243" s="155"/>
      <c r="CK243" s="155"/>
      <c r="CL243" s="155"/>
      <c r="CM243" s="155"/>
      <c r="CN243" s="155"/>
      <c r="CO243" s="155"/>
      <c r="CP243" s="155"/>
      <c r="CQ243" s="155"/>
      <c r="CR243" s="155"/>
      <c r="CS243" s="155"/>
      <c r="CT243" s="155"/>
      <c r="CU243" s="155"/>
      <c r="CV243" s="155"/>
      <c r="CW243" s="155"/>
      <c r="CX243" s="155"/>
      <c r="CY243" s="155"/>
      <c r="CZ243" s="155"/>
      <c r="DA243" s="155"/>
      <c r="DB243" s="155"/>
      <c r="DC243" s="155"/>
      <c r="DD243" s="155"/>
      <c r="DE243" s="155"/>
      <c r="DF243" s="155"/>
      <c r="DG243" s="155"/>
      <c r="DH243" s="155"/>
      <c r="DI243" s="155"/>
      <c r="DJ243" s="155"/>
      <c r="DK243" s="155"/>
      <c r="DL243" s="155"/>
      <c r="DM243" s="155"/>
      <c r="DN243" s="155"/>
      <c r="DO243" s="155"/>
      <c r="DP243" s="155"/>
      <c r="DQ243" s="155"/>
      <c r="DR243" s="155"/>
      <c r="DS243" s="155"/>
      <c r="DT243" s="155"/>
      <c r="DU243" s="155"/>
      <c r="DV243" s="155"/>
      <c r="DW243" s="155"/>
      <c r="DX243" s="155"/>
      <c r="DY243" s="155"/>
      <c r="DZ243" s="155"/>
      <c r="EA243" s="155"/>
      <c r="EB243" s="155"/>
      <c r="EC243" s="155"/>
      <c r="ED243" s="155"/>
      <c r="EE243" s="155"/>
      <c r="EF243" s="155"/>
      <c r="EG243" s="155"/>
      <c r="EH243" s="155"/>
      <c r="EI243" s="155"/>
      <c r="EJ243" s="155"/>
      <c r="EK243" s="155"/>
      <c r="EL243" s="155"/>
      <c r="EM243" s="155"/>
      <c r="EN243" s="155"/>
      <c r="EO243" s="155"/>
      <c r="EP243" s="155"/>
      <c r="EQ243" s="155"/>
      <c r="ER243" s="155"/>
      <c r="ES243" s="155"/>
      <c r="ET243" s="155"/>
      <c r="EU243" s="155"/>
      <c r="EV243" s="155"/>
      <c r="EW243" s="155"/>
      <c r="EX243" s="155"/>
      <c r="EY243" s="155"/>
      <c r="EZ243" s="155"/>
      <c r="FA243" s="155"/>
      <c r="FB243" s="155"/>
      <c r="FC243" s="155"/>
      <c r="FD243" s="155"/>
      <c r="FE243" s="155"/>
      <c r="FF243" s="155"/>
      <c r="FG243" s="155"/>
      <c r="FH243" s="155"/>
      <c r="FI243" s="155"/>
      <c r="FJ243" s="155"/>
      <c r="FK243" s="155"/>
      <c r="FL243" s="155"/>
      <c r="FM243" s="155"/>
      <c r="FN243" s="155"/>
      <c r="FO243" s="155"/>
      <c r="FP243" s="155"/>
      <c r="FQ243" s="155"/>
      <c r="FR243" s="155"/>
      <c r="FS243" s="155"/>
      <c r="FT243" s="155"/>
      <c r="FU243" s="155"/>
      <c r="FV243" s="155"/>
      <c r="FW243" s="155"/>
      <c r="FX243" s="155"/>
      <c r="FY243" s="155"/>
      <c r="FZ243" s="155"/>
      <c r="GA243" s="155"/>
      <c r="GB243" s="155"/>
      <c r="GC243" s="155"/>
      <c r="GD243" s="155"/>
      <c r="GE243" s="155"/>
      <c r="GF243" s="155"/>
      <c r="GG243" s="155"/>
      <c r="GH243" s="155"/>
      <c r="GI243" s="155"/>
      <c r="GJ243" s="155"/>
      <c r="GK243" s="155"/>
      <c r="GL243" s="155"/>
      <c r="GM243" s="155"/>
      <c r="GN243" s="155"/>
      <c r="GO243" s="155"/>
      <c r="GP243" s="155"/>
      <c r="GQ243" s="155"/>
      <c r="GR243" s="155"/>
      <c r="GS243" s="155"/>
      <c r="GT243" s="155"/>
      <c r="GU243" s="155"/>
      <c r="GV243" s="155"/>
      <c r="GW243" s="155"/>
      <c r="GX243" s="155"/>
      <c r="GY243" s="155"/>
      <c r="GZ243" s="155"/>
      <c r="HA243" s="155"/>
      <c r="HB243" s="155"/>
      <c r="HC243" s="155"/>
      <c r="HD243" s="155"/>
      <c r="HE243" s="155"/>
      <c r="HF243" s="155"/>
      <c r="HG243" s="155"/>
      <c r="HH243" s="155"/>
      <c r="HI243" s="155"/>
      <c r="HJ243" s="155"/>
      <c r="HK243" s="155"/>
      <c r="HL243" s="155"/>
      <c r="HM243" s="155"/>
      <c r="HN243" s="155"/>
      <c r="HO243" s="155"/>
      <c r="HP243" s="155"/>
      <c r="HQ243" s="155"/>
      <c r="HR243" s="155"/>
      <c r="HS243" s="155"/>
      <c r="HT243" s="155"/>
      <c r="HU243" s="155"/>
      <c r="HV243" s="155"/>
      <c r="HW243" s="155"/>
      <c r="HX243" s="155"/>
      <c r="HY243" s="155"/>
      <c r="HZ243" s="155"/>
      <c r="IA243" s="155"/>
      <c r="IB243" s="155"/>
      <c r="IC243" s="155"/>
      <c r="ID243" s="155"/>
      <c r="IE243" s="155"/>
      <c r="IF243" s="155"/>
      <c r="IG243" s="155"/>
      <c r="IH243" s="155"/>
      <c r="II243" s="155"/>
      <c r="IJ243" s="155"/>
      <c r="IK243" s="155"/>
      <c r="IL243" s="155"/>
      <c r="IM243" s="155"/>
      <c r="IN243" s="155"/>
      <c r="IO243" s="155"/>
      <c r="IP243" s="155"/>
      <c r="IQ243" s="155"/>
      <c r="IR243" s="155"/>
    </row>
    <row r="244" spans="1:252" s="102" customFormat="1" ht="19.5" hidden="1" customHeight="1">
      <c r="A244" s="155"/>
      <c r="B244" s="3">
        <v>33</v>
      </c>
      <c r="C244" s="88"/>
      <c r="D244" s="450"/>
      <c r="E244" s="354"/>
      <c r="F244" s="903"/>
      <c r="G244" s="355"/>
      <c r="H244" s="356"/>
      <c r="I244" s="360"/>
      <c r="J244" s="401"/>
      <c r="K244" s="401"/>
      <c r="L244" s="402">
        <f t="shared" si="317"/>
        <v>0</v>
      </c>
      <c r="M244" s="403">
        <v>0</v>
      </c>
      <c r="N244" s="404">
        <f t="shared" si="318"/>
        <v>0</v>
      </c>
      <c r="O244" s="404">
        <f t="shared" si="319"/>
        <v>0</v>
      </c>
      <c r="P244" s="405"/>
      <c r="Q244" s="406">
        <f t="shared" si="320"/>
        <v>0</v>
      </c>
      <c r="R244" s="406">
        <f t="shared" si="321"/>
        <v>0</v>
      </c>
      <c r="S244" s="406">
        <f t="shared" si="322"/>
        <v>0</v>
      </c>
      <c r="T244" s="407">
        <f t="shared" si="323"/>
        <v>0</v>
      </c>
      <c r="U244" s="407">
        <f t="shared" si="324"/>
        <v>0</v>
      </c>
      <c r="V244" s="407">
        <f t="shared" si="325"/>
        <v>0</v>
      </c>
      <c r="W244" s="408" t="s">
        <v>157</v>
      </c>
      <c r="X244" s="13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  <c r="AS244" s="155"/>
      <c r="AT244" s="155"/>
      <c r="AU244" s="155"/>
      <c r="AV244" s="155"/>
      <c r="AW244" s="155"/>
      <c r="AX244" s="155"/>
      <c r="AY244" s="155"/>
      <c r="AZ244" s="155"/>
      <c r="BA244" s="155"/>
      <c r="BB244" s="155"/>
      <c r="BC244" s="155"/>
      <c r="BD244" s="155"/>
      <c r="BE244" s="155"/>
      <c r="BF244" s="155"/>
      <c r="BG244" s="155"/>
      <c r="BH244" s="155"/>
      <c r="BI244" s="155"/>
      <c r="BJ244" s="155"/>
      <c r="BK244" s="155"/>
      <c r="BL244" s="155"/>
      <c r="BM244" s="155"/>
      <c r="BN244" s="155"/>
      <c r="BO244" s="155"/>
      <c r="BP244" s="155"/>
      <c r="BQ244" s="155"/>
      <c r="BR244" s="155"/>
      <c r="BS244" s="155"/>
      <c r="BT244" s="155"/>
      <c r="BU244" s="155"/>
      <c r="BV244" s="155"/>
      <c r="BW244" s="155"/>
      <c r="BX244" s="155"/>
      <c r="BY244" s="155"/>
      <c r="BZ244" s="155"/>
      <c r="CA244" s="155"/>
      <c r="CB244" s="155"/>
      <c r="CC244" s="155"/>
      <c r="CD244" s="155"/>
      <c r="CE244" s="155"/>
      <c r="CF244" s="155"/>
      <c r="CG244" s="155"/>
      <c r="CH244" s="155"/>
      <c r="CI244" s="155"/>
      <c r="CJ244" s="155"/>
      <c r="CK244" s="155"/>
      <c r="CL244" s="155"/>
      <c r="CM244" s="155"/>
      <c r="CN244" s="155"/>
      <c r="CO244" s="155"/>
      <c r="CP244" s="155"/>
      <c r="CQ244" s="155"/>
      <c r="CR244" s="155"/>
      <c r="CS244" s="155"/>
      <c r="CT244" s="155"/>
      <c r="CU244" s="155"/>
      <c r="CV244" s="155"/>
      <c r="CW244" s="155"/>
      <c r="CX244" s="155"/>
      <c r="CY244" s="155"/>
      <c r="CZ244" s="155"/>
      <c r="DA244" s="155"/>
      <c r="DB244" s="155"/>
      <c r="DC244" s="155"/>
      <c r="DD244" s="155"/>
      <c r="DE244" s="155"/>
      <c r="DF244" s="155"/>
      <c r="DG244" s="155"/>
      <c r="DH244" s="155"/>
      <c r="DI244" s="155"/>
      <c r="DJ244" s="155"/>
      <c r="DK244" s="155"/>
      <c r="DL244" s="155"/>
      <c r="DM244" s="155"/>
      <c r="DN244" s="155"/>
      <c r="DO244" s="155"/>
      <c r="DP244" s="155"/>
      <c r="DQ244" s="155"/>
      <c r="DR244" s="155"/>
      <c r="DS244" s="155"/>
      <c r="DT244" s="155"/>
      <c r="DU244" s="155"/>
      <c r="DV244" s="155"/>
      <c r="DW244" s="155"/>
      <c r="DX244" s="155"/>
      <c r="DY244" s="155"/>
      <c r="DZ244" s="155"/>
      <c r="EA244" s="155"/>
      <c r="EB244" s="155"/>
      <c r="EC244" s="155"/>
      <c r="ED244" s="155"/>
      <c r="EE244" s="155"/>
      <c r="EF244" s="155"/>
      <c r="EG244" s="155"/>
      <c r="EH244" s="155"/>
      <c r="EI244" s="155"/>
      <c r="EJ244" s="155"/>
      <c r="EK244" s="155"/>
      <c r="EL244" s="155"/>
      <c r="EM244" s="155"/>
      <c r="EN244" s="155"/>
      <c r="EO244" s="155"/>
      <c r="EP244" s="155"/>
      <c r="EQ244" s="155"/>
      <c r="ER244" s="155"/>
      <c r="ES244" s="155"/>
      <c r="ET244" s="155"/>
      <c r="EU244" s="155"/>
      <c r="EV244" s="155"/>
      <c r="EW244" s="155"/>
      <c r="EX244" s="155"/>
      <c r="EY244" s="155"/>
      <c r="EZ244" s="155"/>
      <c r="FA244" s="155"/>
      <c r="FB244" s="155"/>
      <c r="FC244" s="155"/>
      <c r="FD244" s="155"/>
      <c r="FE244" s="155"/>
      <c r="FF244" s="155"/>
      <c r="FG244" s="155"/>
      <c r="FH244" s="155"/>
      <c r="FI244" s="155"/>
      <c r="FJ244" s="155"/>
      <c r="FK244" s="155"/>
      <c r="FL244" s="155"/>
      <c r="FM244" s="155"/>
      <c r="FN244" s="155"/>
      <c r="FO244" s="155"/>
      <c r="FP244" s="155"/>
      <c r="FQ244" s="155"/>
      <c r="FR244" s="155"/>
      <c r="FS244" s="155"/>
      <c r="FT244" s="155"/>
      <c r="FU244" s="155"/>
      <c r="FV244" s="155"/>
      <c r="FW244" s="155"/>
      <c r="FX244" s="155"/>
      <c r="FY244" s="155"/>
      <c r="FZ244" s="155"/>
      <c r="GA244" s="155"/>
      <c r="GB244" s="155"/>
      <c r="GC244" s="155"/>
      <c r="GD244" s="155"/>
      <c r="GE244" s="155"/>
      <c r="GF244" s="155"/>
      <c r="GG244" s="155"/>
      <c r="GH244" s="155"/>
      <c r="GI244" s="155"/>
      <c r="GJ244" s="155"/>
      <c r="GK244" s="155"/>
      <c r="GL244" s="155"/>
      <c r="GM244" s="155"/>
      <c r="GN244" s="155"/>
      <c r="GO244" s="155"/>
      <c r="GP244" s="155"/>
      <c r="GQ244" s="155"/>
      <c r="GR244" s="155"/>
      <c r="GS244" s="155"/>
      <c r="GT244" s="155"/>
      <c r="GU244" s="155"/>
      <c r="GV244" s="155"/>
      <c r="GW244" s="155"/>
      <c r="GX244" s="155"/>
      <c r="GY244" s="155"/>
      <c r="GZ244" s="155"/>
      <c r="HA244" s="155"/>
      <c r="HB244" s="155"/>
      <c r="HC244" s="155"/>
      <c r="HD244" s="155"/>
      <c r="HE244" s="155"/>
      <c r="HF244" s="155"/>
      <c r="HG244" s="155"/>
      <c r="HH244" s="155"/>
      <c r="HI244" s="155"/>
      <c r="HJ244" s="155"/>
      <c r="HK244" s="155"/>
      <c r="HL244" s="155"/>
      <c r="HM244" s="155"/>
      <c r="HN244" s="155"/>
      <c r="HO244" s="155"/>
      <c r="HP244" s="155"/>
      <c r="HQ244" s="155"/>
      <c r="HR244" s="155"/>
      <c r="HS244" s="155"/>
      <c r="HT244" s="155"/>
      <c r="HU244" s="155"/>
      <c r="HV244" s="155"/>
      <c r="HW244" s="155"/>
      <c r="HX244" s="155"/>
      <c r="HY244" s="155"/>
      <c r="HZ244" s="155"/>
      <c r="IA244" s="155"/>
      <c r="IB244" s="155"/>
      <c r="IC244" s="155"/>
      <c r="ID244" s="155"/>
      <c r="IE244" s="155"/>
      <c r="IF244" s="155"/>
      <c r="IG244" s="155"/>
      <c r="IH244" s="155"/>
      <c r="II244" s="155"/>
      <c r="IJ244" s="155"/>
      <c r="IK244" s="155"/>
      <c r="IL244" s="155"/>
      <c r="IM244" s="155"/>
      <c r="IN244" s="155"/>
      <c r="IO244" s="155"/>
      <c r="IP244" s="155"/>
      <c r="IQ244" s="155"/>
      <c r="IR244" s="155"/>
    </row>
    <row r="245" spans="1:252" s="102" customFormat="1" ht="19.5" hidden="1" customHeight="1">
      <c r="A245" s="155"/>
      <c r="B245" s="3">
        <v>34</v>
      </c>
      <c r="C245" s="88"/>
      <c r="D245" s="450"/>
      <c r="E245" s="354"/>
      <c r="F245" s="903"/>
      <c r="G245" s="355"/>
      <c r="H245" s="356"/>
      <c r="I245" s="360"/>
      <c r="J245" s="401"/>
      <c r="K245" s="401"/>
      <c r="L245" s="402">
        <f t="shared" si="317"/>
        <v>0</v>
      </c>
      <c r="M245" s="403">
        <v>0</v>
      </c>
      <c r="N245" s="404">
        <f t="shared" si="318"/>
        <v>0</v>
      </c>
      <c r="O245" s="404">
        <f t="shared" si="319"/>
        <v>0</v>
      </c>
      <c r="P245" s="405"/>
      <c r="Q245" s="406">
        <f t="shared" si="320"/>
        <v>0</v>
      </c>
      <c r="R245" s="406">
        <f t="shared" si="321"/>
        <v>0</v>
      </c>
      <c r="S245" s="406">
        <f t="shared" si="322"/>
        <v>0</v>
      </c>
      <c r="T245" s="407">
        <f t="shared" si="323"/>
        <v>0</v>
      </c>
      <c r="U245" s="407">
        <f t="shared" si="324"/>
        <v>0</v>
      </c>
      <c r="V245" s="407">
        <f t="shared" si="325"/>
        <v>0</v>
      </c>
      <c r="W245" s="408" t="s">
        <v>157</v>
      </c>
      <c r="X245" s="13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  <c r="AS245" s="155"/>
      <c r="AT245" s="155"/>
      <c r="AU245" s="155"/>
      <c r="AV245" s="155"/>
      <c r="AW245" s="155"/>
      <c r="AX245" s="155"/>
      <c r="AY245" s="155"/>
      <c r="AZ245" s="155"/>
      <c r="BA245" s="155"/>
      <c r="BB245" s="155"/>
      <c r="BC245" s="155"/>
      <c r="BD245" s="155"/>
      <c r="BE245" s="155"/>
      <c r="BF245" s="155"/>
      <c r="BG245" s="155"/>
      <c r="BH245" s="155"/>
      <c r="BI245" s="155"/>
      <c r="BJ245" s="155"/>
      <c r="BK245" s="155"/>
      <c r="BL245" s="155"/>
      <c r="BM245" s="155"/>
      <c r="BN245" s="155"/>
      <c r="BO245" s="155"/>
      <c r="BP245" s="155"/>
      <c r="BQ245" s="155"/>
      <c r="BR245" s="155"/>
      <c r="BS245" s="155"/>
      <c r="BT245" s="155"/>
      <c r="BU245" s="155"/>
      <c r="BV245" s="155"/>
      <c r="BW245" s="155"/>
      <c r="BX245" s="155"/>
      <c r="BY245" s="155"/>
      <c r="BZ245" s="155"/>
      <c r="CA245" s="155"/>
      <c r="CB245" s="155"/>
      <c r="CC245" s="155"/>
      <c r="CD245" s="155"/>
      <c r="CE245" s="155"/>
      <c r="CF245" s="155"/>
      <c r="CG245" s="155"/>
      <c r="CH245" s="155"/>
      <c r="CI245" s="155"/>
      <c r="CJ245" s="155"/>
      <c r="CK245" s="155"/>
      <c r="CL245" s="155"/>
      <c r="CM245" s="155"/>
      <c r="CN245" s="155"/>
      <c r="CO245" s="155"/>
      <c r="CP245" s="155"/>
      <c r="CQ245" s="155"/>
      <c r="CR245" s="155"/>
      <c r="CS245" s="155"/>
      <c r="CT245" s="155"/>
      <c r="CU245" s="155"/>
      <c r="CV245" s="155"/>
      <c r="CW245" s="155"/>
      <c r="CX245" s="155"/>
      <c r="CY245" s="155"/>
      <c r="CZ245" s="155"/>
      <c r="DA245" s="155"/>
      <c r="DB245" s="155"/>
      <c r="DC245" s="155"/>
      <c r="DD245" s="155"/>
      <c r="DE245" s="155"/>
      <c r="DF245" s="155"/>
      <c r="DG245" s="155"/>
      <c r="DH245" s="155"/>
      <c r="DI245" s="155"/>
      <c r="DJ245" s="155"/>
      <c r="DK245" s="155"/>
      <c r="DL245" s="155"/>
      <c r="DM245" s="155"/>
      <c r="DN245" s="155"/>
      <c r="DO245" s="155"/>
      <c r="DP245" s="155"/>
      <c r="DQ245" s="155"/>
      <c r="DR245" s="155"/>
      <c r="DS245" s="155"/>
      <c r="DT245" s="155"/>
      <c r="DU245" s="155"/>
      <c r="DV245" s="155"/>
      <c r="DW245" s="155"/>
      <c r="DX245" s="155"/>
      <c r="DY245" s="155"/>
      <c r="DZ245" s="155"/>
      <c r="EA245" s="155"/>
      <c r="EB245" s="155"/>
      <c r="EC245" s="155"/>
      <c r="ED245" s="155"/>
      <c r="EE245" s="155"/>
      <c r="EF245" s="155"/>
      <c r="EG245" s="155"/>
      <c r="EH245" s="155"/>
      <c r="EI245" s="155"/>
      <c r="EJ245" s="155"/>
      <c r="EK245" s="155"/>
      <c r="EL245" s="155"/>
      <c r="EM245" s="155"/>
      <c r="EN245" s="155"/>
      <c r="EO245" s="155"/>
      <c r="EP245" s="155"/>
      <c r="EQ245" s="155"/>
      <c r="ER245" s="155"/>
      <c r="ES245" s="155"/>
      <c r="ET245" s="155"/>
      <c r="EU245" s="155"/>
      <c r="EV245" s="155"/>
      <c r="EW245" s="155"/>
      <c r="EX245" s="155"/>
      <c r="EY245" s="155"/>
      <c r="EZ245" s="155"/>
      <c r="FA245" s="155"/>
      <c r="FB245" s="155"/>
      <c r="FC245" s="155"/>
      <c r="FD245" s="155"/>
      <c r="FE245" s="155"/>
      <c r="FF245" s="155"/>
      <c r="FG245" s="155"/>
      <c r="FH245" s="155"/>
      <c r="FI245" s="155"/>
      <c r="FJ245" s="155"/>
      <c r="FK245" s="155"/>
      <c r="FL245" s="155"/>
      <c r="FM245" s="155"/>
      <c r="FN245" s="155"/>
      <c r="FO245" s="155"/>
      <c r="FP245" s="155"/>
      <c r="FQ245" s="155"/>
      <c r="FR245" s="155"/>
      <c r="FS245" s="155"/>
      <c r="FT245" s="155"/>
      <c r="FU245" s="155"/>
      <c r="FV245" s="155"/>
      <c r="FW245" s="155"/>
      <c r="FX245" s="155"/>
      <c r="FY245" s="155"/>
      <c r="FZ245" s="155"/>
      <c r="GA245" s="155"/>
      <c r="GB245" s="155"/>
      <c r="GC245" s="155"/>
      <c r="GD245" s="155"/>
      <c r="GE245" s="155"/>
      <c r="GF245" s="155"/>
      <c r="GG245" s="155"/>
      <c r="GH245" s="155"/>
      <c r="GI245" s="155"/>
      <c r="GJ245" s="155"/>
      <c r="GK245" s="155"/>
      <c r="GL245" s="155"/>
      <c r="GM245" s="155"/>
      <c r="GN245" s="155"/>
      <c r="GO245" s="155"/>
      <c r="GP245" s="155"/>
      <c r="GQ245" s="155"/>
      <c r="GR245" s="155"/>
      <c r="GS245" s="155"/>
      <c r="GT245" s="155"/>
      <c r="GU245" s="155"/>
      <c r="GV245" s="155"/>
      <c r="GW245" s="155"/>
      <c r="GX245" s="155"/>
      <c r="GY245" s="155"/>
      <c r="GZ245" s="155"/>
      <c r="HA245" s="155"/>
      <c r="HB245" s="155"/>
      <c r="HC245" s="155"/>
      <c r="HD245" s="155"/>
      <c r="HE245" s="155"/>
      <c r="HF245" s="155"/>
      <c r="HG245" s="155"/>
      <c r="HH245" s="155"/>
      <c r="HI245" s="155"/>
      <c r="HJ245" s="155"/>
      <c r="HK245" s="155"/>
      <c r="HL245" s="155"/>
      <c r="HM245" s="155"/>
      <c r="HN245" s="155"/>
      <c r="HO245" s="155"/>
      <c r="HP245" s="155"/>
      <c r="HQ245" s="155"/>
      <c r="HR245" s="155"/>
      <c r="HS245" s="155"/>
      <c r="HT245" s="155"/>
      <c r="HU245" s="155"/>
      <c r="HV245" s="155"/>
      <c r="HW245" s="155"/>
      <c r="HX245" s="155"/>
      <c r="HY245" s="155"/>
      <c r="HZ245" s="155"/>
      <c r="IA245" s="155"/>
      <c r="IB245" s="155"/>
      <c r="IC245" s="155"/>
      <c r="ID245" s="155"/>
      <c r="IE245" s="155"/>
      <c r="IF245" s="155"/>
      <c r="IG245" s="155"/>
      <c r="IH245" s="155"/>
      <c r="II245" s="155"/>
      <c r="IJ245" s="155"/>
      <c r="IK245" s="155"/>
      <c r="IL245" s="155"/>
      <c r="IM245" s="155"/>
      <c r="IN245" s="155"/>
      <c r="IO245" s="155"/>
      <c r="IP245" s="155"/>
      <c r="IQ245" s="155"/>
      <c r="IR245" s="155"/>
    </row>
    <row r="246" spans="1:252" s="102" customFormat="1" ht="19.5" hidden="1" customHeight="1">
      <c r="A246" s="155"/>
      <c r="B246" s="3">
        <v>35</v>
      </c>
      <c r="C246" s="88"/>
      <c r="D246" s="450"/>
      <c r="E246" s="354"/>
      <c r="F246" s="903"/>
      <c r="G246" s="355"/>
      <c r="H246" s="356"/>
      <c r="I246" s="360"/>
      <c r="J246" s="401"/>
      <c r="K246" s="401"/>
      <c r="L246" s="402">
        <f t="shared" si="317"/>
        <v>0</v>
      </c>
      <c r="M246" s="403">
        <v>0</v>
      </c>
      <c r="N246" s="404">
        <f t="shared" si="318"/>
        <v>0</v>
      </c>
      <c r="O246" s="404">
        <f t="shared" si="319"/>
        <v>0</v>
      </c>
      <c r="P246" s="405"/>
      <c r="Q246" s="406">
        <f t="shared" si="320"/>
        <v>0</v>
      </c>
      <c r="R246" s="406">
        <f t="shared" si="321"/>
        <v>0</v>
      </c>
      <c r="S246" s="406">
        <f t="shared" si="322"/>
        <v>0</v>
      </c>
      <c r="T246" s="407">
        <f t="shared" si="323"/>
        <v>0</v>
      </c>
      <c r="U246" s="407">
        <f t="shared" si="324"/>
        <v>0</v>
      </c>
      <c r="V246" s="407">
        <f t="shared" si="325"/>
        <v>0</v>
      </c>
      <c r="W246" s="408" t="s">
        <v>157</v>
      </c>
      <c r="X246" s="13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  <c r="AS246" s="155"/>
      <c r="AT246" s="155"/>
      <c r="AU246" s="155"/>
      <c r="AV246" s="155"/>
      <c r="AW246" s="155"/>
      <c r="AX246" s="155"/>
      <c r="AY246" s="155"/>
      <c r="AZ246" s="155"/>
      <c r="BA246" s="155"/>
      <c r="BB246" s="155"/>
      <c r="BC246" s="155"/>
      <c r="BD246" s="155"/>
      <c r="BE246" s="155"/>
      <c r="BF246" s="155"/>
      <c r="BG246" s="155"/>
      <c r="BH246" s="155"/>
      <c r="BI246" s="155"/>
      <c r="BJ246" s="155"/>
      <c r="BK246" s="155"/>
      <c r="BL246" s="155"/>
      <c r="BM246" s="155"/>
      <c r="BN246" s="155"/>
      <c r="BO246" s="155"/>
      <c r="BP246" s="155"/>
      <c r="BQ246" s="155"/>
      <c r="BR246" s="155"/>
      <c r="BS246" s="155"/>
      <c r="BT246" s="155"/>
      <c r="BU246" s="155"/>
      <c r="BV246" s="155"/>
      <c r="BW246" s="155"/>
      <c r="BX246" s="155"/>
      <c r="BY246" s="155"/>
      <c r="BZ246" s="155"/>
      <c r="CA246" s="155"/>
      <c r="CB246" s="155"/>
      <c r="CC246" s="155"/>
      <c r="CD246" s="155"/>
      <c r="CE246" s="155"/>
      <c r="CF246" s="155"/>
      <c r="CG246" s="155"/>
      <c r="CH246" s="155"/>
      <c r="CI246" s="155"/>
      <c r="CJ246" s="155"/>
      <c r="CK246" s="155"/>
      <c r="CL246" s="155"/>
      <c r="CM246" s="155"/>
      <c r="CN246" s="155"/>
      <c r="CO246" s="155"/>
      <c r="CP246" s="155"/>
      <c r="CQ246" s="155"/>
      <c r="CR246" s="155"/>
      <c r="CS246" s="155"/>
      <c r="CT246" s="155"/>
      <c r="CU246" s="155"/>
      <c r="CV246" s="155"/>
      <c r="CW246" s="155"/>
      <c r="CX246" s="155"/>
      <c r="CY246" s="155"/>
      <c r="CZ246" s="155"/>
      <c r="DA246" s="155"/>
      <c r="DB246" s="155"/>
      <c r="DC246" s="155"/>
      <c r="DD246" s="155"/>
      <c r="DE246" s="155"/>
      <c r="DF246" s="155"/>
      <c r="DG246" s="155"/>
      <c r="DH246" s="155"/>
      <c r="DI246" s="155"/>
      <c r="DJ246" s="155"/>
      <c r="DK246" s="155"/>
      <c r="DL246" s="155"/>
      <c r="DM246" s="155"/>
      <c r="DN246" s="155"/>
      <c r="DO246" s="155"/>
      <c r="DP246" s="155"/>
      <c r="DQ246" s="155"/>
      <c r="DR246" s="155"/>
      <c r="DS246" s="155"/>
      <c r="DT246" s="155"/>
      <c r="DU246" s="155"/>
      <c r="DV246" s="155"/>
      <c r="DW246" s="155"/>
      <c r="DX246" s="155"/>
      <c r="DY246" s="155"/>
      <c r="DZ246" s="155"/>
      <c r="EA246" s="155"/>
      <c r="EB246" s="155"/>
      <c r="EC246" s="155"/>
      <c r="ED246" s="155"/>
      <c r="EE246" s="155"/>
      <c r="EF246" s="155"/>
      <c r="EG246" s="155"/>
      <c r="EH246" s="155"/>
      <c r="EI246" s="155"/>
      <c r="EJ246" s="155"/>
      <c r="EK246" s="155"/>
      <c r="EL246" s="155"/>
      <c r="EM246" s="155"/>
      <c r="EN246" s="155"/>
      <c r="EO246" s="155"/>
      <c r="EP246" s="155"/>
      <c r="EQ246" s="155"/>
      <c r="ER246" s="155"/>
      <c r="ES246" s="155"/>
      <c r="ET246" s="155"/>
      <c r="EU246" s="155"/>
      <c r="EV246" s="155"/>
      <c r="EW246" s="155"/>
      <c r="EX246" s="155"/>
      <c r="EY246" s="155"/>
      <c r="EZ246" s="155"/>
      <c r="FA246" s="155"/>
      <c r="FB246" s="155"/>
      <c r="FC246" s="155"/>
      <c r="FD246" s="155"/>
      <c r="FE246" s="155"/>
      <c r="FF246" s="155"/>
      <c r="FG246" s="155"/>
      <c r="FH246" s="155"/>
      <c r="FI246" s="155"/>
      <c r="FJ246" s="155"/>
      <c r="FK246" s="155"/>
      <c r="FL246" s="155"/>
      <c r="FM246" s="155"/>
      <c r="FN246" s="155"/>
      <c r="FO246" s="155"/>
      <c r="FP246" s="155"/>
      <c r="FQ246" s="155"/>
      <c r="FR246" s="155"/>
      <c r="FS246" s="155"/>
      <c r="FT246" s="155"/>
      <c r="FU246" s="155"/>
      <c r="FV246" s="155"/>
      <c r="FW246" s="155"/>
      <c r="FX246" s="155"/>
      <c r="FY246" s="155"/>
      <c r="FZ246" s="155"/>
      <c r="GA246" s="155"/>
      <c r="GB246" s="155"/>
      <c r="GC246" s="155"/>
      <c r="GD246" s="155"/>
      <c r="GE246" s="155"/>
      <c r="GF246" s="155"/>
      <c r="GG246" s="155"/>
      <c r="GH246" s="155"/>
      <c r="GI246" s="155"/>
      <c r="GJ246" s="155"/>
      <c r="GK246" s="155"/>
      <c r="GL246" s="155"/>
      <c r="GM246" s="155"/>
      <c r="GN246" s="155"/>
      <c r="GO246" s="155"/>
      <c r="GP246" s="155"/>
      <c r="GQ246" s="155"/>
      <c r="GR246" s="155"/>
      <c r="GS246" s="155"/>
      <c r="GT246" s="155"/>
      <c r="GU246" s="155"/>
      <c r="GV246" s="155"/>
      <c r="GW246" s="155"/>
      <c r="GX246" s="155"/>
      <c r="GY246" s="155"/>
      <c r="GZ246" s="155"/>
      <c r="HA246" s="155"/>
      <c r="HB246" s="155"/>
      <c r="HC246" s="155"/>
      <c r="HD246" s="155"/>
      <c r="HE246" s="155"/>
      <c r="HF246" s="155"/>
      <c r="HG246" s="155"/>
      <c r="HH246" s="155"/>
      <c r="HI246" s="155"/>
      <c r="HJ246" s="155"/>
      <c r="HK246" s="155"/>
      <c r="HL246" s="155"/>
      <c r="HM246" s="155"/>
      <c r="HN246" s="155"/>
      <c r="HO246" s="155"/>
      <c r="HP246" s="155"/>
      <c r="HQ246" s="155"/>
      <c r="HR246" s="155"/>
      <c r="HS246" s="155"/>
      <c r="HT246" s="155"/>
      <c r="HU246" s="155"/>
      <c r="HV246" s="155"/>
      <c r="HW246" s="155"/>
      <c r="HX246" s="155"/>
      <c r="HY246" s="155"/>
      <c r="HZ246" s="155"/>
      <c r="IA246" s="155"/>
      <c r="IB246" s="155"/>
      <c r="IC246" s="155"/>
      <c r="ID246" s="155"/>
      <c r="IE246" s="155"/>
      <c r="IF246" s="155"/>
      <c r="IG246" s="155"/>
      <c r="IH246" s="155"/>
      <c r="II246" s="155"/>
      <c r="IJ246" s="155"/>
      <c r="IK246" s="155"/>
      <c r="IL246" s="155"/>
      <c r="IM246" s="155"/>
      <c r="IN246" s="155"/>
      <c r="IO246" s="155"/>
      <c r="IP246" s="155"/>
      <c r="IQ246" s="155"/>
      <c r="IR246" s="155"/>
    </row>
    <row r="247" spans="1:252" s="102" customFormat="1" ht="19.5" hidden="1" customHeight="1">
      <c r="A247" s="155"/>
      <c r="B247" s="3">
        <v>36</v>
      </c>
      <c r="C247" s="88"/>
      <c r="D247" s="450"/>
      <c r="E247" s="354"/>
      <c r="F247" s="903"/>
      <c r="G247" s="355"/>
      <c r="H247" s="356"/>
      <c r="I247" s="360"/>
      <c r="J247" s="401"/>
      <c r="K247" s="401"/>
      <c r="L247" s="402">
        <f t="shared" si="317"/>
        <v>0</v>
      </c>
      <c r="M247" s="403">
        <v>0</v>
      </c>
      <c r="N247" s="404">
        <f t="shared" si="318"/>
        <v>0</v>
      </c>
      <c r="O247" s="404">
        <f t="shared" si="319"/>
        <v>0</v>
      </c>
      <c r="P247" s="405"/>
      <c r="Q247" s="406">
        <f t="shared" si="320"/>
        <v>0</v>
      </c>
      <c r="R247" s="406">
        <f t="shared" si="321"/>
        <v>0</v>
      </c>
      <c r="S247" s="406">
        <f t="shared" si="322"/>
        <v>0</v>
      </c>
      <c r="T247" s="407">
        <f t="shared" si="323"/>
        <v>0</v>
      </c>
      <c r="U247" s="407">
        <f t="shared" si="324"/>
        <v>0</v>
      </c>
      <c r="V247" s="407">
        <f t="shared" si="325"/>
        <v>0</v>
      </c>
      <c r="W247" s="408" t="s">
        <v>157</v>
      </c>
      <c r="X247" s="13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  <c r="AS247" s="155"/>
      <c r="AT247" s="155"/>
      <c r="AU247" s="155"/>
      <c r="AV247" s="155"/>
      <c r="AW247" s="155"/>
      <c r="AX247" s="155"/>
      <c r="AY247" s="155"/>
      <c r="AZ247" s="155"/>
      <c r="BA247" s="155"/>
      <c r="BB247" s="155"/>
      <c r="BC247" s="155"/>
      <c r="BD247" s="155"/>
      <c r="BE247" s="155"/>
      <c r="BF247" s="155"/>
      <c r="BG247" s="155"/>
      <c r="BH247" s="155"/>
      <c r="BI247" s="155"/>
      <c r="BJ247" s="155"/>
      <c r="BK247" s="155"/>
      <c r="BL247" s="155"/>
      <c r="BM247" s="155"/>
      <c r="BN247" s="155"/>
      <c r="BO247" s="155"/>
      <c r="BP247" s="155"/>
      <c r="BQ247" s="155"/>
      <c r="BR247" s="155"/>
      <c r="BS247" s="155"/>
      <c r="BT247" s="155"/>
      <c r="BU247" s="155"/>
      <c r="BV247" s="155"/>
      <c r="BW247" s="155"/>
      <c r="BX247" s="155"/>
      <c r="BY247" s="155"/>
      <c r="BZ247" s="155"/>
      <c r="CA247" s="155"/>
      <c r="CB247" s="155"/>
      <c r="CC247" s="155"/>
      <c r="CD247" s="155"/>
      <c r="CE247" s="155"/>
      <c r="CF247" s="155"/>
      <c r="CG247" s="155"/>
      <c r="CH247" s="155"/>
      <c r="CI247" s="155"/>
      <c r="CJ247" s="155"/>
      <c r="CK247" s="155"/>
      <c r="CL247" s="155"/>
      <c r="CM247" s="155"/>
      <c r="CN247" s="155"/>
      <c r="CO247" s="155"/>
      <c r="CP247" s="155"/>
      <c r="CQ247" s="155"/>
      <c r="CR247" s="155"/>
      <c r="CS247" s="155"/>
      <c r="CT247" s="155"/>
      <c r="CU247" s="155"/>
      <c r="CV247" s="155"/>
      <c r="CW247" s="155"/>
      <c r="CX247" s="155"/>
      <c r="CY247" s="155"/>
      <c r="CZ247" s="155"/>
      <c r="DA247" s="155"/>
      <c r="DB247" s="155"/>
      <c r="DC247" s="155"/>
      <c r="DD247" s="155"/>
      <c r="DE247" s="155"/>
      <c r="DF247" s="155"/>
      <c r="DG247" s="155"/>
      <c r="DH247" s="155"/>
      <c r="DI247" s="155"/>
      <c r="DJ247" s="155"/>
      <c r="DK247" s="155"/>
      <c r="DL247" s="155"/>
      <c r="DM247" s="155"/>
      <c r="DN247" s="155"/>
      <c r="DO247" s="155"/>
      <c r="DP247" s="155"/>
      <c r="DQ247" s="155"/>
      <c r="DR247" s="155"/>
      <c r="DS247" s="155"/>
      <c r="DT247" s="155"/>
      <c r="DU247" s="155"/>
      <c r="DV247" s="155"/>
      <c r="DW247" s="155"/>
      <c r="DX247" s="155"/>
      <c r="DY247" s="155"/>
      <c r="DZ247" s="155"/>
      <c r="EA247" s="155"/>
      <c r="EB247" s="155"/>
      <c r="EC247" s="155"/>
      <c r="ED247" s="155"/>
      <c r="EE247" s="155"/>
      <c r="EF247" s="155"/>
      <c r="EG247" s="155"/>
      <c r="EH247" s="155"/>
      <c r="EI247" s="155"/>
      <c r="EJ247" s="155"/>
      <c r="EK247" s="155"/>
      <c r="EL247" s="155"/>
      <c r="EM247" s="155"/>
      <c r="EN247" s="155"/>
      <c r="EO247" s="155"/>
      <c r="EP247" s="155"/>
      <c r="EQ247" s="155"/>
      <c r="ER247" s="155"/>
      <c r="ES247" s="155"/>
      <c r="ET247" s="155"/>
      <c r="EU247" s="155"/>
      <c r="EV247" s="155"/>
      <c r="EW247" s="155"/>
      <c r="EX247" s="155"/>
      <c r="EY247" s="155"/>
      <c r="EZ247" s="155"/>
      <c r="FA247" s="155"/>
      <c r="FB247" s="155"/>
      <c r="FC247" s="155"/>
      <c r="FD247" s="155"/>
      <c r="FE247" s="155"/>
      <c r="FF247" s="155"/>
      <c r="FG247" s="155"/>
      <c r="FH247" s="155"/>
      <c r="FI247" s="155"/>
      <c r="FJ247" s="155"/>
      <c r="FK247" s="155"/>
      <c r="FL247" s="155"/>
      <c r="FM247" s="155"/>
      <c r="FN247" s="155"/>
      <c r="FO247" s="155"/>
      <c r="FP247" s="155"/>
      <c r="FQ247" s="155"/>
      <c r="FR247" s="155"/>
      <c r="FS247" s="155"/>
      <c r="FT247" s="155"/>
      <c r="FU247" s="155"/>
      <c r="FV247" s="155"/>
      <c r="FW247" s="155"/>
      <c r="FX247" s="155"/>
      <c r="FY247" s="155"/>
      <c r="FZ247" s="155"/>
      <c r="GA247" s="155"/>
      <c r="GB247" s="155"/>
      <c r="GC247" s="155"/>
      <c r="GD247" s="155"/>
      <c r="GE247" s="155"/>
      <c r="GF247" s="155"/>
      <c r="GG247" s="155"/>
      <c r="GH247" s="155"/>
      <c r="GI247" s="155"/>
      <c r="GJ247" s="155"/>
      <c r="GK247" s="155"/>
      <c r="GL247" s="155"/>
      <c r="GM247" s="155"/>
      <c r="GN247" s="155"/>
      <c r="GO247" s="155"/>
      <c r="GP247" s="155"/>
      <c r="GQ247" s="155"/>
      <c r="GR247" s="155"/>
      <c r="GS247" s="155"/>
      <c r="GT247" s="155"/>
      <c r="GU247" s="155"/>
      <c r="GV247" s="155"/>
      <c r="GW247" s="155"/>
      <c r="GX247" s="155"/>
      <c r="GY247" s="155"/>
      <c r="GZ247" s="155"/>
      <c r="HA247" s="155"/>
      <c r="HB247" s="155"/>
      <c r="HC247" s="155"/>
      <c r="HD247" s="155"/>
      <c r="HE247" s="155"/>
      <c r="HF247" s="155"/>
      <c r="HG247" s="155"/>
      <c r="HH247" s="155"/>
      <c r="HI247" s="155"/>
      <c r="HJ247" s="155"/>
      <c r="HK247" s="155"/>
      <c r="HL247" s="155"/>
      <c r="HM247" s="155"/>
      <c r="HN247" s="155"/>
      <c r="HO247" s="155"/>
      <c r="HP247" s="155"/>
      <c r="HQ247" s="155"/>
      <c r="HR247" s="155"/>
      <c r="HS247" s="155"/>
      <c r="HT247" s="155"/>
      <c r="HU247" s="155"/>
      <c r="HV247" s="155"/>
      <c r="HW247" s="155"/>
      <c r="HX247" s="155"/>
      <c r="HY247" s="155"/>
      <c r="HZ247" s="155"/>
      <c r="IA247" s="155"/>
      <c r="IB247" s="155"/>
      <c r="IC247" s="155"/>
      <c r="ID247" s="155"/>
      <c r="IE247" s="155"/>
      <c r="IF247" s="155"/>
      <c r="IG247" s="155"/>
      <c r="IH247" s="155"/>
      <c r="II247" s="155"/>
      <c r="IJ247" s="155"/>
      <c r="IK247" s="155"/>
      <c r="IL247" s="155"/>
      <c r="IM247" s="155"/>
      <c r="IN247" s="155"/>
      <c r="IO247" s="155"/>
      <c r="IP247" s="155"/>
      <c r="IQ247" s="155"/>
      <c r="IR247" s="155"/>
    </row>
    <row r="248" spans="1:252" s="102" customFormat="1" ht="19.5" hidden="1" customHeight="1">
      <c r="A248" s="155"/>
      <c r="B248" s="3">
        <v>37</v>
      </c>
      <c r="C248" s="88"/>
      <c r="D248" s="450"/>
      <c r="E248" s="354"/>
      <c r="F248" s="903"/>
      <c r="G248" s="355"/>
      <c r="H248" s="356"/>
      <c r="I248" s="360"/>
      <c r="J248" s="401"/>
      <c r="K248" s="401"/>
      <c r="L248" s="402">
        <f t="shared" si="308"/>
        <v>0</v>
      </c>
      <c r="M248" s="403">
        <v>0</v>
      </c>
      <c r="N248" s="404">
        <f t="shared" si="309"/>
        <v>0</v>
      </c>
      <c r="O248" s="404">
        <f t="shared" si="310"/>
        <v>0</v>
      </c>
      <c r="P248" s="405"/>
      <c r="Q248" s="406">
        <f t="shared" si="311"/>
        <v>0</v>
      </c>
      <c r="R248" s="406">
        <f t="shared" si="312"/>
        <v>0</v>
      </c>
      <c r="S248" s="406">
        <f t="shared" si="313"/>
        <v>0</v>
      </c>
      <c r="T248" s="407">
        <f t="shared" si="314"/>
        <v>0</v>
      </c>
      <c r="U248" s="407">
        <f t="shared" si="315"/>
        <v>0</v>
      </c>
      <c r="V248" s="407">
        <f t="shared" si="316"/>
        <v>0</v>
      </c>
      <c r="W248" s="408" t="s">
        <v>157</v>
      </c>
      <c r="X248" s="13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  <c r="AS248" s="155"/>
      <c r="AT248" s="155"/>
      <c r="AU248" s="155"/>
      <c r="AV248" s="155"/>
      <c r="AW248" s="155"/>
      <c r="AX248" s="155"/>
      <c r="AY248" s="155"/>
      <c r="AZ248" s="155"/>
      <c r="BA248" s="155"/>
      <c r="BB248" s="155"/>
      <c r="BC248" s="155"/>
      <c r="BD248" s="155"/>
      <c r="BE248" s="155"/>
      <c r="BF248" s="155"/>
      <c r="BG248" s="155"/>
      <c r="BH248" s="155"/>
      <c r="BI248" s="155"/>
      <c r="BJ248" s="155"/>
      <c r="BK248" s="155"/>
      <c r="BL248" s="155"/>
      <c r="BM248" s="155"/>
      <c r="BN248" s="155"/>
      <c r="BO248" s="155"/>
      <c r="BP248" s="155"/>
      <c r="BQ248" s="155"/>
      <c r="BR248" s="155"/>
      <c r="BS248" s="155"/>
      <c r="BT248" s="155"/>
      <c r="BU248" s="155"/>
      <c r="BV248" s="155"/>
      <c r="BW248" s="155"/>
      <c r="BX248" s="155"/>
      <c r="BY248" s="155"/>
      <c r="BZ248" s="155"/>
      <c r="CA248" s="155"/>
      <c r="CB248" s="155"/>
      <c r="CC248" s="155"/>
      <c r="CD248" s="155"/>
      <c r="CE248" s="155"/>
      <c r="CF248" s="155"/>
      <c r="CG248" s="155"/>
      <c r="CH248" s="155"/>
      <c r="CI248" s="155"/>
      <c r="CJ248" s="155"/>
      <c r="CK248" s="155"/>
      <c r="CL248" s="155"/>
      <c r="CM248" s="155"/>
      <c r="CN248" s="155"/>
      <c r="CO248" s="155"/>
      <c r="CP248" s="155"/>
      <c r="CQ248" s="155"/>
      <c r="CR248" s="155"/>
      <c r="CS248" s="155"/>
      <c r="CT248" s="155"/>
      <c r="CU248" s="155"/>
      <c r="CV248" s="155"/>
      <c r="CW248" s="155"/>
      <c r="CX248" s="155"/>
      <c r="CY248" s="155"/>
      <c r="CZ248" s="155"/>
      <c r="DA248" s="155"/>
      <c r="DB248" s="155"/>
      <c r="DC248" s="155"/>
      <c r="DD248" s="155"/>
      <c r="DE248" s="155"/>
      <c r="DF248" s="155"/>
      <c r="DG248" s="155"/>
      <c r="DH248" s="155"/>
      <c r="DI248" s="155"/>
      <c r="DJ248" s="155"/>
      <c r="DK248" s="155"/>
      <c r="DL248" s="155"/>
      <c r="DM248" s="155"/>
      <c r="DN248" s="155"/>
      <c r="DO248" s="155"/>
      <c r="DP248" s="155"/>
      <c r="DQ248" s="155"/>
      <c r="DR248" s="155"/>
      <c r="DS248" s="155"/>
      <c r="DT248" s="155"/>
      <c r="DU248" s="155"/>
      <c r="DV248" s="155"/>
      <c r="DW248" s="155"/>
      <c r="DX248" s="155"/>
      <c r="DY248" s="155"/>
      <c r="DZ248" s="155"/>
      <c r="EA248" s="155"/>
      <c r="EB248" s="155"/>
      <c r="EC248" s="155"/>
      <c r="ED248" s="155"/>
      <c r="EE248" s="155"/>
      <c r="EF248" s="155"/>
      <c r="EG248" s="155"/>
      <c r="EH248" s="155"/>
      <c r="EI248" s="155"/>
      <c r="EJ248" s="155"/>
      <c r="EK248" s="155"/>
      <c r="EL248" s="155"/>
      <c r="EM248" s="155"/>
      <c r="EN248" s="155"/>
      <c r="EO248" s="155"/>
      <c r="EP248" s="155"/>
      <c r="EQ248" s="155"/>
      <c r="ER248" s="155"/>
      <c r="ES248" s="155"/>
      <c r="ET248" s="155"/>
      <c r="EU248" s="155"/>
      <c r="EV248" s="155"/>
      <c r="EW248" s="155"/>
      <c r="EX248" s="155"/>
      <c r="EY248" s="155"/>
      <c r="EZ248" s="155"/>
      <c r="FA248" s="155"/>
      <c r="FB248" s="155"/>
      <c r="FC248" s="155"/>
      <c r="FD248" s="155"/>
      <c r="FE248" s="155"/>
      <c r="FF248" s="155"/>
      <c r="FG248" s="155"/>
      <c r="FH248" s="155"/>
      <c r="FI248" s="155"/>
      <c r="FJ248" s="155"/>
      <c r="FK248" s="155"/>
      <c r="FL248" s="155"/>
      <c r="FM248" s="155"/>
      <c r="FN248" s="155"/>
      <c r="FO248" s="155"/>
      <c r="FP248" s="155"/>
      <c r="FQ248" s="155"/>
      <c r="FR248" s="155"/>
      <c r="FS248" s="155"/>
      <c r="FT248" s="155"/>
      <c r="FU248" s="155"/>
      <c r="FV248" s="155"/>
      <c r="FW248" s="155"/>
      <c r="FX248" s="155"/>
      <c r="FY248" s="155"/>
      <c r="FZ248" s="155"/>
      <c r="GA248" s="155"/>
      <c r="GB248" s="155"/>
      <c r="GC248" s="155"/>
      <c r="GD248" s="155"/>
      <c r="GE248" s="155"/>
      <c r="GF248" s="155"/>
      <c r="GG248" s="155"/>
      <c r="GH248" s="155"/>
      <c r="GI248" s="155"/>
      <c r="GJ248" s="155"/>
      <c r="GK248" s="155"/>
      <c r="GL248" s="155"/>
      <c r="GM248" s="155"/>
      <c r="GN248" s="155"/>
      <c r="GO248" s="155"/>
      <c r="GP248" s="155"/>
      <c r="GQ248" s="155"/>
      <c r="GR248" s="155"/>
      <c r="GS248" s="155"/>
      <c r="GT248" s="155"/>
      <c r="GU248" s="155"/>
      <c r="GV248" s="155"/>
      <c r="GW248" s="155"/>
      <c r="GX248" s="155"/>
      <c r="GY248" s="155"/>
      <c r="GZ248" s="155"/>
      <c r="HA248" s="155"/>
      <c r="HB248" s="155"/>
      <c r="HC248" s="155"/>
      <c r="HD248" s="155"/>
      <c r="HE248" s="155"/>
      <c r="HF248" s="155"/>
      <c r="HG248" s="155"/>
      <c r="HH248" s="155"/>
      <c r="HI248" s="155"/>
      <c r="HJ248" s="155"/>
      <c r="HK248" s="155"/>
      <c r="HL248" s="155"/>
      <c r="HM248" s="155"/>
      <c r="HN248" s="155"/>
      <c r="HO248" s="155"/>
      <c r="HP248" s="155"/>
      <c r="HQ248" s="155"/>
      <c r="HR248" s="155"/>
      <c r="HS248" s="155"/>
      <c r="HT248" s="155"/>
      <c r="HU248" s="155"/>
      <c r="HV248" s="155"/>
      <c r="HW248" s="155"/>
      <c r="HX248" s="155"/>
      <c r="HY248" s="155"/>
      <c r="HZ248" s="155"/>
      <c r="IA248" s="155"/>
      <c r="IB248" s="155"/>
      <c r="IC248" s="155"/>
      <c r="ID248" s="155"/>
      <c r="IE248" s="155"/>
      <c r="IF248" s="155"/>
      <c r="IG248" s="155"/>
      <c r="IH248" s="155"/>
      <c r="II248" s="155"/>
      <c r="IJ248" s="155"/>
      <c r="IK248" s="155"/>
      <c r="IL248" s="155"/>
      <c r="IM248" s="155"/>
      <c r="IN248" s="155"/>
      <c r="IO248" s="155"/>
      <c r="IP248" s="155"/>
      <c r="IQ248" s="155"/>
      <c r="IR248" s="155"/>
    </row>
    <row r="249" spans="1:252" s="102" customFormat="1" ht="19.5" hidden="1" customHeight="1">
      <c r="A249" s="155"/>
      <c r="B249" s="3">
        <v>38</v>
      </c>
      <c r="C249" s="88"/>
      <c r="D249" s="450"/>
      <c r="E249" s="354"/>
      <c r="F249" s="903"/>
      <c r="G249" s="355"/>
      <c r="H249" s="356"/>
      <c r="I249" s="360"/>
      <c r="J249" s="401"/>
      <c r="K249" s="401"/>
      <c r="L249" s="402">
        <f t="shared" si="308"/>
        <v>0</v>
      </c>
      <c r="M249" s="403">
        <v>0</v>
      </c>
      <c r="N249" s="404">
        <f t="shared" si="309"/>
        <v>0</v>
      </c>
      <c r="O249" s="404">
        <f t="shared" si="310"/>
        <v>0</v>
      </c>
      <c r="P249" s="405"/>
      <c r="Q249" s="406">
        <f t="shared" si="311"/>
        <v>0</v>
      </c>
      <c r="R249" s="406">
        <f t="shared" si="312"/>
        <v>0</v>
      </c>
      <c r="S249" s="406">
        <f t="shared" si="313"/>
        <v>0</v>
      </c>
      <c r="T249" s="407">
        <f t="shared" si="314"/>
        <v>0</v>
      </c>
      <c r="U249" s="407">
        <f t="shared" si="315"/>
        <v>0</v>
      </c>
      <c r="V249" s="407">
        <f t="shared" si="316"/>
        <v>0</v>
      </c>
      <c r="W249" s="408" t="s">
        <v>157</v>
      </c>
      <c r="X249" s="13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  <c r="AS249" s="155"/>
      <c r="AT249" s="155"/>
      <c r="AU249" s="155"/>
      <c r="AV249" s="155"/>
      <c r="AW249" s="155"/>
      <c r="AX249" s="155"/>
      <c r="AY249" s="155"/>
      <c r="AZ249" s="155"/>
      <c r="BA249" s="155"/>
      <c r="BB249" s="155"/>
      <c r="BC249" s="155"/>
      <c r="BD249" s="155"/>
      <c r="BE249" s="155"/>
      <c r="BF249" s="155"/>
      <c r="BG249" s="155"/>
      <c r="BH249" s="155"/>
      <c r="BI249" s="155"/>
      <c r="BJ249" s="155"/>
      <c r="BK249" s="155"/>
      <c r="BL249" s="155"/>
      <c r="BM249" s="155"/>
      <c r="BN249" s="155"/>
      <c r="BO249" s="155"/>
      <c r="BP249" s="155"/>
      <c r="BQ249" s="155"/>
      <c r="BR249" s="155"/>
      <c r="BS249" s="155"/>
      <c r="BT249" s="155"/>
      <c r="BU249" s="155"/>
      <c r="BV249" s="155"/>
      <c r="BW249" s="155"/>
      <c r="BX249" s="155"/>
      <c r="BY249" s="155"/>
      <c r="BZ249" s="155"/>
      <c r="CA249" s="155"/>
      <c r="CB249" s="155"/>
      <c r="CC249" s="155"/>
      <c r="CD249" s="155"/>
      <c r="CE249" s="155"/>
      <c r="CF249" s="155"/>
      <c r="CG249" s="155"/>
      <c r="CH249" s="155"/>
      <c r="CI249" s="155"/>
      <c r="CJ249" s="155"/>
      <c r="CK249" s="155"/>
      <c r="CL249" s="155"/>
      <c r="CM249" s="155"/>
      <c r="CN249" s="155"/>
      <c r="CO249" s="155"/>
      <c r="CP249" s="155"/>
      <c r="CQ249" s="155"/>
      <c r="CR249" s="155"/>
      <c r="CS249" s="155"/>
      <c r="CT249" s="155"/>
      <c r="CU249" s="155"/>
      <c r="CV249" s="155"/>
      <c r="CW249" s="155"/>
      <c r="CX249" s="155"/>
      <c r="CY249" s="155"/>
      <c r="CZ249" s="155"/>
      <c r="DA249" s="155"/>
      <c r="DB249" s="155"/>
      <c r="DC249" s="155"/>
      <c r="DD249" s="155"/>
      <c r="DE249" s="155"/>
      <c r="DF249" s="155"/>
      <c r="DG249" s="155"/>
      <c r="DH249" s="155"/>
      <c r="DI249" s="155"/>
      <c r="DJ249" s="155"/>
      <c r="DK249" s="155"/>
      <c r="DL249" s="155"/>
      <c r="DM249" s="155"/>
      <c r="DN249" s="155"/>
      <c r="DO249" s="155"/>
      <c r="DP249" s="155"/>
      <c r="DQ249" s="155"/>
      <c r="DR249" s="155"/>
      <c r="DS249" s="155"/>
      <c r="DT249" s="155"/>
      <c r="DU249" s="155"/>
      <c r="DV249" s="155"/>
      <c r="DW249" s="155"/>
      <c r="DX249" s="155"/>
      <c r="DY249" s="155"/>
      <c r="DZ249" s="155"/>
      <c r="EA249" s="155"/>
      <c r="EB249" s="155"/>
      <c r="EC249" s="155"/>
      <c r="ED249" s="155"/>
      <c r="EE249" s="155"/>
      <c r="EF249" s="155"/>
      <c r="EG249" s="155"/>
      <c r="EH249" s="155"/>
      <c r="EI249" s="155"/>
      <c r="EJ249" s="155"/>
      <c r="EK249" s="155"/>
      <c r="EL249" s="155"/>
      <c r="EM249" s="155"/>
      <c r="EN249" s="155"/>
      <c r="EO249" s="155"/>
      <c r="EP249" s="155"/>
      <c r="EQ249" s="155"/>
      <c r="ER249" s="155"/>
      <c r="ES249" s="155"/>
      <c r="ET249" s="155"/>
      <c r="EU249" s="155"/>
      <c r="EV249" s="155"/>
      <c r="EW249" s="155"/>
      <c r="EX249" s="155"/>
      <c r="EY249" s="155"/>
      <c r="EZ249" s="155"/>
      <c r="FA249" s="155"/>
      <c r="FB249" s="155"/>
      <c r="FC249" s="155"/>
      <c r="FD249" s="155"/>
      <c r="FE249" s="155"/>
      <c r="FF249" s="155"/>
      <c r="FG249" s="155"/>
      <c r="FH249" s="155"/>
      <c r="FI249" s="155"/>
      <c r="FJ249" s="155"/>
      <c r="FK249" s="155"/>
      <c r="FL249" s="155"/>
      <c r="FM249" s="155"/>
      <c r="FN249" s="155"/>
      <c r="FO249" s="155"/>
      <c r="FP249" s="155"/>
      <c r="FQ249" s="155"/>
      <c r="FR249" s="155"/>
      <c r="FS249" s="155"/>
      <c r="FT249" s="155"/>
      <c r="FU249" s="155"/>
      <c r="FV249" s="155"/>
      <c r="FW249" s="155"/>
      <c r="FX249" s="155"/>
      <c r="FY249" s="155"/>
      <c r="FZ249" s="155"/>
      <c r="GA249" s="155"/>
      <c r="GB249" s="155"/>
      <c r="GC249" s="155"/>
      <c r="GD249" s="155"/>
      <c r="GE249" s="155"/>
      <c r="GF249" s="155"/>
      <c r="GG249" s="155"/>
      <c r="GH249" s="155"/>
      <c r="GI249" s="155"/>
      <c r="GJ249" s="155"/>
      <c r="GK249" s="155"/>
      <c r="GL249" s="155"/>
      <c r="GM249" s="155"/>
      <c r="GN249" s="155"/>
      <c r="GO249" s="155"/>
      <c r="GP249" s="155"/>
      <c r="GQ249" s="155"/>
      <c r="GR249" s="155"/>
      <c r="GS249" s="155"/>
      <c r="GT249" s="155"/>
      <c r="GU249" s="155"/>
      <c r="GV249" s="155"/>
      <c r="GW249" s="155"/>
      <c r="GX249" s="155"/>
      <c r="GY249" s="155"/>
      <c r="GZ249" s="155"/>
      <c r="HA249" s="155"/>
      <c r="HB249" s="155"/>
      <c r="HC249" s="155"/>
      <c r="HD249" s="155"/>
      <c r="HE249" s="155"/>
      <c r="HF249" s="155"/>
      <c r="HG249" s="155"/>
      <c r="HH249" s="155"/>
      <c r="HI249" s="155"/>
      <c r="HJ249" s="155"/>
      <c r="HK249" s="155"/>
      <c r="HL249" s="155"/>
      <c r="HM249" s="155"/>
      <c r="HN249" s="155"/>
      <c r="HO249" s="155"/>
      <c r="HP249" s="155"/>
      <c r="HQ249" s="155"/>
      <c r="HR249" s="155"/>
      <c r="HS249" s="155"/>
      <c r="HT249" s="155"/>
      <c r="HU249" s="155"/>
      <c r="HV249" s="155"/>
      <c r="HW249" s="155"/>
      <c r="HX249" s="155"/>
      <c r="HY249" s="155"/>
      <c r="HZ249" s="155"/>
      <c r="IA249" s="155"/>
      <c r="IB249" s="155"/>
      <c r="IC249" s="155"/>
      <c r="ID249" s="155"/>
      <c r="IE249" s="155"/>
      <c r="IF249" s="155"/>
      <c r="IG249" s="155"/>
      <c r="IH249" s="155"/>
      <c r="II249" s="155"/>
      <c r="IJ249" s="155"/>
      <c r="IK249" s="155"/>
      <c r="IL249" s="155"/>
      <c r="IM249" s="155"/>
      <c r="IN249" s="155"/>
      <c r="IO249" s="155"/>
      <c r="IP249" s="155"/>
      <c r="IQ249" s="155"/>
      <c r="IR249" s="155"/>
    </row>
    <row r="250" spans="1:252" s="102" customFormat="1" ht="19.5" hidden="1" customHeight="1">
      <c r="A250" s="155"/>
      <c r="B250" s="3">
        <v>39</v>
      </c>
      <c r="C250" s="88"/>
      <c r="D250" s="450"/>
      <c r="E250" s="354"/>
      <c r="F250" s="903"/>
      <c r="G250" s="355"/>
      <c r="H250" s="356"/>
      <c r="I250" s="360"/>
      <c r="J250" s="401"/>
      <c r="K250" s="401"/>
      <c r="L250" s="402">
        <f t="shared" si="308"/>
        <v>0</v>
      </c>
      <c r="M250" s="403">
        <v>0</v>
      </c>
      <c r="N250" s="404">
        <f t="shared" si="309"/>
        <v>0</v>
      </c>
      <c r="O250" s="404">
        <f t="shared" si="310"/>
        <v>0</v>
      </c>
      <c r="P250" s="405"/>
      <c r="Q250" s="406">
        <f t="shared" si="311"/>
        <v>0</v>
      </c>
      <c r="R250" s="406">
        <f t="shared" si="312"/>
        <v>0</v>
      </c>
      <c r="S250" s="406">
        <f t="shared" si="313"/>
        <v>0</v>
      </c>
      <c r="T250" s="407">
        <f t="shared" si="314"/>
        <v>0</v>
      </c>
      <c r="U250" s="407">
        <f t="shared" si="315"/>
        <v>0</v>
      </c>
      <c r="V250" s="407">
        <f t="shared" si="316"/>
        <v>0</v>
      </c>
      <c r="W250" s="408" t="s">
        <v>157</v>
      </c>
      <c r="X250" s="13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  <c r="AS250" s="155"/>
      <c r="AT250" s="155"/>
      <c r="AU250" s="155"/>
      <c r="AV250" s="155"/>
      <c r="AW250" s="155"/>
      <c r="AX250" s="155"/>
      <c r="AY250" s="155"/>
      <c r="AZ250" s="155"/>
      <c r="BA250" s="155"/>
      <c r="BB250" s="155"/>
      <c r="BC250" s="155"/>
      <c r="BD250" s="155"/>
      <c r="BE250" s="155"/>
      <c r="BF250" s="155"/>
      <c r="BG250" s="155"/>
      <c r="BH250" s="155"/>
      <c r="BI250" s="155"/>
      <c r="BJ250" s="155"/>
      <c r="BK250" s="155"/>
      <c r="BL250" s="155"/>
      <c r="BM250" s="155"/>
      <c r="BN250" s="155"/>
      <c r="BO250" s="155"/>
      <c r="BP250" s="155"/>
      <c r="BQ250" s="155"/>
      <c r="BR250" s="155"/>
      <c r="BS250" s="155"/>
      <c r="BT250" s="155"/>
      <c r="BU250" s="155"/>
      <c r="BV250" s="155"/>
      <c r="BW250" s="155"/>
      <c r="BX250" s="155"/>
      <c r="BY250" s="155"/>
      <c r="BZ250" s="155"/>
      <c r="CA250" s="155"/>
      <c r="CB250" s="155"/>
      <c r="CC250" s="155"/>
      <c r="CD250" s="155"/>
      <c r="CE250" s="155"/>
      <c r="CF250" s="155"/>
      <c r="CG250" s="155"/>
      <c r="CH250" s="155"/>
      <c r="CI250" s="155"/>
      <c r="CJ250" s="155"/>
      <c r="CK250" s="155"/>
      <c r="CL250" s="155"/>
      <c r="CM250" s="155"/>
      <c r="CN250" s="155"/>
      <c r="CO250" s="155"/>
      <c r="CP250" s="155"/>
      <c r="CQ250" s="155"/>
      <c r="CR250" s="155"/>
      <c r="CS250" s="155"/>
      <c r="CT250" s="155"/>
      <c r="CU250" s="155"/>
      <c r="CV250" s="155"/>
      <c r="CW250" s="155"/>
      <c r="CX250" s="155"/>
      <c r="CY250" s="155"/>
      <c r="CZ250" s="155"/>
      <c r="DA250" s="155"/>
      <c r="DB250" s="155"/>
      <c r="DC250" s="155"/>
      <c r="DD250" s="155"/>
      <c r="DE250" s="155"/>
      <c r="DF250" s="155"/>
      <c r="DG250" s="155"/>
      <c r="DH250" s="155"/>
      <c r="DI250" s="155"/>
      <c r="DJ250" s="155"/>
      <c r="DK250" s="155"/>
      <c r="DL250" s="155"/>
      <c r="DM250" s="155"/>
      <c r="DN250" s="155"/>
      <c r="DO250" s="155"/>
      <c r="DP250" s="155"/>
      <c r="DQ250" s="155"/>
      <c r="DR250" s="155"/>
      <c r="DS250" s="155"/>
      <c r="DT250" s="155"/>
      <c r="DU250" s="155"/>
      <c r="DV250" s="155"/>
      <c r="DW250" s="155"/>
      <c r="DX250" s="155"/>
      <c r="DY250" s="155"/>
      <c r="DZ250" s="155"/>
      <c r="EA250" s="155"/>
      <c r="EB250" s="155"/>
      <c r="EC250" s="155"/>
      <c r="ED250" s="155"/>
      <c r="EE250" s="155"/>
      <c r="EF250" s="155"/>
      <c r="EG250" s="155"/>
      <c r="EH250" s="155"/>
      <c r="EI250" s="155"/>
      <c r="EJ250" s="155"/>
      <c r="EK250" s="155"/>
      <c r="EL250" s="155"/>
      <c r="EM250" s="155"/>
      <c r="EN250" s="155"/>
      <c r="EO250" s="155"/>
      <c r="EP250" s="155"/>
      <c r="EQ250" s="155"/>
      <c r="ER250" s="155"/>
      <c r="ES250" s="155"/>
      <c r="ET250" s="155"/>
      <c r="EU250" s="155"/>
      <c r="EV250" s="155"/>
      <c r="EW250" s="155"/>
      <c r="EX250" s="155"/>
      <c r="EY250" s="155"/>
      <c r="EZ250" s="155"/>
      <c r="FA250" s="155"/>
      <c r="FB250" s="155"/>
      <c r="FC250" s="155"/>
      <c r="FD250" s="155"/>
      <c r="FE250" s="155"/>
      <c r="FF250" s="155"/>
      <c r="FG250" s="155"/>
      <c r="FH250" s="155"/>
      <c r="FI250" s="155"/>
      <c r="FJ250" s="155"/>
      <c r="FK250" s="155"/>
      <c r="FL250" s="155"/>
      <c r="FM250" s="155"/>
      <c r="FN250" s="155"/>
      <c r="FO250" s="155"/>
      <c r="FP250" s="155"/>
      <c r="FQ250" s="155"/>
      <c r="FR250" s="155"/>
      <c r="FS250" s="155"/>
      <c r="FT250" s="155"/>
      <c r="FU250" s="155"/>
      <c r="FV250" s="155"/>
      <c r="FW250" s="155"/>
      <c r="FX250" s="155"/>
      <c r="FY250" s="155"/>
      <c r="FZ250" s="155"/>
      <c r="GA250" s="155"/>
      <c r="GB250" s="155"/>
      <c r="GC250" s="155"/>
      <c r="GD250" s="155"/>
      <c r="GE250" s="155"/>
      <c r="GF250" s="155"/>
      <c r="GG250" s="155"/>
      <c r="GH250" s="155"/>
      <c r="GI250" s="155"/>
      <c r="GJ250" s="155"/>
      <c r="GK250" s="155"/>
      <c r="GL250" s="155"/>
      <c r="GM250" s="155"/>
      <c r="GN250" s="155"/>
      <c r="GO250" s="155"/>
      <c r="GP250" s="155"/>
      <c r="GQ250" s="155"/>
      <c r="GR250" s="155"/>
      <c r="GS250" s="155"/>
      <c r="GT250" s="155"/>
      <c r="GU250" s="155"/>
      <c r="GV250" s="155"/>
      <c r="GW250" s="155"/>
      <c r="GX250" s="155"/>
      <c r="GY250" s="155"/>
      <c r="GZ250" s="155"/>
      <c r="HA250" s="155"/>
      <c r="HB250" s="155"/>
      <c r="HC250" s="155"/>
      <c r="HD250" s="155"/>
      <c r="HE250" s="155"/>
      <c r="HF250" s="155"/>
      <c r="HG250" s="155"/>
      <c r="HH250" s="155"/>
      <c r="HI250" s="155"/>
      <c r="HJ250" s="155"/>
      <c r="HK250" s="155"/>
      <c r="HL250" s="155"/>
      <c r="HM250" s="155"/>
      <c r="HN250" s="155"/>
      <c r="HO250" s="155"/>
      <c r="HP250" s="155"/>
      <c r="HQ250" s="155"/>
      <c r="HR250" s="155"/>
      <c r="HS250" s="155"/>
      <c r="HT250" s="155"/>
      <c r="HU250" s="155"/>
      <c r="HV250" s="155"/>
      <c r="HW250" s="155"/>
      <c r="HX250" s="155"/>
      <c r="HY250" s="155"/>
      <c r="HZ250" s="155"/>
      <c r="IA250" s="155"/>
      <c r="IB250" s="155"/>
      <c r="IC250" s="155"/>
      <c r="ID250" s="155"/>
      <c r="IE250" s="155"/>
      <c r="IF250" s="155"/>
      <c r="IG250" s="155"/>
      <c r="IH250" s="155"/>
      <c r="II250" s="155"/>
      <c r="IJ250" s="155"/>
      <c r="IK250" s="155"/>
      <c r="IL250" s="155"/>
      <c r="IM250" s="155"/>
      <c r="IN250" s="155"/>
      <c r="IO250" s="155"/>
      <c r="IP250" s="155"/>
      <c r="IQ250" s="155"/>
      <c r="IR250" s="155"/>
    </row>
    <row r="251" spans="1:252" s="102" customFormat="1" ht="19.5" hidden="1" customHeight="1">
      <c r="A251" s="155"/>
      <c r="B251" s="3">
        <v>40</v>
      </c>
      <c r="C251" s="88"/>
      <c r="D251" s="449"/>
      <c r="E251" s="354"/>
      <c r="F251" s="903"/>
      <c r="G251" s="355"/>
      <c r="H251" s="356"/>
      <c r="I251" s="360"/>
      <c r="J251" s="401"/>
      <c r="K251" s="401"/>
      <c r="L251" s="402">
        <f t="shared" si="308"/>
        <v>0</v>
      </c>
      <c r="M251" s="403">
        <v>0</v>
      </c>
      <c r="N251" s="404">
        <f t="shared" si="309"/>
        <v>0</v>
      </c>
      <c r="O251" s="404">
        <f t="shared" si="310"/>
        <v>0</v>
      </c>
      <c r="P251" s="405"/>
      <c r="Q251" s="406">
        <f t="shared" si="311"/>
        <v>0</v>
      </c>
      <c r="R251" s="406">
        <f t="shared" si="312"/>
        <v>0</v>
      </c>
      <c r="S251" s="406">
        <f t="shared" si="313"/>
        <v>0</v>
      </c>
      <c r="T251" s="407">
        <f t="shared" si="314"/>
        <v>0</v>
      </c>
      <c r="U251" s="407">
        <f t="shared" si="315"/>
        <v>0</v>
      </c>
      <c r="V251" s="407">
        <f t="shared" si="316"/>
        <v>0</v>
      </c>
      <c r="W251" s="408" t="s">
        <v>157</v>
      </c>
      <c r="X251" s="13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  <c r="AS251" s="155"/>
      <c r="AT251" s="155"/>
      <c r="AU251" s="155"/>
      <c r="AV251" s="155"/>
      <c r="AW251" s="155"/>
      <c r="AX251" s="155"/>
      <c r="AY251" s="155"/>
      <c r="AZ251" s="155"/>
      <c r="BA251" s="155"/>
      <c r="BB251" s="155"/>
      <c r="BC251" s="155"/>
      <c r="BD251" s="155"/>
      <c r="BE251" s="155"/>
      <c r="BF251" s="155"/>
      <c r="BG251" s="155"/>
      <c r="BH251" s="155"/>
      <c r="BI251" s="155"/>
      <c r="BJ251" s="155"/>
      <c r="BK251" s="155"/>
      <c r="BL251" s="155"/>
      <c r="BM251" s="155"/>
      <c r="BN251" s="155"/>
      <c r="BO251" s="155"/>
      <c r="BP251" s="155"/>
      <c r="BQ251" s="155"/>
      <c r="BR251" s="155"/>
      <c r="BS251" s="155"/>
      <c r="BT251" s="155"/>
      <c r="BU251" s="155"/>
      <c r="BV251" s="155"/>
      <c r="BW251" s="155"/>
      <c r="BX251" s="155"/>
      <c r="BY251" s="155"/>
      <c r="BZ251" s="155"/>
      <c r="CA251" s="155"/>
      <c r="CB251" s="155"/>
      <c r="CC251" s="155"/>
      <c r="CD251" s="155"/>
      <c r="CE251" s="155"/>
      <c r="CF251" s="155"/>
      <c r="CG251" s="155"/>
      <c r="CH251" s="155"/>
      <c r="CI251" s="155"/>
      <c r="CJ251" s="155"/>
      <c r="CK251" s="155"/>
      <c r="CL251" s="155"/>
      <c r="CM251" s="155"/>
      <c r="CN251" s="155"/>
      <c r="CO251" s="155"/>
      <c r="CP251" s="155"/>
      <c r="CQ251" s="155"/>
      <c r="CR251" s="155"/>
      <c r="CS251" s="155"/>
      <c r="CT251" s="155"/>
      <c r="CU251" s="155"/>
      <c r="CV251" s="155"/>
      <c r="CW251" s="155"/>
      <c r="CX251" s="155"/>
      <c r="CY251" s="155"/>
      <c r="CZ251" s="155"/>
      <c r="DA251" s="155"/>
      <c r="DB251" s="155"/>
      <c r="DC251" s="155"/>
      <c r="DD251" s="155"/>
      <c r="DE251" s="155"/>
      <c r="DF251" s="155"/>
      <c r="DG251" s="155"/>
      <c r="DH251" s="155"/>
      <c r="DI251" s="155"/>
      <c r="DJ251" s="155"/>
      <c r="DK251" s="155"/>
      <c r="DL251" s="155"/>
      <c r="DM251" s="155"/>
      <c r="DN251" s="155"/>
      <c r="DO251" s="155"/>
      <c r="DP251" s="155"/>
      <c r="DQ251" s="155"/>
      <c r="DR251" s="155"/>
      <c r="DS251" s="155"/>
      <c r="DT251" s="155"/>
      <c r="DU251" s="155"/>
      <c r="DV251" s="155"/>
      <c r="DW251" s="155"/>
      <c r="DX251" s="155"/>
      <c r="DY251" s="155"/>
      <c r="DZ251" s="155"/>
      <c r="EA251" s="155"/>
      <c r="EB251" s="155"/>
      <c r="EC251" s="155"/>
      <c r="ED251" s="155"/>
      <c r="EE251" s="155"/>
      <c r="EF251" s="155"/>
      <c r="EG251" s="155"/>
      <c r="EH251" s="155"/>
      <c r="EI251" s="155"/>
      <c r="EJ251" s="155"/>
      <c r="EK251" s="155"/>
      <c r="EL251" s="155"/>
      <c r="EM251" s="155"/>
      <c r="EN251" s="155"/>
      <c r="EO251" s="155"/>
      <c r="EP251" s="155"/>
      <c r="EQ251" s="155"/>
      <c r="ER251" s="155"/>
      <c r="ES251" s="155"/>
      <c r="ET251" s="155"/>
      <c r="EU251" s="155"/>
      <c r="EV251" s="155"/>
      <c r="EW251" s="155"/>
      <c r="EX251" s="155"/>
      <c r="EY251" s="155"/>
      <c r="EZ251" s="155"/>
      <c r="FA251" s="155"/>
      <c r="FB251" s="155"/>
      <c r="FC251" s="155"/>
      <c r="FD251" s="155"/>
      <c r="FE251" s="155"/>
      <c r="FF251" s="155"/>
      <c r="FG251" s="155"/>
      <c r="FH251" s="155"/>
      <c r="FI251" s="155"/>
      <c r="FJ251" s="155"/>
      <c r="FK251" s="155"/>
      <c r="FL251" s="155"/>
      <c r="FM251" s="155"/>
      <c r="FN251" s="155"/>
      <c r="FO251" s="155"/>
      <c r="FP251" s="155"/>
      <c r="FQ251" s="155"/>
      <c r="FR251" s="155"/>
      <c r="FS251" s="155"/>
      <c r="FT251" s="155"/>
      <c r="FU251" s="155"/>
      <c r="FV251" s="155"/>
      <c r="FW251" s="155"/>
      <c r="FX251" s="155"/>
      <c r="FY251" s="155"/>
      <c r="FZ251" s="155"/>
      <c r="GA251" s="155"/>
      <c r="GB251" s="155"/>
      <c r="GC251" s="155"/>
      <c r="GD251" s="155"/>
      <c r="GE251" s="155"/>
      <c r="GF251" s="155"/>
      <c r="GG251" s="155"/>
      <c r="GH251" s="155"/>
      <c r="GI251" s="155"/>
      <c r="GJ251" s="155"/>
      <c r="GK251" s="155"/>
      <c r="GL251" s="155"/>
      <c r="GM251" s="155"/>
      <c r="GN251" s="155"/>
      <c r="GO251" s="155"/>
      <c r="GP251" s="155"/>
      <c r="GQ251" s="155"/>
      <c r="GR251" s="155"/>
      <c r="GS251" s="155"/>
      <c r="GT251" s="155"/>
      <c r="GU251" s="155"/>
      <c r="GV251" s="155"/>
      <c r="GW251" s="155"/>
      <c r="GX251" s="155"/>
      <c r="GY251" s="155"/>
      <c r="GZ251" s="155"/>
      <c r="HA251" s="155"/>
      <c r="HB251" s="155"/>
      <c r="HC251" s="155"/>
      <c r="HD251" s="155"/>
      <c r="HE251" s="155"/>
      <c r="HF251" s="155"/>
      <c r="HG251" s="155"/>
      <c r="HH251" s="155"/>
      <c r="HI251" s="155"/>
      <c r="HJ251" s="155"/>
      <c r="HK251" s="155"/>
      <c r="HL251" s="155"/>
      <c r="HM251" s="155"/>
      <c r="HN251" s="155"/>
      <c r="HO251" s="155"/>
      <c r="HP251" s="155"/>
      <c r="HQ251" s="155"/>
      <c r="HR251" s="155"/>
      <c r="HS251" s="155"/>
      <c r="HT251" s="155"/>
      <c r="HU251" s="155"/>
      <c r="HV251" s="155"/>
      <c r="HW251" s="155"/>
      <c r="HX251" s="155"/>
      <c r="HY251" s="155"/>
      <c r="HZ251" s="155"/>
      <c r="IA251" s="155"/>
      <c r="IB251" s="155"/>
      <c r="IC251" s="155"/>
      <c r="ID251" s="155"/>
      <c r="IE251" s="155"/>
      <c r="IF251" s="155"/>
      <c r="IG251" s="155"/>
      <c r="IH251" s="155"/>
      <c r="II251" s="155"/>
      <c r="IJ251" s="155"/>
      <c r="IK251" s="155"/>
      <c r="IL251" s="155"/>
      <c r="IM251" s="155"/>
      <c r="IN251" s="155"/>
      <c r="IO251" s="155"/>
      <c r="IP251" s="155"/>
      <c r="IQ251" s="155"/>
      <c r="IR251" s="155"/>
    </row>
    <row r="252" spans="1:252" s="102" customFormat="1" ht="19.5" hidden="1" customHeight="1">
      <c r="A252" s="155"/>
      <c r="B252" s="3">
        <v>41</v>
      </c>
      <c r="C252" s="88"/>
      <c r="D252" s="450"/>
      <c r="E252" s="354"/>
      <c r="F252" s="903"/>
      <c r="G252" s="355"/>
      <c r="H252" s="356"/>
      <c r="I252" s="360"/>
      <c r="J252" s="401"/>
      <c r="K252" s="401"/>
      <c r="L252" s="402">
        <f t="shared" si="308"/>
        <v>0</v>
      </c>
      <c r="M252" s="403">
        <v>0</v>
      </c>
      <c r="N252" s="404">
        <f t="shared" si="309"/>
        <v>0</v>
      </c>
      <c r="O252" s="404">
        <f t="shared" si="310"/>
        <v>0</v>
      </c>
      <c r="P252" s="405"/>
      <c r="Q252" s="406">
        <f t="shared" si="311"/>
        <v>0</v>
      </c>
      <c r="R252" s="406">
        <f t="shared" si="312"/>
        <v>0</v>
      </c>
      <c r="S252" s="406">
        <f t="shared" si="313"/>
        <v>0</v>
      </c>
      <c r="T252" s="407">
        <f t="shared" si="314"/>
        <v>0</v>
      </c>
      <c r="U252" s="407">
        <f t="shared" si="315"/>
        <v>0</v>
      </c>
      <c r="V252" s="407">
        <f t="shared" si="316"/>
        <v>0</v>
      </c>
      <c r="W252" s="408" t="s">
        <v>157</v>
      </c>
      <c r="X252" s="13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  <c r="AS252" s="155"/>
      <c r="AT252" s="155"/>
      <c r="AU252" s="155"/>
      <c r="AV252" s="155"/>
      <c r="AW252" s="155"/>
      <c r="AX252" s="155"/>
      <c r="AY252" s="155"/>
      <c r="AZ252" s="155"/>
      <c r="BA252" s="155"/>
      <c r="BB252" s="155"/>
      <c r="BC252" s="155"/>
      <c r="BD252" s="155"/>
      <c r="BE252" s="155"/>
      <c r="BF252" s="155"/>
      <c r="BG252" s="155"/>
      <c r="BH252" s="155"/>
      <c r="BI252" s="155"/>
      <c r="BJ252" s="155"/>
      <c r="BK252" s="155"/>
      <c r="BL252" s="155"/>
      <c r="BM252" s="155"/>
      <c r="BN252" s="155"/>
      <c r="BO252" s="155"/>
      <c r="BP252" s="155"/>
      <c r="BQ252" s="155"/>
      <c r="BR252" s="155"/>
      <c r="BS252" s="155"/>
      <c r="BT252" s="155"/>
      <c r="BU252" s="155"/>
      <c r="BV252" s="155"/>
      <c r="BW252" s="155"/>
      <c r="BX252" s="155"/>
      <c r="BY252" s="155"/>
      <c r="BZ252" s="155"/>
      <c r="CA252" s="155"/>
      <c r="CB252" s="155"/>
      <c r="CC252" s="155"/>
      <c r="CD252" s="155"/>
      <c r="CE252" s="155"/>
      <c r="CF252" s="155"/>
      <c r="CG252" s="155"/>
      <c r="CH252" s="155"/>
      <c r="CI252" s="155"/>
      <c r="CJ252" s="155"/>
      <c r="CK252" s="155"/>
      <c r="CL252" s="155"/>
      <c r="CM252" s="155"/>
      <c r="CN252" s="155"/>
      <c r="CO252" s="155"/>
      <c r="CP252" s="155"/>
      <c r="CQ252" s="155"/>
      <c r="CR252" s="155"/>
      <c r="CS252" s="155"/>
      <c r="CT252" s="155"/>
      <c r="CU252" s="155"/>
      <c r="CV252" s="155"/>
      <c r="CW252" s="155"/>
      <c r="CX252" s="155"/>
      <c r="CY252" s="155"/>
      <c r="CZ252" s="155"/>
      <c r="DA252" s="155"/>
      <c r="DB252" s="155"/>
      <c r="DC252" s="155"/>
      <c r="DD252" s="155"/>
      <c r="DE252" s="155"/>
      <c r="DF252" s="155"/>
      <c r="DG252" s="155"/>
      <c r="DH252" s="155"/>
      <c r="DI252" s="155"/>
      <c r="DJ252" s="155"/>
      <c r="DK252" s="155"/>
      <c r="DL252" s="155"/>
      <c r="DM252" s="155"/>
      <c r="DN252" s="155"/>
      <c r="DO252" s="155"/>
      <c r="DP252" s="155"/>
      <c r="DQ252" s="155"/>
      <c r="DR252" s="155"/>
      <c r="DS252" s="155"/>
      <c r="DT252" s="155"/>
      <c r="DU252" s="155"/>
      <c r="DV252" s="155"/>
      <c r="DW252" s="155"/>
      <c r="DX252" s="155"/>
      <c r="DY252" s="155"/>
      <c r="DZ252" s="155"/>
      <c r="EA252" s="155"/>
      <c r="EB252" s="155"/>
      <c r="EC252" s="155"/>
      <c r="ED252" s="155"/>
      <c r="EE252" s="155"/>
      <c r="EF252" s="155"/>
      <c r="EG252" s="155"/>
      <c r="EH252" s="155"/>
      <c r="EI252" s="155"/>
      <c r="EJ252" s="155"/>
      <c r="EK252" s="155"/>
      <c r="EL252" s="155"/>
      <c r="EM252" s="155"/>
      <c r="EN252" s="155"/>
      <c r="EO252" s="155"/>
      <c r="EP252" s="155"/>
      <c r="EQ252" s="155"/>
      <c r="ER252" s="155"/>
      <c r="ES252" s="155"/>
      <c r="ET252" s="155"/>
      <c r="EU252" s="155"/>
      <c r="EV252" s="155"/>
      <c r="EW252" s="155"/>
      <c r="EX252" s="155"/>
      <c r="EY252" s="155"/>
      <c r="EZ252" s="155"/>
      <c r="FA252" s="155"/>
      <c r="FB252" s="155"/>
      <c r="FC252" s="155"/>
      <c r="FD252" s="155"/>
      <c r="FE252" s="155"/>
      <c r="FF252" s="155"/>
      <c r="FG252" s="155"/>
      <c r="FH252" s="155"/>
      <c r="FI252" s="155"/>
      <c r="FJ252" s="155"/>
      <c r="FK252" s="155"/>
      <c r="FL252" s="155"/>
      <c r="FM252" s="155"/>
      <c r="FN252" s="155"/>
      <c r="FO252" s="155"/>
      <c r="FP252" s="155"/>
      <c r="FQ252" s="155"/>
      <c r="FR252" s="155"/>
      <c r="FS252" s="155"/>
      <c r="FT252" s="155"/>
      <c r="FU252" s="155"/>
      <c r="FV252" s="155"/>
      <c r="FW252" s="155"/>
      <c r="FX252" s="155"/>
      <c r="FY252" s="155"/>
      <c r="FZ252" s="155"/>
      <c r="GA252" s="155"/>
      <c r="GB252" s="155"/>
      <c r="GC252" s="155"/>
      <c r="GD252" s="155"/>
      <c r="GE252" s="155"/>
      <c r="GF252" s="155"/>
      <c r="GG252" s="155"/>
      <c r="GH252" s="155"/>
      <c r="GI252" s="155"/>
      <c r="GJ252" s="155"/>
      <c r="GK252" s="155"/>
      <c r="GL252" s="155"/>
      <c r="GM252" s="155"/>
      <c r="GN252" s="155"/>
      <c r="GO252" s="155"/>
      <c r="GP252" s="155"/>
      <c r="GQ252" s="155"/>
      <c r="GR252" s="155"/>
      <c r="GS252" s="155"/>
      <c r="GT252" s="155"/>
      <c r="GU252" s="155"/>
      <c r="GV252" s="155"/>
      <c r="GW252" s="155"/>
      <c r="GX252" s="155"/>
      <c r="GY252" s="155"/>
      <c r="GZ252" s="155"/>
      <c r="HA252" s="155"/>
      <c r="HB252" s="155"/>
      <c r="HC252" s="155"/>
      <c r="HD252" s="155"/>
      <c r="HE252" s="155"/>
      <c r="HF252" s="155"/>
      <c r="HG252" s="155"/>
      <c r="HH252" s="155"/>
      <c r="HI252" s="155"/>
      <c r="HJ252" s="155"/>
      <c r="HK252" s="155"/>
      <c r="HL252" s="155"/>
      <c r="HM252" s="155"/>
      <c r="HN252" s="155"/>
      <c r="HO252" s="155"/>
      <c r="HP252" s="155"/>
      <c r="HQ252" s="155"/>
      <c r="HR252" s="155"/>
      <c r="HS252" s="155"/>
      <c r="HT252" s="155"/>
      <c r="HU252" s="155"/>
      <c r="HV252" s="155"/>
      <c r="HW252" s="155"/>
      <c r="HX252" s="155"/>
      <c r="HY252" s="155"/>
      <c r="HZ252" s="155"/>
      <c r="IA252" s="155"/>
      <c r="IB252" s="155"/>
      <c r="IC252" s="155"/>
      <c r="ID252" s="155"/>
      <c r="IE252" s="155"/>
      <c r="IF252" s="155"/>
      <c r="IG252" s="155"/>
      <c r="IH252" s="155"/>
      <c r="II252" s="155"/>
      <c r="IJ252" s="155"/>
      <c r="IK252" s="155"/>
      <c r="IL252" s="155"/>
      <c r="IM252" s="155"/>
      <c r="IN252" s="155"/>
      <c r="IO252" s="155"/>
      <c r="IP252" s="155"/>
      <c r="IQ252" s="155"/>
      <c r="IR252" s="155"/>
    </row>
    <row r="253" spans="1:252" s="102" customFormat="1" ht="19.5" hidden="1" customHeight="1">
      <c r="A253" s="155"/>
      <c r="B253" s="3">
        <v>42</v>
      </c>
      <c r="C253" s="88"/>
      <c r="D253" s="128"/>
      <c r="E253" s="361"/>
      <c r="F253" s="362"/>
      <c r="G253" s="355"/>
      <c r="H253" s="356"/>
      <c r="I253" s="360"/>
      <c r="J253" s="401"/>
      <c r="K253" s="401"/>
      <c r="L253" s="402">
        <f t="shared" si="308"/>
        <v>0</v>
      </c>
      <c r="M253" s="403">
        <v>0</v>
      </c>
      <c r="N253" s="404">
        <f t="shared" si="309"/>
        <v>0</v>
      </c>
      <c r="O253" s="404">
        <f t="shared" si="310"/>
        <v>0</v>
      </c>
      <c r="P253" s="405"/>
      <c r="Q253" s="406">
        <f t="shared" si="311"/>
        <v>0</v>
      </c>
      <c r="R253" s="406">
        <f t="shared" si="312"/>
        <v>0</v>
      </c>
      <c r="S253" s="406">
        <f t="shared" si="313"/>
        <v>0</v>
      </c>
      <c r="T253" s="407">
        <f t="shared" si="314"/>
        <v>0</v>
      </c>
      <c r="U253" s="407">
        <f t="shared" si="315"/>
        <v>0</v>
      </c>
      <c r="V253" s="407">
        <f t="shared" si="316"/>
        <v>0</v>
      </c>
      <c r="W253" s="408" t="s">
        <v>157</v>
      </c>
      <c r="X253" s="13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5"/>
      <c r="AY253" s="155"/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5"/>
      <c r="BK253" s="155"/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5"/>
      <c r="BW253" s="155"/>
      <c r="BX253" s="155"/>
      <c r="BY253" s="155"/>
      <c r="BZ253" s="155"/>
      <c r="CA253" s="155"/>
      <c r="CB253" s="155"/>
      <c r="CC253" s="155"/>
      <c r="CD253" s="155"/>
      <c r="CE253" s="155"/>
      <c r="CF253" s="155"/>
      <c r="CG253" s="155"/>
      <c r="CH253" s="155"/>
      <c r="CI253" s="155"/>
      <c r="CJ253" s="155"/>
      <c r="CK253" s="155"/>
      <c r="CL253" s="155"/>
      <c r="CM253" s="155"/>
      <c r="CN253" s="155"/>
      <c r="CO253" s="155"/>
      <c r="CP253" s="155"/>
      <c r="CQ253" s="155"/>
      <c r="CR253" s="155"/>
      <c r="CS253" s="155"/>
      <c r="CT253" s="155"/>
      <c r="CU253" s="155"/>
      <c r="CV253" s="155"/>
      <c r="CW253" s="155"/>
      <c r="CX253" s="155"/>
      <c r="CY253" s="155"/>
      <c r="CZ253" s="155"/>
      <c r="DA253" s="155"/>
      <c r="DB253" s="155"/>
      <c r="DC253" s="155"/>
      <c r="DD253" s="155"/>
      <c r="DE253" s="155"/>
      <c r="DF253" s="155"/>
      <c r="DG253" s="155"/>
      <c r="DH253" s="155"/>
      <c r="DI253" s="155"/>
      <c r="DJ253" s="155"/>
      <c r="DK253" s="155"/>
      <c r="DL253" s="155"/>
      <c r="DM253" s="155"/>
      <c r="DN253" s="155"/>
      <c r="DO253" s="155"/>
      <c r="DP253" s="155"/>
      <c r="DQ253" s="155"/>
      <c r="DR253" s="155"/>
      <c r="DS253" s="155"/>
      <c r="DT253" s="155"/>
      <c r="DU253" s="155"/>
      <c r="DV253" s="155"/>
      <c r="DW253" s="155"/>
      <c r="DX253" s="155"/>
      <c r="DY253" s="155"/>
      <c r="DZ253" s="155"/>
      <c r="EA253" s="155"/>
      <c r="EB253" s="155"/>
      <c r="EC253" s="155"/>
      <c r="ED253" s="155"/>
      <c r="EE253" s="155"/>
      <c r="EF253" s="155"/>
      <c r="EG253" s="155"/>
      <c r="EH253" s="155"/>
      <c r="EI253" s="155"/>
      <c r="EJ253" s="155"/>
      <c r="EK253" s="155"/>
      <c r="EL253" s="155"/>
      <c r="EM253" s="155"/>
      <c r="EN253" s="155"/>
      <c r="EO253" s="155"/>
      <c r="EP253" s="155"/>
      <c r="EQ253" s="155"/>
      <c r="ER253" s="155"/>
      <c r="ES253" s="155"/>
      <c r="ET253" s="155"/>
      <c r="EU253" s="155"/>
      <c r="EV253" s="155"/>
      <c r="EW253" s="155"/>
      <c r="EX253" s="155"/>
      <c r="EY253" s="155"/>
      <c r="EZ253" s="155"/>
      <c r="FA253" s="155"/>
      <c r="FB253" s="155"/>
      <c r="FC253" s="155"/>
      <c r="FD253" s="155"/>
      <c r="FE253" s="155"/>
      <c r="FF253" s="155"/>
      <c r="FG253" s="155"/>
      <c r="FH253" s="155"/>
      <c r="FI253" s="155"/>
      <c r="FJ253" s="155"/>
      <c r="FK253" s="155"/>
      <c r="FL253" s="155"/>
      <c r="FM253" s="155"/>
      <c r="FN253" s="155"/>
      <c r="FO253" s="155"/>
      <c r="FP253" s="155"/>
      <c r="FQ253" s="155"/>
      <c r="FR253" s="155"/>
      <c r="FS253" s="155"/>
      <c r="FT253" s="155"/>
      <c r="FU253" s="155"/>
      <c r="FV253" s="155"/>
      <c r="FW253" s="155"/>
      <c r="FX253" s="155"/>
      <c r="FY253" s="155"/>
      <c r="FZ253" s="155"/>
      <c r="GA253" s="155"/>
      <c r="GB253" s="155"/>
      <c r="GC253" s="155"/>
      <c r="GD253" s="155"/>
      <c r="GE253" s="155"/>
      <c r="GF253" s="155"/>
      <c r="GG253" s="155"/>
      <c r="GH253" s="155"/>
      <c r="GI253" s="155"/>
      <c r="GJ253" s="155"/>
      <c r="GK253" s="155"/>
      <c r="GL253" s="155"/>
      <c r="GM253" s="155"/>
      <c r="GN253" s="155"/>
      <c r="GO253" s="155"/>
      <c r="GP253" s="155"/>
      <c r="GQ253" s="155"/>
      <c r="GR253" s="155"/>
      <c r="GS253" s="155"/>
      <c r="GT253" s="155"/>
      <c r="GU253" s="155"/>
      <c r="GV253" s="155"/>
      <c r="GW253" s="155"/>
      <c r="GX253" s="155"/>
      <c r="GY253" s="155"/>
      <c r="GZ253" s="155"/>
      <c r="HA253" s="155"/>
      <c r="HB253" s="155"/>
      <c r="HC253" s="155"/>
      <c r="HD253" s="155"/>
      <c r="HE253" s="155"/>
      <c r="HF253" s="155"/>
      <c r="HG253" s="155"/>
      <c r="HH253" s="155"/>
      <c r="HI253" s="155"/>
      <c r="HJ253" s="155"/>
      <c r="HK253" s="155"/>
      <c r="HL253" s="155"/>
      <c r="HM253" s="155"/>
      <c r="HN253" s="155"/>
      <c r="HO253" s="155"/>
      <c r="HP253" s="155"/>
      <c r="HQ253" s="155"/>
      <c r="HR253" s="155"/>
      <c r="HS253" s="155"/>
      <c r="HT253" s="155"/>
      <c r="HU253" s="155"/>
      <c r="HV253" s="155"/>
      <c r="HW253" s="155"/>
      <c r="HX253" s="155"/>
      <c r="HY253" s="155"/>
      <c r="HZ253" s="155"/>
      <c r="IA253" s="155"/>
      <c r="IB253" s="155"/>
      <c r="IC253" s="155"/>
      <c r="ID253" s="155"/>
      <c r="IE253" s="155"/>
      <c r="IF253" s="155"/>
      <c r="IG253" s="155"/>
      <c r="IH253" s="155"/>
      <c r="II253" s="155"/>
      <c r="IJ253" s="155"/>
      <c r="IK253" s="155"/>
      <c r="IL253" s="155"/>
      <c r="IM253" s="155"/>
      <c r="IN253" s="155"/>
      <c r="IO253" s="155"/>
      <c r="IP253" s="155"/>
      <c r="IQ253" s="155"/>
      <c r="IR253" s="155"/>
    </row>
    <row r="254" spans="1:252" s="102" customFormat="1" ht="19.5" hidden="1" customHeight="1">
      <c r="A254" s="155"/>
      <c r="B254" s="3">
        <v>43</v>
      </c>
      <c r="C254" s="88"/>
      <c r="D254" s="128"/>
      <c r="E254" s="361"/>
      <c r="F254" s="362"/>
      <c r="G254" s="355"/>
      <c r="H254" s="356"/>
      <c r="I254" s="360"/>
      <c r="J254" s="401"/>
      <c r="K254" s="401"/>
      <c r="L254" s="402">
        <f t="shared" si="308"/>
        <v>0</v>
      </c>
      <c r="M254" s="403">
        <v>0</v>
      </c>
      <c r="N254" s="404">
        <f t="shared" si="309"/>
        <v>0</v>
      </c>
      <c r="O254" s="404">
        <f t="shared" si="310"/>
        <v>0</v>
      </c>
      <c r="P254" s="405"/>
      <c r="Q254" s="406">
        <f t="shared" si="311"/>
        <v>0</v>
      </c>
      <c r="R254" s="406">
        <f t="shared" si="312"/>
        <v>0</v>
      </c>
      <c r="S254" s="406">
        <f t="shared" si="313"/>
        <v>0</v>
      </c>
      <c r="T254" s="407">
        <f t="shared" si="314"/>
        <v>0</v>
      </c>
      <c r="U254" s="407">
        <f t="shared" si="315"/>
        <v>0</v>
      </c>
      <c r="V254" s="407">
        <f t="shared" si="316"/>
        <v>0</v>
      </c>
      <c r="W254" s="408" t="s">
        <v>157</v>
      </c>
      <c r="X254" s="13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  <c r="AS254" s="155"/>
      <c r="AT254" s="155"/>
      <c r="AU254" s="155"/>
      <c r="AV254" s="155"/>
      <c r="AW254" s="155"/>
      <c r="AX254" s="155"/>
      <c r="AY254" s="155"/>
      <c r="AZ254" s="155"/>
      <c r="BA254" s="155"/>
      <c r="BB254" s="155"/>
      <c r="BC254" s="155"/>
      <c r="BD254" s="155"/>
      <c r="BE254" s="155"/>
      <c r="BF254" s="155"/>
      <c r="BG254" s="155"/>
      <c r="BH254" s="155"/>
      <c r="BI254" s="155"/>
      <c r="BJ254" s="155"/>
      <c r="BK254" s="155"/>
      <c r="BL254" s="155"/>
      <c r="BM254" s="155"/>
      <c r="BN254" s="155"/>
      <c r="BO254" s="155"/>
      <c r="BP254" s="155"/>
      <c r="BQ254" s="155"/>
      <c r="BR254" s="155"/>
      <c r="BS254" s="155"/>
      <c r="BT254" s="155"/>
      <c r="BU254" s="155"/>
      <c r="BV254" s="155"/>
      <c r="BW254" s="155"/>
      <c r="BX254" s="155"/>
      <c r="BY254" s="155"/>
      <c r="BZ254" s="155"/>
      <c r="CA254" s="155"/>
      <c r="CB254" s="155"/>
      <c r="CC254" s="155"/>
      <c r="CD254" s="155"/>
      <c r="CE254" s="155"/>
      <c r="CF254" s="155"/>
      <c r="CG254" s="155"/>
      <c r="CH254" s="155"/>
      <c r="CI254" s="155"/>
      <c r="CJ254" s="155"/>
      <c r="CK254" s="155"/>
      <c r="CL254" s="155"/>
      <c r="CM254" s="155"/>
      <c r="CN254" s="155"/>
      <c r="CO254" s="155"/>
      <c r="CP254" s="155"/>
      <c r="CQ254" s="155"/>
      <c r="CR254" s="155"/>
      <c r="CS254" s="155"/>
      <c r="CT254" s="155"/>
      <c r="CU254" s="155"/>
      <c r="CV254" s="155"/>
      <c r="CW254" s="155"/>
      <c r="CX254" s="155"/>
      <c r="CY254" s="155"/>
      <c r="CZ254" s="155"/>
      <c r="DA254" s="155"/>
      <c r="DB254" s="155"/>
      <c r="DC254" s="155"/>
      <c r="DD254" s="155"/>
      <c r="DE254" s="155"/>
      <c r="DF254" s="155"/>
      <c r="DG254" s="155"/>
      <c r="DH254" s="155"/>
      <c r="DI254" s="155"/>
      <c r="DJ254" s="155"/>
      <c r="DK254" s="155"/>
      <c r="DL254" s="155"/>
      <c r="DM254" s="155"/>
      <c r="DN254" s="155"/>
      <c r="DO254" s="155"/>
      <c r="DP254" s="155"/>
      <c r="DQ254" s="155"/>
      <c r="DR254" s="155"/>
      <c r="DS254" s="155"/>
      <c r="DT254" s="155"/>
      <c r="DU254" s="155"/>
      <c r="DV254" s="155"/>
      <c r="DW254" s="155"/>
      <c r="DX254" s="155"/>
      <c r="DY254" s="155"/>
      <c r="DZ254" s="155"/>
      <c r="EA254" s="155"/>
      <c r="EB254" s="155"/>
      <c r="EC254" s="155"/>
      <c r="ED254" s="155"/>
      <c r="EE254" s="155"/>
      <c r="EF254" s="155"/>
      <c r="EG254" s="155"/>
      <c r="EH254" s="155"/>
      <c r="EI254" s="155"/>
      <c r="EJ254" s="155"/>
      <c r="EK254" s="155"/>
      <c r="EL254" s="155"/>
      <c r="EM254" s="155"/>
      <c r="EN254" s="155"/>
      <c r="EO254" s="155"/>
      <c r="EP254" s="155"/>
      <c r="EQ254" s="155"/>
      <c r="ER254" s="155"/>
      <c r="ES254" s="155"/>
      <c r="ET254" s="155"/>
      <c r="EU254" s="155"/>
      <c r="EV254" s="155"/>
      <c r="EW254" s="155"/>
      <c r="EX254" s="155"/>
      <c r="EY254" s="155"/>
      <c r="EZ254" s="155"/>
      <c r="FA254" s="155"/>
      <c r="FB254" s="155"/>
      <c r="FC254" s="155"/>
      <c r="FD254" s="155"/>
      <c r="FE254" s="155"/>
      <c r="FF254" s="155"/>
      <c r="FG254" s="155"/>
      <c r="FH254" s="155"/>
      <c r="FI254" s="155"/>
      <c r="FJ254" s="155"/>
      <c r="FK254" s="155"/>
      <c r="FL254" s="155"/>
      <c r="FM254" s="155"/>
      <c r="FN254" s="155"/>
      <c r="FO254" s="155"/>
      <c r="FP254" s="155"/>
      <c r="FQ254" s="155"/>
      <c r="FR254" s="155"/>
      <c r="FS254" s="155"/>
      <c r="FT254" s="155"/>
      <c r="FU254" s="155"/>
      <c r="FV254" s="155"/>
      <c r="FW254" s="155"/>
      <c r="FX254" s="155"/>
      <c r="FY254" s="155"/>
      <c r="FZ254" s="155"/>
      <c r="GA254" s="155"/>
      <c r="GB254" s="155"/>
      <c r="GC254" s="155"/>
      <c r="GD254" s="155"/>
      <c r="GE254" s="155"/>
      <c r="GF254" s="155"/>
      <c r="GG254" s="155"/>
      <c r="GH254" s="155"/>
      <c r="GI254" s="155"/>
      <c r="GJ254" s="155"/>
      <c r="GK254" s="155"/>
      <c r="GL254" s="155"/>
      <c r="GM254" s="155"/>
      <c r="GN254" s="155"/>
      <c r="GO254" s="155"/>
      <c r="GP254" s="155"/>
      <c r="GQ254" s="155"/>
      <c r="GR254" s="155"/>
      <c r="GS254" s="155"/>
      <c r="GT254" s="155"/>
      <c r="GU254" s="155"/>
      <c r="GV254" s="155"/>
      <c r="GW254" s="155"/>
      <c r="GX254" s="155"/>
      <c r="GY254" s="155"/>
      <c r="GZ254" s="155"/>
      <c r="HA254" s="155"/>
      <c r="HB254" s="155"/>
      <c r="HC254" s="155"/>
      <c r="HD254" s="155"/>
      <c r="HE254" s="155"/>
      <c r="HF254" s="155"/>
      <c r="HG254" s="155"/>
      <c r="HH254" s="155"/>
      <c r="HI254" s="155"/>
      <c r="HJ254" s="155"/>
      <c r="HK254" s="155"/>
      <c r="HL254" s="155"/>
      <c r="HM254" s="155"/>
      <c r="HN254" s="155"/>
      <c r="HO254" s="155"/>
      <c r="HP254" s="155"/>
      <c r="HQ254" s="155"/>
      <c r="HR254" s="155"/>
      <c r="HS254" s="155"/>
      <c r="HT254" s="155"/>
      <c r="HU254" s="155"/>
      <c r="HV254" s="155"/>
      <c r="HW254" s="155"/>
      <c r="HX254" s="155"/>
      <c r="HY254" s="155"/>
      <c r="HZ254" s="155"/>
      <c r="IA254" s="155"/>
      <c r="IB254" s="155"/>
      <c r="IC254" s="155"/>
      <c r="ID254" s="155"/>
      <c r="IE254" s="155"/>
      <c r="IF254" s="155"/>
      <c r="IG254" s="155"/>
      <c r="IH254" s="155"/>
      <c r="II254" s="155"/>
      <c r="IJ254" s="155"/>
      <c r="IK254" s="155"/>
      <c r="IL254" s="155"/>
      <c r="IM254" s="155"/>
      <c r="IN254" s="155"/>
      <c r="IO254" s="155"/>
      <c r="IP254" s="155"/>
      <c r="IQ254" s="155"/>
      <c r="IR254" s="155"/>
    </row>
    <row r="255" spans="1:252" s="102" customFormat="1" ht="19.5" hidden="1" customHeight="1">
      <c r="A255" s="155"/>
      <c r="B255" s="3">
        <v>44</v>
      </c>
      <c r="C255" s="88"/>
      <c r="D255" s="128"/>
      <c r="E255" s="361"/>
      <c r="F255" s="362"/>
      <c r="G255" s="355"/>
      <c r="H255" s="356"/>
      <c r="I255" s="360"/>
      <c r="J255" s="401"/>
      <c r="K255" s="401"/>
      <c r="L255" s="402">
        <f t="shared" si="308"/>
        <v>0</v>
      </c>
      <c r="M255" s="403">
        <v>0</v>
      </c>
      <c r="N255" s="404">
        <f t="shared" si="309"/>
        <v>0</v>
      </c>
      <c r="O255" s="404">
        <f t="shared" si="310"/>
        <v>0</v>
      </c>
      <c r="P255" s="405"/>
      <c r="Q255" s="406">
        <f t="shared" si="311"/>
        <v>0</v>
      </c>
      <c r="R255" s="406">
        <f t="shared" si="312"/>
        <v>0</v>
      </c>
      <c r="S255" s="406">
        <f t="shared" si="313"/>
        <v>0</v>
      </c>
      <c r="T255" s="407">
        <f t="shared" si="314"/>
        <v>0</v>
      </c>
      <c r="U255" s="407">
        <f t="shared" si="315"/>
        <v>0</v>
      </c>
      <c r="V255" s="407">
        <f t="shared" si="316"/>
        <v>0</v>
      </c>
      <c r="W255" s="408" t="s">
        <v>157</v>
      </c>
      <c r="X255" s="13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  <c r="AS255" s="155"/>
      <c r="AT255" s="155"/>
      <c r="AU255" s="155"/>
      <c r="AV255" s="155"/>
      <c r="AW255" s="155"/>
      <c r="AX255" s="155"/>
      <c r="AY255" s="155"/>
      <c r="AZ255" s="155"/>
      <c r="BA255" s="155"/>
      <c r="BB255" s="155"/>
      <c r="BC255" s="155"/>
      <c r="BD255" s="155"/>
      <c r="BE255" s="155"/>
      <c r="BF255" s="155"/>
      <c r="BG255" s="155"/>
      <c r="BH255" s="155"/>
      <c r="BI255" s="155"/>
      <c r="BJ255" s="155"/>
      <c r="BK255" s="155"/>
      <c r="BL255" s="155"/>
      <c r="BM255" s="155"/>
      <c r="BN255" s="155"/>
      <c r="BO255" s="155"/>
      <c r="BP255" s="155"/>
      <c r="BQ255" s="155"/>
      <c r="BR255" s="155"/>
      <c r="BS255" s="155"/>
      <c r="BT255" s="155"/>
      <c r="BU255" s="155"/>
      <c r="BV255" s="155"/>
      <c r="BW255" s="155"/>
      <c r="BX255" s="155"/>
      <c r="BY255" s="155"/>
      <c r="BZ255" s="155"/>
      <c r="CA255" s="155"/>
      <c r="CB255" s="155"/>
      <c r="CC255" s="155"/>
      <c r="CD255" s="155"/>
      <c r="CE255" s="155"/>
      <c r="CF255" s="155"/>
      <c r="CG255" s="155"/>
      <c r="CH255" s="155"/>
      <c r="CI255" s="155"/>
      <c r="CJ255" s="155"/>
      <c r="CK255" s="155"/>
      <c r="CL255" s="155"/>
      <c r="CM255" s="155"/>
      <c r="CN255" s="155"/>
      <c r="CO255" s="155"/>
      <c r="CP255" s="155"/>
      <c r="CQ255" s="155"/>
      <c r="CR255" s="155"/>
      <c r="CS255" s="155"/>
      <c r="CT255" s="155"/>
      <c r="CU255" s="155"/>
      <c r="CV255" s="155"/>
      <c r="CW255" s="155"/>
      <c r="CX255" s="155"/>
      <c r="CY255" s="155"/>
      <c r="CZ255" s="155"/>
      <c r="DA255" s="155"/>
      <c r="DB255" s="155"/>
      <c r="DC255" s="155"/>
      <c r="DD255" s="155"/>
      <c r="DE255" s="155"/>
      <c r="DF255" s="155"/>
      <c r="DG255" s="155"/>
      <c r="DH255" s="155"/>
      <c r="DI255" s="155"/>
      <c r="DJ255" s="155"/>
      <c r="DK255" s="155"/>
      <c r="DL255" s="155"/>
      <c r="DM255" s="155"/>
      <c r="DN255" s="155"/>
      <c r="DO255" s="155"/>
      <c r="DP255" s="155"/>
      <c r="DQ255" s="155"/>
      <c r="DR255" s="155"/>
      <c r="DS255" s="155"/>
      <c r="DT255" s="155"/>
      <c r="DU255" s="155"/>
      <c r="DV255" s="155"/>
      <c r="DW255" s="155"/>
      <c r="DX255" s="155"/>
      <c r="DY255" s="155"/>
      <c r="DZ255" s="155"/>
      <c r="EA255" s="155"/>
      <c r="EB255" s="155"/>
      <c r="EC255" s="155"/>
      <c r="ED255" s="155"/>
      <c r="EE255" s="155"/>
      <c r="EF255" s="155"/>
      <c r="EG255" s="155"/>
      <c r="EH255" s="155"/>
      <c r="EI255" s="155"/>
      <c r="EJ255" s="155"/>
      <c r="EK255" s="155"/>
      <c r="EL255" s="155"/>
      <c r="EM255" s="155"/>
      <c r="EN255" s="155"/>
      <c r="EO255" s="155"/>
      <c r="EP255" s="155"/>
      <c r="EQ255" s="155"/>
      <c r="ER255" s="155"/>
      <c r="ES255" s="155"/>
      <c r="ET255" s="155"/>
      <c r="EU255" s="155"/>
      <c r="EV255" s="155"/>
      <c r="EW255" s="155"/>
      <c r="EX255" s="155"/>
      <c r="EY255" s="155"/>
      <c r="EZ255" s="155"/>
      <c r="FA255" s="155"/>
      <c r="FB255" s="155"/>
      <c r="FC255" s="155"/>
      <c r="FD255" s="155"/>
      <c r="FE255" s="155"/>
      <c r="FF255" s="155"/>
      <c r="FG255" s="155"/>
      <c r="FH255" s="155"/>
      <c r="FI255" s="155"/>
      <c r="FJ255" s="155"/>
      <c r="FK255" s="155"/>
      <c r="FL255" s="155"/>
      <c r="FM255" s="155"/>
      <c r="FN255" s="155"/>
      <c r="FO255" s="155"/>
      <c r="FP255" s="155"/>
      <c r="FQ255" s="155"/>
      <c r="FR255" s="155"/>
      <c r="FS255" s="155"/>
      <c r="FT255" s="155"/>
      <c r="FU255" s="155"/>
      <c r="FV255" s="155"/>
      <c r="FW255" s="155"/>
      <c r="FX255" s="155"/>
      <c r="FY255" s="155"/>
      <c r="FZ255" s="155"/>
      <c r="GA255" s="155"/>
      <c r="GB255" s="155"/>
      <c r="GC255" s="155"/>
      <c r="GD255" s="155"/>
      <c r="GE255" s="155"/>
      <c r="GF255" s="155"/>
      <c r="GG255" s="155"/>
      <c r="GH255" s="155"/>
      <c r="GI255" s="155"/>
      <c r="GJ255" s="155"/>
      <c r="GK255" s="155"/>
      <c r="GL255" s="155"/>
      <c r="GM255" s="155"/>
      <c r="GN255" s="155"/>
      <c r="GO255" s="155"/>
      <c r="GP255" s="155"/>
      <c r="GQ255" s="155"/>
      <c r="GR255" s="155"/>
      <c r="GS255" s="155"/>
      <c r="GT255" s="155"/>
      <c r="GU255" s="155"/>
      <c r="GV255" s="155"/>
      <c r="GW255" s="155"/>
      <c r="GX255" s="155"/>
      <c r="GY255" s="155"/>
      <c r="GZ255" s="155"/>
      <c r="HA255" s="155"/>
      <c r="HB255" s="155"/>
      <c r="HC255" s="155"/>
      <c r="HD255" s="155"/>
      <c r="HE255" s="155"/>
      <c r="HF255" s="155"/>
      <c r="HG255" s="155"/>
      <c r="HH255" s="155"/>
      <c r="HI255" s="155"/>
      <c r="HJ255" s="155"/>
      <c r="HK255" s="155"/>
      <c r="HL255" s="155"/>
      <c r="HM255" s="155"/>
      <c r="HN255" s="155"/>
      <c r="HO255" s="155"/>
      <c r="HP255" s="155"/>
      <c r="HQ255" s="155"/>
      <c r="HR255" s="155"/>
      <c r="HS255" s="155"/>
      <c r="HT255" s="155"/>
      <c r="HU255" s="155"/>
      <c r="HV255" s="155"/>
      <c r="HW255" s="155"/>
      <c r="HX255" s="155"/>
      <c r="HY255" s="155"/>
      <c r="HZ255" s="155"/>
      <c r="IA255" s="155"/>
      <c r="IB255" s="155"/>
      <c r="IC255" s="155"/>
      <c r="ID255" s="155"/>
      <c r="IE255" s="155"/>
      <c r="IF255" s="155"/>
      <c r="IG255" s="155"/>
      <c r="IH255" s="155"/>
      <c r="II255" s="155"/>
      <c r="IJ255" s="155"/>
      <c r="IK255" s="155"/>
      <c r="IL255" s="155"/>
      <c r="IM255" s="155"/>
      <c r="IN255" s="155"/>
      <c r="IO255" s="155"/>
      <c r="IP255" s="155"/>
      <c r="IQ255" s="155"/>
      <c r="IR255" s="155"/>
    </row>
    <row r="256" spans="1:252" s="102" customFormat="1" ht="19.5" hidden="1" customHeight="1">
      <c r="A256" s="155"/>
      <c r="B256" s="3">
        <v>45</v>
      </c>
      <c r="C256" s="88"/>
      <c r="D256" s="128"/>
      <c r="E256" s="361"/>
      <c r="F256" s="362"/>
      <c r="G256" s="355"/>
      <c r="H256" s="356"/>
      <c r="I256" s="360"/>
      <c r="J256" s="401"/>
      <c r="K256" s="401"/>
      <c r="L256" s="402">
        <f t="shared" si="308"/>
        <v>0</v>
      </c>
      <c r="M256" s="403">
        <v>0</v>
      </c>
      <c r="N256" s="404">
        <f t="shared" si="309"/>
        <v>0</v>
      </c>
      <c r="O256" s="404">
        <f t="shared" si="310"/>
        <v>0</v>
      </c>
      <c r="P256" s="405"/>
      <c r="Q256" s="406">
        <f t="shared" si="311"/>
        <v>0</v>
      </c>
      <c r="R256" s="406">
        <f t="shared" si="312"/>
        <v>0</v>
      </c>
      <c r="S256" s="406">
        <f t="shared" si="313"/>
        <v>0</v>
      </c>
      <c r="T256" s="407">
        <f t="shared" si="314"/>
        <v>0</v>
      </c>
      <c r="U256" s="407">
        <f t="shared" si="315"/>
        <v>0</v>
      </c>
      <c r="V256" s="407">
        <f t="shared" si="316"/>
        <v>0</v>
      </c>
      <c r="W256" s="408" t="s">
        <v>157</v>
      </c>
      <c r="X256" s="13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  <c r="AS256" s="155"/>
      <c r="AT256" s="155"/>
      <c r="AU256" s="155"/>
      <c r="AV256" s="155"/>
      <c r="AW256" s="155"/>
      <c r="AX256" s="155"/>
      <c r="AY256" s="155"/>
      <c r="AZ256" s="155"/>
      <c r="BA256" s="155"/>
      <c r="BB256" s="155"/>
      <c r="BC256" s="155"/>
      <c r="BD256" s="155"/>
      <c r="BE256" s="155"/>
      <c r="BF256" s="155"/>
      <c r="BG256" s="155"/>
      <c r="BH256" s="155"/>
      <c r="BI256" s="155"/>
      <c r="BJ256" s="155"/>
      <c r="BK256" s="155"/>
      <c r="BL256" s="155"/>
      <c r="BM256" s="155"/>
      <c r="BN256" s="155"/>
      <c r="BO256" s="155"/>
      <c r="BP256" s="155"/>
      <c r="BQ256" s="155"/>
      <c r="BR256" s="155"/>
      <c r="BS256" s="155"/>
      <c r="BT256" s="155"/>
      <c r="BU256" s="155"/>
      <c r="BV256" s="155"/>
      <c r="BW256" s="155"/>
      <c r="BX256" s="155"/>
      <c r="BY256" s="155"/>
      <c r="BZ256" s="155"/>
      <c r="CA256" s="155"/>
      <c r="CB256" s="155"/>
      <c r="CC256" s="155"/>
      <c r="CD256" s="155"/>
      <c r="CE256" s="155"/>
      <c r="CF256" s="155"/>
      <c r="CG256" s="155"/>
      <c r="CH256" s="155"/>
      <c r="CI256" s="155"/>
      <c r="CJ256" s="155"/>
      <c r="CK256" s="155"/>
      <c r="CL256" s="155"/>
      <c r="CM256" s="155"/>
      <c r="CN256" s="155"/>
      <c r="CO256" s="155"/>
      <c r="CP256" s="155"/>
      <c r="CQ256" s="155"/>
      <c r="CR256" s="155"/>
      <c r="CS256" s="155"/>
      <c r="CT256" s="155"/>
      <c r="CU256" s="155"/>
      <c r="CV256" s="155"/>
      <c r="CW256" s="155"/>
      <c r="CX256" s="155"/>
      <c r="CY256" s="155"/>
      <c r="CZ256" s="155"/>
      <c r="DA256" s="155"/>
      <c r="DB256" s="155"/>
      <c r="DC256" s="155"/>
      <c r="DD256" s="155"/>
      <c r="DE256" s="155"/>
      <c r="DF256" s="155"/>
      <c r="DG256" s="155"/>
      <c r="DH256" s="155"/>
      <c r="DI256" s="155"/>
      <c r="DJ256" s="155"/>
      <c r="DK256" s="155"/>
      <c r="DL256" s="155"/>
      <c r="DM256" s="155"/>
      <c r="DN256" s="155"/>
      <c r="DO256" s="155"/>
      <c r="DP256" s="155"/>
      <c r="DQ256" s="155"/>
      <c r="DR256" s="155"/>
      <c r="DS256" s="155"/>
      <c r="DT256" s="155"/>
      <c r="DU256" s="155"/>
      <c r="DV256" s="155"/>
      <c r="DW256" s="155"/>
      <c r="DX256" s="155"/>
      <c r="DY256" s="155"/>
      <c r="DZ256" s="155"/>
      <c r="EA256" s="155"/>
      <c r="EB256" s="155"/>
      <c r="EC256" s="155"/>
      <c r="ED256" s="155"/>
      <c r="EE256" s="155"/>
      <c r="EF256" s="155"/>
      <c r="EG256" s="155"/>
      <c r="EH256" s="155"/>
      <c r="EI256" s="155"/>
      <c r="EJ256" s="155"/>
      <c r="EK256" s="155"/>
      <c r="EL256" s="155"/>
      <c r="EM256" s="155"/>
      <c r="EN256" s="155"/>
      <c r="EO256" s="155"/>
      <c r="EP256" s="155"/>
      <c r="EQ256" s="155"/>
      <c r="ER256" s="155"/>
      <c r="ES256" s="155"/>
      <c r="ET256" s="155"/>
      <c r="EU256" s="155"/>
      <c r="EV256" s="155"/>
      <c r="EW256" s="155"/>
      <c r="EX256" s="155"/>
      <c r="EY256" s="155"/>
      <c r="EZ256" s="155"/>
      <c r="FA256" s="155"/>
      <c r="FB256" s="155"/>
      <c r="FC256" s="155"/>
      <c r="FD256" s="155"/>
      <c r="FE256" s="155"/>
      <c r="FF256" s="155"/>
      <c r="FG256" s="155"/>
      <c r="FH256" s="155"/>
      <c r="FI256" s="155"/>
      <c r="FJ256" s="155"/>
      <c r="FK256" s="155"/>
      <c r="FL256" s="155"/>
      <c r="FM256" s="155"/>
      <c r="FN256" s="155"/>
      <c r="FO256" s="155"/>
      <c r="FP256" s="155"/>
      <c r="FQ256" s="155"/>
      <c r="FR256" s="155"/>
      <c r="FS256" s="155"/>
      <c r="FT256" s="155"/>
      <c r="FU256" s="155"/>
      <c r="FV256" s="155"/>
      <c r="FW256" s="155"/>
      <c r="FX256" s="155"/>
      <c r="FY256" s="155"/>
      <c r="FZ256" s="155"/>
      <c r="GA256" s="155"/>
      <c r="GB256" s="155"/>
      <c r="GC256" s="155"/>
      <c r="GD256" s="155"/>
      <c r="GE256" s="155"/>
      <c r="GF256" s="155"/>
      <c r="GG256" s="155"/>
      <c r="GH256" s="155"/>
      <c r="GI256" s="155"/>
      <c r="GJ256" s="155"/>
      <c r="GK256" s="155"/>
      <c r="GL256" s="155"/>
      <c r="GM256" s="155"/>
      <c r="GN256" s="155"/>
      <c r="GO256" s="155"/>
      <c r="GP256" s="155"/>
      <c r="GQ256" s="155"/>
      <c r="GR256" s="155"/>
      <c r="GS256" s="155"/>
      <c r="GT256" s="155"/>
      <c r="GU256" s="155"/>
      <c r="GV256" s="155"/>
      <c r="GW256" s="155"/>
      <c r="GX256" s="155"/>
      <c r="GY256" s="155"/>
      <c r="GZ256" s="155"/>
      <c r="HA256" s="155"/>
      <c r="HB256" s="155"/>
      <c r="HC256" s="155"/>
      <c r="HD256" s="155"/>
      <c r="HE256" s="155"/>
      <c r="HF256" s="155"/>
      <c r="HG256" s="155"/>
      <c r="HH256" s="155"/>
      <c r="HI256" s="155"/>
      <c r="HJ256" s="155"/>
      <c r="HK256" s="155"/>
      <c r="HL256" s="155"/>
      <c r="HM256" s="155"/>
      <c r="HN256" s="155"/>
      <c r="HO256" s="155"/>
      <c r="HP256" s="155"/>
      <c r="HQ256" s="155"/>
      <c r="HR256" s="155"/>
      <c r="HS256" s="155"/>
      <c r="HT256" s="155"/>
      <c r="HU256" s="155"/>
      <c r="HV256" s="155"/>
      <c r="HW256" s="155"/>
      <c r="HX256" s="155"/>
      <c r="HY256" s="155"/>
      <c r="HZ256" s="155"/>
      <c r="IA256" s="155"/>
      <c r="IB256" s="155"/>
      <c r="IC256" s="155"/>
      <c r="ID256" s="155"/>
      <c r="IE256" s="155"/>
      <c r="IF256" s="155"/>
      <c r="IG256" s="155"/>
      <c r="IH256" s="155"/>
      <c r="II256" s="155"/>
      <c r="IJ256" s="155"/>
      <c r="IK256" s="155"/>
      <c r="IL256" s="155"/>
      <c r="IM256" s="155"/>
      <c r="IN256" s="155"/>
      <c r="IO256" s="155"/>
      <c r="IP256" s="155"/>
      <c r="IQ256" s="155"/>
      <c r="IR256" s="155"/>
    </row>
    <row r="257" spans="1:252" s="102" customFormat="1" ht="19.5" hidden="1" customHeight="1">
      <c r="A257" s="155"/>
      <c r="B257" s="3">
        <v>46</v>
      </c>
      <c r="C257" s="88"/>
      <c r="D257" s="128"/>
      <c r="E257" s="361"/>
      <c r="F257" s="362"/>
      <c r="G257" s="355"/>
      <c r="H257" s="356"/>
      <c r="I257" s="360"/>
      <c r="J257" s="401"/>
      <c r="K257" s="401"/>
      <c r="L257" s="402">
        <f t="shared" si="308"/>
        <v>0</v>
      </c>
      <c r="M257" s="403">
        <v>0</v>
      </c>
      <c r="N257" s="404">
        <f t="shared" si="309"/>
        <v>0</v>
      </c>
      <c r="O257" s="404">
        <f t="shared" si="310"/>
        <v>0</v>
      </c>
      <c r="P257" s="405"/>
      <c r="Q257" s="406">
        <f t="shared" si="311"/>
        <v>0</v>
      </c>
      <c r="R257" s="406">
        <f t="shared" si="312"/>
        <v>0</v>
      </c>
      <c r="S257" s="406">
        <f t="shared" si="313"/>
        <v>0</v>
      </c>
      <c r="T257" s="407">
        <f t="shared" si="314"/>
        <v>0</v>
      </c>
      <c r="U257" s="407">
        <f t="shared" si="315"/>
        <v>0</v>
      </c>
      <c r="V257" s="407">
        <f t="shared" si="316"/>
        <v>0</v>
      </c>
      <c r="W257" s="408" t="s">
        <v>157</v>
      </c>
      <c r="X257" s="13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  <c r="AS257" s="155"/>
      <c r="AT257" s="155"/>
      <c r="AU257" s="155"/>
      <c r="AV257" s="155"/>
      <c r="AW257" s="155"/>
      <c r="AX257" s="155"/>
      <c r="AY257" s="155"/>
      <c r="AZ257" s="155"/>
      <c r="BA257" s="155"/>
      <c r="BB257" s="155"/>
      <c r="BC257" s="155"/>
      <c r="BD257" s="155"/>
      <c r="BE257" s="155"/>
      <c r="BF257" s="155"/>
      <c r="BG257" s="155"/>
      <c r="BH257" s="155"/>
      <c r="BI257" s="155"/>
      <c r="BJ257" s="155"/>
      <c r="BK257" s="155"/>
      <c r="BL257" s="155"/>
      <c r="BM257" s="155"/>
      <c r="BN257" s="155"/>
      <c r="BO257" s="155"/>
      <c r="BP257" s="155"/>
      <c r="BQ257" s="155"/>
      <c r="BR257" s="155"/>
      <c r="BS257" s="155"/>
      <c r="BT257" s="155"/>
      <c r="BU257" s="155"/>
      <c r="BV257" s="155"/>
      <c r="BW257" s="155"/>
      <c r="BX257" s="155"/>
      <c r="BY257" s="155"/>
      <c r="BZ257" s="155"/>
      <c r="CA257" s="155"/>
      <c r="CB257" s="155"/>
      <c r="CC257" s="155"/>
      <c r="CD257" s="155"/>
      <c r="CE257" s="155"/>
      <c r="CF257" s="155"/>
      <c r="CG257" s="155"/>
      <c r="CH257" s="155"/>
      <c r="CI257" s="155"/>
      <c r="CJ257" s="155"/>
      <c r="CK257" s="155"/>
      <c r="CL257" s="155"/>
      <c r="CM257" s="155"/>
      <c r="CN257" s="155"/>
      <c r="CO257" s="155"/>
      <c r="CP257" s="155"/>
      <c r="CQ257" s="155"/>
      <c r="CR257" s="155"/>
      <c r="CS257" s="155"/>
      <c r="CT257" s="155"/>
      <c r="CU257" s="155"/>
      <c r="CV257" s="155"/>
      <c r="CW257" s="155"/>
      <c r="CX257" s="155"/>
      <c r="CY257" s="155"/>
      <c r="CZ257" s="155"/>
      <c r="DA257" s="155"/>
      <c r="DB257" s="155"/>
      <c r="DC257" s="155"/>
      <c r="DD257" s="155"/>
      <c r="DE257" s="155"/>
      <c r="DF257" s="155"/>
      <c r="DG257" s="155"/>
      <c r="DH257" s="155"/>
      <c r="DI257" s="155"/>
      <c r="DJ257" s="155"/>
      <c r="DK257" s="155"/>
      <c r="DL257" s="155"/>
      <c r="DM257" s="155"/>
      <c r="DN257" s="155"/>
      <c r="DO257" s="155"/>
      <c r="DP257" s="155"/>
      <c r="DQ257" s="155"/>
      <c r="DR257" s="155"/>
      <c r="DS257" s="155"/>
      <c r="DT257" s="155"/>
      <c r="DU257" s="155"/>
      <c r="DV257" s="155"/>
      <c r="DW257" s="155"/>
      <c r="DX257" s="155"/>
      <c r="DY257" s="155"/>
      <c r="DZ257" s="155"/>
      <c r="EA257" s="155"/>
      <c r="EB257" s="155"/>
      <c r="EC257" s="155"/>
      <c r="ED257" s="155"/>
      <c r="EE257" s="155"/>
      <c r="EF257" s="155"/>
      <c r="EG257" s="155"/>
      <c r="EH257" s="155"/>
      <c r="EI257" s="155"/>
      <c r="EJ257" s="155"/>
      <c r="EK257" s="155"/>
      <c r="EL257" s="155"/>
      <c r="EM257" s="155"/>
      <c r="EN257" s="155"/>
      <c r="EO257" s="155"/>
      <c r="EP257" s="155"/>
      <c r="EQ257" s="155"/>
      <c r="ER257" s="155"/>
      <c r="ES257" s="155"/>
      <c r="ET257" s="155"/>
      <c r="EU257" s="155"/>
      <c r="EV257" s="155"/>
      <c r="EW257" s="155"/>
      <c r="EX257" s="155"/>
      <c r="EY257" s="155"/>
      <c r="EZ257" s="155"/>
      <c r="FA257" s="155"/>
      <c r="FB257" s="155"/>
      <c r="FC257" s="155"/>
      <c r="FD257" s="155"/>
      <c r="FE257" s="155"/>
      <c r="FF257" s="155"/>
      <c r="FG257" s="155"/>
      <c r="FH257" s="155"/>
      <c r="FI257" s="155"/>
      <c r="FJ257" s="155"/>
      <c r="FK257" s="155"/>
      <c r="FL257" s="155"/>
      <c r="FM257" s="155"/>
      <c r="FN257" s="155"/>
      <c r="FO257" s="155"/>
      <c r="FP257" s="155"/>
      <c r="FQ257" s="155"/>
      <c r="FR257" s="155"/>
      <c r="FS257" s="155"/>
      <c r="FT257" s="155"/>
      <c r="FU257" s="155"/>
      <c r="FV257" s="155"/>
      <c r="FW257" s="155"/>
      <c r="FX257" s="155"/>
      <c r="FY257" s="155"/>
      <c r="FZ257" s="155"/>
      <c r="GA257" s="155"/>
      <c r="GB257" s="155"/>
      <c r="GC257" s="155"/>
      <c r="GD257" s="155"/>
      <c r="GE257" s="155"/>
      <c r="GF257" s="155"/>
      <c r="GG257" s="155"/>
      <c r="GH257" s="155"/>
      <c r="GI257" s="155"/>
      <c r="GJ257" s="155"/>
      <c r="GK257" s="155"/>
      <c r="GL257" s="155"/>
      <c r="GM257" s="155"/>
      <c r="GN257" s="155"/>
      <c r="GO257" s="155"/>
      <c r="GP257" s="155"/>
      <c r="GQ257" s="155"/>
      <c r="GR257" s="155"/>
      <c r="GS257" s="155"/>
      <c r="GT257" s="155"/>
      <c r="GU257" s="155"/>
      <c r="GV257" s="155"/>
      <c r="GW257" s="155"/>
      <c r="GX257" s="155"/>
      <c r="GY257" s="155"/>
      <c r="GZ257" s="155"/>
      <c r="HA257" s="155"/>
      <c r="HB257" s="155"/>
      <c r="HC257" s="155"/>
      <c r="HD257" s="155"/>
      <c r="HE257" s="155"/>
      <c r="HF257" s="155"/>
      <c r="HG257" s="155"/>
      <c r="HH257" s="155"/>
      <c r="HI257" s="155"/>
      <c r="HJ257" s="155"/>
      <c r="HK257" s="155"/>
      <c r="HL257" s="155"/>
      <c r="HM257" s="155"/>
      <c r="HN257" s="155"/>
      <c r="HO257" s="155"/>
      <c r="HP257" s="155"/>
      <c r="HQ257" s="155"/>
      <c r="HR257" s="155"/>
      <c r="HS257" s="155"/>
      <c r="HT257" s="155"/>
      <c r="HU257" s="155"/>
      <c r="HV257" s="155"/>
      <c r="HW257" s="155"/>
      <c r="HX257" s="155"/>
      <c r="HY257" s="155"/>
      <c r="HZ257" s="155"/>
      <c r="IA257" s="155"/>
      <c r="IB257" s="155"/>
      <c r="IC257" s="155"/>
      <c r="ID257" s="155"/>
      <c r="IE257" s="155"/>
      <c r="IF257" s="155"/>
      <c r="IG257" s="155"/>
      <c r="IH257" s="155"/>
      <c r="II257" s="155"/>
      <c r="IJ257" s="155"/>
      <c r="IK257" s="155"/>
      <c r="IL257" s="155"/>
      <c r="IM257" s="155"/>
      <c r="IN257" s="155"/>
      <c r="IO257" s="155"/>
      <c r="IP257" s="155"/>
      <c r="IQ257" s="155"/>
      <c r="IR257" s="155"/>
    </row>
    <row r="258" spans="1:252" s="102" customFormat="1" ht="19.5" hidden="1" customHeight="1">
      <c r="A258" s="155"/>
      <c r="B258" s="3">
        <v>47</v>
      </c>
      <c r="C258" s="88"/>
      <c r="D258" s="128"/>
      <c r="E258" s="361"/>
      <c r="F258" s="362"/>
      <c r="G258" s="355"/>
      <c r="H258" s="356"/>
      <c r="I258" s="360"/>
      <c r="J258" s="401"/>
      <c r="K258" s="401"/>
      <c r="L258" s="402">
        <f t="shared" ref="L258:L264" si="326">+J258-K258</f>
        <v>0</v>
      </c>
      <c r="M258" s="403">
        <v>0</v>
      </c>
      <c r="N258" s="404">
        <f t="shared" ref="N258:N264" si="327">L258*M258%</f>
        <v>0</v>
      </c>
      <c r="O258" s="404">
        <f t="shared" ref="O258:O264" si="328">L258-N258</f>
        <v>0</v>
      </c>
      <c r="P258" s="405"/>
      <c r="Q258" s="406">
        <f t="shared" ref="Q258:Q264" si="329">ROUND((O258*P258),0)</f>
        <v>0</v>
      </c>
      <c r="R258" s="406">
        <f t="shared" ref="R258:R264" si="330">ROUND(P258*0.5025%,2)</f>
        <v>0</v>
      </c>
      <c r="S258" s="406">
        <f t="shared" ref="S258:S264" si="331">P258+R258</f>
        <v>0</v>
      </c>
      <c r="T258" s="407">
        <f t="shared" ref="T258:T264" si="332">ROUND((O258*+S258),0)</f>
        <v>0</v>
      </c>
      <c r="U258" s="407">
        <f t="shared" ref="U258:U264" si="333">ROUND((T258*0.5%),0)</f>
        <v>0</v>
      </c>
      <c r="V258" s="407">
        <f t="shared" ref="V258:V264" si="334">ROUND((T258-U258),0)</f>
        <v>0</v>
      </c>
      <c r="W258" s="408" t="s">
        <v>157</v>
      </c>
      <c r="X258" s="13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  <c r="AS258" s="155"/>
      <c r="AT258" s="155"/>
      <c r="AU258" s="155"/>
      <c r="AV258" s="155"/>
      <c r="AW258" s="155"/>
      <c r="AX258" s="155"/>
      <c r="AY258" s="155"/>
      <c r="AZ258" s="155"/>
      <c r="BA258" s="155"/>
      <c r="BB258" s="155"/>
      <c r="BC258" s="155"/>
      <c r="BD258" s="155"/>
      <c r="BE258" s="155"/>
      <c r="BF258" s="155"/>
      <c r="BG258" s="155"/>
      <c r="BH258" s="155"/>
      <c r="BI258" s="155"/>
      <c r="BJ258" s="155"/>
      <c r="BK258" s="155"/>
      <c r="BL258" s="155"/>
      <c r="BM258" s="155"/>
      <c r="BN258" s="155"/>
      <c r="BO258" s="155"/>
      <c r="BP258" s="155"/>
      <c r="BQ258" s="155"/>
      <c r="BR258" s="155"/>
      <c r="BS258" s="155"/>
      <c r="BT258" s="155"/>
      <c r="BU258" s="155"/>
      <c r="BV258" s="155"/>
      <c r="BW258" s="155"/>
      <c r="BX258" s="155"/>
      <c r="BY258" s="155"/>
      <c r="BZ258" s="155"/>
      <c r="CA258" s="155"/>
      <c r="CB258" s="155"/>
      <c r="CC258" s="155"/>
      <c r="CD258" s="155"/>
      <c r="CE258" s="155"/>
      <c r="CF258" s="155"/>
      <c r="CG258" s="155"/>
      <c r="CH258" s="155"/>
      <c r="CI258" s="155"/>
      <c r="CJ258" s="155"/>
      <c r="CK258" s="155"/>
      <c r="CL258" s="155"/>
      <c r="CM258" s="155"/>
      <c r="CN258" s="155"/>
      <c r="CO258" s="155"/>
      <c r="CP258" s="155"/>
      <c r="CQ258" s="155"/>
      <c r="CR258" s="155"/>
      <c r="CS258" s="155"/>
      <c r="CT258" s="155"/>
      <c r="CU258" s="155"/>
      <c r="CV258" s="155"/>
      <c r="CW258" s="155"/>
      <c r="CX258" s="155"/>
      <c r="CY258" s="155"/>
      <c r="CZ258" s="155"/>
      <c r="DA258" s="155"/>
      <c r="DB258" s="155"/>
      <c r="DC258" s="155"/>
      <c r="DD258" s="155"/>
      <c r="DE258" s="155"/>
      <c r="DF258" s="155"/>
      <c r="DG258" s="155"/>
      <c r="DH258" s="155"/>
      <c r="DI258" s="155"/>
      <c r="DJ258" s="155"/>
      <c r="DK258" s="155"/>
      <c r="DL258" s="155"/>
      <c r="DM258" s="155"/>
      <c r="DN258" s="155"/>
      <c r="DO258" s="155"/>
      <c r="DP258" s="155"/>
      <c r="DQ258" s="155"/>
      <c r="DR258" s="155"/>
      <c r="DS258" s="155"/>
      <c r="DT258" s="155"/>
      <c r="DU258" s="155"/>
      <c r="DV258" s="155"/>
      <c r="DW258" s="155"/>
      <c r="DX258" s="155"/>
      <c r="DY258" s="155"/>
      <c r="DZ258" s="155"/>
      <c r="EA258" s="155"/>
      <c r="EB258" s="155"/>
      <c r="EC258" s="155"/>
      <c r="ED258" s="155"/>
      <c r="EE258" s="155"/>
      <c r="EF258" s="155"/>
      <c r="EG258" s="155"/>
      <c r="EH258" s="155"/>
      <c r="EI258" s="155"/>
      <c r="EJ258" s="155"/>
      <c r="EK258" s="155"/>
      <c r="EL258" s="155"/>
      <c r="EM258" s="155"/>
      <c r="EN258" s="155"/>
      <c r="EO258" s="155"/>
      <c r="EP258" s="155"/>
      <c r="EQ258" s="155"/>
      <c r="ER258" s="155"/>
      <c r="ES258" s="155"/>
      <c r="ET258" s="155"/>
      <c r="EU258" s="155"/>
      <c r="EV258" s="155"/>
      <c r="EW258" s="155"/>
      <c r="EX258" s="155"/>
      <c r="EY258" s="155"/>
      <c r="EZ258" s="155"/>
      <c r="FA258" s="155"/>
      <c r="FB258" s="155"/>
      <c r="FC258" s="155"/>
      <c r="FD258" s="155"/>
      <c r="FE258" s="155"/>
      <c r="FF258" s="155"/>
      <c r="FG258" s="155"/>
      <c r="FH258" s="155"/>
      <c r="FI258" s="155"/>
      <c r="FJ258" s="155"/>
      <c r="FK258" s="155"/>
      <c r="FL258" s="155"/>
      <c r="FM258" s="155"/>
      <c r="FN258" s="155"/>
      <c r="FO258" s="155"/>
      <c r="FP258" s="155"/>
      <c r="FQ258" s="155"/>
      <c r="FR258" s="155"/>
      <c r="FS258" s="155"/>
      <c r="FT258" s="155"/>
      <c r="FU258" s="155"/>
      <c r="FV258" s="155"/>
      <c r="FW258" s="155"/>
      <c r="FX258" s="155"/>
      <c r="FY258" s="155"/>
      <c r="FZ258" s="155"/>
      <c r="GA258" s="155"/>
      <c r="GB258" s="155"/>
      <c r="GC258" s="155"/>
      <c r="GD258" s="155"/>
      <c r="GE258" s="155"/>
      <c r="GF258" s="155"/>
      <c r="GG258" s="155"/>
      <c r="GH258" s="155"/>
      <c r="GI258" s="155"/>
      <c r="GJ258" s="155"/>
      <c r="GK258" s="155"/>
      <c r="GL258" s="155"/>
      <c r="GM258" s="155"/>
      <c r="GN258" s="155"/>
      <c r="GO258" s="155"/>
      <c r="GP258" s="155"/>
      <c r="GQ258" s="155"/>
      <c r="GR258" s="155"/>
      <c r="GS258" s="155"/>
      <c r="GT258" s="155"/>
      <c r="GU258" s="155"/>
      <c r="GV258" s="155"/>
      <c r="GW258" s="155"/>
      <c r="GX258" s="155"/>
      <c r="GY258" s="155"/>
      <c r="GZ258" s="155"/>
      <c r="HA258" s="155"/>
      <c r="HB258" s="155"/>
      <c r="HC258" s="155"/>
      <c r="HD258" s="155"/>
      <c r="HE258" s="155"/>
      <c r="HF258" s="155"/>
      <c r="HG258" s="155"/>
      <c r="HH258" s="155"/>
      <c r="HI258" s="155"/>
      <c r="HJ258" s="155"/>
      <c r="HK258" s="155"/>
      <c r="HL258" s="155"/>
      <c r="HM258" s="155"/>
      <c r="HN258" s="155"/>
      <c r="HO258" s="155"/>
      <c r="HP258" s="155"/>
      <c r="HQ258" s="155"/>
      <c r="HR258" s="155"/>
      <c r="HS258" s="155"/>
      <c r="HT258" s="155"/>
      <c r="HU258" s="155"/>
      <c r="HV258" s="155"/>
      <c r="HW258" s="155"/>
      <c r="HX258" s="155"/>
      <c r="HY258" s="155"/>
      <c r="HZ258" s="155"/>
      <c r="IA258" s="155"/>
      <c r="IB258" s="155"/>
      <c r="IC258" s="155"/>
      <c r="ID258" s="155"/>
      <c r="IE258" s="155"/>
      <c r="IF258" s="155"/>
      <c r="IG258" s="155"/>
      <c r="IH258" s="155"/>
      <c r="II258" s="155"/>
      <c r="IJ258" s="155"/>
      <c r="IK258" s="155"/>
      <c r="IL258" s="155"/>
      <c r="IM258" s="155"/>
      <c r="IN258" s="155"/>
      <c r="IO258" s="155"/>
      <c r="IP258" s="155"/>
      <c r="IQ258" s="155"/>
      <c r="IR258" s="155"/>
    </row>
    <row r="259" spans="1:252" s="102" customFormat="1" ht="19.5" hidden="1" customHeight="1">
      <c r="A259" s="155"/>
      <c r="B259" s="3">
        <v>48</v>
      </c>
      <c r="C259" s="88"/>
      <c r="D259" s="128"/>
      <c r="E259" s="361"/>
      <c r="F259" s="362"/>
      <c r="G259" s="355"/>
      <c r="H259" s="356"/>
      <c r="I259" s="360"/>
      <c r="J259" s="401"/>
      <c r="K259" s="401"/>
      <c r="L259" s="402">
        <f t="shared" si="326"/>
        <v>0</v>
      </c>
      <c r="M259" s="403">
        <v>0</v>
      </c>
      <c r="N259" s="404">
        <f t="shared" si="327"/>
        <v>0</v>
      </c>
      <c r="O259" s="404">
        <f t="shared" si="328"/>
        <v>0</v>
      </c>
      <c r="P259" s="405"/>
      <c r="Q259" s="406">
        <f t="shared" si="329"/>
        <v>0</v>
      </c>
      <c r="R259" s="406">
        <f t="shared" si="330"/>
        <v>0</v>
      </c>
      <c r="S259" s="406">
        <f t="shared" si="331"/>
        <v>0</v>
      </c>
      <c r="T259" s="407">
        <f t="shared" si="332"/>
        <v>0</v>
      </c>
      <c r="U259" s="407">
        <f t="shared" si="333"/>
        <v>0</v>
      </c>
      <c r="V259" s="407">
        <f t="shared" si="334"/>
        <v>0</v>
      </c>
      <c r="W259" s="408" t="s">
        <v>157</v>
      </c>
      <c r="X259" s="13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  <c r="AS259" s="155"/>
      <c r="AT259" s="155"/>
      <c r="AU259" s="155"/>
      <c r="AV259" s="155"/>
      <c r="AW259" s="155"/>
      <c r="AX259" s="155"/>
      <c r="AY259" s="155"/>
      <c r="AZ259" s="155"/>
      <c r="BA259" s="155"/>
      <c r="BB259" s="155"/>
      <c r="BC259" s="155"/>
      <c r="BD259" s="155"/>
      <c r="BE259" s="155"/>
      <c r="BF259" s="155"/>
      <c r="BG259" s="155"/>
      <c r="BH259" s="155"/>
      <c r="BI259" s="155"/>
      <c r="BJ259" s="155"/>
      <c r="BK259" s="155"/>
      <c r="BL259" s="155"/>
      <c r="BM259" s="155"/>
      <c r="BN259" s="155"/>
      <c r="BO259" s="155"/>
      <c r="BP259" s="155"/>
      <c r="BQ259" s="155"/>
      <c r="BR259" s="155"/>
      <c r="BS259" s="155"/>
      <c r="BT259" s="155"/>
      <c r="BU259" s="155"/>
      <c r="BV259" s="155"/>
      <c r="BW259" s="155"/>
      <c r="BX259" s="155"/>
      <c r="BY259" s="155"/>
      <c r="BZ259" s="155"/>
      <c r="CA259" s="155"/>
      <c r="CB259" s="155"/>
      <c r="CC259" s="155"/>
      <c r="CD259" s="155"/>
      <c r="CE259" s="155"/>
      <c r="CF259" s="155"/>
      <c r="CG259" s="155"/>
      <c r="CH259" s="155"/>
      <c r="CI259" s="155"/>
      <c r="CJ259" s="155"/>
      <c r="CK259" s="155"/>
      <c r="CL259" s="155"/>
      <c r="CM259" s="155"/>
      <c r="CN259" s="155"/>
      <c r="CO259" s="155"/>
      <c r="CP259" s="155"/>
      <c r="CQ259" s="155"/>
      <c r="CR259" s="155"/>
      <c r="CS259" s="155"/>
      <c r="CT259" s="155"/>
      <c r="CU259" s="155"/>
      <c r="CV259" s="155"/>
      <c r="CW259" s="155"/>
      <c r="CX259" s="155"/>
      <c r="CY259" s="155"/>
      <c r="CZ259" s="155"/>
      <c r="DA259" s="155"/>
      <c r="DB259" s="155"/>
      <c r="DC259" s="155"/>
      <c r="DD259" s="155"/>
      <c r="DE259" s="155"/>
      <c r="DF259" s="155"/>
      <c r="DG259" s="155"/>
      <c r="DH259" s="155"/>
      <c r="DI259" s="155"/>
      <c r="DJ259" s="155"/>
      <c r="DK259" s="155"/>
      <c r="DL259" s="155"/>
      <c r="DM259" s="155"/>
      <c r="DN259" s="155"/>
      <c r="DO259" s="155"/>
      <c r="DP259" s="155"/>
      <c r="DQ259" s="155"/>
      <c r="DR259" s="155"/>
      <c r="DS259" s="155"/>
      <c r="DT259" s="155"/>
      <c r="DU259" s="155"/>
      <c r="DV259" s="155"/>
      <c r="DW259" s="155"/>
      <c r="DX259" s="155"/>
      <c r="DY259" s="155"/>
      <c r="DZ259" s="155"/>
      <c r="EA259" s="155"/>
      <c r="EB259" s="155"/>
      <c r="EC259" s="155"/>
      <c r="ED259" s="155"/>
      <c r="EE259" s="155"/>
      <c r="EF259" s="155"/>
      <c r="EG259" s="155"/>
      <c r="EH259" s="155"/>
      <c r="EI259" s="155"/>
      <c r="EJ259" s="155"/>
      <c r="EK259" s="155"/>
      <c r="EL259" s="155"/>
      <c r="EM259" s="155"/>
      <c r="EN259" s="155"/>
      <c r="EO259" s="155"/>
      <c r="EP259" s="155"/>
      <c r="EQ259" s="155"/>
      <c r="ER259" s="155"/>
      <c r="ES259" s="155"/>
      <c r="ET259" s="155"/>
      <c r="EU259" s="155"/>
      <c r="EV259" s="155"/>
      <c r="EW259" s="155"/>
      <c r="EX259" s="155"/>
      <c r="EY259" s="155"/>
      <c r="EZ259" s="155"/>
      <c r="FA259" s="155"/>
      <c r="FB259" s="155"/>
      <c r="FC259" s="155"/>
      <c r="FD259" s="155"/>
      <c r="FE259" s="155"/>
      <c r="FF259" s="155"/>
      <c r="FG259" s="155"/>
      <c r="FH259" s="155"/>
      <c r="FI259" s="155"/>
      <c r="FJ259" s="155"/>
      <c r="FK259" s="155"/>
      <c r="FL259" s="155"/>
      <c r="FM259" s="155"/>
      <c r="FN259" s="155"/>
      <c r="FO259" s="155"/>
      <c r="FP259" s="155"/>
      <c r="FQ259" s="155"/>
      <c r="FR259" s="155"/>
      <c r="FS259" s="155"/>
      <c r="FT259" s="155"/>
      <c r="FU259" s="155"/>
      <c r="FV259" s="155"/>
      <c r="FW259" s="155"/>
      <c r="FX259" s="155"/>
      <c r="FY259" s="155"/>
      <c r="FZ259" s="155"/>
      <c r="GA259" s="155"/>
      <c r="GB259" s="155"/>
      <c r="GC259" s="155"/>
      <c r="GD259" s="155"/>
      <c r="GE259" s="155"/>
      <c r="GF259" s="155"/>
      <c r="GG259" s="155"/>
      <c r="GH259" s="155"/>
      <c r="GI259" s="155"/>
      <c r="GJ259" s="155"/>
      <c r="GK259" s="155"/>
      <c r="GL259" s="155"/>
      <c r="GM259" s="155"/>
      <c r="GN259" s="155"/>
      <c r="GO259" s="155"/>
      <c r="GP259" s="155"/>
      <c r="GQ259" s="155"/>
      <c r="GR259" s="155"/>
      <c r="GS259" s="155"/>
      <c r="GT259" s="155"/>
      <c r="GU259" s="155"/>
      <c r="GV259" s="155"/>
      <c r="GW259" s="155"/>
      <c r="GX259" s="155"/>
      <c r="GY259" s="155"/>
      <c r="GZ259" s="155"/>
      <c r="HA259" s="155"/>
      <c r="HB259" s="155"/>
      <c r="HC259" s="155"/>
      <c r="HD259" s="155"/>
      <c r="HE259" s="155"/>
      <c r="HF259" s="155"/>
      <c r="HG259" s="155"/>
      <c r="HH259" s="155"/>
      <c r="HI259" s="155"/>
      <c r="HJ259" s="155"/>
      <c r="HK259" s="155"/>
      <c r="HL259" s="155"/>
      <c r="HM259" s="155"/>
      <c r="HN259" s="155"/>
      <c r="HO259" s="155"/>
      <c r="HP259" s="155"/>
      <c r="HQ259" s="155"/>
      <c r="HR259" s="155"/>
      <c r="HS259" s="155"/>
      <c r="HT259" s="155"/>
      <c r="HU259" s="155"/>
      <c r="HV259" s="155"/>
      <c r="HW259" s="155"/>
      <c r="HX259" s="155"/>
      <c r="HY259" s="155"/>
      <c r="HZ259" s="155"/>
      <c r="IA259" s="155"/>
      <c r="IB259" s="155"/>
      <c r="IC259" s="155"/>
      <c r="ID259" s="155"/>
      <c r="IE259" s="155"/>
      <c r="IF259" s="155"/>
      <c r="IG259" s="155"/>
      <c r="IH259" s="155"/>
      <c r="II259" s="155"/>
      <c r="IJ259" s="155"/>
      <c r="IK259" s="155"/>
      <c r="IL259" s="155"/>
      <c r="IM259" s="155"/>
      <c r="IN259" s="155"/>
      <c r="IO259" s="155"/>
      <c r="IP259" s="155"/>
      <c r="IQ259" s="155"/>
      <c r="IR259" s="155"/>
    </row>
    <row r="260" spans="1:252" s="102" customFormat="1" ht="19.5" hidden="1" customHeight="1">
      <c r="A260" s="155"/>
      <c r="B260" s="3">
        <v>49</v>
      </c>
      <c r="C260" s="88"/>
      <c r="D260" s="128"/>
      <c r="E260" s="361"/>
      <c r="F260" s="362"/>
      <c r="G260" s="355"/>
      <c r="H260" s="356"/>
      <c r="I260" s="360"/>
      <c r="J260" s="401"/>
      <c r="K260" s="401"/>
      <c r="L260" s="402">
        <f t="shared" si="326"/>
        <v>0</v>
      </c>
      <c r="M260" s="403">
        <v>0</v>
      </c>
      <c r="N260" s="404">
        <f t="shared" si="327"/>
        <v>0</v>
      </c>
      <c r="O260" s="404">
        <f t="shared" si="328"/>
        <v>0</v>
      </c>
      <c r="P260" s="405"/>
      <c r="Q260" s="406">
        <f t="shared" si="329"/>
        <v>0</v>
      </c>
      <c r="R260" s="406">
        <f t="shared" si="330"/>
        <v>0</v>
      </c>
      <c r="S260" s="406">
        <f t="shared" si="331"/>
        <v>0</v>
      </c>
      <c r="T260" s="407">
        <f t="shared" si="332"/>
        <v>0</v>
      </c>
      <c r="U260" s="407">
        <f t="shared" si="333"/>
        <v>0</v>
      </c>
      <c r="V260" s="407">
        <f t="shared" si="334"/>
        <v>0</v>
      </c>
      <c r="W260" s="408" t="s">
        <v>157</v>
      </c>
      <c r="X260" s="13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  <c r="AS260" s="155"/>
      <c r="AT260" s="155"/>
      <c r="AU260" s="155"/>
      <c r="AV260" s="155"/>
      <c r="AW260" s="155"/>
      <c r="AX260" s="155"/>
      <c r="AY260" s="155"/>
      <c r="AZ260" s="155"/>
      <c r="BA260" s="155"/>
      <c r="BB260" s="155"/>
      <c r="BC260" s="155"/>
      <c r="BD260" s="155"/>
      <c r="BE260" s="155"/>
      <c r="BF260" s="155"/>
      <c r="BG260" s="155"/>
      <c r="BH260" s="155"/>
      <c r="BI260" s="155"/>
      <c r="BJ260" s="155"/>
      <c r="BK260" s="155"/>
      <c r="BL260" s="155"/>
      <c r="BM260" s="155"/>
      <c r="BN260" s="155"/>
      <c r="BO260" s="155"/>
      <c r="BP260" s="155"/>
      <c r="BQ260" s="155"/>
      <c r="BR260" s="155"/>
      <c r="BS260" s="155"/>
      <c r="BT260" s="155"/>
      <c r="BU260" s="155"/>
      <c r="BV260" s="155"/>
      <c r="BW260" s="155"/>
      <c r="BX260" s="155"/>
      <c r="BY260" s="155"/>
      <c r="BZ260" s="155"/>
      <c r="CA260" s="155"/>
      <c r="CB260" s="155"/>
      <c r="CC260" s="155"/>
      <c r="CD260" s="155"/>
      <c r="CE260" s="155"/>
      <c r="CF260" s="155"/>
      <c r="CG260" s="155"/>
      <c r="CH260" s="155"/>
      <c r="CI260" s="155"/>
      <c r="CJ260" s="155"/>
      <c r="CK260" s="155"/>
      <c r="CL260" s="155"/>
      <c r="CM260" s="155"/>
      <c r="CN260" s="155"/>
      <c r="CO260" s="155"/>
      <c r="CP260" s="155"/>
      <c r="CQ260" s="155"/>
      <c r="CR260" s="155"/>
      <c r="CS260" s="155"/>
      <c r="CT260" s="155"/>
      <c r="CU260" s="155"/>
      <c r="CV260" s="155"/>
      <c r="CW260" s="155"/>
      <c r="CX260" s="155"/>
      <c r="CY260" s="155"/>
      <c r="CZ260" s="155"/>
      <c r="DA260" s="155"/>
      <c r="DB260" s="155"/>
      <c r="DC260" s="155"/>
      <c r="DD260" s="155"/>
      <c r="DE260" s="155"/>
      <c r="DF260" s="155"/>
      <c r="DG260" s="155"/>
      <c r="DH260" s="155"/>
      <c r="DI260" s="155"/>
      <c r="DJ260" s="155"/>
      <c r="DK260" s="155"/>
      <c r="DL260" s="155"/>
      <c r="DM260" s="155"/>
      <c r="DN260" s="155"/>
      <c r="DO260" s="155"/>
      <c r="DP260" s="155"/>
      <c r="DQ260" s="155"/>
      <c r="DR260" s="155"/>
      <c r="DS260" s="155"/>
      <c r="DT260" s="155"/>
      <c r="DU260" s="155"/>
      <c r="DV260" s="155"/>
      <c r="DW260" s="155"/>
      <c r="DX260" s="155"/>
      <c r="DY260" s="155"/>
      <c r="DZ260" s="155"/>
      <c r="EA260" s="155"/>
      <c r="EB260" s="155"/>
      <c r="EC260" s="155"/>
      <c r="ED260" s="155"/>
      <c r="EE260" s="155"/>
      <c r="EF260" s="155"/>
      <c r="EG260" s="155"/>
      <c r="EH260" s="155"/>
      <c r="EI260" s="155"/>
      <c r="EJ260" s="155"/>
      <c r="EK260" s="155"/>
      <c r="EL260" s="155"/>
      <c r="EM260" s="155"/>
      <c r="EN260" s="155"/>
      <c r="EO260" s="155"/>
      <c r="EP260" s="155"/>
      <c r="EQ260" s="155"/>
      <c r="ER260" s="155"/>
      <c r="ES260" s="155"/>
      <c r="ET260" s="155"/>
      <c r="EU260" s="155"/>
      <c r="EV260" s="155"/>
      <c r="EW260" s="155"/>
      <c r="EX260" s="155"/>
      <c r="EY260" s="155"/>
      <c r="EZ260" s="155"/>
      <c r="FA260" s="155"/>
      <c r="FB260" s="155"/>
      <c r="FC260" s="155"/>
      <c r="FD260" s="155"/>
      <c r="FE260" s="155"/>
      <c r="FF260" s="155"/>
      <c r="FG260" s="155"/>
      <c r="FH260" s="155"/>
      <c r="FI260" s="155"/>
      <c r="FJ260" s="155"/>
      <c r="FK260" s="155"/>
      <c r="FL260" s="155"/>
      <c r="FM260" s="155"/>
      <c r="FN260" s="155"/>
      <c r="FO260" s="155"/>
      <c r="FP260" s="155"/>
      <c r="FQ260" s="155"/>
      <c r="FR260" s="155"/>
      <c r="FS260" s="155"/>
      <c r="FT260" s="155"/>
      <c r="FU260" s="155"/>
      <c r="FV260" s="155"/>
      <c r="FW260" s="155"/>
      <c r="FX260" s="155"/>
      <c r="FY260" s="155"/>
      <c r="FZ260" s="155"/>
      <c r="GA260" s="155"/>
      <c r="GB260" s="155"/>
      <c r="GC260" s="155"/>
      <c r="GD260" s="155"/>
      <c r="GE260" s="155"/>
      <c r="GF260" s="155"/>
      <c r="GG260" s="155"/>
      <c r="GH260" s="155"/>
      <c r="GI260" s="155"/>
      <c r="GJ260" s="155"/>
      <c r="GK260" s="155"/>
      <c r="GL260" s="155"/>
      <c r="GM260" s="155"/>
      <c r="GN260" s="155"/>
      <c r="GO260" s="155"/>
      <c r="GP260" s="155"/>
      <c r="GQ260" s="155"/>
      <c r="GR260" s="155"/>
      <c r="GS260" s="155"/>
      <c r="GT260" s="155"/>
      <c r="GU260" s="155"/>
      <c r="GV260" s="155"/>
      <c r="GW260" s="155"/>
      <c r="GX260" s="155"/>
      <c r="GY260" s="155"/>
      <c r="GZ260" s="155"/>
      <c r="HA260" s="155"/>
      <c r="HB260" s="155"/>
      <c r="HC260" s="155"/>
      <c r="HD260" s="155"/>
      <c r="HE260" s="155"/>
      <c r="HF260" s="155"/>
      <c r="HG260" s="155"/>
      <c r="HH260" s="155"/>
      <c r="HI260" s="155"/>
      <c r="HJ260" s="155"/>
      <c r="HK260" s="155"/>
      <c r="HL260" s="155"/>
      <c r="HM260" s="155"/>
      <c r="HN260" s="155"/>
      <c r="HO260" s="155"/>
      <c r="HP260" s="155"/>
      <c r="HQ260" s="155"/>
      <c r="HR260" s="155"/>
      <c r="HS260" s="155"/>
      <c r="HT260" s="155"/>
      <c r="HU260" s="155"/>
      <c r="HV260" s="155"/>
      <c r="HW260" s="155"/>
      <c r="HX260" s="155"/>
      <c r="HY260" s="155"/>
      <c r="HZ260" s="155"/>
      <c r="IA260" s="155"/>
      <c r="IB260" s="155"/>
      <c r="IC260" s="155"/>
      <c r="ID260" s="155"/>
      <c r="IE260" s="155"/>
      <c r="IF260" s="155"/>
      <c r="IG260" s="155"/>
      <c r="IH260" s="155"/>
      <c r="II260" s="155"/>
      <c r="IJ260" s="155"/>
      <c r="IK260" s="155"/>
      <c r="IL260" s="155"/>
      <c r="IM260" s="155"/>
      <c r="IN260" s="155"/>
      <c r="IO260" s="155"/>
      <c r="IP260" s="155"/>
      <c r="IQ260" s="155"/>
      <c r="IR260" s="155"/>
    </row>
    <row r="261" spans="1:252" s="102" customFormat="1" ht="19.5" hidden="1" customHeight="1">
      <c r="A261" s="155"/>
      <c r="B261" s="3">
        <v>50</v>
      </c>
      <c r="C261" s="88"/>
      <c r="D261" s="128"/>
      <c r="E261" s="361"/>
      <c r="F261" s="362"/>
      <c r="G261" s="355"/>
      <c r="H261" s="356"/>
      <c r="I261" s="360"/>
      <c r="J261" s="401"/>
      <c r="K261" s="401"/>
      <c r="L261" s="402">
        <f t="shared" si="326"/>
        <v>0</v>
      </c>
      <c r="M261" s="403">
        <v>0</v>
      </c>
      <c r="N261" s="404">
        <f t="shared" si="327"/>
        <v>0</v>
      </c>
      <c r="O261" s="404">
        <f t="shared" si="328"/>
        <v>0</v>
      </c>
      <c r="P261" s="405"/>
      <c r="Q261" s="406">
        <f t="shared" si="329"/>
        <v>0</v>
      </c>
      <c r="R261" s="406">
        <f t="shared" si="330"/>
        <v>0</v>
      </c>
      <c r="S261" s="406">
        <f t="shared" si="331"/>
        <v>0</v>
      </c>
      <c r="T261" s="407">
        <f t="shared" si="332"/>
        <v>0</v>
      </c>
      <c r="U261" s="407">
        <f t="shared" si="333"/>
        <v>0</v>
      </c>
      <c r="V261" s="407">
        <f t="shared" si="334"/>
        <v>0</v>
      </c>
      <c r="W261" s="408" t="s">
        <v>157</v>
      </c>
      <c r="X261" s="13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  <c r="AS261" s="155"/>
      <c r="AT261" s="155"/>
      <c r="AU261" s="155"/>
      <c r="AV261" s="155"/>
      <c r="AW261" s="155"/>
      <c r="AX261" s="155"/>
      <c r="AY261" s="155"/>
      <c r="AZ261" s="155"/>
      <c r="BA261" s="155"/>
      <c r="BB261" s="155"/>
      <c r="BC261" s="155"/>
      <c r="BD261" s="155"/>
      <c r="BE261" s="155"/>
      <c r="BF261" s="155"/>
      <c r="BG261" s="155"/>
      <c r="BH261" s="155"/>
      <c r="BI261" s="155"/>
      <c r="BJ261" s="155"/>
      <c r="BK261" s="155"/>
      <c r="BL261" s="155"/>
      <c r="BM261" s="155"/>
      <c r="BN261" s="155"/>
      <c r="BO261" s="155"/>
      <c r="BP261" s="155"/>
      <c r="BQ261" s="155"/>
      <c r="BR261" s="155"/>
      <c r="BS261" s="155"/>
      <c r="BT261" s="155"/>
      <c r="BU261" s="155"/>
      <c r="BV261" s="155"/>
      <c r="BW261" s="155"/>
      <c r="BX261" s="155"/>
      <c r="BY261" s="155"/>
      <c r="BZ261" s="155"/>
      <c r="CA261" s="155"/>
      <c r="CB261" s="155"/>
      <c r="CC261" s="155"/>
      <c r="CD261" s="155"/>
      <c r="CE261" s="155"/>
      <c r="CF261" s="155"/>
      <c r="CG261" s="155"/>
      <c r="CH261" s="155"/>
      <c r="CI261" s="155"/>
      <c r="CJ261" s="155"/>
      <c r="CK261" s="155"/>
      <c r="CL261" s="155"/>
      <c r="CM261" s="155"/>
      <c r="CN261" s="155"/>
      <c r="CO261" s="155"/>
      <c r="CP261" s="155"/>
      <c r="CQ261" s="155"/>
      <c r="CR261" s="155"/>
      <c r="CS261" s="155"/>
      <c r="CT261" s="155"/>
      <c r="CU261" s="155"/>
      <c r="CV261" s="155"/>
      <c r="CW261" s="155"/>
      <c r="CX261" s="155"/>
      <c r="CY261" s="155"/>
      <c r="CZ261" s="155"/>
      <c r="DA261" s="155"/>
      <c r="DB261" s="155"/>
      <c r="DC261" s="155"/>
      <c r="DD261" s="155"/>
      <c r="DE261" s="155"/>
      <c r="DF261" s="155"/>
      <c r="DG261" s="155"/>
      <c r="DH261" s="155"/>
      <c r="DI261" s="155"/>
      <c r="DJ261" s="155"/>
      <c r="DK261" s="155"/>
      <c r="DL261" s="155"/>
      <c r="DM261" s="155"/>
      <c r="DN261" s="155"/>
      <c r="DO261" s="155"/>
      <c r="DP261" s="155"/>
      <c r="DQ261" s="155"/>
      <c r="DR261" s="155"/>
      <c r="DS261" s="155"/>
      <c r="DT261" s="155"/>
      <c r="DU261" s="155"/>
      <c r="DV261" s="155"/>
      <c r="DW261" s="155"/>
      <c r="DX261" s="155"/>
      <c r="DY261" s="155"/>
      <c r="DZ261" s="155"/>
      <c r="EA261" s="155"/>
      <c r="EB261" s="155"/>
      <c r="EC261" s="155"/>
      <c r="ED261" s="155"/>
      <c r="EE261" s="155"/>
      <c r="EF261" s="155"/>
      <c r="EG261" s="155"/>
      <c r="EH261" s="155"/>
      <c r="EI261" s="155"/>
      <c r="EJ261" s="155"/>
      <c r="EK261" s="155"/>
      <c r="EL261" s="155"/>
      <c r="EM261" s="155"/>
      <c r="EN261" s="155"/>
      <c r="EO261" s="155"/>
      <c r="EP261" s="155"/>
      <c r="EQ261" s="155"/>
      <c r="ER261" s="155"/>
      <c r="ES261" s="155"/>
      <c r="ET261" s="155"/>
      <c r="EU261" s="155"/>
      <c r="EV261" s="155"/>
      <c r="EW261" s="155"/>
      <c r="EX261" s="155"/>
      <c r="EY261" s="155"/>
      <c r="EZ261" s="155"/>
      <c r="FA261" s="155"/>
      <c r="FB261" s="155"/>
      <c r="FC261" s="155"/>
      <c r="FD261" s="155"/>
      <c r="FE261" s="155"/>
      <c r="FF261" s="155"/>
      <c r="FG261" s="155"/>
      <c r="FH261" s="155"/>
      <c r="FI261" s="155"/>
      <c r="FJ261" s="155"/>
      <c r="FK261" s="155"/>
      <c r="FL261" s="155"/>
      <c r="FM261" s="155"/>
      <c r="FN261" s="155"/>
      <c r="FO261" s="155"/>
      <c r="FP261" s="155"/>
      <c r="FQ261" s="155"/>
      <c r="FR261" s="155"/>
      <c r="FS261" s="155"/>
      <c r="FT261" s="155"/>
      <c r="FU261" s="155"/>
      <c r="FV261" s="155"/>
      <c r="FW261" s="155"/>
      <c r="FX261" s="155"/>
      <c r="FY261" s="155"/>
      <c r="FZ261" s="155"/>
      <c r="GA261" s="155"/>
      <c r="GB261" s="155"/>
      <c r="GC261" s="155"/>
      <c r="GD261" s="155"/>
      <c r="GE261" s="155"/>
      <c r="GF261" s="155"/>
      <c r="GG261" s="155"/>
      <c r="GH261" s="155"/>
      <c r="GI261" s="155"/>
      <c r="GJ261" s="155"/>
      <c r="GK261" s="155"/>
      <c r="GL261" s="155"/>
      <c r="GM261" s="155"/>
      <c r="GN261" s="155"/>
      <c r="GO261" s="155"/>
      <c r="GP261" s="155"/>
      <c r="GQ261" s="155"/>
      <c r="GR261" s="155"/>
      <c r="GS261" s="155"/>
      <c r="GT261" s="155"/>
      <c r="GU261" s="155"/>
      <c r="GV261" s="155"/>
      <c r="GW261" s="155"/>
      <c r="GX261" s="155"/>
      <c r="GY261" s="155"/>
      <c r="GZ261" s="155"/>
      <c r="HA261" s="155"/>
      <c r="HB261" s="155"/>
      <c r="HC261" s="155"/>
      <c r="HD261" s="155"/>
      <c r="HE261" s="155"/>
      <c r="HF261" s="155"/>
      <c r="HG261" s="155"/>
      <c r="HH261" s="155"/>
      <c r="HI261" s="155"/>
      <c r="HJ261" s="155"/>
      <c r="HK261" s="155"/>
      <c r="HL261" s="155"/>
      <c r="HM261" s="155"/>
      <c r="HN261" s="155"/>
      <c r="HO261" s="155"/>
      <c r="HP261" s="155"/>
      <c r="HQ261" s="155"/>
      <c r="HR261" s="155"/>
      <c r="HS261" s="155"/>
      <c r="HT261" s="155"/>
      <c r="HU261" s="155"/>
      <c r="HV261" s="155"/>
      <c r="HW261" s="155"/>
      <c r="HX261" s="155"/>
      <c r="HY261" s="155"/>
      <c r="HZ261" s="155"/>
      <c r="IA261" s="155"/>
      <c r="IB261" s="155"/>
      <c r="IC261" s="155"/>
      <c r="ID261" s="155"/>
      <c r="IE261" s="155"/>
      <c r="IF261" s="155"/>
      <c r="IG261" s="155"/>
      <c r="IH261" s="155"/>
      <c r="II261" s="155"/>
      <c r="IJ261" s="155"/>
      <c r="IK261" s="155"/>
      <c r="IL261" s="155"/>
      <c r="IM261" s="155"/>
      <c r="IN261" s="155"/>
      <c r="IO261" s="155"/>
      <c r="IP261" s="155"/>
      <c r="IQ261" s="155"/>
      <c r="IR261" s="155"/>
    </row>
    <row r="262" spans="1:252" s="102" customFormat="1" ht="19.5" hidden="1" customHeight="1">
      <c r="A262" s="155"/>
      <c r="B262" s="3">
        <v>51</v>
      </c>
      <c r="C262" s="88"/>
      <c r="D262" s="128"/>
      <c r="E262" s="361"/>
      <c r="F262" s="362"/>
      <c r="G262" s="355"/>
      <c r="H262" s="356"/>
      <c r="I262" s="360"/>
      <c r="J262" s="401"/>
      <c r="K262" s="401"/>
      <c r="L262" s="402">
        <f t="shared" si="326"/>
        <v>0</v>
      </c>
      <c r="M262" s="403">
        <v>0</v>
      </c>
      <c r="N262" s="404">
        <f t="shared" si="327"/>
        <v>0</v>
      </c>
      <c r="O262" s="404">
        <f t="shared" si="328"/>
        <v>0</v>
      </c>
      <c r="P262" s="405"/>
      <c r="Q262" s="406">
        <f t="shared" si="329"/>
        <v>0</v>
      </c>
      <c r="R262" s="406">
        <f t="shared" si="330"/>
        <v>0</v>
      </c>
      <c r="S262" s="406">
        <f t="shared" si="331"/>
        <v>0</v>
      </c>
      <c r="T262" s="407">
        <f t="shared" si="332"/>
        <v>0</v>
      </c>
      <c r="U262" s="407">
        <f t="shared" si="333"/>
        <v>0</v>
      </c>
      <c r="V262" s="407">
        <f t="shared" si="334"/>
        <v>0</v>
      </c>
      <c r="W262" s="408" t="s">
        <v>157</v>
      </c>
      <c r="X262" s="13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  <c r="AS262" s="155"/>
      <c r="AT262" s="155"/>
      <c r="AU262" s="155"/>
      <c r="AV262" s="155"/>
      <c r="AW262" s="155"/>
      <c r="AX262" s="155"/>
      <c r="AY262" s="155"/>
      <c r="AZ262" s="155"/>
      <c r="BA262" s="155"/>
      <c r="BB262" s="155"/>
      <c r="BC262" s="155"/>
      <c r="BD262" s="155"/>
      <c r="BE262" s="155"/>
      <c r="BF262" s="155"/>
      <c r="BG262" s="155"/>
      <c r="BH262" s="155"/>
      <c r="BI262" s="155"/>
      <c r="BJ262" s="155"/>
      <c r="BK262" s="155"/>
      <c r="BL262" s="155"/>
      <c r="BM262" s="155"/>
      <c r="BN262" s="155"/>
      <c r="BO262" s="155"/>
      <c r="BP262" s="155"/>
      <c r="BQ262" s="155"/>
      <c r="BR262" s="155"/>
      <c r="BS262" s="155"/>
      <c r="BT262" s="155"/>
      <c r="BU262" s="155"/>
      <c r="BV262" s="155"/>
      <c r="BW262" s="155"/>
      <c r="BX262" s="155"/>
      <c r="BY262" s="155"/>
      <c r="BZ262" s="155"/>
      <c r="CA262" s="155"/>
      <c r="CB262" s="155"/>
      <c r="CC262" s="155"/>
      <c r="CD262" s="155"/>
      <c r="CE262" s="155"/>
      <c r="CF262" s="155"/>
      <c r="CG262" s="155"/>
      <c r="CH262" s="155"/>
      <c r="CI262" s="155"/>
      <c r="CJ262" s="155"/>
      <c r="CK262" s="155"/>
      <c r="CL262" s="155"/>
      <c r="CM262" s="155"/>
      <c r="CN262" s="155"/>
      <c r="CO262" s="155"/>
      <c r="CP262" s="155"/>
      <c r="CQ262" s="155"/>
      <c r="CR262" s="155"/>
      <c r="CS262" s="155"/>
      <c r="CT262" s="155"/>
      <c r="CU262" s="155"/>
      <c r="CV262" s="155"/>
      <c r="CW262" s="155"/>
      <c r="CX262" s="155"/>
      <c r="CY262" s="155"/>
      <c r="CZ262" s="155"/>
      <c r="DA262" s="155"/>
      <c r="DB262" s="155"/>
      <c r="DC262" s="155"/>
      <c r="DD262" s="155"/>
      <c r="DE262" s="155"/>
      <c r="DF262" s="155"/>
      <c r="DG262" s="155"/>
      <c r="DH262" s="155"/>
      <c r="DI262" s="155"/>
      <c r="DJ262" s="155"/>
      <c r="DK262" s="155"/>
      <c r="DL262" s="155"/>
      <c r="DM262" s="155"/>
      <c r="DN262" s="155"/>
      <c r="DO262" s="155"/>
      <c r="DP262" s="155"/>
      <c r="DQ262" s="155"/>
      <c r="DR262" s="155"/>
      <c r="DS262" s="155"/>
      <c r="DT262" s="155"/>
      <c r="DU262" s="155"/>
      <c r="DV262" s="155"/>
      <c r="DW262" s="155"/>
      <c r="DX262" s="155"/>
      <c r="DY262" s="155"/>
      <c r="DZ262" s="155"/>
      <c r="EA262" s="155"/>
      <c r="EB262" s="155"/>
      <c r="EC262" s="155"/>
      <c r="ED262" s="155"/>
      <c r="EE262" s="155"/>
      <c r="EF262" s="155"/>
      <c r="EG262" s="155"/>
      <c r="EH262" s="155"/>
      <c r="EI262" s="155"/>
      <c r="EJ262" s="155"/>
      <c r="EK262" s="155"/>
      <c r="EL262" s="155"/>
      <c r="EM262" s="155"/>
      <c r="EN262" s="155"/>
      <c r="EO262" s="155"/>
      <c r="EP262" s="155"/>
      <c r="EQ262" s="155"/>
      <c r="ER262" s="155"/>
      <c r="ES262" s="155"/>
      <c r="ET262" s="155"/>
      <c r="EU262" s="155"/>
      <c r="EV262" s="155"/>
      <c r="EW262" s="155"/>
      <c r="EX262" s="155"/>
      <c r="EY262" s="155"/>
      <c r="EZ262" s="155"/>
      <c r="FA262" s="155"/>
      <c r="FB262" s="155"/>
      <c r="FC262" s="155"/>
      <c r="FD262" s="155"/>
      <c r="FE262" s="155"/>
      <c r="FF262" s="155"/>
      <c r="FG262" s="155"/>
      <c r="FH262" s="155"/>
      <c r="FI262" s="155"/>
      <c r="FJ262" s="155"/>
      <c r="FK262" s="155"/>
      <c r="FL262" s="155"/>
      <c r="FM262" s="155"/>
      <c r="FN262" s="155"/>
      <c r="FO262" s="155"/>
      <c r="FP262" s="155"/>
      <c r="FQ262" s="155"/>
      <c r="FR262" s="155"/>
      <c r="FS262" s="155"/>
      <c r="FT262" s="155"/>
      <c r="FU262" s="155"/>
      <c r="FV262" s="155"/>
      <c r="FW262" s="155"/>
      <c r="FX262" s="155"/>
      <c r="FY262" s="155"/>
      <c r="FZ262" s="155"/>
      <c r="GA262" s="155"/>
      <c r="GB262" s="155"/>
      <c r="GC262" s="155"/>
      <c r="GD262" s="155"/>
      <c r="GE262" s="155"/>
      <c r="GF262" s="155"/>
      <c r="GG262" s="155"/>
      <c r="GH262" s="155"/>
      <c r="GI262" s="155"/>
      <c r="GJ262" s="155"/>
      <c r="GK262" s="155"/>
      <c r="GL262" s="155"/>
      <c r="GM262" s="155"/>
      <c r="GN262" s="155"/>
      <c r="GO262" s="155"/>
      <c r="GP262" s="155"/>
      <c r="GQ262" s="155"/>
      <c r="GR262" s="155"/>
      <c r="GS262" s="155"/>
      <c r="GT262" s="155"/>
      <c r="GU262" s="155"/>
      <c r="GV262" s="155"/>
      <c r="GW262" s="155"/>
      <c r="GX262" s="155"/>
      <c r="GY262" s="155"/>
      <c r="GZ262" s="155"/>
      <c r="HA262" s="155"/>
      <c r="HB262" s="155"/>
      <c r="HC262" s="155"/>
      <c r="HD262" s="155"/>
      <c r="HE262" s="155"/>
      <c r="HF262" s="155"/>
      <c r="HG262" s="155"/>
      <c r="HH262" s="155"/>
      <c r="HI262" s="155"/>
      <c r="HJ262" s="155"/>
      <c r="HK262" s="155"/>
      <c r="HL262" s="155"/>
      <c r="HM262" s="155"/>
      <c r="HN262" s="155"/>
      <c r="HO262" s="155"/>
      <c r="HP262" s="155"/>
      <c r="HQ262" s="155"/>
      <c r="HR262" s="155"/>
      <c r="HS262" s="155"/>
      <c r="HT262" s="155"/>
      <c r="HU262" s="155"/>
      <c r="HV262" s="155"/>
      <c r="HW262" s="155"/>
      <c r="HX262" s="155"/>
      <c r="HY262" s="155"/>
      <c r="HZ262" s="155"/>
      <c r="IA262" s="155"/>
      <c r="IB262" s="155"/>
      <c r="IC262" s="155"/>
      <c r="ID262" s="155"/>
      <c r="IE262" s="155"/>
      <c r="IF262" s="155"/>
      <c r="IG262" s="155"/>
      <c r="IH262" s="155"/>
      <c r="II262" s="155"/>
      <c r="IJ262" s="155"/>
      <c r="IK262" s="155"/>
      <c r="IL262" s="155"/>
      <c r="IM262" s="155"/>
      <c r="IN262" s="155"/>
      <c r="IO262" s="155"/>
      <c r="IP262" s="155"/>
      <c r="IQ262" s="155"/>
      <c r="IR262" s="155"/>
    </row>
    <row r="263" spans="1:252" s="102" customFormat="1" ht="19.5" hidden="1" customHeight="1">
      <c r="A263" s="155"/>
      <c r="B263" s="3">
        <v>52</v>
      </c>
      <c r="C263" s="88"/>
      <c r="D263" s="128"/>
      <c r="E263" s="361"/>
      <c r="F263" s="362"/>
      <c r="G263" s="355"/>
      <c r="H263" s="356"/>
      <c r="I263" s="360"/>
      <c r="J263" s="401"/>
      <c r="K263" s="401"/>
      <c r="L263" s="402">
        <f t="shared" si="326"/>
        <v>0</v>
      </c>
      <c r="M263" s="403">
        <v>0</v>
      </c>
      <c r="N263" s="404">
        <f t="shared" si="327"/>
        <v>0</v>
      </c>
      <c r="O263" s="404">
        <f t="shared" si="328"/>
        <v>0</v>
      </c>
      <c r="P263" s="405"/>
      <c r="Q263" s="406">
        <f t="shared" si="329"/>
        <v>0</v>
      </c>
      <c r="R263" s="406">
        <f t="shared" si="330"/>
        <v>0</v>
      </c>
      <c r="S263" s="406">
        <f t="shared" si="331"/>
        <v>0</v>
      </c>
      <c r="T263" s="407">
        <f t="shared" si="332"/>
        <v>0</v>
      </c>
      <c r="U263" s="407">
        <f t="shared" si="333"/>
        <v>0</v>
      </c>
      <c r="V263" s="407">
        <f t="shared" si="334"/>
        <v>0</v>
      </c>
      <c r="W263" s="408" t="s">
        <v>157</v>
      </c>
      <c r="X263" s="13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  <c r="AS263" s="155"/>
      <c r="AT263" s="155"/>
      <c r="AU263" s="155"/>
      <c r="AV263" s="155"/>
      <c r="AW263" s="155"/>
      <c r="AX263" s="155"/>
      <c r="AY263" s="155"/>
      <c r="AZ263" s="155"/>
      <c r="BA263" s="155"/>
      <c r="BB263" s="155"/>
      <c r="BC263" s="155"/>
      <c r="BD263" s="155"/>
      <c r="BE263" s="155"/>
      <c r="BF263" s="155"/>
      <c r="BG263" s="155"/>
      <c r="BH263" s="155"/>
      <c r="BI263" s="155"/>
      <c r="BJ263" s="155"/>
      <c r="BK263" s="155"/>
      <c r="BL263" s="155"/>
      <c r="BM263" s="155"/>
      <c r="BN263" s="155"/>
      <c r="BO263" s="155"/>
      <c r="BP263" s="155"/>
      <c r="BQ263" s="155"/>
      <c r="BR263" s="155"/>
      <c r="BS263" s="155"/>
      <c r="BT263" s="155"/>
      <c r="BU263" s="155"/>
      <c r="BV263" s="155"/>
      <c r="BW263" s="155"/>
      <c r="BX263" s="155"/>
      <c r="BY263" s="155"/>
      <c r="BZ263" s="155"/>
      <c r="CA263" s="155"/>
      <c r="CB263" s="155"/>
      <c r="CC263" s="155"/>
      <c r="CD263" s="155"/>
      <c r="CE263" s="155"/>
      <c r="CF263" s="155"/>
      <c r="CG263" s="155"/>
      <c r="CH263" s="155"/>
      <c r="CI263" s="155"/>
      <c r="CJ263" s="155"/>
      <c r="CK263" s="155"/>
      <c r="CL263" s="155"/>
      <c r="CM263" s="155"/>
      <c r="CN263" s="155"/>
      <c r="CO263" s="155"/>
      <c r="CP263" s="155"/>
      <c r="CQ263" s="155"/>
      <c r="CR263" s="155"/>
      <c r="CS263" s="155"/>
      <c r="CT263" s="155"/>
      <c r="CU263" s="155"/>
      <c r="CV263" s="155"/>
      <c r="CW263" s="155"/>
      <c r="CX263" s="155"/>
      <c r="CY263" s="155"/>
      <c r="CZ263" s="155"/>
      <c r="DA263" s="155"/>
      <c r="DB263" s="155"/>
      <c r="DC263" s="155"/>
      <c r="DD263" s="155"/>
      <c r="DE263" s="155"/>
      <c r="DF263" s="155"/>
      <c r="DG263" s="155"/>
      <c r="DH263" s="155"/>
      <c r="DI263" s="155"/>
      <c r="DJ263" s="155"/>
      <c r="DK263" s="155"/>
      <c r="DL263" s="155"/>
      <c r="DM263" s="155"/>
      <c r="DN263" s="155"/>
      <c r="DO263" s="155"/>
      <c r="DP263" s="155"/>
      <c r="DQ263" s="155"/>
      <c r="DR263" s="155"/>
      <c r="DS263" s="155"/>
      <c r="DT263" s="155"/>
      <c r="DU263" s="155"/>
      <c r="DV263" s="155"/>
      <c r="DW263" s="155"/>
      <c r="DX263" s="155"/>
      <c r="DY263" s="155"/>
      <c r="DZ263" s="155"/>
      <c r="EA263" s="155"/>
      <c r="EB263" s="155"/>
      <c r="EC263" s="155"/>
      <c r="ED263" s="155"/>
      <c r="EE263" s="155"/>
      <c r="EF263" s="155"/>
      <c r="EG263" s="155"/>
      <c r="EH263" s="155"/>
      <c r="EI263" s="155"/>
      <c r="EJ263" s="155"/>
      <c r="EK263" s="155"/>
      <c r="EL263" s="155"/>
      <c r="EM263" s="155"/>
      <c r="EN263" s="155"/>
      <c r="EO263" s="155"/>
      <c r="EP263" s="155"/>
      <c r="EQ263" s="155"/>
      <c r="ER263" s="155"/>
      <c r="ES263" s="155"/>
      <c r="ET263" s="155"/>
      <c r="EU263" s="155"/>
      <c r="EV263" s="155"/>
      <c r="EW263" s="155"/>
      <c r="EX263" s="155"/>
      <c r="EY263" s="155"/>
      <c r="EZ263" s="155"/>
      <c r="FA263" s="155"/>
      <c r="FB263" s="155"/>
      <c r="FC263" s="155"/>
      <c r="FD263" s="155"/>
      <c r="FE263" s="155"/>
      <c r="FF263" s="155"/>
      <c r="FG263" s="155"/>
      <c r="FH263" s="155"/>
      <c r="FI263" s="155"/>
      <c r="FJ263" s="155"/>
      <c r="FK263" s="155"/>
      <c r="FL263" s="155"/>
      <c r="FM263" s="155"/>
      <c r="FN263" s="155"/>
      <c r="FO263" s="155"/>
      <c r="FP263" s="155"/>
      <c r="FQ263" s="155"/>
      <c r="FR263" s="155"/>
      <c r="FS263" s="155"/>
      <c r="FT263" s="155"/>
      <c r="FU263" s="155"/>
      <c r="FV263" s="155"/>
      <c r="FW263" s="155"/>
      <c r="FX263" s="155"/>
      <c r="FY263" s="155"/>
      <c r="FZ263" s="155"/>
      <c r="GA263" s="155"/>
      <c r="GB263" s="155"/>
      <c r="GC263" s="155"/>
      <c r="GD263" s="155"/>
      <c r="GE263" s="155"/>
      <c r="GF263" s="155"/>
      <c r="GG263" s="155"/>
      <c r="GH263" s="155"/>
      <c r="GI263" s="155"/>
      <c r="GJ263" s="155"/>
      <c r="GK263" s="155"/>
      <c r="GL263" s="155"/>
      <c r="GM263" s="155"/>
      <c r="GN263" s="155"/>
      <c r="GO263" s="155"/>
      <c r="GP263" s="155"/>
      <c r="GQ263" s="155"/>
      <c r="GR263" s="155"/>
      <c r="GS263" s="155"/>
      <c r="GT263" s="155"/>
      <c r="GU263" s="155"/>
      <c r="GV263" s="155"/>
      <c r="GW263" s="155"/>
      <c r="GX263" s="155"/>
      <c r="GY263" s="155"/>
      <c r="GZ263" s="155"/>
      <c r="HA263" s="155"/>
      <c r="HB263" s="155"/>
      <c r="HC263" s="155"/>
      <c r="HD263" s="155"/>
      <c r="HE263" s="155"/>
      <c r="HF263" s="155"/>
      <c r="HG263" s="155"/>
      <c r="HH263" s="155"/>
      <c r="HI263" s="155"/>
      <c r="HJ263" s="155"/>
      <c r="HK263" s="155"/>
      <c r="HL263" s="155"/>
      <c r="HM263" s="155"/>
      <c r="HN263" s="155"/>
      <c r="HO263" s="155"/>
      <c r="HP263" s="155"/>
      <c r="HQ263" s="155"/>
      <c r="HR263" s="155"/>
      <c r="HS263" s="155"/>
      <c r="HT263" s="155"/>
      <c r="HU263" s="155"/>
      <c r="HV263" s="155"/>
      <c r="HW263" s="155"/>
      <c r="HX263" s="155"/>
      <c r="HY263" s="155"/>
      <c r="HZ263" s="155"/>
      <c r="IA263" s="155"/>
      <c r="IB263" s="155"/>
      <c r="IC263" s="155"/>
      <c r="ID263" s="155"/>
      <c r="IE263" s="155"/>
      <c r="IF263" s="155"/>
      <c r="IG263" s="155"/>
      <c r="IH263" s="155"/>
      <c r="II263" s="155"/>
      <c r="IJ263" s="155"/>
      <c r="IK263" s="155"/>
      <c r="IL263" s="155"/>
      <c r="IM263" s="155"/>
      <c r="IN263" s="155"/>
      <c r="IO263" s="155"/>
      <c r="IP263" s="155"/>
      <c r="IQ263" s="155"/>
      <c r="IR263" s="155"/>
    </row>
    <row r="264" spans="1:252" s="102" customFormat="1" ht="19.5" hidden="1" customHeight="1">
      <c r="A264" s="155"/>
      <c r="B264" s="3">
        <v>53</v>
      </c>
      <c r="C264" s="88"/>
      <c r="D264" s="128"/>
      <c r="E264" s="361"/>
      <c r="F264" s="362"/>
      <c r="G264" s="355"/>
      <c r="H264" s="356"/>
      <c r="I264" s="360"/>
      <c r="J264" s="401"/>
      <c r="K264" s="401"/>
      <c r="L264" s="402">
        <f t="shared" si="326"/>
        <v>0</v>
      </c>
      <c r="M264" s="403">
        <v>0</v>
      </c>
      <c r="N264" s="404">
        <f t="shared" si="327"/>
        <v>0</v>
      </c>
      <c r="O264" s="404">
        <f t="shared" si="328"/>
        <v>0</v>
      </c>
      <c r="P264" s="405"/>
      <c r="Q264" s="406">
        <f t="shared" si="329"/>
        <v>0</v>
      </c>
      <c r="R264" s="406">
        <f t="shared" si="330"/>
        <v>0</v>
      </c>
      <c r="S264" s="406">
        <f t="shared" si="331"/>
        <v>0</v>
      </c>
      <c r="T264" s="407">
        <f t="shared" si="332"/>
        <v>0</v>
      </c>
      <c r="U264" s="407">
        <f t="shared" si="333"/>
        <v>0</v>
      </c>
      <c r="V264" s="407">
        <f t="shared" si="334"/>
        <v>0</v>
      </c>
      <c r="W264" s="408" t="s">
        <v>157</v>
      </c>
      <c r="X264" s="13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  <c r="AS264" s="155"/>
      <c r="AT264" s="155"/>
      <c r="AU264" s="155"/>
      <c r="AV264" s="155"/>
      <c r="AW264" s="155"/>
      <c r="AX264" s="155"/>
      <c r="AY264" s="155"/>
      <c r="AZ264" s="155"/>
      <c r="BA264" s="155"/>
      <c r="BB264" s="155"/>
      <c r="BC264" s="155"/>
      <c r="BD264" s="155"/>
      <c r="BE264" s="155"/>
      <c r="BF264" s="155"/>
      <c r="BG264" s="155"/>
      <c r="BH264" s="155"/>
      <c r="BI264" s="155"/>
      <c r="BJ264" s="155"/>
      <c r="BK264" s="155"/>
      <c r="BL264" s="155"/>
      <c r="BM264" s="155"/>
      <c r="BN264" s="155"/>
      <c r="BO264" s="155"/>
      <c r="BP264" s="155"/>
      <c r="BQ264" s="155"/>
      <c r="BR264" s="155"/>
      <c r="BS264" s="155"/>
      <c r="BT264" s="155"/>
      <c r="BU264" s="155"/>
      <c r="BV264" s="155"/>
      <c r="BW264" s="155"/>
      <c r="BX264" s="155"/>
      <c r="BY264" s="155"/>
      <c r="BZ264" s="155"/>
      <c r="CA264" s="155"/>
      <c r="CB264" s="155"/>
      <c r="CC264" s="155"/>
      <c r="CD264" s="155"/>
      <c r="CE264" s="155"/>
      <c r="CF264" s="155"/>
      <c r="CG264" s="155"/>
      <c r="CH264" s="155"/>
      <c r="CI264" s="155"/>
      <c r="CJ264" s="155"/>
      <c r="CK264" s="155"/>
      <c r="CL264" s="155"/>
      <c r="CM264" s="155"/>
      <c r="CN264" s="155"/>
      <c r="CO264" s="155"/>
      <c r="CP264" s="155"/>
      <c r="CQ264" s="155"/>
      <c r="CR264" s="155"/>
      <c r="CS264" s="155"/>
      <c r="CT264" s="155"/>
      <c r="CU264" s="155"/>
      <c r="CV264" s="155"/>
      <c r="CW264" s="155"/>
      <c r="CX264" s="155"/>
      <c r="CY264" s="155"/>
      <c r="CZ264" s="155"/>
      <c r="DA264" s="155"/>
      <c r="DB264" s="155"/>
      <c r="DC264" s="155"/>
      <c r="DD264" s="155"/>
      <c r="DE264" s="155"/>
      <c r="DF264" s="155"/>
      <c r="DG264" s="155"/>
      <c r="DH264" s="155"/>
      <c r="DI264" s="155"/>
      <c r="DJ264" s="155"/>
      <c r="DK264" s="155"/>
      <c r="DL264" s="155"/>
      <c r="DM264" s="155"/>
      <c r="DN264" s="155"/>
      <c r="DO264" s="155"/>
      <c r="DP264" s="155"/>
      <c r="DQ264" s="155"/>
      <c r="DR264" s="155"/>
      <c r="DS264" s="155"/>
      <c r="DT264" s="155"/>
      <c r="DU264" s="155"/>
      <c r="DV264" s="155"/>
      <c r="DW264" s="155"/>
      <c r="DX264" s="155"/>
      <c r="DY264" s="155"/>
      <c r="DZ264" s="155"/>
      <c r="EA264" s="155"/>
      <c r="EB264" s="155"/>
      <c r="EC264" s="155"/>
      <c r="ED264" s="155"/>
      <c r="EE264" s="155"/>
      <c r="EF264" s="155"/>
      <c r="EG264" s="155"/>
      <c r="EH264" s="155"/>
      <c r="EI264" s="155"/>
      <c r="EJ264" s="155"/>
      <c r="EK264" s="155"/>
      <c r="EL264" s="155"/>
      <c r="EM264" s="155"/>
      <c r="EN264" s="155"/>
      <c r="EO264" s="155"/>
      <c r="EP264" s="155"/>
      <c r="EQ264" s="155"/>
      <c r="ER264" s="155"/>
      <c r="ES264" s="155"/>
      <c r="ET264" s="155"/>
      <c r="EU264" s="155"/>
      <c r="EV264" s="155"/>
      <c r="EW264" s="155"/>
      <c r="EX264" s="155"/>
      <c r="EY264" s="155"/>
      <c r="EZ264" s="155"/>
      <c r="FA264" s="155"/>
      <c r="FB264" s="155"/>
      <c r="FC264" s="155"/>
      <c r="FD264" s="155"/>
      <c r="FE264" s="155"/>
      <c r="FF264" s="155"/>
      <c r="FG264" s="155"/>
      <c r="FH264" s="155"/>
      <c r="FI264" s="155"/>
      <c r="FJ264" s="155"/>
      <c r="FK264" s="155"/>
      <c r="FL264" s="155"/>
      <c r="FM264" s="155"/>
      <c r="FN264" s="155"/>
      <c r="FO264" s="155"/>
      <c r="FP264" s="155"/>
      <c r="FQ264" s="155"/>
      <c r="FR264" s="155"/>
      <c r="FS264" s="155"/>
      <c r="FT264" s="155"/>
      <c r="FU264" s="155"/>
      <c r="FV264" s="155"/>
      <c r="FW264" s="155"/>
      <c r="FX264" s="155"/>
      <c r="FY264" s="155"/>
      <c r="FZ264" s="155"/>
      <c r="GA264" s="155"/>
      <c r="GB264" s="155"/>
      <c r="GC264" s="155"/>
      <c r="GD264" s="155"/>
      <c r="GE264" s="155"/>
      <c r="GF264" s="155"/>
      <c r="GG264" s="155"/>
      <c r="GH264" s="155"/>
      <c r="GI264" s="155"/>
      <c r="GJ264" s="155"/>
      <c r="GK264" s="155"/>
      <c r="GL264" s="155"/>
      <c r="GM264" s="155"/>
      <c r="GN264" s="155"/>
      <c r="GO264" s="155"/>
      <c r="GP264" s="155"/>
      <c r="GQ264" s="155"/>
      <c r="GR264" s="155"/>
      <c r="GS264" s="155"/>
      <c r="GT264" s="155"/>
      <c r="GU264" s="155"/>
      <c r="GV264" s="155"/>
      <c r="GW264" s="155"/>
      <c r="GX264" s="155"/>
      <c r="GY264" s="155"/>
      <c r="GZ264" s="155"/>
      <c r="HA264" s="155"/>
      <c r="HB264" s="155"/>
      <c r="HC264" s="155"/>
      <c r="HD264" s="155"/>
      <c r="HE264" s="155"/>
      <c r="HF264" s="155"/>
      <c r="HG264" s="155"/>
      <c r="HH264" s="155"/>
      <c r="HI264" s="155"/>
      <c r="HJ264" s="155"/>
      <c r="HK264" s="155"/>
      <c r="HL264" s="155"/>
      <c r="HM264" s="155"/>
      <c r="HN264" s="155"/>
      <c r="HO264" s="155"/>
      <c r="HP264" s="155"/>
      <c r="HQ264" s="155"/>
      <c r="HR264" s="155"/>
      <c r="HS264" s="155"/>
      <c r="HT264" s="155"/>
      <c r="HU264" s="155"/>
      <c r="HV264" s="155"/>
      <c r="HW264" s="155"/>
      <c r="HX264" s="155"/>
      <c r="HY264" s="155"/>
      <c r="HZ264" s="155"/>
      <c r="IA264" s="155"/>
      <c r="IB264" s="155"/>
      <c r="IC264" s="155"/>
      <c r="ID264" s="155"/>
      <c r="IE264" s="155"/>
      <c r="IF264" s="155"/>
      <c r="IG264" s="155"/>
      <c r="IH264" s="155"/>
      <c r="II264" s="155"/>
      <c r="IJ264" s="155"/>
      <c r="IK264" s="155"/>
      <c r="IL264" s="155"/>
      <c r="IM264" s="155"/>
      <c r="IN264" s="155"/>
      <c r="IO264" s="155"/>
      <c r="IP264" s="155"/>
      <c r="IQ264" s="155"/>
      <c r="IR264" s="155"/>
    </row>
    <row r="265" spans="1:252" s="102" customFormat="1" ht="19.5" customHeight="1">
      <c r="A265" s="155"/>
      <c r="B265" s="27"/>
      <c r="C265" s="1169" t="s">
        <v>72</v>
      </c>
      <c r="D265" s="1170"/>
      <c r="E265" s="1172"/>
      <c r="F265" s="1173"/>
      <c r="G265" s="110"/>
      <c r="H265" s="110"/>
      <c r="I265" s="110"/>
      <c r="J265" s="111">
        <f>SUM(J212:J264)</f>
        <v>0</v>
      </c>
      <c r="K265" s="111">
        <f>SUM(K212:K264)</f>
        <v>0</v>
      </c>
      <c r="L265" s="111">
        <f>SUM(L212:L264)</f>
        <v>0</v>
      </c>
      <c r="M265" s="112" t="e">
        <f>N265/L265%</f>
        <v>#DIV/0!</v>
      </c>
      <c r="N265" s="111">
        <f>SUM(N212:N264)</f>
        <v>0</v>
      </c>
      <c r="O265" s="111">
        <f>SUM(O212:O264)</f>
        <v>0</v>
      </c>
      <c r="P265" s="112"/>
      <c r="Q265" s="111">
        <f>SUM(Q212:Q264)</f>
        <v>0</v>
      </c>
      <c r="R265" s="111"/>
      <c r="S265" s="111" t="e">
        <f>+T265/O265</f>
        <v>#DIV/0!</v>
      </c>
      <c r="T265" s="111">
        <f>SUM(T212:T264)</f>
        <v>0</v>
      </c>
      <c r="U265" s="111">
        <f>SUM(U212:U264)</f>
        <v>0</v>
      </c>
      <c r="V265" s="111">
        <f>SUM(V212:V264)</f>
        <v>0</v>
      </c>
      <c r="W265" s="111">
        <f>SUM(W212:W264)</f>
        <v>0</v>
      </c>
      <c r="X265" s="8">
        <f>SUM(X212:X264)</f>
        <v>0</v>
      </c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  <c r="AS265" s="155"/>
      <c r="AT265" s="155"/>
      <c r="AU265" s="155"/>
      <c r="AV265" s="155"/>
      <c r="AW265" s="155"/>
      <c r="AX265" s="155"/>
      <c r="AY265" s="155"/>
      <c r="AZ265" s="155"/>
      <c r="BA265" s="155"/>
      <c r="BB265" s="155"/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155"/>
      <c r="BO265" s="155"/>
      <c r="BP265" s="155"/>
      <c r="BQ265" s="155"/>
      <c r="BR265" s="155"/>
      <c r="BS265" s="155"/>
      <c r="BT265" s="155"/>
      <c r="BU265" s="155"/>
      <c r="BV265" s="155"/>
      <c r="BW265" s="155"/>
      <c r="BX265" s="155"/>
      <c r="BY265" s="155"/>
      <c r="BZ265" s="155"/>
      <c r="CA265" s="155"/>
      <c r="CB265" s="155"/>
      <c r="CC265" s="155"/>
      <c r="CD265" s="155"/>
      <c r="CE265" s="155"/>
      <c r="CF265" s="155"/>
      <c r="CG265" s="155"/>
      <c r="CH265" s="155"/>
      <c r="CI265" s="155"/>
      <c r="CJ265" s="155"/>
      <c r="CK265" s="155"/>
      <c r="CL265" s="155"/>
      <c r="CM265" s="155"/>
      <c r="CN265" s="155"/>
      <c r="CO265" s="155"/>
      <c r="CP265" s="155"/>
      <c r="CQ265" s="155"/>
      <c r="CR265" s="155"/>
      <c r="CS265" s="155"/>
      <c r="CT265" s="155"/>
      <c r="CU265" s="155"/>
      <c r="CV265" s="155"/>
      <c r="CW265" s="155"/>
      <c r="CX265" s="155"/>
      <c r="CY265" s="155"/>
      <c r="CZ265" s="155"/>
      <c r="DA265" s="155"/>
      <c r="DB265" s="155"/>
      <c r="DC265" s="155"/>
      <c r="DD265" s="155"/>
      <c r="DE265" s="155"/>
      <c r="DF265" s="155"/>
      <c r="DG265" s="155"/>
      <c r="DH265" s="155"/>
      <c r="DI265" s="155"/>
      <c r="DJ265" s="155"/>
      <c r="DK265" s="155"/>
      <c r="DL265" s="155"/>
      <c r="DM265" s="155"/>
      <c r="DN265" s="155"/>
      <c r="DO265" s="155"/>
      <c r="DP265" s="155"/>
      <c r="DQ265" s="155"/>
      <c r="DR265" s="155"/>
      <c r="DS265" s="155"/>
      <c r="DT265" s="155"/>
      <c r="DU265" s="155"/>
      <c r="DV265" s="155"/>
      <c r="DW265" s="155"/>
      <c r="DX265" s="155"/>
      <c r="DY265" s="155"/>
      <c r="DZ265" s="155"/>
      <c r="EA265" s="155"/>
      <c r="EB265" s="155"/>
      <c r="EC265" s="155"/>
      <c r="ED265" s="155"/>
      <c r="EE265" s="155"/>
      <c r="EF265" s="155"/>
      <c r="EG265" s="155"/>
      <c r="EH265" s="155"/>
      <c r="EI265" s="155"/>
      <c r="EJ265" s="155"/>
      <c r="EK265" s="155"/>
      <c r="EL265" s="155"/>
      <c r="EM265" s="155"/>
      <c r="EN265" s="155"/>
      <c r="EO265" s="155"/>
      <c r="EP265" s="155"/>
      <c r="EQ265" s="155"/>
      <c r="ER265" s="155"/>
      <c r="ES265" s="155"/>
      <c r="ET265" s="155"/>
      <c r="EU265" s="155"/>
      <c r="EV265" s="155"/>
      <c r="EW265" s="155"/>
      <c r="EX265" s="155"/>
      <c r="EY265" s="155"/>
      <c r="EZ265" s="155"/>
      <c r="FA265" s="155"/>
      <c r="FB265" s="155"/>
      <c r="FC265" s="155"/>
      <c r="FD265" s="155"/>
      <c r="FE265" s="155"/>
      <c r="FF265" s="155"/>
      <c r="FG265" s="155"/>
      <c r="FH265" s="155"/>
      <c r="FI265" s="155"/>
      <c r="FJ265" s="155"/>
      <c r="FK265" s="155"/>
      <c r="FL265" s="155"/>
      <c r="FM265" s="155"/>
      <c r="FN265" s="155"/>
      <c r="FO265" s="155"/>
      <c r="FP265" s="155"/>
      <c r="FQ265" s="155"/>
      <c r="FR265" s="155"/>
      <c r="FS265" s="155"/>
      <c r="FT265" s="155"/>
      <c r="FU265" s="155"/>
      <c r="FV265" s="155"/>
      <c r="FW265" s="155"/>
      <c r="FX265" s="155"/>
      <c r="FY265" s="155"/>
      <c r="FZ265" s="155"/>
      <c r="GA265" s="155"/>
      <c r="GB265" s="155"/>
      <c r="GC265" s="155"/>
      <c r="GD265" s="155"/>
      <c r="GE265" s="155"/>
      <c r="GF265" s="155"/>
      <c r="GG265" s="155"/>
      <c r="GH265" s="155"/>
      <c r="GI265" s="155"/>
      <c r="GJ265" s="155"/>
      <c r="GK265" s="155"/>
      <c r="GL265" s="155"/>
      <c r="GM265" s="155"/>
      <c r="GN265" s="155"/>
      <c r="GO265" s="155"/>
      <c r="GP265" s="155"/>
      <c r="GQ265" s="155"/>
      <c r="GR265" s="155"/>
      <c r="GS265" s="155"/>
      <c r="GT265" s="155"/>
      <c r="GU265" s="155"/>
      <c r="GV265" s="155"/>
      <c r="GW265" s="155"/>
      <c r="GX265" s="155"/>
      <c r="GY265" s="155"/>
      <c r="GZ265" s="155"/>
      <c r="HA265" s="155"/>
      <c r="HB265" s="155"/>
      <c r="HC265" s="155"/>
      <c r="HD265" s="155"/>
      <c r="HE265" s="155"/>
      <c r="HF265" s="155"/>
      <c r="HG265" s="155"/>
      <c r="HH265" s="155"/>
      <c r="HI265" s="155"/>
      <c r="HJ265" s="155"/>
      <c r="HK265" s="155"/>
      <c r="HL265" s="155"/>
      <c r="HM265" s="155"/>
      <c r="HN265" s="155"/>
      <c r="HO265" s="155"/>
      <c r="HP265" s="155"/>
      <c r="HQ265" s="155"/>
      <c r="HR265" s="155"/>
      <c r="HS265" s="155"/>
      <c r="HT265" s="155"/>
      <c r="HU265" s="155"/>
      <c r="HV265" s="155"/>
      <c r="HW265" s="155"/>
      <c r="HX265" s="155"/>
      <c r="HY265" s="155"/>
      <c r="HZ265" s="155"/>
      <c r="IA265" s="155"/>
      <c r="IB265" s="155"/>
      <c r="IC265" s="155"/>
      <c r="ID265" s="155"/>
      <c r="IE265" s="155"/>
      <c r="IF265" s="155"/>
      <c r="IG265" s="155"/>
      <c r="IH265" s="155"/>
      <c r="II265" s="155"/>
      <c r="IJ265" s="155"/>
      <c r="IK265" s="155"/>
      <c r="IL265" s="155"/>
      <c r="IM265" s="155"/>
      <c r="IN265" s="155"/>
      <c r="IO265" s="155"/>
      <c r="IP265" s="155"/>
      <c r="IQ265" s="155"/>
      <c r="IR265" s="155"/>
    </row>
    <row r="266" spans="1:252" s="102" customFormat="1" ht="19.5" customHeight="1">
      <c r="A266" s="6"/>
      <c r="B266" s="29"/>
      <c r="C266" s="1174" t="s">
        <v>46</v>
      </c>
      <c r="D266" s="1174"/>
      <c r="E266" s="1174"/>
      <c r="F266" s="1174"/>
      <c r="G266" s="30"/>
      <c r="H266" s="31"/>
      <c r="I266" s="32" t="s">
        <v>37</v>
      </c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4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</row>
    <row r="267" spans="1:252" s="102" customFormat="1" ht="19.5" customHeight="1">
      <c r="A267" s="6"/>
      <c r="B267" s="35"/>
      <c r="C267" s="1175"/>
      <c r="D267" s="1175"/>
      <c r="E267" s="1175"/>
      <c r="F267" s="1175"/>
      <c r="G267" s="36"/>
      <c r="H267" s="37"/>
      <c r="I267" s="38" t="s">
        <v>38</v>
      </c>
      <c r="J267" s="39">
        <f>+J265</f>
        <v>0</v>
      </c>
      <c r="K267" s="39">
        <f t="shared" ref="K267:V267" si="335">+K265</f>
        <v>0</v>
      </c>
      <c r="L267" s="39">
        <f t="shared" si="335"/>
        <v>0</v>
      </c>
      <c r="M267" s="39" t="e">
        <f t="shared" si="335"/>
        <v>#DIV/0!</v>
      </c>
      <c r="N267" s="39">
        <f t="shared" si="335"/>
        <v>0</v>
      </c>
      <c r="O267" s="39">
        <f t="shared" si="335"/>
        <v>0</v>
      </c>
      <c r="P267" s="39"/>
      <c r="Q267" s="39">
        <f t="shared" si="335"/>
        <v>0</v>
      </c>
      <c r="R267" s="39">
        <f t="shared" si="335"/>
        <v>0</v>
      </c>
      <c r="S267" s="39" t="e">
        <f t="shared" si="335"/>
        <v>#DIV/0!</v>
      </c>
      <c r="T267" s="39">
        <f t="shared" si="335"/>
        <v>0</v>
      </c>
      <c r="U267" s="39">
        <f t="shared" si="335"/>
        <v>0</v>
      </c>
      <c r="V267" s="39">
        <f t="shared" si="335"/>
        <v>0</v>
      </c>
      <c r="W267" s="40"/>
      <c r="X267" s="41">
        <f>+V265+X210</f>
        <v>0</v>
      </c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</row>
    <row r="268" spans="1:252" s="102" customFormat="1" ht="19.5" customHeight="1">
      <c r="A268" s="6"/>
      <c r="B268" s="83"/>
      <c r="C268" s="1176" t="s">
        <v>47</v>
      </c>
      <c r="D268" s="1176"/>
      <c r="E268" s="1176"/>
      <c r="F268" s="1176"/>
      <c r="G268" s="84"/>
      <c r="H268" s="85"/>
      <c r="I268" s="32" t="s">
        <v>37</v>
      </c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7"/>
      <c r="X268" s="41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</row>
    <row r="269" spans="1:252" s="102" customFormat="1" ht="19.5" customHeight="1">
      <c r="A269" s="6"/>
      <c r="B269" s="83"/>
      <c r="C269" s="1175"/>
      <c r="D269" s="1177"/>
      <c r="E269" s="1177"/>
      <c r="F269" s="1177"/>
      <c r="G269" s="84"/>
      <c r="H269" s="85"/>
      <c r="I269" s="95" t="s">
        <v>38</v>
      </c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7"/>
      <c r="X269" s="41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</row>
    <row r="270" spans="1:252" s="102" customFormat="1" ht="19.5" customHeight="1">
      <c r="B270" s="103">
        <v>1</v>
      </c>
      <c r="C270" s="929">
        <f>+C212+1</f>
        <v>43947</v>
      </c>
      <c r="D270" s="450"/>
      <c r="E270" s="354"/>
      <c r="F270" s="122" t="s">
        <v>36</v>
      </c>
      <c r="G270" s="355"/>
      <c r="H270" s="356"/>
      <c r="I270" s="360"/>
      <c r="J270" s="401"/>
      <c r="K270" s="401"/>
      <c r="L270" s="402">
        <f>+J270-K270</f>
        <v>0</v>
      </c>
      <c r="M270" s="403">
        <v>0</v>
      </c>
      <c r="N270" s="404">
        <f>L270*M270%</f>
        <v>0</v>
      </c>
      <c r="O270" s="404">
        <f>L270-N270</f>
        <v>0</v>
      </c>
      <c r="P270" s="405"/>
      <c r="Q270" s="406">
        <f>ROUND((O270*P270),0)</f>
        <v>0</v>
      </c>
      <c r="R270" s="406">
        <f>ROUND(P270*0.5025%,2)</f>
        <v>0</v>
      </c>
      <c r="S270" s="406">
        <f>P270+R270</f>
        <v>0</v>
      </c>
      <c r="T270" s="407">
        <f>ROUND((O270*+S270),0)</f>
        <v>0</v>
      </c>
      <c r="U270" s="407">
        <f>ROUND((T270*0.5%),0)</f>
        <v>0</v>
      </c>
      <c r="V270" s="407">
        <f>ROUND((T270-U270),0)</f>
        <v>0</v>
      </c>
      <c r="W270" s="408" t="s">
        <v>157</v>
      </c>
      <c r="X270" s="134"/>
    </row>
    <row r="271" spans="1:252" s="102" customFormat="1" ht="19.5" customHeight="1">
      <c r="B271" s="103">
        <v>2</v>
      </c>
      <c r="C271" s="104"/>
      <c r="D271" s="450"/>
      <c r="E271" s="354"/>
      <c r="F271" s="903"/>
      <c r="G271" s="355"/>
      <c r="H271" s="356"/>
      <c r="I271" s="360"/>
      <c r="J271" s="401"/>
      <c r="K271" s="401"/>
      <c r="L271" s="402">
        <f t="shared" ref="L271:L272" si="336">+J271-K271</f>
        <v>0</v>
      </c>
      <c r="M271" s="403">
        <v>0</v>
      </c>
      <c r="N271" s="404">
        <f t="shared" ref="N271:N272" si="337">L271*M271%</f>
        <v>0</v>
      </c>
      <c r="O271" s="404">
        <f t="shared" ref="O271:O272" si="338">L271-N271</f>
        <v>0</v>
      </c>
      <c r="P271" s="405"/>
      <c r="Q271" s="406">
        <f t="shared" ref="Q271:Q272" si="339">ROUND((O271*P271),0)</f>
        <v>0</v>
      </c>
      <c r="R271" s="406">
        <f t="shared" ref="R271:R272" si="340">ROUND(P271*0.5025%,2)</f>
        <v>0</v>
      </c>
      <c r="S271" s="406">
        <f t="shared" ref="S271:S272" si="341">P271+R271</f>
        <v>0</v>
      </c>
      <c r="T271" s="407">
        <f t="shared" ref="T271:T272" si="342">ROUND((O271*+S271),0)</f>
        <v>0</v>
      </c>
      <c r="U271" s="407">
        <f t="shared" ref="U271:U272" si="343">ROUND((T271*0.5%),0)</f>
        <v>0</v>
      </c>
      <c r="V271" s="407">
        <f t="shared" ref="V271:V272" si="344">ROUND((T271-U271),0)</f>
        <v>0</v>
      </c>
      <c r="W271" s="408" t="s">
        <v>157</v>
      </c>
      <c r="X271" s="134"/>
    </row>
    <row r="272" spans="1:252" s="102" customFormat="1" ht="19.5" customHeight="1">
      <c r="B272" s="103">
        <v>3</v>
      </c>
      <c r="C272" s="104"/>
      <c r="D272" s="450"/>
      <c r="E272" s="354"/>
      <c r="F272" s="903"/>
      <c r="G272" s="355"/>
      <c r="H272" s="356"/>
      <c r="I272" s="360"/>
      <c r="J272" s="401"/>
      <c r="K272" s="401"/>
      <c r="L272" s="402">
        <f t="shared" si="336"/>
        <v>0</v>
      </c>
      <c r="M272" s="403">
        <v>0</v>
      </c>
      <c r="N272" s="404">
        <f t="shared" si="337"/>
        <v>0</v>
      </c>
      <c r="O272" s="404">
        <f t="shared" si="338"/>
        <v>0</v>
      </c>
      <c r="P272" s="405"/>
      <c r="Q272" s="406">
        <f t="shared" si="339"/>
        <v>0</v>
      </c>
      <c r="R272" s="406">
        <f t="shared" si="340"/>
        <v>0</v>
      </c>
      <c r="S272" s="406">
        <f t="shared" si="341"/>
        <v>0</v>
      </c>
      <c r="T272" s="407">
        <f t="shared" si="342"/>
        <v>0</v>
      </c>
      <c r="U272" s="407">
        <f t="shared" si="343"/>
        <v>0</v>
      </c>
      <c r="V272" s="407">
        <f t="shared" si="344"/>
        <v>0</v>
      </c>
      <c r="W272" s="408" t="s">
        <v>157</v>
      </c>
      <c r="X272" s="134"/>
    </row>
    <row r="273" spans="1:252" ht="19.5" customHeight="1">
      <c r="B273" s="27"/>
      <c r="C273" s="1169" t="s">
        <v>73</v>
      </c>
      <c r="D273" s="1170"/>
      <c r="E273" s="1170"/>
      <c r="F273" s="1171"/>
      <c r="G273" s="5"/>
      <c r="H273" s="5"/>
      <c r="I273" s="5"/>
      <c r="J273" s="8">
        <f t="shared" ref="J273:O273" si="345">SUM(J270:J272)</f>
        <v>0</v>
      </c>
      <c r="K273" s="8">
        <f t="shared" si="345"/>
        <v>0</v>
      </c>
      <c r="L273" s="8">
        <f t="shared" si="345"/>
        <v>0</v>
      </c>
      <c r="M273" s="8">
        <f t="shared" si="345"/>
        <v>0</v>
      </c>
      <c r="N273" s="8">
        <f t="shared" si="345"/>
        <v>0</v>
      </c>
      <c r="O273" s="8">
        <f t="shared" si="345"/>
        <v>0</v>
      </c>
      <c r="P273" s="8"/>
      <c r="Q273" s="8">
        <f>SUM(Q270:Q272)</f>
        <v>0</v>
      </c>
      <c r="R273" s="8"/>
      <c r="S273" s="8" t="e">
        <f>+T273/O273</f>
        <v>#DIV/0!</v>
      </c>
      <c r="T273" s="8">
        <f>SUM(T270:T272)</f>
        <v>0</v>
      </c>
      <c r="U273" s="8">
        <f>SUM(U270:U272)</f>
        <v>0</v>
      </c>
      <c r="V273" s="8">
        <f>SUM(V270:V272)</f>
        <v>0</v>
      </c>
      <c r="W273" s="8">
        <f>SUM(W270:W270)</f>
        <v>0</v>
      </c>
      <c r="X273" s="8">
        <f>SUM(X270:X270)</f>
        <v>0</v>
      </c>
    </row>
    <row r="274" spans="1:252" ht="19.5" customHeight="1">
      <c r="A274" s="6"/>
      <c r="B274" s="29"/>
      <c r="C274" s="1174" t="s">
        <v>153</v>
      </c>
      <c r="D274" s="1174"/>
      <c r="E274" s="1174"/>
      <c r="F274" s="1174"/>
      <c r="G274" s="30"/>
      <c r="H274" s="31"/>
      <c r="I274" s="32" t="s">
        <v>37</v>
      </c>
      <c r="J274" s="33"/>
      <c r="K274" s="33"/>
      <c r="L274" s="33"/>
      <c r="M274" s="33"/>
      <c r="N274" s="33"/>
      <c r="O274" s="33"/>
      <c r="P274" s="33"/>
      <c r="Q274" s="33"/>
      <c r="R274" s="8"/>
      <c r="S274" s="8"/>
      <c r="T274" s="33"/>
      <c r="U274" s="33"/>
      <c r="V274" s="33"/>
      <c r="W274" s="34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</row>
    <row r="275" spans="1:252" ht="19.5" customHeight="1">
      <c r="A275" s="6"/>
      <c r="B275" s="35"/>
      <c r="C275" s="1178"/>
      <c r="D275" s="1178"/>
      <c r="E275" s="1178"/>
      <c r="F275" s="1178"/>
      <c r="G275" s="36"/>
      <c r="H275" s="37"/>
      <c r="I275" s="38" t="s">
        <v>38</v>
      </c>
      <c r="J275" s="39"/>
      <c r="K275" s="39"/>
      <c r="L275" s="39"/>
      <c r="M275" s="39"/>
      <c r="N275" s="39"/>
      <c r="O275" s="39"/>
      <c r="P275" s="39"/>
      <c r="Q275" s="39"/>
      <c r="R275" s="8"/>
      <c r="S275" s="8"/>
      <c r="T275" s="39"/>
      <c r="U275" s="39"/>
      <c r="V275" s="39"/>
      <c r="W275" s="40"/>
      <c r="X275" s="41">
        <f>+V273+X267</f>
        <v>0</v>
      </c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</row>
    <row r="276" spans="1:252" s="102" customFormat="1" ht="19.5" customHeight="1">
      <c r="B276" s="103">
        <v>1</v>
      </c>
      <c r="C276" s="929">
        <f>+C270+1</f>
        <v>43948</v>
      </c>
      <c r="D276" s="128"/>
      <c r="E276" s="26"/>
      <c r="F276" s="577" t="s">
        <v>36</v>
      </c>
      <c r="G276" s="23"/>
      <c r="H276" s="24"/>
      <c r="I276" s="25"/>
      <c r="J276" s="20"/>
      <c r="K276" s="20"/>
      <c r="L276" s="402">
        <f t="shared" ref="L276:L278" si="346">+J276-K276</f>
        <v>0</v>
      </c>
      <c r="M276" s="314">
        <v>0</v>
      </c>
      <c r="N276" s="316">
        <f t="shared" ref="N276:N278" si="347">L276*M276%</f>
        <v>0</v>
      </c>
      <c r="O276" s="316">
        <f t="shared" ref="O276:O278" si="348">L276-N276</f>
        <v>0</v>
      </c>
      <c r="P276" s="345"/>
      <c r="Q276" s="318">
        <f t="shared" ref="Q276:Q278" si="349">ROUND((O276*P276),0)</f>
        <v>0</v>
      </c>
      <c r="R276" s="318">
        <f t="shared" ref="R276:R278" si="350">ROUND(P276*0.5025%,2)</f>
        <v>0</v>
      </c>
      <c r="S276" s="318">
        <f t="shared" ref="S276:S278" si="351">P276+R276</f>
        <v>0</v>
      </c>
      <c r="T276" s="319">
        <f t="shared" ref="T276:T278" si="352">ROUND((O276*+S276),0)</f>
        <v>0</v>
      </c>
      <c r="U276" s="319">
        <f t="shared" ref="U276:U278" si="353">ROUND((T276*0.5%),0)</f>
        <v>0</v>
      </c>
      <c r="V276" s="319">
        <f t="shared" ref="V276:V278" si="354">ROUND((T276-U276),0)</f>
        <v>0</v>
      </c>
      <c r="W276" s="315" t="s">
        <v>157</v>
      </c>
      <c r="X276" s="134"/>
    </row>
    <row r="277" spans="1:252" s="102" customFormat="1" ht="19.5" customHeight="1">
      <c r="B277" s="103">
        <f>B276+1</f>
        <v>2</v>
      </c>
      <c r="C277" s="104"/>
      <c r="D277" s="128"/>
      <c r="E277" s="26"/>
      <c r="F277" s="577"/>
      <c r="G277" s="23"/>
      <c r="H277" s="24"/>
      <c r="I277" s="25"/>
      <c r="J277" s="20"/>
      <c r="K277" s="20"/>
      <c r="L277" s="402">
        <f t="shared" si="346"/>
        <v>0</v>
      </c>
      <c r="M277" s="314">
        <v>0</v>
      </c>
      <c r="N277" s="316">
        <f t="shared" si="347"/>
        <v>0</v>
      </c>
      <c r="O277" s="316">
        <f t="shared" si="348"/>
        <v>0</v>
      </c>
      <c r="P277" s="345"/>
      <c r="Q277" s="318">
        <f t="shared" si="349"/>
        <v>0</v>
      </c>
      <c r="R277" s="318">
        <f t="shared" si="350"/>
        <v>0</v>
      </c>
      <c r="S277" s="318">
        <f t="shared" si="351"/>
        <v>0</v>
      </c>
      <c r="T277" s="319">
        <f t="shared" si="352"/>
        <v>0</v>
      </c>
      <c r="U277" s="319">
        <f t="shared" si="353"/>
        <v>0</v>
      </c>
      <c r="V277" s="319">
        <f t="shared" si="354"/>
        <v>0</v>
      </c>
      <c r="W277" s="315" t="s">
        <v>157</v>
      </c>
      <c r="X277" s="134"/>
    </row>
    <row r="278" spans="1:252" s="102" customFormat="1" ht="19.5" customHeight="1">
      <c r="B278" s="103">
        <f>+B277+1</f>
        <v>3</v>
      </c>
      <c r="C278" s="104"/>
      <c r="D278" s="127"/>
      <c r="E278" s="26"/>
      <c r="F278" s="577"/>
      <c r="G278" s="23"/>
      <c r="H278" s="24"/>
      <c r="I278" s="25"/>
      <c r="J278" s="20"/>
      <c r="K278" s="20"/>
      <c r="L278" s="402">
        <f t="shared" si="346"/>
        <v>0</v>
      </c>
      <c r="M278" s="314">
        <v>0</v>
      </c>
      <c r="N278" s="316">
        <f t="shared" si="347"/>
        <v>0</v>
      </c>
      <c r="O278" s="316">
        <f t="shared" si="348"/>
        <v>0</v>
      </c>
      <c r="P278" s="345"/>
      <c r="Q278" s="318">
        <f t="shared" si="349"/>
        <v>0</v>
      </c>
      <c r="R278" s="318">
        <f t="shared" si="350"/>
        <v>0</v>
      </c>
      <c r="S278" s="318">
        <f t="shared" si="351"/>
        <v>0</v>
      </c>
      <c r="T278" s="319">
        <f t="shared" si="352"/>
        <v>0</v>
      </c>
      <c r="U278" s="319">
        <f t="shared" si="353"/>
        <v>0</v>
      </c>
      <c r="V278" s="319">
        <f t="shared" si="354"/>
        <v>0</v>
      </c>
      <c r="W278" s="315" t="s">
        <v>157</v>
      </c>
      <c r="X278" s="134"/>
    </row>
    <row r="279" spans="1:252" ht="19.5" customHeight="1">
      <c r="B279" s="5"/>
      <c r="C279" s="1169" t="s">
        <v>74</v>
      </c>
      <c r="D279" s="1170"/>
      <c r="E279" s="1170"/>
      <c r="F279" s="1171"/>
      <c r="G279" s="5"/>
      <c r="H279" s="5"/>
      <c r="I279" s="5"/>
      <c r="J279" s="8">
        <f>SUM(J276:J278)</f>
        <v>0</v>
      </c>
      <c r="K279" s="8">
        <f>SUM(K276:K278)</f>
        <v>0</v>
      </c>
      <c r="L279" s="8">
        <f>SUM(L276:L278)</f>
        <v>0</v>
      </c>
      <c r="M279" s="28" t="e">
        <f>N279/L279%</f>
        <v>#DIV/0!</v>
      </c>
      <c r="N279" s="8">
        <f>SUM(N276:N278)</f>
        <v>0</v>
      </c>
      <c r="O279" s="8">
        <f>SUM(O276:O278)</f>
        <v>0</v>
      </c>
      <c r="P279" s="28"/>
      <c r="Q279" s="8">
        <f>SUM(Q276:Q278)</f>
        <v>0</v>
      </c>
      <c r="R279" s="8"/>
      <c r="S279" s="8" t="e">
        <f>+T279/O279</f>
        <v>#DIV/0!</v>
      </c>
      <c r="T279" s="8">
        <f>SUM(T276:T278)</f>
        <v>0</v>
      </c>
      <c r="U279" s="8">
        <f>SUM(U276:U278)</f>
        <v>0</v>
      </c>
      <c r="V279" s="8">
        <f>SUM(V276:V278)</f>
        <v>0</v>
      </c>
      <c r="W279" s="8">
        <f>SUM(W276:W278)</f>
        <v>0</v>
      </c>
      <c r="X279" s="8">
        <f>SUM(X276:X278)</f>
        <v>0</v>
      </c>
    </row>
    <row r="280" spans="1:252" ht="19.5" customHeight="1">
      <c r="A280" s="6"/>
      <c r="B280" s="38"/>
      <c r="C280" s="1179" t="s">
        <v>153</v>
      </c>
      <c r="D280" s="1180"/>
      <c r="E280" s="1180"/>
      <c r="F280" s="1181"/>
      <c r="G280" s="38"/>
      <c r="H280" s="38"/>
      <c r="I280" s="32" t="s">
        <v>37</v>
      </c>
      <c r="J280" s="39"/>
      <c r="K280" s="39"/>
      <c r="L280" s="39"/>
      <c r="M280" s="39"/>
      <c r="N280" s="39"/>
      <c r="O280" s="39"/>
      <c r="P280" s="39"/>
      <c r="Q280" s="39"/>
      <c r="R280" s="8"/>
      <c r="S280" s="8"/>
      <c r="T280" s="39"/>
      <c r="U280" s="39"/>
      <c r="V280" s="39"/>
      <c r="W280" s="40"/>
      <c r="X280" s="41">
        <f>+V279+X275</f>
        <v>0</v>
      </c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</row>
    <row r="281" spans="1:252" ht="19.5" customHeight="1">
      <c r="A281" s="6"/>
      <c r="B281" s="45"/>
      <c r="C281" s="1182"/>
      <c r="D281" s="1178"/>
      <c r="E281" s="1178"/>
      <c r="F281" s="1183"/>
      <c r="G281" s="45"/>
      <c r="H281" s="45"/>
      <c r="I281" s="38" t="s">
        <v>38</v>
      </c>
      <c r="J281" s="33"/>
      <c r="K281" s="33"/>
      <c r="L281" s="33"/>
      <c r="M281" s="33"/>
      <c r="N281" s="33"/>
      <c r="O281" s="33"/>
      <c r="P281" s="33"/>
      <c r="Q281" s="33"/>
      <c r="R281" s="8"/>
      <c r="S281" s="8"/>
      <c r="T281" s="33"/>
      <c r="U281" s="33"/>
      <c r="V281" s="33"/>
      <c r="W281" s="34"/>
      <c r="X281" s="41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</row>
    <row r="282" spans="1:252" ht="19.5" hidden="1" customHeight="1">
      <c r="A282" s="6"/>
      <c r="B282" s="38"/>
      <c r="C282" s="1184"/>
      <c r="D282" s="1185"/>
      <c r="E282" s="1185"/>
      <c r="F282" s="1186"/>
      <c r="G282" s="38"/>
      <c r="H282" s="38"/>
      <c r="I282" s="38" t="s">
        <v>152</v>
      </c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40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</row>
    <row r="283" spans="1:252" s="102" customFormat="1" ht="19.5" customHeight="1">
      <c r="B283" s="103">
        <v>1</v>
      </c>
      <c r="C283" s="929">
        <f>+C276+1</f>
        <v>43949</v>
      </c>
      <c r="D283" s="128"/>
      <c r="E283" s="26"/>
      <c r="F283" s="577" t="s">
        <v>36</v>
      </c>
      <c r="G283" s="453"/>
      <c r="H283" s="24"/>
      <c r="I283" s="25"/>
      <c r="J283" s="20"/>
      <c r="K283" s="20"/>
      <c r="L283" s="313">
        <f t="shared" ref="L283:L285" si="355">+J283-K283</f>
        <v>0</v>
      </c>
      <c r="M283" s="314">
        <v>0</v>
      </c>
      <c r="N283" s="316">
        <v>0</v>
      </c>
      <c r="O283" s="316">
        <f t="shared" ref="O283:O285" si="356">L283-N283</f>
        <v>0</v>
      </c>
      <c r="P283" s="345"/>
      <c r="Q283" s="318">
        <f t="shared" ref="Q283:Q285" si="357">ROUND((O283*P283),0)</f>
        <v>0</v>
      </c>
      <c r="R283" s="318">
        <f t="shared" ref="R283:R285" si="358">ROUND(P283*0.5025%,2)</f>
        <v>0</v>
      </c>
      <c r="S283" s="318">
        <f t="shared" ref="S283:S285" si="359">P283+R283</f>
        <v>0</v>
      </c>
      <c r="T283" s="319">
        <f t="shared" ref="T283:T285" si="360">ROUND((O283*+S283),0)</f>
        <v>0</v>
      </c>
      <c r="U283" s="319">
        <f t="shared" ref="U283:U285" si="361">ROUND((T283*0.5%),0)</f>
        <v>0</v>
      </c>
      <c r="V283" s="319">
        <f t="shared" ref="V283:V285" si="362">ROUND((T283-U283),0)</f>
        <v>0</v>
      </c>
      <c r="W283" s="315" t="s">
        <v>157</v>
      </c>
      <c r="X283" s="135"/>
    </row>
    <row r="284" spans="1:252" s="102" customFormat="1" ht="19.5" customHeight="1">
      <c r="B284" s="103">
        <f>B283+1</f>
        <v>2</v>
      </c>
      <c r="C284" s="104"/>
      <c r="D284" s="128"/>
      <c r="E284" s="26"/>
      <c r="F284" s="26"/>
      <c r="G284" s="23"/>
      <c r="H284" s="24"/>
      <c r="I284" s="25"/>
      <c r="J284" s="20"/>
      <c r="K284" s="20"/>
      <c r="L284" s="313">
        <f t="shared" si="355"/>
        <v>0</v>
      </c>
      <c r="M284" s="314">
        <v>0</v>
      </c>
      <c r="N284" s="316">
        <v>0</v>
      </c>
      <c r="O284" s="316">
        <f t="shared" si="356"/>
        <v>0</v>
      </c>
      <c r="P284" s="345"/>
      <c r="Q284" s="318">
        <f t="shared" si="357"/>
        <v>0</v>
      </c>
      <c r="R284" s="318">
        <f t="shared" si="358"/>
        <v>0</v>
      </c>
      <c r="S284" s="318">
        <f t="shared" si="359"/>
        <v>0</v>
      </c>
      <c r="T284" s="319">
        <f t="shared" si="360"/>
        <v>0</v>
      </c>
      <c r="U284" s="319">
        <f t="shared" si="361"/>
        <v>0</v>
      </c>
      <c r="V284" s="319">
        <f t="shared" si="362"/>
        <v>0</v>
      </c>
      <c r="W284" s="315" t="s">
        <v>157</v>
      </c>
      <c r="X284" s="135"/>
    </row>
    <row r="285" spans="1:252" s="102" customFormat="1" ht="19.5" customHeight="1">
      <c r="B285" s="103">
        <f t="shared" ref="B285" si="363">B284+1</f>
        <v>3</v>
      </c>
      <c r="C285" s="104"/>
      <c r="D285" s="127"/>
      <c r="E285" s="26"/>
      <c r="F285" s="26"/>
      <c r="G285" s="23"/>
      <c r="H285" s="24"/>
      <c r="I285" s="25"/>
      <c r="J285" s="20"/>
      <c r="K285" s="20"/>
      <c r="L285" s="313">
        <f t="shared" si="355"/>
        <v>0</v>
      </c>
      <c r="M285" s="314">
        <v>0</v>
      </c>
      <c r="N285" s="316">
        <v>0</v>
      </c>
      <c r="O285" s="316">
        <f t="shared" si="356"/>
        <v>0</v>
      </c>
      <c r="P285" s="345"/>
      <c r="Q285" s="318">
        <f t="shared" si="357"/>
        <v>0</v>
      </c>
      <c r="R285" s="318">
        <f t="shared" si="358"/>
        <v>0</v>
      </c>
      <c r="S285" s="318">
        <f t="shared" si="359"/>
        <v>0</v>
      </c>
      <c r="T285" s="319">
        <f t="shared" si="360"/>
        <v>0</v>
      </c>
      <c r="U285" s="319">
        <f t="shared" si="361"/>
        <v>0</v>
      </c>
      <c r="V285" s="319">
        <f t="shared" si="362"/>
        <v>0</v>
      </c>
      <c r="W285" s="315" t="s">
        <v>157</v>
      </c>
      <c r="X285" s="134"/>
    </row>
    <row r="286" spans="1:252" ht="19.5" customHeight="1">
      <c r="B286" s="5"/>
      <c r="C286" s="1169" t="s">
        <v>75</v>
      </c>
      <c r="D286" s="1170"/>
      <c r="E286" s="1170"/>
      <c r="F286" s="1171"/>
      <c r="G286" s="321"/>
      <c r="H286" s="321"/>
      <c r="I286" s="322"/>
      <c r="J286" s="323">
        <f t="shared" ref="J286:O286" si="364">SUM(J283:J285)</f>
        <v>0</v>
      </c>
      <c r="K286" s="323">
        <f t="shared" si="364"/>
        <v>0</v>
      </c>
      <c r="L286" s="323">
        <f t="shared" si="364"/>
        <v>0</v>
      </c>
      <c r="M286" s="323">
        <f t="shared" si="364"/>
        <v>0</v>
      </c>
      <c r="N286" s="323">
        <f t="shared" si="364"/>
        <v>0</v>
      </c>
      <c r="O286" s="323">
        <f t="shared" si="364"/>
        <v>0</v>
      </c>
      <c r="P286" s="323"/>
      <c r="Q286" s="323">
        <f>SUM(Q283:Q285)</f>
        <v>0</v>
      </c>
      <c r="R286" s="8"/>
      <c r="S286" s="8" t="e">
        <f t="shared" ref="S286" si="365">+T286/O286</f>
        <v>#DIV/0!</v>
      </c>
      <c r="T286" s="323">
        <f>SUM(T283:T285)</f>
        <v>0</v>
      </c>
      <c r="U286" s="323">
        <f>SUM(U283:U285)</f>
        <v>0</v>
      </c>
      <c r="V286" s="323">
        <f>SUM(V283:V285)</f>
        <v>0</v>
      </c>
      <c r="W286" s="111"/>
      <c r="X286" s="324"/>
    </row>
    <row r="287" spans="1:252" ht="19.5" customHeight="1">
      <c r="A287" s="6"/>
      <c r="B287" s="38"/>
      <c r="C287" s="1179" t="s">
        <v>153</v>
      </c>
      <c r="D287" s="1180"/>
      <c r="E287" s="1180"/>
      <c r="F287" s="1181"/>
      <c r="G287" s="38"/>
      <c r="H287" s="38"/>
      <c r="I287" s="32" t="s">
        <v>37</v>
      </c>
      <c r="J287" s="39"/>
      <c r="K287" s="39"/>
      <c r="L287" s="39"/>
      <c r="M287" s="39"/>
      <c r="N287" s="39"/>
      <c r="O287" s="39"/>
      <c r="P287" s="39"/>
      <c r="Q287" s="39"/>
      <c r="R287" s="8"/>
      <c r="S287" s="8"/>
      <c r="T287" s="39"/>
      <c r="U287" s="39"/>
      <c r="V287" s="39"/>
      <c r="W287" s="40"/>
      <c r="X287" s="41">
        <f>+V286+X280</f>
        <v>0</v>
      </c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</row>
    <row r="288" spans="1:252" ht="19.5" customHeight="1">
      <c r="A288" s="6"/>
      <c r="B288" s="45"/>
      <c r="C288" s="1182"/>
      <c r="D288" s="1178"/>
      <c r="E288" s="1178"/>
      <c r="F288" s="1183"/>
      <c r="G288" s="45"/>
      <c r="H288" s="45"/>
      <c r="I288" s="38" t="s">
        <v>38</v>
      </c>
      <c r="J288" s="33"/>
      <c r="K288" s="33"/>
      <c r="L288" s="33"/>
      <c r="M288" s="33"/>
      <c r="N288" s="33"/>
      <c r="O288" s="33"/>
      <c r="P288" s="33"/>
      <c r="Q288" s="33"/>
      <c r="R288" s="8"/>
      <c r="S288" s="8"/>
      <c r="T288" s="33"/>
      <c r="U288" s="33"/>
      <c r="V288" s="33"/>
      <c r="W288" s="34"/>
      <c r="X288" s="41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</row>
    <row r="289" spans="1:252" ht="19.5" customHeight="1">
      <c r="A289" s="6"/>
      <c r="B289" s="38"/>
      <c r="C289" s="1184"/>
      <c r="D289" s="1185"/>
      <c r="E289" s="1185"/>
      <c r="F289" s="1186"/>
      <c r="G289" s="38"/>
      <c r="H289" s="38"/>
      <c r="I289" s="38" t="s">
        <v>152</v>
      </c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40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</row>
    <row r="290" spans="1:252" s="102" customFormat="1" ht="19.5" customHeight="1">
      <c r="B290" s="103">
        <v>1</v>
      </c>
      <c r="C290" s="929">
        <f>+C283+1</f>
        <v>43950</v>
      </c>
      <c r="D290" s="127"/>
      <c r="E290" s="26"/>
      <c r="F290" s="577" t="s">
        <v>36</v>
      </c>
      <c r="G290" s="23"/>
      <c r="H290" s="24"/>
      <c r="I290" s="25"/>
      <c r="J290" s="20"/>
      <c r="K290" s="20"/>
      <c r="L290" s="313">
        <f t="shared" ref="L290:L292" si="366">+J290-K290</f>
        <v>0</v>
      </c>
      <c r="M290" s="314">
        <v>0</v>
      </c>
      <c r="N290" s="316">
        <v>0</v>
      </c>
      <c r="O290" s="316">
        <f t="shared" ref="O290:O292" si="367">L290-N290</f>
        <v>0</v>
      </c>
      <c r="P290" s="345"/>
      <c r="Q290" s="318">
        <f t="shared" ref="Q290:Q292" si="368">ROUND((O290*P290),0)</f>
        <v>0</v>
      </c>
      <c r="R290" s="318">
        <f t="shared" ref="R290:R292" si="369">ROUND(P290*0.5025%,2)</f>
        <v>0</v>
      </c>
      <c r="S290" s="318">
        <f t="shared" ref="S290:S292" si="370">P290+R290</f>
        <v>0</v>
      </c>
      <c r="T290" s="319">
        <f t="shared" ref="T290:T292" si="371">ROUND((O290*+S290),0)</f>
        <v>0</v>
      </c>
      <c r="U290" s="319">
        <f t="shared" ref="U290:U292" si="372">ROUND((T290*0.5%),0)</f>
        <v>0</v>
      </c>
      <c r="V290" s="319">
        <f t="shared" ref="V290:V292" si="373">ROUND((T290-U290),0)</f>
        <v>0</v>
      </c>
      <c r="W290" s="315" t="s">
        <v>157</v>
      </c>
      <c r="X290" s="134"/>
    </row>
    <row r="291" spans="1:252" s="102" customFormat="1" ht="19.5" customHeight="1">
      <c r="B291" s="103">
        <v>2</v>
      </c>
      <c r="C291" s="104"/>
      <c r="D291" s="127"/>
      <c r="E291" s="26"/>
      <c r="F291" s="26"/>
      <c r="G291" s="23"/>
      <c r="H291" s="24"/>
      <c r="I291" s="25"/>
      <c r="J291" s="20"/>
      <c r="K291" s="20"/>
      <c r="L291" s="313">
        <f t="shared" si="366"/>
        <v>0</v>
      </c>
      <c r="M291" s="314">
        <v>0</v>
      </c>
      <c r="N291" s="316">
        <v>0</v>
      </c>
      <c r="O291" s="316">
        <f t="shared" si="367"/>
        <v>0</v>
      </c>
      <c r="P291" s="345"/>
      <c r="Q291" s="318">
        <f t="shared" si="368"/>
        <v>0</v>
      </c>
      <c r="R291" s="318">
        <f t="shared" si="369"/>
        <v>0</v>
      </c>
      <c r="S291" s="318">
        <f t="shared" si="370"/>
        <v>0</v>
      </c>
      <c r="T291" s="319">
        <f t="shared" si="371"/>
        <v>0</v>
      </c>
      <c r="U291" s="319">
        <f t="shared" si="372"/>
        <v>0</v>
      </c>
      <c r="V291" s="319">
        <f t="shared" si="373"/>
        <v>0</v>
      </c>
      <c r="W291" s="315" t="s">
        <v>157</v>
      </c>
      <c r="X291" s="134"/>
    </row>
    <row r="292" spans="1:252" s="102" customFormat="1" ht="19.5" customHeight="1">
      <c r="B292" s="103">
        <v>3</v>
      </c>
      <c r="C292" s="104"/>
      <c r="D292" s="127"/>
      <c r="E292" s="26"/>
      <c r="F292" s="26"/>
      <c r="G292" s="23"/>
      <c r="H292" s="24"/>
      <c r="I292" s="25"/>
      <c r="J292" s="20"/>
      <c r="K292" s="20"/>
      <c r="L292" s="313">
        <f t="shared" si="366"/>
        <v>0</v>
      </c>
      <c r="M292" s="314">
        <v>0</v>
      </c>
      <c r="N292" s="316">
        <v>0</v>
      </c>
      <c r="O292" s="316">
        <f t="shared" si="367"/>
        <v>0</v>
      </c>
      <c r="P292" s="345"/>
      <c r="Q292" s="318">
        <f t="shared" si="368"/>
        <v>0</v>
      </c>
      <c r="R292" s="318">
        <f t="shared" si="369"/>
        <v>0</v>
      </c>
      <c r="S292" s="318">
        <f t="shared" si="370"/>
        <v>0</v>
      </c>
      <c r="T292" s="319">
        <f t="shared" si="371"/>
        <v>0</v>
      </c>
      <c r="U292" s="319">
        <f t="shared" si="372"/>
        <v>0</v>
      </c>
      <c r="V292" s="319">
        <f t="shared" si="373"/>
        <v>0</v>
      </c>
      <c r="W292" s="315" t="s">
        <v>157</v>
      </c>
      <c r="X292" s="134"/>
    </row>
    <row r="293" spans="1:252" ht="19.5" customHeight="1">
      <c r="B293" s="5"/>
      <c r="C293" s="1169" t="s">
        <v>76</v>
      </c>
      <c r="D293" s="1170"/>
      <c r="E293" s="1170"/>
      <c r="F293" s="1171"/>
      <c r="G293" s="321"/>
      <c r="H293" s="321"/>
      <c r="I293" s="322"/>
      <c r="J293" s="323">
        <f t="shared" ref="J293:O293" si="374">SUM(J290:J292)</f>
        <v>0</v>
      </c>
      <c r="K293" s="323">
        <f t="shared" si="374"/>
        <v>0</v>
      </c>
      <c r="L293" s="323">
        <f t="shared" si="374"/>
        <v>0</v>
      </c>
      <c r="M293" s="323">
        <f t="shared" si="374"/>
        <v>0</v>
      </c>
      <c r="N293" s="323">
        <f t="shared" si="374"/>
        <v>0</v>
      </c>
      <c r="O293" s="323">
        <f t="shared" si="374"/>
        <v>0</v>
      </c>
      <c r="P293" s="323"/>
      <c r="Q293" s="323">
        <f>SUM(Q290:Q292)</f>
        <v>0</v>
      </c>
      <c r="R293" s="8"/>
      <c r="S293" s="8" t="e">
        <f>+T293/O293</f>
        <v>#DIV/0!</v>
      </c>
      <c r="T293" s="323">
        <f>SUM(T290:T292)</f>
        <v>0</v>
      </c>
      <c r="U293" s="323">
        <f>SUM(U290:U292)</f>
        <v>0</v>
      </c>
      <c r="V293" s="323">
        <f>SUM(V290:V292)</f>
        <v>0</v>
      </c>
      <c r="W293" s="111"/>
      <c r="X293" s="324"/>
    </row>
    <row r="294" spans="1:252" ht="19.5" customHeight="1">
      <c r="A294" s="6"/>
      <c r="B294" s="38"/>
      <c r="C294" s="1179" t="s">
        <v>153</v>
      </c>
      <c r="D294" s="1180"/>
      <c r="E294" s="1180"/>
      <c r="F294" s="1181"/>
      <c r="G294" s="38"/>
      <c r="H294" s="38"/>
      <c r="I294" s="32" t="s">
        <v>37</v>
      </c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40"/>
      <c r="X294" s="41">
        <f>+V293+X287</f>
        <v>0</v>
      </c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</row>
    <row r="295" spans="1:252" ht="19.5" customHeight="1">
      <c r="A295" s="6"/>
      <c r="B295" s="45"/>
      <c r="C295" s="1182"/>
      <c r="D295" s="1178"/>
      <c r="E295" s="1178"/>
      <c r="F295" s="1183"/>
      <c r="G295" s="45"/>
      <c r="H295" s="45"/>
      <c r="I295" s="38" t="s">
        <v>38</v>
      </c>
      <c r="J295" s="33">
        <f>J293-J294</f>
        <v>0</v>
      </c>
      <c r="K295" s="33">
        <f t="shared" ref="K295:V295" si="375">K293-K294</f>
        <v>0</v>
      </c>
      <c r="L295" s="33">
        <f t="shared" si="375"/>
        <v>0</v>
      </c>
      <c r="M295" s="33">
        <f t="shared" si="375"/>
        <v>0</v>
      </c>
      <c r="N295" s="33">
        <f t="shared" si="375"/>
        <v>0</v>
      </c>
      <c r="O295" s="33">
        <f t="shared" si="375"/>
        <v>0</v>
      </c>
      <c r="P295" s="33"/>
      <c r="Q295" s="33">
        <f t="shared" si="375"/>
        <v>0</v>
      </c>
      <c r="R295" s="33">
        <f t="shared" si="375"/>
        <v>0</v>
      </c>
      <c r="S295" s="33" t="e">
        <f t="shared" si="375"/>
        <v>#DIV/0!</v>
      </c>
      <c r="T295" s="33">
        <f t="shared" si="375"/>
        <v>0</v>
      </c>
      <c r="U295" s="33">
        <f t="shared" si="375"/>
        <v>0</v>
      </c>
      <c r="V295" s="33">
        <f t="shared" si="375"/>
        <v>0</v>
      </c>
      <c r="W295" s="3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</row>
    <row r="296" spans="1:252" ht="19.5" customHeight="1">
      <c r="A296" s="6"/>
      <c r="B296" s="38"/>
      <c r="C296" s="1184"/>
      <c r="D296" s="1185"/>
      <c r="E296" s="1185"/>
      <c r="F296" s="1186"/>
      <c r="G296" s="38"/>
      <c r="H296" s="38"/>
      <c r="I296" s="38" t="s">
        <v>152</v>
      </c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40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</row>
    <row r="297" spans="1:252" s="102" customFormat="1" ht="19.5" customHeight="1">
      <c r="B297" s="103">
        <v>1</v>
      </c>
      <c r="C297" s="929">
        <f>+C290+1</f>
        <v>43951</v>
      </c>
      <c r="D297" s="128"/>
      <c r="E297" s="26"/>
      <c r="F297" s="577" t="s">
        <v>36</v>
      </c>
      <c r="G297" s="23"/>
      <c r="H297" s="24"/>
      <c r="I297" s="25"/>
      <c r="J297" s="20"/>
      <c r="K297" s="20"/>
      <c r="L297" s="313">
        <f t="shared" ref="L297:L298" si="376">+J297-K297</f>
        <v>0</v>
      </c>
      <c r="M297" s="314">
        <v>0</v>
      </c>
      <c r="N297" s="316">
        <f t="shared" ref="N297:N298" si="377">L297*M297%</f>
        <v>0</v>
      </c>
      <c r="O297" s="316">
        <f t="shared" ref="O297:O298" si="378">L297-N297</f>
        <v>0</v>
      </c>
      <c r="P297" s="317"/>
      <c r="Q297" s="318">
        <f t="shared" ref="Q297:Q298" si="379">ROUND((O297*P297),0)</f>
        <v>0</v>
      </c>
      <c r="R297" s="318">
        <f t="shared" ref="R297:R298" si="380">ROUND(P297*0.5025%,2)</f>
        <v>0</v>
      </c>
      <c r="S297" s="318">
        <f t="shared" ref="S297:S298" si="381">P297+R297</f>
        <v>0</v>
      </c>
      <c r="T297" s="319">
        <f t="shared" ref="T297:T298" si="382">ROUND((O297*+S297),0)</f>
        <v>0</v>
      </c>
      <c r="U297" s="319">
        <f t="shared" ref="U297:U298" si="383">ROUND((T297*0.5%),0)</f>
        <v>0</v>
      </c>
      <c r="V297" s="319">
        <f t="shared" ref="V297:V298" si="384">ROUND((T297-U297),0)</f>
        <v>0</v>
      </c>
      <c r="W297" s="315" t="s">
        <v>157</v>
      </c>
      <c r="X297" s="135"/>
    </row>
    <row r="298" spans="1:252" s="102" customFormat="1" ht="19.5" customHeight="1">
      <c r="B298" s="103">
        <v>2</v>
      </c>
      <c r="C298" s="104"/>
      <c r="D298" s="127"/>
      <c r="E298" s="26"/>
      <c r="F298" s="26"/>
      <c r="G298" s="23"/>
      <c r="H298" s="24"/>
      <c r="I298" s="25"/>
      <c r="J298" s="20"/>
      <c r="K298" s="20"/>
      <c r="L298" s="313">
        <f t="shared" si="376"/>
        <v>0</v>
      </c>
      <c r="M298" s="314">
        <v>0</v>
      </c>
      <c r="N298" s="316">
        <f t="shared" si="377"/>
        <v>0</v>
      </c>
      <c r="O298" s="316">
        <f t="shared" si="378"/>
        <v>0</v>
      </c>
      <c r="P298" s="317"/>
      <c r="Q298" s="318">
        <f t="shared" si="379"/>
        <v>0</v>
      </c>
      <c r="R298" s="318">
        <f t="shared" si="380"/>
        <v>0</v>
      </c>
      <c r="S298" s="318">
        <f t="shared" si="381"/>
        <v>0</v>
      </c>
      <c r="T298" s="319">
        <f t="shared" si="382"/>
        <v>0</v>
      </c>
      <c r="U298" s="319">
        <f t="shared" si="383"/>
        <v>0</v>
      </c>
      <c r="V298" s="319">
        <f t="shared" si="384"/>
        <v>0</v>
      </c>
      <c r="W298" s="315" t="s">
        <v>157</v>
      </c>
      <c r="X298" s="135"/>
    </row>
    <row r="299" spans="1:252" s="102" customFormat="1" ht="19.5" customHeight="1">
      <c r="B299" s="103">
        <f>+B298+1</f>
        <v>3</v>
      </c>
      <c r="C299" s="104"/>
      <c r="D299" s="127"/>
      <c r="E299" s="26"/>
      <c r="F299" s="26"/>
      <c r="G299" s="23"/>
      <c r="H299" s="24"/>
      <c r="I299" s="25"/>
      <c r="J299" s="20"/>
      <c r="K299" s="20"/>
      <c r="L299" s="313">
        <f t="shared" ref="L299" si="385">+J299-K299</f>
        <v>0</v>
      </c>
      <c r="M299" s="314">
        <v>0</v>
      </c>
      <c r="N299" s="316">
        <f t="shared" ref="N299" si="386">L299*M299%</f>
        <v>0</v>
      </c>
      <c r="O299" s="316">
        <f t="shared" ref="O299" si="387">L299-N299</f>
        <v>0</v>
      </c>
      <c r="P299" s="317"/>
      <c r="Q299" s="318">
        <f t="shared" ref="Q299" si="388">ROUND((O299*P299),0)</f>
        <v>0</v>
      </c>
      <c r="R299" s="318">
        <f t="shared" ref="R299" si="389">ROUND(P299*0.5025%,2)</f>
        <v>0</v>
      </c>
      <c r="S299" s="318">
        <f t="shared" ref="S299" si="390">P299+R299</f>
        <v>0</v>
      </c>
      <c r="T299" s="319">
        <f t="shared" ref="T299" si="391">ROUND((O299*+S299),0)</f>
        <v>0</v>
      </c>
      <c r="U299" s="319">
        <f t="shared" ref="U299" si="392">ROUND((T299*0.5%),0)</f>
        <v>0</v>
      </c>
      <c r="V299" s="319">
        <f t="shared" ref="V299" si="393">ROUND((T299-U299),0)</f>
        <v>0</v>
      </c>
      <c r="W299" s="315" t="s">
        <v>157</v>
      </c>
      <c r="X299" s="135"/>
    </row>
    <row r="300" spans="1:252" ht="19.5" customHeight="1">
      <c r="B300" s="5"/>
      <c r="C300" s="1169" t="s">
        <v>77</v>
      </c>
      <c r="D300" s="1170"/>
      <c r="E300" s="1170"/>
      <c r="F300" s="1171"/>
      <c r="G300" s="321"/>
      <c r="H300" s="321"/>
      <c r="I300" s="322"/>
      <c r="J300" s="323">
        <f t="shared" ref="J300:O300" si="394">SUM(J297:J299)</f>
        <v>0</v>
      </c>
      <c r="K300" s="323">
        <f t="shared" si="394"/>
        <v>0</v>
      </c>
      <c r="L300" s="323">
        <f t="shared" si="394"/>
        <v>0</v>
      </c>
      <c r="M300" s="323">
        <f t="shared" si="394"/>
        <v>0</v>
      </c>
      <c r="N300" s="323">
        <f t="shared" si="394"/>
        <v>0</v>
      </c>
      <c r="O300" s="323">
        <f t="shared" si="394"/>
        <v>0</v>
      </c>
      <c r="P300" s="323"/>
      <c r="Q300" s="323">
        <f>SUM(Q297:Q299)</f>
        <v>0</v>
      </c>
      <c r="R300" s="8"/>
      <c r="S300" s="8" t="e">
        <f>+T300/O300</f>
        <v>#DIV/0!</v>
      </c>
      <c r="T300" s="323">
        <f>SUM(T297:T299)</f>
        <v>0</v>
      </c>
      <c r="U300" s="323">
        <f>SUM(U297:U299)</f>
        <v>0</v>
      </c>
      <c r="V300" s="323">
        <f>SUM(V297:V299)</f>
        <v>0</v>
      </c>
      <c r="W300" s="111"/>
      <c r="X300" s="324"/>
    </row>
    <row r="301" spans="1:252" ht="19.5" customHeight="1">
      <c r="A301" s="6"/>
      <c r="B301" s="38"/>
      <c r="C301" s="1179" t="s">
        <v>153</v>
      </c>
      <c r="D301" s="1180"/>
      <c r="E301" s="1180"/>
      <c r="F301" s="1181"/>
      <c r="G301" s="38"/>
      <c r="H301" s="38"/>
      <c r="I301" s="32" t="s">
        <v>37</v>
      </c>
      <c r="J301" s="39"/>
      <c r="K301" s="39"/>
      <c r="L301" s="39"/>
      <c r="M301" s="39"/>
      <c r="N301" s="39"/>
      <c r="O301" s="39"/>
      <c r="P301" s="39"/>
      <c r="Q301" s="39"/>
      <c r="R301" s="8"/>
      <c r="S301" s="8"/>
      <c r="T301" s="39"/>
      <c r="U301" s="39"/>
      <c r="V301" s="39"/>
      <c r="W301" s="40"/>
      <c r="X301" s="41">
        <f>+V300+X294</f>
        <v>0</v>
      </c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</row>
    <row r="302" spans="1:252" ht="19.5" customHeight="1">
      <c r="A302" s="6"/>
      <c r="B302" s="45"/>
      <c r="C302" s="1182"/>
      <c r="D302" s="1178"/>
      <c r="E302" s="1178"/>
      <c r="F302" s="1183"/>
      <c r="G302" s="45"/>
      <c r="H302" s="45"/>
      <c r="I302" s="38" t="s">
        <v>38</v>
      </c>
      <c r="J302" s="33"/>
      <c r="K302" s="33"/>
      <c r="L302" s="33"/>
      <c r="M302" s="33"/>
      <c r="N302" s="33"/>
      <c r="O302" s="33"/>
      <c r="P302" s="33"/>
      <c r="Q302" s="33"/>
      <c r="R302" s="8"/>
      <c r="S302" s="8"/>
      <c r="T302" s="33"/>
      <c r="U302" s="33"/>
      <c r="V302" s="33"/>
      <c r="W302" s="34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</row>
    <row r="303" spans="1:252" ht="19.5" customHeight="1">
      <c r="A303" s="6"/>
      <c r="B303" s="38"/>
      <c r="C303" s="1184"/>
      <c r="D303" s="1185"/>
      <c r="E303" s="1185"/>
      <c r="F303" s="1186"/>
      <c r="G303" s="38"/>
      <c r="H303" s="38"/>
      <c r="I303" s="38" t="s">
        <v>152</v>
      </c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40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</row>
    <row r="304" spans="1:252" s="102" customFormat="1" ht="19.5" customHeight="1">
      <c r="B304" s="103">
        <v>1</v>
      </c>
      <c r="C304" s="929">
        <f>+C297+1</f>
        <v>43952</v>
      </c>
      <c r="D304" s="128"/>
      <c r="E304" s="26"/>
      <c r="F304" s="577" t="s">
        <v>36</v>
      </c>
      <c r="G304" s="23"/>
      <c r="H304" s="24"/>
      <c r="I304" s="25"/>
      <c r="J304" s="20"/>
      <c r="K304" s="20"/>
      <c r="L304" s="313">
        <f t="shared" ref="L304:L305" si="395">+J304-K304</f>
        <v>0</v>
      </c>
      <c r="M304" s="314">
        <v>0</v>
      </c>
      <c r="N304" s="316">
        <f t="shared" ref="N304:N305" si="396">L304*M304%</f>
        <v>0</v>
      </c>
      <c r="O304" s="316">
        <f t="shared" ref="O304:O305" si="397">L304-N304</f>
        <v>0</v>
      </c>
      <c r="P304" s="317"/>
      <c r="Q304" s="318">
        <f t="shared" ref="Q304:Q305" si="398">ROUND((O304*P304),0)</f>
        <v>0</v>
      </c>
      <c r="R304" s="318">
        <f t="shared" ref="R304:R305" si="399">ROUND(P304*0.5025%,2)</f>
        <v>0</v>
      </c>
      <c r="S304" s="318">
        <f t="shared" ref="S304:S305" si="400">P304+R304</f>
        <v>0</v>
      </c>
      <c r="T304" s="319">
        <f t="shared" ref="T304:T305" si="401">ROUND((O304*+S304),0)</f>
        <v>0</v>
      </c>
      <c r="U304" s="319">
        <f t="shared" ref="U304:U305" si="402">ROUND((T304*0.5%),0)</f>
        <v>0</v>
      </c>
      <c r="V304" s="319">
        <f t="shared" ref="V304:V305" si="403">ROUND((T304-U304),0)</f>
        <v>0</v>
      </c>
      <c r="W304" s="315" t="s">
        <v>157</v>
      </c>
      <c r="X304" s="135"/>
    </row>
    <row r="305" spans="1:252" s="102" customFormat="1" ht="19.5" customHeight="1">
      <c r="B305" s="103">
        <f>+B304+1</f>
        <v>2</v>
      </c>
      <c r="C305" s="104"/>
      <c r="D305" s="128"/>
      <c r="E305" s="26"/>
      <c r="F305" s="26"/>
      <c r="G305" s="23"/>
      <c r="H305" s="24"/>
      <c r="I305" s="25"/>
      <c r="J305" s="20"/>
      <c r="K305" s="20"/>
      <c r="L305" s="313">
        <f t="shared" si="395"/>
        <v>0</v>
      </c>
      <c r="M305" s="314">
        <v>0</v>
      </c>
      <c r="N305" s="316">
        <f t="shared" si="396"/>
        <v>0</v>
      </c>
      <c r="O305" s="316">
        <f t="shared" si="397"/>
        <v>0</v>
      </c>
      <c r="P305" s="317"/>
      <c r="Q305" s="318">
        <f t="shared" si="398"/>
        <v>0</v>
      </c>
      <c r="R305" s="318">
        <f t="shared" si="399"/>
        <v>0</v>
      </c>
      <c r="S305" s="318">
        <f t="shared" si="400"/>
        <v>0</v>
      </c>
      <c r="T305" s="319">
        <f t="shared" si="401"/>
        <v>0</v>
      </c>
      <c r="U305" s="319">
        <f t="shared" si="402"/>
        <v>0</v>
      </c>
      <c r="V305" s="319">
        <f t="shared" si="403"/>
        <v>0</v>
      </c>
      <c r="W305" s="315" t="s">
        <v>157</v>
      </c>
      <c r="X305" s="135"/>
    </row>
    <row r="306" spans="1:252" s="102" customFormat="1" ht="19.5" customHeight="1">
      <c r="B306" s="103">
        <f t="shared" ref="B306" si="404">+B305+1</f>
        <v>3</v>
      </c>
      <c r="C306" s="104"/>
      <c r="D306" s="128"/>
      <c r="E306" s="26"/>
      <c r="F306" s="26"/>
      <c r="G306" s="23"/>
      <c r="H306" s="24"/>
      <c r="I306" s="25"/>
      <c r="J306" s="20"/>
      <c r="K306" s="20"/>
      <c r="L306" s="313">
        <f t="shared" ref="L306" si="405">+J306-K306</f>
        <v>0</v>
      </c>
      <c r="M306" s="314">
        <v>0</v>
      </c>
      <c r="N306" s="316">
        <f t="shared" ref="N306" si="406">L306*M306%</f>
        <v>0</v>
      </c>
      <c r="O306" s="316">
        <f t="shared" ref="O306" si="407">L306-N306</f>
        <v>0</v>
      </c>
      <c r="P306" s="317"/>
      <c r="Q306" s="318">
        <f t="shared" ref="Q306" si="408">ROUND((O306*P306),0)</f>
        <v>0</v>
      </c>
      <c r="R306" s="318">
        <f t="shared" ref="R306" si="409">ROUND(P306*0.5025%,2)</f>
        <v>0</v>
      </c>
      <c r="S306" s="318">
        <f t="shared" ref="S306" si="410">P306+R306</f>
        <v>0</v>
      </c>
      <c r="T306" s="319">
        <f t="shared" ref="T306" si="411">ROUND((O306*+S306),0)</f>
        <v>0</v>
      </c>
      <c r="U306" s="319">
        <f t="shared" ref="U306" si="412">ROUND((T306*0.5%),0)</f>
        <v>0</v>
      </c>
      <c r="V306" s="319">
        <f t="shared" ref="V306" si="413">ROUND((T306-U306),0)</f>
        <v>0</v>
      </c>
      <c r="W306" s="315" t="s">
        <v>157</v>
      </c>
      <c r="X306" s="134"/>
    </row>
    <row r="307" spans="1:252" ht="19.5" customHeight="1">
      <c r="B307" s="5"/>
      <c r="C307" s="1169" t="s">
        <v>145</v>
      </c>
      <c r="D307" s="1170"/>
      <c r="E307" s="1170"/>
      <c r="F307" s="1171"/>
      <c r="G307" s="321"/>
      <c r="H307" s="321"/>
      <c r="I307" s="322"/>
      <c r="J307" s="323">
        <f t="shared" ref="J307:O307" si="414">SUM(J304:J306)</f>
        <v>0</v>
      </c>
      <c r="K307" s="323">
        <f t="shared" si="414"/>
        <v>0</v>
      </c>
      <c r="L307" s="323">
        <f t="shared" si="414"/>
        <v>0</v>
      </c>
      <c r="M307" s="323">
        <f t="shared" si="414"/>
        <v>0</v>
      </c>
      <c r="N307" s="323">
        <f t="shared" si="414"/>
        <v>0</v>
      </c>
      <c r="O307" s="323">
        <f t="shared" si="414"/>
        <v>0</v>
      </c>
      <c r="P307" s="323"/>
      <c r="Q307" s="323">
        <f>SUM(Q304:Q306)</f>
        <v>0</v>
      </c>
      <c r="R307" s="8"/>
      <c r="S307" s="8" t="e">
        <f>+T307/O307</f>
        <v>#DIV/0!</v>
      </c>
      <c r="T307" s="323">
        <f>SUM(T304:T306)</f>
        <v>0</v>
      </c>
      <c r="U307" s="323">
        <f>SUM(U304:U306)</f>
        <v>0</v>
      </c>
      <c r="V307" s="323">
        <f>SUM(V304:V306)</f>
        <v>0</v>
      </c>
      <c r="W307" s="111"/>
      <c r="X307" s="324"/>
    </row>
    <row r="308" spans="1:252" ht="19.5" customHeight="1">
      <c r="A308" s="6"/>
      <c r="B308" s="38"/>
      <c r="C308" s="1179" t="s">
        <v>153</v>
      </c>
      <c r="D308" s="1180"/>
      <c r="E308" s="1180"/>
      <c r="F308" s="1181"/>
      <c r="G308" s="38"/>
      <c r="H308" s="38"/>
      <c r="I308" s="32" t="s">
        <v>37</v>
      </c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41">
        <f>+V307+X301</f>
        <v>0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</row>
    <row r="309" spans="1:252" ht="19.5" customHeight="1">
      <c r="A309" s="6"/>
      <c r="B309" s="45"/>
      <c r="C309" s="1182"/>
      <c r="D309" s="1178"/>
      <c r="E309" s="1178"/>
      <c r="F309" s="1183"/>
      <c r="G309" s="45"/>
      <c r="H309" s="45"/>
      <c r="I309" s="38" t="s">
        <v>38</v>
      </c>
      <c r="J309" s="33">
        <f>J307-J308</f>
        <v>0</v>
      </c>
      <c r="K309" s="33">
        <f>K307-K308</f>
        <v>0</v>
      </c>
      <c r="L309" s="33">
        <f>L307-L308</f>
        <v>0</v>
      </c>
      <c r="M309" s="33">
        <f>M307-M308</f>
        <v>0</v>
      </c>
      <c r="N309" s="33">
        <f t="shared" ref="N309" si="415">N307-N308</f>
        <v>0</v>
      </c>
      <c r="O309" s="33">
        <f>O307-O308</f>
        <v>0</v>
      </c>
      <c r="P309" s="39"/>
      <c r="Q309" s="33">
        <f t="shared" ref="Q309:W309" si="416">Q307-Q308</f>
        <v>0</v>
      </c>
      <c r="R309" s="33">
        <f t="shared" ref="R309" si="417">ROUND(P309*0.5025%,2)</f>
        <v>0</v>
      </c>
      <c r="S309" s="33">
        <f t="shared" ref="S309" si="418">P309+R309</f>
        <v>0</v>
      </c>
      <c r="T309" s="33">
        <f t="shared" si="416"/>
        <v>0</v>
      </c>
      <c r="U309" s="33">
        <f t="shared" si="416"/>
        <v>0</v>
      </c>
      <c r="V309" s="33">
        <f t="shared" si="416"/>
        <v>0</v>
      </c>
      <c r="W309" s="33">
        <f t="shared" si="416"/>
        <v>0</v>
      </c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</row>
    <row r="310" spans="1:252" ht="19.5" customHeight="1">
      <c r="A310" s="6"/>
      <c r="B310" s="38"/>
      <c r="C310" s="1184"/>
      <c r="D310" s="1185"/>
      <c r="E310" s="1185"/>
      <c r="F310" s="1186"/>
      <c r="G310" s="38"/>
      <c r="H310" s="38"/>
      <c r="I310" s="38" t="s">
        <v>152</v>
      </c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40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</row>
    <row r="311" spans="1:252" ht="19.5" customHeight="1">
      <c r="B311" s="1166" t="s">
        <v>186</v>
      </c>
      <c r="C311" s="1167"/>
      <c r="D311" s="1167"/>
      <c r="E311" s="1167"/>
      <c r="F311" s="1168"/>
      <c r="G311" s="5"/>
      <c r="H311" s="5"/>
      <c r="I311" s="5"/>
      <c r="J311" s="8">
        <f>SUM(J307,J300,J293,J286,J279,J273,J265,J207,J199,J191,J183,J175,J167,J159,J150,J142,J134,J126,J117,J109,J101,J93,J85,J77,J69,J61,J53,J45,J37,J29,J22)</f>
        <v>0</v>
      </c>
      <c r="K311" s="8">
        <f>SUM(K307,K300,K293,K286,K279,K273,K265,K207,K199,K191,K183,K175,K167,K159,K150,K142,K134,K126,K117,K109,K101,K93,K85,K77,K69,K61,K53,K45,K37,K29,K22)</f>
        <v>0</v>
      </c>
      <c r="L311" s="8">
        <f>SUM(L307,L300,L293,L286,L279,L273,L265,L207,L199,L191,L183,L175,L167,L159,L150,L142,L134,L126,L117,L109,L101,L93,L85,L77,L69,L61,L53,L45,L37,L29,L22)</f>
        <v>0</v>
      </c>
      <c r="M311" s="8"/>
      <c r="N311" s="8">
        <f>SUM(N307,N300,N293,N286,N279,N273,N265,N207,N199,N191,N183,N175,N167,N159,N150,N142,N134,N126,N117,N109,N101,N93,N85,N77,N69,N61,N53,N45,N37,N29,N22)</f>
        <v>0</v>
      </c>
      <c r="O311" s="8">
        <f>SUM(O307,O300,O293,O286,O279,O273,O265,O207,O199,O191,O183,O175,O167,O159,O150,O142,O134,O126,O117,O109,O101,O93,O85,O77,O69,O61,O53,O45,O37,O29,O22)</f>
        <v>0</v>
      </c>
      <c r="P311" s="8"/>
      <c r="Q311" s="8">
        <f>SUM(Q307,Q300,Q293,Q286,Q279,Q273,Q265,Q207,Q199,Q191,Q183,Q175,Q167,Q159,Q150,Q142,Q134,Q126,Q117,Q109,Q101,Q93,Q85,Q77,Q69,Q61,Q53,Q45,Q37,Q29,Q22)</f>
        <v>0</v>
      </c>
      <c r="R311" s="8">
        <f t="shared" ref="R311" si="419">ROUND(P311*0.5025%,2)</f>
        <v>0</v>
      </c>
      <c r="S311" s="8">
        <f t="shared" ref="S311" si="420">P311+R311</f>
        <v>0</v>
      </c>
      <c r="T311" s="8">
        <f>SUM(T307,T300,T293,T286,T279,T273,T265,T207,T199,T191,T183,T175,T167,T159,T150,T142,T134,T126,T117,T109,T101,T93,T85,T77,T69,T61,T53,T45,T37,T29,T22)</f>
        <v>0</v>
      </c>
      <c r="U311" s="8">
        <f>SUM(U307,U300,U293,U286,U279,U273,U265,U207,U199,U191,U183,U175,U167,U159,U150,U142,U134,U126,U117,U109,U101,U93,U85,U77,U69,U61,U53,U45,U37,U29,U22)</f>
        <v>0</v>
      </c>
      <c r="V311" s="8">
        <f>SUM(V307,V300,V293,V286,V279,V273,V265,V207,V199,V191,V183,V175,V167,V159,V150,V142,V134,V126,V117,V109,V101,V93,V85,V77,V69,V61,V53,V45,V37,V29,V22)</f>
        <v>0</v>
      </c>
      <c r="W311" s="50"/>
    </row>
    <row r="312" spans="1:252" ht="19.5" customHeight="1">
      <c r="F312" s="22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52" ht="19.5" customHeight="1">
      <c r="H313" s="4"/>
      <c r="I313" s="4"/>
      <c r="J313" s="4">
        <f>J311-J312</f>
        <v>0</v>
      </c>
      <c r="K313" s="4">
        <f t="shared" ref="K313:V313" si="421">K311-K312</f>
        <v>0</v>
      </c>
      <c r="L313" s="4">
        <f t="shared" si="421"/>
        <v>0</v>
      </c>
      <c r="M313" s="4">
        <f t="shared" si="421"/>
        <v>0</v>
      </c>
      <c r="N313" s="4">
        <f t="shared" si="421"/>
        <v>0</v>
      </c>
      <c r="O313" s="4">
        <f t="shared" si="421"/>
        <v>0</v>
      </c>
      <c r="P313" s="4">
        <f t="shared" si="421"/>
        <v>0</v>
      </c>
      <c r="Q313" s="4">
        <f t="shared" si="421"/>
        <v>0</v>
      </c>
      <c r="R313" s="4">
        <f t="shared" si="421"/>
        <v>0</v>
      </c>
      <c r="S313" s="4">
        <f t="shared" si="421"/>
        <v>0</v>
      </c>
      <c r="T313" s="4">
        <f t="shared" si="421"/>
        <v>0</v>
      </c>
      <c r="U313" s="4">
        <f t="shared" si="421"/>
        <v>0</v>
      </c>
      <c r="V313" s="4">
        <f t="shared" si="421"/>
        <v>0</v>
      </c>
    </row>
    <row r="314" spans="1:252" ht="19.5" customHeight="1">
      <c r="J314" s="4"/>
      <c r="V314" s="4"/>
      <c r="X314" s="4"/>
    </row>
    <row r="315" spans="1:252" ht="19.5" customHeight="1">
      <c r="V315" s="4"/>
    </row>
    <row r="316" spans="1:252" ht="19.5" customHeight="1">
      <c r="I316" s="4"/>
      <c r="J316" s="52"/>
    </row>
    <row r="335" spans="1:252" s="6" customFormat="1" ht="19.5" customHeight="1">
      <c r="A335" s="155"/>
      <c r="B335" s="155"/>
      <c r="C335" s="155"/>
      <c r="D335" s="155"/>
      <c r="E335" s="155"/>
      <c r="F335" s="230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  <c r="AS335" s="155"/>
      <c r="AT335" s="155"/>
      <c r="AU335" s="155"/>
      <c r="AV335" s="155"/>
      <c r="AW335" s="155"/>
      <c r="AX335" s="155"/>
      <c r="AY335" s="155"/>
      <c r="AZ335" s="155"/>
      <c r="BA335" s="155"/>
      <c r="BB335" s="155"/>
      <c r="BC335" s="155"/>
      <c r="BD335" s="155"/>
      <c r="BE335" s="155"/>
      <c r="BF335" s="155"/>
      <c r="BG335" s="155"/>
      <c r="BH335" s="155"/>
      <c r="BI335" s="155"/>
      <c r="BJ335" s="155"/>
      <c r="BK335" s="155"/>
      <c r="BL335" s="155"/>
      <c r="BM335" s="155"/>
      <c r="BN335" s="155"/>
      <c r="BO335" s="155"/>
      <c r="BP335" s="155"/>
      <c r="BQ335" s="155"/>
      <c r="BR335" s="155"/>
      <c r="BS335" s="155"/>
      <c r="BT335" s="155"/>
      <c r="BU335" s="155"/>
      <c r="BV335" s="155"/>
      <c r="BW335" s="155"/>
      <c r="BX335" s="155"/>
      <c r="BY335" s="155"/>
      <c r="BZ335" s="155"/>
      <c r="CA335" s="155"/>
      <c r="CB335" s="155"/>
      <c r="CC335" s="155"/>
      <c r="CD335" s="155"/>
      <c r="CE335" s="155"/>
      <c r="CF335" s="155"/>
      <c r="CG335" s="155"/>
      <c r="CH335" s="155"/>
      <c r="CI335" s="155"/>
      <c r="CJ335" s="155"/>
      <c r="CK335" s="155"/>
      <c r="CL335" s="155"/>
      <c r="CM335" s="155"/>
      <c r="CN335" s="155"/>
      <c r="CO335" s="155"/>
      <c r="CP335" s="155"/>
      <c r="CQ335" s="155"/>
      <c r="CR335" s="155"/>
      <c r="CS335" s="155"/>
      <c r="CT335" s="155"/>
      <c r="CU335" s="155"/>
      <c r="CV335" s="155"/>
      <c r="CW335" s="155"/>
      <c r="CX335" s="155"/>
      <c r="CY335" s="155"/>
      <c r="CZ335" s="155"/>
      <c r="DA335" s="155"/>
      <c r="DB335" s="155"/>
      <c r="DC335" s="155"/>
      <c r="DD335" s="155"/>
      <c r="DE335" s="155"/>
      <c r="DF335" s="155"/>
      <c r="DG335" s="155"/>
      <c r="DH335" s="155"/>
      <c r="DI335" s="155"/>
      <c r="DJ335" s="155"/>
      <c r="DK335" s="155"/>
      <c r="DL335" s="155"/>
      <c r="DM335" s="155"/>
      <c r="DN335" s="155"/>
      <c r="DO335" s="155"/>
      <c r="DP335" s="155"/>
      <c r="DQ335" s="155"/>
      <c r="DR335" s="155"/>
      <c r="DS335" s="155"/>
      <c r="DT335" s="155"/>
      <c r="DU335" s="155"/>
      <c r="DV335" s="155"/>
      <c r="DW335" s="155"/>
      <c r="DX335" s="155"/>
      <c r="DY335" s="155"/>
      <c r="DZ335" s="155"/>
      <c r="EA335" s="155"/>
      <c r="EB335" s="155"/>
      <c r="EC335" s="155"/>
      <c r="ED335" s="155"/>
      <c r="EE335" s="155"/>
      <c r="EF335" s="155"/>
      <c r="EG335" s="155"/>
      <c r="EH335" s="155"/>
      <c r="EI335" s="155"/>
      <c r="EJ335" s="155"/>
      <c r="EK335" s="155"/>
      <c r="EL335" s="155"/>
      <c r="EM335" s="155"/>
      <c r="EN335" s="155"/>
      <c r="EO335" s="155"/>
      <c r="EP335" s="155"/>
      <c r="EQ335" s="155"/>
      <c r="ER335" s="155"/>
      <c r="ES335" s="155"/>
      <c r="ET335" s="155"/>
      <c r="EU335" s="155"/>
      <c r="EV335" s="155"/>
      <c r="EW335" s="155"/>
      <c r="EX335" s="155"/>
      <c r="EY335" s="155"/>
      <c r="EZ335" s="155"/>
      <c r="FA335" s="155"/>
      <c r="FB335" s="155"/>
      <c r="FC335" s="155"/>
      <c r="FD335" s="155"/>
      <c r="FE335" s="155"/>
      <c r="FF335" s="155"/>
      <c r="FG335" s="155"/>
      <c r="FH335" s="155"/>
      <c r="FI335" s="155"/>
      <c r="FJ335" s="155"/>
      <c r="FK335" s="155"/>
      <c r="FL335" s="155"/>
      <c r="FM335" s="155"/>
      <c r="FN335" s="155"/>
      <c r="FO335" s="155"/>
      <c r="FP335" s="155"/>
      <c r="FQ335" s="155"/>
      <c r="FR335" s="155"/>
      <c r="FS335" s="155"/>
      <c r="FT335" s="155"/>
      <c r="FU335" s="155"/>
      <c r="FV335" s="155"/>
      <c r="FW335" s="155"/>
      <c r="FX335" s="155"/>
      <c r="FY335" s="155"/>
      <c r="FZ335" s="155"/>
      <c r="GA335" s="155"/>
      <c r="GB335" s="155"/>
      <c r="GC335" s="155"/>
      <c r="GD335" s="155"/>
      <c r="GE335" s="155"/>
      <c r="GF335" s="155"/>
      <c r="GG335" s="155"/>
      <c r="GH335" s="155"/>
      <c r="GI335" s="155"/>
      <c r="GJ335" s="155"/>
      <c r="GK335" s="155"/>
      <c r="GL335" s="155"/>
      <c r="GM335" s="155"/>
      <c r="GN335" s="155"/>
      <c r="GO335" s="155"/>
      <c r="GP335" s="155"/>
      <c r="GQ335" s="155"/>
      <c r="GR335" s="155"/>
      <c r="GS335" s="155"/>
      <c r="GT335" s="155"/>
      <c r="GU335" s="155"/>
      <c r="GV335" s="155"/>
      <c r="GW335" s="155"/>
      <c r="GX335" s="155"/>
      <c r="GY335" s="155"/>
      <c r="GZ335" s="155"/>
      <c r="HA335" s="155"/>
      <c r="HB335" s="155"/>
      <c r="HC335" s="155"/>
      <c r="HD335" s="155"/>
      <c r="HE335" s="155"/>
      <c r="HF335" s="155"/>
      <c r="HG335" s="155"/>
      <c r="HH335" s="155"/>
      <c r="HI335" s="155"/>
      <c r="HJ335" s="155"/>
      <c r="HK335" s="155"/>
      <c r="HL335" s="155"/>
      <c r="HM335" s="155"/>
      <c r="HN335" s="155"/>
      <c r="HO335" s="155"/>
      <c r="HP335" s="155"/>
      <c r="HQ335" s="155"/>
      <c r="HR335" s="155"/>
      <c r="HS335" s="155"/>
      <c r="HT335" s="155"/>
      <c r="HU335" s="155"/>
      <c r="HV335" s="155"/>
      <c r="HW335" s="155"/>
      <c r="HX335" s="155"/>
      <c r="HY335" s="155"/>
      <c r="HZ335" s="155"/>
      <c r="IA335" s="155"/>
      <c r="IB335" s="155"/>
      <c r="IC335" s="155"/>
      <c r="ID335" s="155"/>
      <c r="IE335" s="155"/>
      <c r="IF335" s="155"/>
      <c r="IG335" s="155"/>
      <c r="IH335" s="155"/>
      <c r="II335" s="155"/>
      <c r="IJ335" s="155"/>
      <c r="IK335" s="155"/>
      <c r="IL335" s="155"/>
      <c r="IM335" s="155"/>
      <c r="IN335" s="155"/>
      <c r="IO335" s="155"/>
      <c r="IP335" s="155"/>
      <c r="IQ335" s="155"/>
      <c r="IR335" s="155"/>
    </row>
    <row r="336" spans="1:252" s="6" customFormat="1" ht="19.5" customHeight="1">
      <c r="A336" s="155"/>
      <c r="B336" s="155"/>
      <c r="C336" s="155"/>
      <c r="D336" s="155"/>
      <c r="E336" s="155"/>
      <c r="F336" s="230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  <c r="AS336" s="155"/>
      <c r="AT336" s="155"/>
      <c r="AU336" s="155"/>
      <c r="AV336" s="155"/>
      <c r="AW336" s="155"/>
      <c r="AX336" s="155"/>
      <c r="AY336" s="155"/>
      <c r="AZ336" s="155"/>
      <c r="BA336" s="155"/>
      <c r="BB336" s="155"/>
      <c r="BC336" s="155"/>
      <c r="BD336" s="155"/>
      <c r="BE336" s="155"/>
      <c r="BF336" s="155"/>
      <c r="BG336" s="155"/>
      <c r="BH336" s="155"/>
      <c r="BI336" s="155"/>
      <c r="BJ336" s="155"/>
      <c r="BK336" s="155"/>
      <c r="BL336" s="155"/>
      <c r="BM336" s="155"/>
      <c r="BN336" s="155"/>
      <c r="BO336" s="155"/>
      <c r="BP336" s="155"/>
      <c r="BQ336" s="155"/>
      <c r="BR336" s="155"/>
      <c r="BS336" s="155"/>
      <c r="BT336" s="155"/>
      <c r="BU336" s="155"/>
      <c r="BV336" s="155"/>
      <c r="BW336" s="155"/>
      <c r="BX336" s="155"/>
      <c r="BY336" s="155"/>
      <c r="BZ336" s="155"/>
      <c r="CA336" s="155"/>
      <c r="CB336" s="155"/>
      <c r="CC336" s="155"/>
      <c r="CD336" s="155"/>
      <c r="CE336" s="155"/>
      <c r="CF336" s="155"/>
      <c r="CG336" s="155"/>
      <c r="CH336" s="155"/>
      <c r="CI336" s="155"/>
      <c r="CJ336" s="155"/>
      <c r="CK336" s="155"/>
      <c r="CL336" s="155"/>
      <c r="CM336" s="155"/>
      <c r="CN336" s="155"/>
      <c r="CO336" s="155"/>
      <c r="CP336" s="155"/>
      <c r="CQ336" s="155"/>
      <c r="CR336" s="155"/>
      <c r="CS336" s="155"/>
      <c r="CT336" s="155"/>
      <c r="CU336" s="155"/>
      <c r="CV336" s="155"/>
      <c r="CW336" s="155"/>
      <c r="CX336" s="155"/>
      <c r="CY336" s="155"/>
      <c r="CZ336" s="155"/>
      <c r="DA336" s="155"/>
      <c r="DB336" s="155"/>
      <c r="DC336" s="155"/>
      <c r="DD336" s="155"/>
      <c r="DE336" s="155"/>
      <c r="DF336" s="155"/>
      <c r="DG336" s="155"/>
      <c r="DH336" s="155"/>
      <c r="DI336" s="155"/>
      <c r="DJ336" s="155"/>
      <c r="DK336" s="155"/>
      <c r="DL336" s="155"/>
      <c r="DM336" s="155"/>
      <c r="DN336" s="155"/>
      <c r="DO336" s="155"/>
      <c r="DP336" s="155"/>
      <c r="DQ336" s="155"/>
      <c r="DR336" s="155"/>
      <c r="DS336" s="155"/>
      <c r="DT336" s="155"/>
      <c r="DU336" s="155"/>
      <c r="DV336" s="155"/>
      <c r="DW336" s="155"/>
      <c r="DX336" s="155"/>
      <c r="DY336" s="155"/>
      <c r="DZ336" s="155"/>
      <c r="EA336" s="155"/>
      <c r="EB336" s="155"/>
      <c r="EC336" s="155"/>
      <c r="ED336" s="155"/>
      <c r="EE336" s="155"/>
      <c r="EF336" s="155"/>
      <c r="EG336" s="155"/>
      <c r="EH336" s="155"/>
      <c r="EI336" s="155"/>
      <c r="EJ336" s="155"/>
      <c r="EK336" s="155"/>
      <c r="EL336" s="155"/>
      <c r="EM336" s="155"/>
      <c r="EN336" s="155"/>
      <c r="EO336" s="155"/>
      <c r="EP336" s="155"/>
      <c r="EQ336" s="155"/>
      <c r="ER336" s="155"/>
      <c r="ES336" s="155"/>
      <c r="ET336" s="155"/>
      <c r="EU336" s="155"/>
      <c r="EV336" s="155"/>
      <c r="EW336" s="155"/>
      <c r="EX336" s="155"/>
      <c r="EY336" s="155"/>
      <c r="EZ336" s="155"/>
      <c r="FA336" s="155"/>
      <c r="FB336" s="155"/>
      <c r="FC336" s="155"/>
      <c r="FD336" s="155"/>
      <c r="FE336" s="155"/>
      <c r="FF336" s="155"/>
      <c r="FG336" s="155"/>
      <c r="FH336" s="155"/>
      <c r="FI336" s="155"/>
      <c r="FJ336" s="155"/>
      <c r="FK336" s="155"/>
      <c r="FL336" s="155"/>
      <c r="FM336" s="155"/>
      <c r="FN336" s="155"/>
      <c r="FO336" s="155"/>
      <c r="FP336" s="155"/>
      <c r="FQ336" s="155"/>
      <c r="FR336" s="155"/>
      <c r="FS336" s="155"/>
      <c r="FT336" s="155"/>
      <c r="FU336" s="155"/>
      <c r="FV336" s="155"/>
      <c r="FW336" s="155"/>
      <c r="FX336" s="155"/>
      <c r="FY336" s="155"/>
      <c r="FZ336" s="155"/>
      <c r="GA336" s="155"/>
      <c r="GB336" s="155"/>
      <c r="GC336" s="155"/>
      <c r="GD336" s="155"/>
      <c r="GE336" s="155"/>
      <c r="GF336" s="155"/>
      <c r="GG336" s="155"/>
      <c r="GH336" s="155"/>
      <c r="GI336" s="155"/>
      <c r="GJ336" s="155"/>
      <c r="GK336" s="155"/>
      <c r="GL336" s="155"/>
      <c r="GM336" s="155"/>
      <c r="GN336" s="155"/>
      <c r="GO336" s="155"/>
      <c r="GP336" s="155"/>
      <c r="GQ336" s="155"/>
      <c r="GR336" s="155"/>
      <c r="GS336" s="155"/>
      <c r="GT336" s="155"/>
      <c r="GU336" s="155"/>
      <c r="GV336" s="155"/>
      <c r="GW336" s="155"/>
      <c r="GX336" s="155"/>
      <c r="GY336" s="155"/>
      <c r="GZ336" s="155"/>
      <c r="HA336" s="155"/>
      <c r="HB336" s="155"/>
      <c r="HC336" s="155"/>
      <c r="HD336" s="155"/>
      <c r="HE336" s="155"/>
      <c r="HF336" s="155"/>
      <c r="HG336" s="155"/>
      <c r="HH336" s="155"/>
      <c r="HI336" s="155"/>
      <c r="HJ336" s="155"/>
      <c r="HK336" s="155"/>
      <c r="HL336" s="155"/>
      <c r="HM336" s="155"/>
      <c r="HN336" s="155"/>
      <c r="HO336" s="155"/>
      <c r="HP336" s="155"/>
      <c r="HQ336" s="155"/>
      <c r="HR336" s="155"/>
      <c r="HS336" s="155"/>
      <c r="HT336" s="155"/>
      <c r="HU336" s="155"/>
      <c r="HV336" s="155"/>
      <c r="HW336" s="155"/>
      <c r="HX336" s="155"/>
      <c r="HY336" s="155"/>
      <c r="HZ336" s="155"/>
      <c r="IA336" s="155"/>
      <c r="IB336" s="155"/>
      <c r="IC336" s="155"/>
      <c r="ID336" s="155"/>
      <c r="IE336" s="155"/>
      <c r="IF336" s="155"/>
      <c r="IG336" s="155"/>
      <c r="IH336" s="155"/>
      <c r="II336" s="155"/>
      <c r="IJ336" s="155"/>
      <c r="IK336" s="155"/>
      <c r="IL336" s="155"/>
      <c r="IM336" s="155"/>
      <c r="IN336" s="155"/>
      <c r="IO336" s="155"/>
      <c r="IP336" s="155"/>
      <c r="IQ336" s="155"/>
      <c r="IR336" s="155"/>
    </row>
    <row r="337" spans="1:252" s="6" customFormat="1" ht="19.5" customHeight="1">
      <c r="A337" s="155"/>
      <c r="B337" s="155"/>
      <c r="C337" s="155"/>
      <c r="D337" s="155"/>
      <c r="E337" s="155"/>
      <c r="F337" s="230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  <c r="AS337" s="155"/>
      <c r="AT337" s="155"/>
      <c r="AU337" s="155"/>
      <c r="AV337" s="155"/>
      <c r="AW337" s="155"/>
      <c r="AX337" s="155"/>
      <c r="AY337" s="155"/>
      <c r="AZ337" s="155"/>
      <c r="BA337" s="155"/>
      <c r="BB337" s="155"/>
      <c r="BC337" s="155"/>
      <c r="BD337" s="155"/>
      <c r="BE337" s="155"/>
      <c r="BF337" s="155"/>
      <c r="BG337" s="155"/>
      <c r="BH337" s="155"/>
      <c r="BI337" s="155"/>
      <c r="BJ337" s="155"/>
      <c r="BK337" s="155"/>
      <c r="BL337" s="155"/>
      <c r="BM337" s="155"/>
      <c r="BN337" s="155"/>
      <c r="BO337" s="155"/>
      <c r="BP337" s="155"/>
      <c r="BQ337" s="155"/>
      <c r="BR337" s="155"/>
      <c r="BS337" s="155"/>
      <c r="BT337" s="155"/>
      <c r="BU337" s="155"/>
      <c r="BV337" s="155"/>
      <c r="BW337" s="155"/>
      <c r="BX337" s="155"/>
      <c r="BY337" s="155"/>
      <c r="BZ337" s="155"/>
      <c r="CA337" s="155"/>
      <c r="CB337" s="155"/>
      <c r="CC337" s="155"/>
      <c r="CD337" s="155"/>
      <c r="CE337" s="155"/>
      <c r="CF337" s="155"/>
      <c r="CG337" s="155"/>
      <c r="CH337" s="155"/>
      <c r="CI337" s="155"/>
      <c r="CJ337" s="155"/>
      <c r="CK337" s="155"/>
      <c r="CL337" s="155"/>
      <c r="CM337" s="155"/>
      <c r="CN337" s="155"/>
      <c r="CO337" s="155"/>
      <c r="CP337" s="155"/>
      <c r="CQ337" s="155"/>
      <c r="CR337" s="155"/>
      <c r="CS337" s="155"/>
      <c r="CT337" s="155"/>
      <c r="CU337" s="155"/>
      <c r="CV337" s="155"/>
      <c r="CW337" s="155"/>
      <c r="CX337" s="155"/>
      <c r="CY337" s="155"/>
      <c r="CZ337" s="155"/>
      <c r="DA337" s="155"/>
      <c r="DB337" s="155"/>
      <c r="DC337" s="155"/>
      <c r="DD337" s="155"/>
      <c r="DE337" s="155"/>
      <c r="DF337" s="155"/>
      <c r="DG337" s="155"/>
      <c r="DH337" s="155"/>
      <c r="DI337" s="155"/>
      <c r="DJ337" s="155"/>
      <c r="DK337" s="155"/>
      <c r="DL337" s="155"/>
      <c r="DM337" s="155"/>
      <c r="DN337" s="155"/>
      <c r="DO337" s="155"/>
      <c r="DP337" s="155"/>
      <c r="DQ337" s="155"/>
      <c r="DR337" s="155"/>
      <c r="DS337" s="155"/>
      <c r="DT337" s="155"/>
      <c r="DU337" s="155"/>
      <c r="DV337" s="155"/>
      <c r="DW337" s="155"/>
      <c r="DX337" s="155"/>
      <c r="DY337" s="155"/>
      <c r="DZ337" s="155"/>
      <c r="EA337" s="155"/>
      <c r="EB337" s="155"/>
      <c r="EC337" s="155"/>
      <c r="ED337" s="155"/>
      <c r="EE337" s="155"/>
      <c r="EF337" s="155"/>
      <c r="EG337" s="155"/>
      <c r="EH337" s="155"/>
      <c r="EI337" s="155"/>
      <c r="EJ337" s="155"/>
      <c r="EK337" s="155"/>
      <c r="EL337" s="155"/>
      <c r="EM337" s="155"/>
      <c r="EN337" s="155"/>
      <c r="EO337" s="155"/>
      <c r="EP337" s="155"/>
      <c r="EQ337" s="155"/>
      <c r="ER337" s="155"/>
      <c r="ES337" s="155"/>
      <c r="ET337" s="155"/>
      <c r="EU337" s="155"/>
      <c r="EV337" s="155"/>
      <c r="EW337" s="155"/>
      <c r="EX337" s="155"/>
      <c r="EY337" s="155"/>
      <c r="EZ337" s="155"/>
      <c r="FA337" s="155"/>
      <c r="FB337" s="155"/>
      <c r="FC337" s="155"/>
      <c r="FD337" s="155"/>
      <c r="FE337" s="155"/>
      <c r="FF337" s="155"/>
      <c r="FG337" s="155"/>
      <c r="FH337" s="155"/>
      <c r="FI337" s="155"/>
      <c r="FJ337" s="155"/>
      <c r="FK337" s="155"/>
      <c r="FL337" s="155"/>
      <c r="FM337" s="155"/>
      <c r="FN337" s="155"/>
      <c r="FO337" s="155"/>
      <c r="FP337" s="155"/>
      <c r="FQ337" s="155"/>
      <c r="FR337" s="155"/>
      <c r="FS337" s="155"/>
      <c r="FT337" s="155"/>
      <c r="FU337" s="155"/>
      <c r="FV337" s="155"/>
      <c r="FW337" s="155"/>
      <c r="FX337" s="155"/>
      <c r="FY337" s="155"/>
      <c r="FZ337" s="155"/>
      <c r="GA337" s="155"/>
      <c r="GB337" s="155"/>
      <c r="GC337" s="155"/>
      <c r="GD337" s="155"/>
      <c r="GE337" s="155"/>
      <c r="GF337" s="155"/>
      <c r="GG337" s="155"/>
      <c r="GH337" s="155"/>
      <c r="GI337" s="155"/>
      <c r="GJ337" s="155"/>
      <c r="GK337" s="155"/>
      <c r="GL337" s="155"/>
      <c r="GM337" s="155"/>
      <c r="GN337" s="155"/>
      <c r="GO337" s="155"/>
      <c r="GP337" s="155"/>
      <c r="GQ337" s="155"/>
      <c r="GR337" s="155"/>
      <c r="GS337" s="155"/>
      <c r="GT337" s="155"/>
      <c r="GU337" s="155"/>
      <c r="GV337" s="155"/>
      <c r="GW337" s="155"/>
      <c r="GX337" s="155"/>
      <c r="GY337" s="155"/>
      <c r="GZ337" s="155"/>
      <c r="HA337" s="155"/>
      <c r="HB337" s="155"/>
      <c r="HC337" s="155"/>
      <c r="HD337" s="155"/>
      <c r="HE337" s="155"/>
      <c r="HF337" s="155"/>
      <c r="HG337" s="155"/>
      <c r="HH337" s="155"/>
      <c r="HI337" s="155"/>
      <c r="HJ337" s="155"/>
      <c r="HK337" s="155"/>
      <c r="HL337" s="155"/>
      <c r="HM337" s="155"/>
      <c r="HN337" s="155"/>
      <c r="HO337" s="155"/>
      <c r="HP337" s="155"/>
      <c r="HQ337" s="155"/>
      <c r="HR337" s="155"/>
      <c r="HS337" s="155"/>
      <c r="HT337" s="155"/>
      <c r="HU337" s="155"/>
      <c r="HV337" s="155"/>
      <c r="HW337" s="155"/>
      <c r="HX337" s="155"/>
      <c r="HY337" s="155"/>
      <c r="HZ337" s="155"/>
      <c r="IA337" s="155"/>
      <c r="IB337" s="155"/>
      <c r="IC337" s="155"/>
      <c r="ID337" s="155"/>
      <c r="IE337" s="155"/>
      <c r="IF337" s="155"/>
      <c r="IG337" s="155"/>
      <c r="IH337" s="155"/>
      <c r="II337" s="155"/>
      <c r="IJ337" s="155"/>
      <c r="IK337" s="155"/>
      <c r="IL337" s="155"/>
      <c r="IM337" s="155"/>
      <c r="IN337" s="155"/>
      <c r="IO337" s="155"/>
      <c r="IP337" s="155"/>
      <c r="IQ337" s="155"/>
      <c r="IR337" s="155"/>
    </row>
    <row r="338" spans="1:252" s="6" customFormat="1" ht="19.5" customHeight="1">
      <c r="A338" s="155"/>
      <c r="B338" s="155"/>
      <c r="C338" s="155"/>
      <c r="D338" s="155"/>
      <c r="E338" s="155"/>
      <c r="F338" s="230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  <c r="AS338" s="155"/>
      <c r="AT338" s="155"/>
      <c r="AU338" s="155"/>
      <c r="AV338" s="155"/>
      <c r="AW338" s="155"/>
      <c r="AX338" s="155"/>
      <c r="AY338" s="155"/>
      <c r="AZ338" s="155"/>
      <c r="BA338" s="155"/>
      <c r="BB338" s="155"/>
      <c r="BC338" s="155"/>
      <c r="BD338" s="155"/>
      <c r="BE338" s="155"/>
      <c r="BF338" s="155"/>
      <c r="BG338" s="155"/>
      <c r="BH338" s="155"/>
      <c r="BI338" s="155"/>
      <c r="BJ338" s="155"/>
      <c r="BK338" s="155"/>
      <c r="BL338" s="155"/>
      <c r="BM338" s="155"/>
      <c r="BN338" s="155"/>
      <c r="BO338" s="155"/>
      <c r="BP338" s="155"/>
      <c r="BQ338" s="155"/>
      <c r="BR338" s="155"/>
      <c r="BS338" s="155"/>
      <c r="BT338" s="155"/>
      <c r="BU338" s="155"/>
      <c r="BV338" s="155"/>
      <c r="BW338" s="155"/>
      <c r="BX338" s="155"/>
      <c r="BY338" s="155"/>
      <c r="BZ338" s="155"/>
      <c r="CA338" s="155"/>
      <c r="CB338" s="155"/>
      <c r="CC338" s="155"/>
      <c r="CD338" s="155"/>
      <c r="CE338" s="155"/>
      <c r="CF338" s="155"/>
      <c r="CG338" s="155"/>
      <c r="CH338" s="155"/>
      <c r="CI338" s="155"/>
      <c r="CJ338" s="155"/>
      <c r="CK338" s="155"/>
      <c r="CL338" s="155"/>
      <c r="CM338" s="155"/>
      <c r="CN338" s="155"/>
      <c r="CO338" s="155"/>
      <c r="CP338" s="155"/>
      <c r="CQ338" s="155"/>
      <c r="CR338" s="155"/>
      <c r="CS338" s="155"/>
      <c r="CT338" s="155"/>
      <c r="CU338" s="155"/>
      <c r="CV338" s="155"/>
      <c r="CW338" s="155"/>
      <c r="CX338" s="155"/>
      <c r="CY338" s="155"/>
      <c r="CZ338" s="155"/>
      <c r="DA338" s="155"/>
      <c r="DB338" s="155"/>
      <c r="DC338" s="155"/>
      <c r="DD338" s="155"/>
      <c r="DE338" s="155"/>
      <c r="DF338" s="155"/>
      <c r="DG338" s="155"/>
      <c r="DH338" s="155"/>
      <c r="DI338" s="155"/>
      <c r="DJ338" s="155"/>
      <c r="DK338" s="155"/>
      <c r="DL338" s="155"/>
      <c r="DM338" s="155"/>
      <c r="DN338" s="155"/>
      <c r="DO338" s="155"/>
      <c r="DP338" s="155"/>
      <c r="DQ338" s="155"/>
      <c r="DR338" s="155"/>
      <c r="DS338" s="155"/>
      <c r="DT338" s="155"/>
      <c r="DU338" s="155"/>
      <c r="DV338" s="155"/>
      <c r="DW338" s="155"/>
      <c r="DX338" s="155"/>
      <c r="DY338" s="155"/>
      <c r="DZ338" s="155"/>
      <c r="EA338" s="155"/>
      <c r="EB338" s="155"/>
      <c r="EC338" s="155"/>
      <c r="ED338" s="155"/>
      <c r="EE338" s="155"/>
      <c r="EF338" s="155"/>
      <c r="EG338" s="155"/>
      <c r="EH338" s="155"/>
      <c r="EI338" s="155"/>
      <c r="EJ338" s="155"/>
      <c r="EK338" s="155"/>
      <c r="EL338" s="155"/>
      <c r="EM338" s="155"/>
      <c r="EN338" s="155"/>
      <c r="EO338" s="155"/>
      <c r="EP338" s="155"/>
      <c r="EQ338" s="155"/>
      <c r="ER338" s="155"/>
      <c r="ES338" s="155"/>
      <c r="ET338" s="155"/>
      <c r="EU338" s="155"/>
      <c r="EV338" s="155"/>
      <c r="EW338" s="155"/>
      <c r="EX338" s="155"/>
      <c r="EY338" s="155"/>
      <c r="EZ338" s="155"/>
      <c r="FA338" s="155"/>
      <c r="FB338" s="155"/>
      <c r="FC338" s="155"/>
      <c r="FD338" s="155"/>
      <c r="FE338" s="155"/>
      <c r="FF338" s="155"/>
      <c r="FG338" s="155"/>
      <c r="FH338" s="155"/>
      <c r="FI338" s="155"/>
      <c r="FJ338" s="155"/>
      <c r="FK338" s="155"/>
      <c r="FL338" s="155"/>
      <c r="FM338" s="155"/>
      <c r="FN338" s="155"/>
      <c r="FO338" s="155"/>
      <c r="FP338" s="155"/>
      <c r="FQ338" s="155"/>
      <c r="FR338" s="155"/>
      <c r="FS338" s="155"/>
      <c r="FT338" s="155"/>
      <c r="FU338" s="155"/>
      <c r="FV338" s="155"/>
      <c r="FW338" s="155"/>
      <c r="FX338" s="155"/>
      <c r="FY338" s="155"/>
      <c r="FZ338" s="155"/>
      <c r="GA338" s="155"/>
      <c r="GB338" s="155"/>
      <c r="GC338" s="155"/>
      <c r="GD338" s="155"/>
      <c r="GE338" s="155"/>
      <c r="GF338" s="155"/>
      <c r="GG338" s="155"/>
      <c r="GH338" s="155"/>
      <c r="GI338" s="155"/>
      <c r="GJ338" s="155"/>
      <c r="GK338" s="155"/>
      <c r="GL338" s="155"/>
      <c r="GM338" s="155"/>
      <c r="GN338" s="155"/>
      <c r="GO338" s="155"/>
      <c r="GP338" s="155"/>
      <c r="GQ338" s="155"/>
      <c r="GR338" s="155"/>
      <c r="GS338" s="155"/>
      <c r="GT338" s="155"/>
      <c r="GU338" s="155"/>
      <c r="GV338" s="155"/>
      <c r="GW338" s="155"/>
      <c r="GX338" s="155"/>
      <c r="GY338" s="155"/>
      <c r="GZ338" s="155"/>
      <c r="HA338" s="155"/>
      <c r="HB338" s="155"/>
      <c r="HC338" s="155"/>
      <c r="HD338" s="155"/>
      <c r="HE338" s="155"/>
      <c r="HF338" s="155"/>
      <c r="HG338" s="155"/>
      <c r="HH338" s="155"/>
      <c r="HI338" s="155"/>
      <c r="HJ338" s="155"/>
      <c r="HK338" s="155"/>
      <c r="HL338" s="155"/>
      <c r="HM338" s="155"/>
      <c r="HN338" s="155"/>
      <c r="HO338" s="155"/>
      <c r="HP338" s="155"/>
      <c r="HQ338" s="155"/>
      <c r="HR338" s="155"/>
      <c r="HS338" s="155"/>
      <c r="HT338" s="155"/>
      <c r="HU338" s="155"/>
      <c r="HV338" s="155"/>
      <c r="HW338" s="155"/>
      <c r="HX338" s="155"/>
      <c r="HY338" s="155"/>
      <c r="HZ338" s="155"/>
      <c r="IA338" s="155"/>
      <c r="IB338" s="155"/>
      <c r="IC338" s="155"/>
      <c r="ID338" s="155"/>
      <c r="IE338" s="155"/>
      <c r="IF338" s="155"/>
      <c r="IG338" s="155"/>
      <c r="IH338" s="155"/>
      <c r="II338" s="155"/>
      <c r="IJ338" s="155"/>
      <c r="IK338" s="155"/>
      <c r="IL338" s="155"/>
      <c r="IM338" s="155"/>
      <c r="IN338" s="155"/>
      <c r="IO338" s="155"/>
      <c r="IP338" s="155"/>
      <c r="IQ338" s="155"/>
      <c r="IR338" s="155"/>
    </row>
  </sheetData>
  <sortState ref="E224:W231">
    <sortCondition ref="F224:F231"/>
  </sortState>
  <mergeCells count="101">
    <mergeCell ref="C1:W1"/>
    <mergeCell ref="I2:I3"/>
    <mergeCell ref="M2:N2"/>
    <mergeCell ref="R2:R3"/>
    <mergeCell ref="S2:S3"/>
    <mergeCell ref="U2:U3"/>
    <mergeCell ref="W2:W3"/>
    <mergeCell ref="C45:F45"/>
    <mergeCell ref="C46:F47"/>
    <mergeCell ref="C29:F29"/>
    <mergeCell ref="C30:F31"/>
    <mergeCell ref="C32:F33"/>
    <mergeCell ref="C37:F37"/>
    <mergeCell ref="C38:F39"/>
    <mergeCell ref="C40:F41"/>
    <mergeCell ref="C48:F49"/>
    <mergeCell ref="C53:F53"/>
    <mergeCell ref="C54:F55"/>
    <mergeCell ref="C56:F57"/>
    <mergeCell ref="X2:X3"/>
    <mergeCell ref="C22:F22"/>
    <mergeCell ref="C23:F24"/>
    <mergeCell ref="C25:F26"/>
    <mergeCell ref="B2:B3"/>
    <mergeCell ref="C2:C3"/>
    <mergeCell ref="D2:D3"/>
    <mergeCell ref="F2:F3"/>
    <mergeCell ref="G2:G3"/>
    <mergeCell ref="C110:F111"/>
    <mergeCell ref="C112:F113"/>
    <mergeCell ref="C117:F117"/>
    <mergeCell ref="C118:F119"/>
    <mergeCell ref="C70:F71"/>
    <mergeCell ref="C72:F73"/>
    <mergeCell ref="C77:F77"/>
    <mergeCell ref="C78:F79"/>
    <mergeCell ref="C80:F81"/>
    <mergeCell ref="C85:F85"/>
    <mergeCell ref="C86:F87"/>
    <mergeCell ref="C88:F89"/>
    <mergeCell ref="C61:F61"/>
    <mergeCell ref="C62:F63"/>
    <mergeCell ref="C64:F65"/>
    <mergeCell ref="C69:F69"/>
    <mergeCell ref="C153:F154"/>
    <mergeCell ref="C126:F126"/>
    <mergeCell ref="C127:F128"/>
    <mergeCell ref="C129:F130"/>
    <mergeCell ref="C134:F134"/>
    <mergeCell ref="C135:F136"/>
    <mergeCell ref="C137:F138"/>
    <mergeCell ref="C142:F142"/>
    <mergeCell ref="C143:F144"/>
    <mergeCell ref="C145:F146"/>
    <mergeCell ref="C150:F150"/>
    <mergeCell ref="C151:F152"/>
    <mergeCell ref="C120:F121"/>
    <mergeCell ref="C93:F93"/>
    <mergeCell ref="C94:F95"/>
    <mergeCell ref="C96:F97"/>
    <mergeCell ref="C101:F101"/>
    <mergeCell ref="C102:F103"/>
    <mergeCell ref="C104:F105"/>
    <mergeCell ref="C109:F109"/>
    <mergeCell ref="C186:F187"/>
    <mergeCell ref="C159:F159"/>
    <mergeCell ref="C160:F161"/>
    <mergeCell ref="C162:F163"/>
    <mergeCell ref="C167:F167"/>
    <mergeCell ref="C168:F169"/>
    <mergeCell ref="C170:F171"/>
    <mergeCell ref="C175:F175"/>
    <mergeCell ref="C176:F177"/>
    <mergeCell ref="C178:F179"/>
    <mergeCell ref="C183:F183"/>
    <mergeCell ref="C184:F185"/>
    <mergeCell ref="C210:F211"/>
    <mergeCell ref="C191:F191"/>
    <mergeCell ref="C192:F193"/>
    <mergeCell ref="C194:F195"/>
    <mergeCell ref="C199:F199"/>
    <mergeCell ref="C200:F201"/>
    <mergeCell ref="C202:F203"/>
    <mergeCell ref="C207:F207"/>
    <mergeCell ref="C208:F209"/>
    <mergeCell ref="B311:F311"/>
    <mergeCell ref="C279:F279"/>
    <mergeCell ref="C265:F265"/>
    <mergeCell ref="C266:F267"/>
    <mergeCell ref="C268:F269"/>
    <mergeCell ref="C273:F273"/>
    <mergeCell ref="C274:F275"/>
    <mergeCell ref="C287:F289"/>
    <mergeCell ref="C280:F282"/>
    <mergeCell ref="C294:F296"/>
    <mergeCell ref="C301:F303"/>
    <mergeCell ref="C286:F286"/>
    <mergeCell ref="C293:F293"/>
    <mergeCell ref="C300:F300"/>
    <mergeCell ref="C307:F307"/>
    <mergeCell ref="C308:F310"/>
  </mergeCells>
  <conditionalFormatting sqref="E147:E149">
    <cfRule type="duplicateValues" dxfId="3" priority="21"/>
    <cfRule type="duplicateValues" dxfId="2" priority="22"/>
  </conditionalFormatting>
  <conditionalFormatting sqref="E1:E1048576">
    <cfRule type="duplicateValues" dxfId="1" priority="23"/>
    <cfRule type="duplicateValues" dxfId="0" priority="24"/>
  </conditionalFormatting>
  <pageMargins left="7.0000000000000007E-2" right="7.0000000000000007E-2" top="7.4999999999999997E-2" bottom="7.4999999999999997E-2" header="0.3" footer="0.3"/>
  <pageSetup paperSize="5" scale="55" orientation="landscape" horizontalDpi="4294967293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1:Y249"/>
  <sheetViews>
    <sheetView zoomScale="85" zoomScaleNormal="85" workbookViewId="0">
      <pane xSplit="6" ySplit="4" topLeftCell="G19" activePane="bottomRight" state="frozen"/>
      <selection pane="topRight" activeCell="G1" sqref="G1"/>
      <selection pane="bottomLeft" activeCell="A5" sqref="A5"/>
      <selection pane="bottomRight" activeCell="C19" sqref="C19"/>
    </sheetView>
  </sheetViews>
  <sheetFormatPr defaultRowHeight="19.5" customHeight="1"/>
  <cols>
    <col min="1" max="1" width="1.28515625" customWidth="1"/>
    <col min="2" max="2" width="5.5703125" customWidth="1"/>
    <col min="3" max="3" width="15" bestFit="1" customWidth="1"/>
    <col min="4" max="4" width="4.85546875" customWidth="1"/>
    <col min="5" max="5" width="8.140625" customWidth="1"/>
    <col min="6" max="6" width="45.5703125" style="102" bestFit="1" customWidth="1"/>
    <col min="7" max="7" width="14.7109375" customWidth="1"/>
    <col min="8" max="8" width="12.85546875" customWidth="1"/>
    <col min="9" max="9" width="13.28515625" customWidth="1"/>
    <col min="10" max="10" width="16" customWidth="1"/>
    <col min="11" max="11" width="13.7109375" customWidth="1"/>
    <col min="12" max="12" width="14.28515625" customWidth="1"/>
    <col min="13" max="13" width="9.28515625" customWidth="1"/>
    <col min="14" max="15" width="14.7109375" customWidth="1"/>
    <col min="16" max="16" width="13.5703125" customWidth="1"/>
    <col min="17" max="17" width="19.5703125" customWidth="1"/>
    <col min="18" max="18" width="15.85546875" customWidth="1"/>
    <col min="19" max="19" width="14.5703125" customWidth="1"/>
    <col min="20" max="20" width="19.42578125" customWidth="1"/>
    <col min="21" max="21" width="15.85546875" customWidth="1"/>
    <col min="22" max="22" width="19.42578125" customWidth="1"/>
    <col min="23" max="23" width="12.42578125" customWidth="1"/>
    <col min="24" max="24" width="18.5703125" style="154" customWidth="1"/>
    <col min="25" max="25" width="17" style="976" bestFit="1" customWidth="1"/>
    <col min="26" max="26" width="9.5703125" style="9" bestFit="1" customWidth="1"/>
    <col min="27" max="16384" width="9.140625" style="9"/>
  </cols>
  <sheetData>
    <row r="1" spans="1:25" ht="19.5" customHeight="1">
      <c r="C1" s="1198" t="s">
        <v>199</v>
      </c>
      <c r="D1" s="1198"/>
      <c r="E1" s="1198"/>
      <c r="F1" s="1198"/>
      <c r="G1" s="1198"/>
      <c r="H1" s="1198"/>
      <c r="I1" s="1198"/>
      <c r="J1" s="1198"/>
      <c r="K1" s="1198"/>
      <c r="L1" s="1198"/>
      <c r="M1" s="1198"/>
      <c r="N1" s="1198"/>
      <c r="O1" s="1198"/>
      <c r="P1" s="1198"/>
      <c r="Q1" s="1198"/>
      <c r="R1" s="1198"/>
      <c r="S1" s="1198"/>
      <c r="T1" s="1198"/>
      <c r="U1" s="1198"/>
      <c r="V1" s="1198"/>
      <c r="W1" s="1198"/>
      <c r="Y1" s="9"/>
    </row>
    <row r="2" spans="1:25" ht="19.5" customHeight="1">
      <c r="B2" s="1196" t="s">
        <v>0</v>
      </c>
      <c r="C2" s="1196" t="s">
        <v>17</v>
      </c>
      <c r="D2" s="1196" t="s">
        <v>2</v>
      </c>
      <c r="E2" s="12" t="s">
        <v>3</v>
      </c>
      <c r="F2" s="1125" t="s">
        <v>4</v>
      </c>
      <c r="G2" s="1125" t="s">
        <v>18</v>
      </c>
      <c r="H2" s="12" t="s">
        <v>5</v>
      </c>
      <c r="I2" s="1125" t="s">
        <v>6</v>
      </c>
      <c r="J2" s="12" t="s">
        <v>8</v>
      </c>
      <c r="K2" s="12" t="s">
        <v>8</v>
      </c>
      <c r="L2" s="12" t="s">
        <v>8</v>
      </c>
      <c r="M2" s="1132" t="s">
        <v>35</v>
      </c>
      <c r="N2" s="1133"/>
      <c r="O2" s="12" t="s">
        <v>8</v>
      </c>
      <c r="P2" s="12" t="s">
        <v>19</v>
      </c>
      <c r="Q2" s="12" t="s">
        <v>1</v>
      </c>
      <c r="R2" s="1125" t="s">
        <v>126</v>
      </c>
      <c r="S2" s="1125" t="s">
        <v>127</v>
      </c>
      <c r="T2" s="12" t="s">
        <v>1</v>
      </c>
      <c r="U2" s="1125" t="s">
        <v>131</v>
      </c>
      <c r="V2" s="12" t="s">
        <v>1</v>
      </c>
      <c r="W2" s="1125" t="s">
        <v>44</v>
      </c>
      <c r="X2" s="1207" t="s">
        <v>45</v>
      </c>
      <c r="Y2" s="1205" t="s">
        <v>105</v>
      </c>
    </row>
    <row r="3" spans="1:25" ht="19.5" customHeight="1">
      <c r="B3" s="1197"/>
      <c r="C3" s="1197"/>
      <c r="D3" s="1197"/>
      <c r="E3" s="13" t="s">
        <v>9</v>
      </c>
      <c r="F3" s="1126"/>
      <c r="G3" s="1126"/>
      <c r="H3" s="13" t="s">
        <v>10</v>
      </c>
      <c r="I3" s="1126"/>
      <c r="J3" s="13" t="s">
        <v>11</v>
      </c>
      <c r="K3" s="13" t="s">
        <v>12</v>
      </c>
      <c r="L3" s="13" t="s">
        <v>13</v>
      </c>
      <c r="M3" s="14" t="s">
        <v>14</v>
      </c>
      <c r="N3" s="15" t="s">
        <v>31</v>
      </c>
      <c r="O3" s="13" t="s">
        <v>16</v>
      </c>
      <c r="P3" s="13" t="s">
        <v>22</v>
      </c>
      <c r="Q3" s="13" t="s">
        <v>23</v>
      </c>
      <c r="R3" s="1126"/>
      <c r="S3" s="1126"/>
      <c r="T3" s="13" t="s">
        <v>25</v>
      </c>
      <c r="U3" s="1126"/>
      <c r="V3" s="13" t="s">
        <v>34</v>
      </c>
      <c r="W3" s="1126"/>
      <c r="X3" s="1208"/>
      <c r="Y3" s="1206"/>
    </row>
    <row r="4" spans="1:25" ht="19.5" customHeight="1">
      <c r="B4" s="16">
        <v>1</v>
      </c>
      <c r="C4" s="16">
        <v>2</v>
      </c>
      <c r="D4" s="364">
        <v>3</v>
      </c>
      <c r="E4" s="364">
        <v>4</v>
      </c>
      <c r="F4" s="364">
        <v>5</v>
      </c>
      <c r="G4" s="364">
        <v>6</v>
      </c>
      <c r="H4" s="364">
        <v>7</v>
      </c>
      <c r="I4" s="364">
        <v>8</v>
      </c>
      <c r="J4" s="364">
        <v>9</v>
      </c>
      <c r="K4" s="364">
        <v>10</v>
      </c>
      <c r="L4" s="364" t="s">
        <v>158</v>
      </c>
      <c r="M4" s="18">
        <v>13</v>
      </c>
      <c r="N4" s="19">
        <v>14</v>
      </c>
      <c r="O4" s="364" t="s">
        <v>159</v>
      </c>
      <c r="P4" s="364">
        <v>15</v>
      </c>
      <c r="Q4" s="364" t="s">
        <v>160</v>
      </c>
      <c r="R4" s="364" t="s">
        <v>161</v>
      </c>
      <c r="S4" s="364" t="s">
        <v>162</v>
      </c>
      <c r="T4" s="364" t="s">
        <v>163</v>
      </c>
      <c r="U4" s="364">
        <v>20</v>
      </c>
      <c r="V4" s="364">
        <v>21</v>
      </c>
      <c r="W4" s="364">
        <v>22</v>
      </c>
      <c r="X4" s="385">
        <v>23</v>
      </c>
      <c r="Y4" s="385">
        <v>24</v>
      </c>
    </row>
    <row r="5" spans="1:25" s="386" customFormat="1" ht="19.5" customHeight="1">
      <c r="A5" s="90"/>
      <c r="B5" s="120">
        <v>1</v>
      </c>
      <c r="C5" s="928">
        <v>43922</v>
      </c>
      <c r="D5" s="128" t="s">
        <v>183</v>
      </c>
      <c r="E5" s="391">
        <v>89184</v>
      </c>
      <c r="F5" s="122" t="s">
        <v>194</v>
      </c>
      <c r="G5" s="23" t="s">
        <v>181</v>
      </c>
      <c r="H5" s="24" t="s">
        <v>196</v>
      </c>
      <c r="I5" s="917" t="s">
        <v>182</v>
      </c>
      <c r="J5" s="845">
        <v>5940</v>
      </c>
      <c r="K5" s="845">
        <v>3890</v>
      </c>
      <c r="L5" s="837">
        <f t="shared" ref="L5:L6" si="0">+J5-K5</f>
        <v>2050</v>
      </c>
      <c r="M5" s="838">
        <v>6</v>
      </c>
      <c r="N5" s="839">
        <f t="shared" ref="N5:N6" si="1">L5*M5%</f>
        <v>123</v>
      </c>
      <c r="O5" s="839">
        <f t="shared" ref="O5:O6" si="2">L5-N5</f>
        <v>1927</v>
      </c>
      <c r="P5" s="840">
        <v>2500</v>
      </c>
      <c r="Q5" s="841">
        <f t="shared" ref="Q5:Q6" si="3">ROUND((O5*P5),0)</f>
        <v>4817500</v>
      </c>
      <c r="R5" s="841">
        <f t="shared" ref="R5:R6" si="4">ROUND(P5*0.5025%,2)</f>
        <v>12.56</v>
      </c>
      <c r="S5" s="841">
        <f>P5+R5</f>
        <v>2512.56</v>
      </c>
      <c r="T5" s="842">
        <f t="shared" ref="T5:T6" si="5">ROUND((O5*+S5),0)</f>
        <v>4841703</v>
      </c>
      <c r="U5" s="842">
        <f t="shared" ref="U5:U6" si="6">ROUND((T5*0.5%),0)</f>
        <v>24209</v>
      </c>
      <c r="V5" s="842">
        <f t="shared" ref="V5:V6" si="7">ROUND((T5-U5),0)</f>
        <v>4817494</v>
      </c>
      <c r="W5" s="953" t="s">
        <v>164</v>
      </c>
      <c r="X5" s="443"/>
      <c r="Y5" s="974"/>
    </row>
    <row r="6" spans="1:25" s="386" customFormat="1" ht="19.5" customHeight="1">
      <c r="A6" s="90"/>
      <c r="B6" s="120">
        <f t="shared" ref="B6:B7" si="8">B5+1</f>
        <v>2</v>
      </c>
      <c r="C6" s="445"/>
      <c r="D6" s="127"/>
      <c r="E6" s="122">
        <v>89185</v>
      </c>
      <c r="F6" s="122" t="s">
        <v>195</v>
      </c>
      <c r="G6" s="23" t="s">
        <v>184</v>
      </c>
      <c r="H6" s="24" t="s">
        <v>185</v>
      </c>
      <c r="I6" s="917" t="s">
        <v>182</v>
      </c>
      <c r="J6" s="845">
        <v>7930</v>
      </c>
      <c r="K6" s="845">
        <v>3940</v>
      </c>
      <c r="L6" s="837">
        <f t="shared" si="0"/>
        <v>3990</v>
      </c>
      <c r="M6" s="838">
        <v>6</v>
      </c>
      <c r="N6" s="839">
        <f t="shared" si="1"/>
        <v>239.39999999999998</v>
      </c>
      <c r="O6" s="839">
        <f t="shared" si="2"/>
        <v>3750.6</v>
      </c>
      <c r="P6" s="840">
        <v>2500</v>
      </c>
      <c r="Q6" s="841">
        <f t="shared" si="3"/>
        <v>9376500</v>
      </c>
      <c r="R6" s="841">
        <f t="shared" si="4"/>
        <v>12.56</v>
      </c>
      <c r="S6" s="841">
        <f>P6+R6</f>
        <v>2512.56</v>
      </c>
      <c r="T6" s="842">
        <f t="shared" si="5"/>
        <v>9423608</v>
      </c>
      <c r="U6" s="842">
        <f t="shared" si="6"/>
        <v>47118</v>
      </c>
      <c r="V6" s="842">
        <f t="shared" si="7"/>
        <v>9376490</v>
      </c>
      <c r="W6" s="953" t="s">
        <v>164</v>
      </c>
      <c r="X6" s="443"/>
      <c r="Y6" s="974"/>
    </row>
    <row r="7" spans="1:25" s="386" customFormat="1" ht="19.5" hidden="1" customHeight="1">
      <c r="A7" s="90"/>
      <c r="B7" s="120">
        <f t="shared" si="8"/>
        <v>3</v>
      </c>
      <c r="C7" s="445"/>
      <c r="D7" s="127"/>
      <c r="E7" s="391"/>
      <c r="F7" s="122"/>
      <c r="G7" s="23"/>
      <c r="H7" s="24"/>
      <c r="I7" s="917"/>
      <c r="J7" s="845"/>
      <c r="K7" s="845"/>
      <c r="L7" s="837">
        <f t="shared" ref="L7" si="9">+J7-K7</f>
        <v>0</v>
      </c>
      <c r="M7" s="838"/>
      <c r="N7" s="839">
        <f t="shared" ref="N7" si="10">L7*M7%</f>
        <v>0</v>
      </c>
      <c r="O7" s="839">
        <f t="shared" ref="O7" si="11">L7-N7</f>
        <v>0</v>
      </c>
      <c r="P7" s="840"/>
      <c r="Q7" s="841">
        <f t="shared" ref="Q7" si="12">ROUND((O7*P7),0)</f>
        <v>0</v>
      </c>
      <c r="R7" s="841">
        <f t="shared" ref="R7" si="13">ROUND(P7*0.5025%,2)</f>
        <v>0</v>
      </c>
      <c r="S7" s="841">
        <f t="shared" ref="S7" si="14">P7+R7</f>
        <v>0</v>
      </c>
      <c r="T7" s="842">
        <f t="shared" ref="T7" si="15">ROUND((O7*+S7),0)</f>
        <v>0</v>
      </c>
      <c r="U7" s="842">
        <f t="shared" ref="U7" si="16">ROUND((T7*0.5%),0)</f>
        <v>0</v>
      </c>
      <c r="V7" s="842">
        <f t="shared" ref="V7" si="17">ROUND((T7-U7),0)</f>
        <v>0</v>
      </c>
      <c r="W7" s="953" t="s">
        <v>164</v>
      </c>
      <c r="X7" s="443"/>
      <c r="Y7" s="974"/>
    </row>
    <row r="8" spans="1:25" ht="19.5" customHeight="1">
      <c r="B8" s="27"/>
      <c r="C8" s="1169" t="str">
        <f>"TOTAL TGL … "&amp;TEXT(DAY(C5),"00")</f>
        <v>TOTAL TGL … 01</v>
      </c>
      <c r="D8" s="1172"/>
      <c r="E8" s="1172"/>
      <c r="F8" s="1173"/>
      <c r="G8" s="110"/>
      <c r="H8" s="978" t="s">
        <v>188</v>
      </c>
      <c r="I8" s="110"/>
      <c r="J8" s="111">
        <f>SUM(J5:J7)</f>
        <v>13870</v>
      </c>
      <c r="K8" s="111">
        <f>SUM(K5:K7)</f>
        <v>7830</v>
      </c>
      <c r="L8" s="111">
        <f>SUM(L5:L7)</f>
        <v>6040</v>
      </c>
      <c r="M8" s="902">
        <f>IFERROR(N8/L8%,0)</f>
        <v>6</v>
      </c>
      <c r="N8" s="111">
        <f>SUM(N5:N7)</f>
        <v>362.4</v>
      </c>
      <c r="O8" s="111">
        <f>SUM(O5:O7)</f>
        <v>5677.6</v>
      </c>
      <c r="P8" s="111"/>
      <c r="Q8" s="111">
        <f>SUM(Q5:Q7)</f>
        <v>14194000</v>
      </c>
      <c r="R8" s="111"/>
      <c r="S8" s="111">
        <f>IFERROR(T8/O8,0)</f>
        <v>2512.5600605889813</v>
      </c>
      <c r="T8" s="111">
        <f>SUM(T5:T7)</f>
        <v>14265311</v>
      </c>
      <c r="U8" s="111">
        <f>SUM(U5:U7)</f>
        <v>71327</v>
      </c>
      <c r="V8" s="111">
        <f>SUM(V5:V7)</f>
        <v>14193984</v>
      </c>
      <c r="W8" s="111"/>
      <c r="X8" s="444">
        <f>V8</f>
        <v>14193984</v>
      </c>
      <c r="Y8" s="974">
        <f t="shared" ref="Y8" si="18">V8</f>
        <v>14193984</v>
      </c>
    </row>
    <row r="9" spans="1:25" s="387" customFormat="1" ht="19.5" customHeight="1">
      <c r="A9" s="6"/>
      <c r="B9" s="965"/>
      <c r="C9" s="1174" t="s">
        <v>46</v>
      </c>
      <c r="D9" s="1174"/>
      <c r="E9" s="1174"/>
      <c r="F9" s="1174"/>
      <c r="G9" s="30"/>
      <c r="H9" s="977" t="s">
        <v>189</v>
      </c>
      <c r="I9" s="966" t="s">
        <v>37</v>
      </c>
      <c r="J9" s="33">
        <f>J8-J10</f>
        <v>0</v>
      </c>
      <c r="K9" s="33">
        <f t="shared" ref="K9:V9" si="19">K8-K10</f>
        <v>0</v>
      </c>
      <c r="L9" s="33">
        <f t="shared" si="19"/>
        <v>0</v>
      </c>
      <c r="M9" s="963">
        <f t="shared" ref="M9:M12" si="20">IFERROR(N9/L9%,0)</f>
        <v>0</v>
      </c>
      <c r="N9" s="33">
        <f t="shared" si="19"/>
        <v>0</v>
      </c>
      <c r="O9" s="33">
        <f t="shared" si="19"/>
        <v>0</v>
      </c>
      <c r="P9" s="33"/>
      <c r="Q9" s="33">
        <f t="shared" si="19"/>
        <v>0</v>
      </c>
      <c r="R9" s="455"/>
      <c r="S9" s="455">
        <f t="shared" ref="S9:S12" si="21">IFERROR(T9/O9,0)</f>
        <v>0</v>
      </c>
      <c r="T9" s="33">
        <f t="shared" si="19"/>
        <v>0</v>
      </c>
      <c r="U9" s="33">
        <f t="shared" si="19"/>
        <v>0</v>
      </c>
      <c r="V9" s="33">
        <f t="shared" si="19"/>
        <v>0</v>
      </c>
      <c r="W9" s="967"/>
      <c r="X9" s="440"/>
      <c r="Y9" s="975">
        <f>V9</f>
        <v>0</v>
      </c>
    </row>
    <row r="10" spans="1:25" s="387" customFormat="1" ht="19.5" customHeight="1">
      <c r="A10" s="6"/>
      <c r="B10" s="968"/>
      <c r="C10" s="1199"/>
      <c r="D10" s="1199"/>
      <c r="E10" s="1199"/>
      <c r="F10" s="1199"/>
      <c r="G10" s="969"/>
      <c r="H10" s="980" t="s">
        <v>190</v>
      </c>
      <c r="I10" s="970" t="s">
        <v>38</v>
      </c>
      <c r="J10" s="971">
        <f>SUM(J5:J7)</f>
        <v>13870</v>
      </c>
      <c r="K10" s="971">
        <f>SUM(K5:K7)</f>
        <v>7830</v>
      </c>
      <c r="L10" s="971">
        <f>SUM(L5:L7)</f>
        <v>6040</v>
      </c>
      <c r="M10" s="964">
        <f t="shared" si="20"/>
        <v>6</v>
      </c>
      <c r="N10" s="971">
        <f>SUM(N5:N7)</f>
        <v>362.4</v>
      </c>
      <c r="O10" s="971">
        <f>SUM(O5:O7)</f>
        <v>5677.6</v>
      </c>
      <c r="P10" s="971"/>
      <c r="Q10" s="971">
        <f>SUM(Q5:Q7)</f>
        <v>14194000</v>
      </c>
      <c r="R10" s="973"/>
      <c r="S10" s="973">
        <f t="shared" si="21"/>
        <v>2512.5600605889813</v>
      </c>
      <c r="T10" s="971">
        <f>SUM(T5:T7)</f>
        <v>14265311</v>
      </c>
      <c r="U10" s="971">
        <f>SUM(U5:U7)</f>
        <v>71327</v>
      </c>
      <c r="V10" s="971">
        <f>SUM(V5:V7)</f>
        <v>14193984</v>
      </c>
      <c r="W10" s="972"/>
      <c r="X10" s="441"/>
      <c r="Y10" s="975">
        <f t="shared" ref="Y10:Y12" si="22">V10</f>
        <v>14193984</v>
      </c>
    </row>
    <row r="11" spans="1:25" s="387" customFormat="1" ht="19.5" customHeight="1">
      <c r="A11" s="6"/>
      <c r="B11" s="965"/>
      <c r="C11" s="1174" t="s">
        <v>47</v>
      </c>
      <c r="D11" s="1174"/>
      <c r="E11" s="1174"/>
      <c r="F11" s="1174"/>
      <c r="G11" s="30"/>
      <c r="H11" s="977" t="s">
        <v>191</v>
      </c>
      <c r="I11" s="966" t="s">
        <v>37</v>
      </c>
      <c r="J11" s="33"/>
      <c r="K11" s="33"/>
      <c r="L11" s="33"/>
      <c r="M11" s="963">
        <f t="shared" si="20"/>
        <v>0</v>
      </c>
      <c r="N11" s="33"/>
      <c r="O11" s="33"/>
      <c r="P11" s="33"/>
      <c r="Q11" s="33"/>
      <c r="R11" s="455"/>
      <c r="S11" s="455">
        <f t="shared" si="21"/>
        <v>0</v>
      </c>
      <c r="T11" s="33"/>
      <c r="U11" s="33"/>
      <c r="V11" s="33"/>
      <c r="W11" s="967"/>
      <c r="X11" s="442"/>
      <c r="Y11" s="975">
        <f t="shared" si="22"/>
        <v>0</v>
      </c>
    </row>
    <row r="12" spans="1:25" s="387" customFormat="1" ht="19.5" customHeight="1">
      <c r="A12" s="6"/>
      <c r="B12" s="968"/>
      <c r="C12" s="1199"/>
      <c r="D12" s="1199"/>
      <c r="E12" s="1199"/>
      <c r="F12" s="1199"/>
      <c r="G12" s="969"/>
      <c r="H12" s="979" t="s">
        <v>192</v>
      </c>
      <c r="I12" s="970" t="s">
        <v>38</v>
      </c>
      <c r="J12" s="971"/>
      <c r="K12" s="971"/>
      <c r="L12" s="971"/>
      <c r="M12" s="964">
        <f t="shared" si="20"/>
        <v>0</v>
      </c>
      <c r="N12" s="971"/>
      <c r="O12" s="971"/>
      <c r="P12" s="971"/>
      <c r="Q12" s="971"/>
      <c r="R12" s="973"/>
      <c r="S12" s="973">
        <f t="shared" si="21"/>
        <v>0</v>
      </c>
      <c r="T12" s="971"/>
      <c r="U12" s="971"/>
      <c r="V12" s="971"/>
      <c r="W12" s="972"/>
      <c r="X12" s="440"/>
      <c r="Y12" s="975">
        <f t="shared" si="22"/>
        <v>0</v>
      </c>
    </row>
    <row r="13" spans="1:25" s="386" customFormat="1" ht="19.5" customHeight="1">
      <c r="A13" s="90"/>
      <c r="B13" s="120">
        <v>1</v>
      </c>
      <c r="C13" s="928">
        <f>C5+1</f>
        <v>43923</v>
      </c>
      <c r="D13" s="128" t="s">
        <v>203</v>
      </c>
      <c r="E13" s="392" t="s">
        <v>202</v>
      </c>
      <c r="F13" s="122" t="s">
        <v>201</v>
      </c>
      <c r="G13" s="23" t="s">
        <v>184</v>
      </c>
      <c r="H13" s="24" t="s">
        <v>185</v>
      </c>
      <c r="I13" s="917" t="s">
        <v>182</v>
      </c>
      <c r="J13" s="845">
        <v>7180</v>
      </c>
      <c r="K13" s="845">
        <v>3940</v>
      </c>
      <c r="L13" s="837">
        <f t="shared" ref="L13" si="23">+J13-K13</f>
        <v>3240</v>
      </c>
      <c r="M13" s="838">
        <v>6</v>
      </c>
      <c r="N13" s="839">
        <f t="shared" ref="N13" si="24">L13*M13%</f>
        <v>194.4</v>
      </c>
      <c r="O13" s="839">
        <f t="shared" ref="O13" si="25">L13-N13</f>
        <v>3045.6</v>
      </c>
      <c r="P13" s="840">
        <v>2500</v>
      </c>
      <c r="Q13" s="841">
        <f t="shared" ref="Q13" si="26">ROUND((O13*P13),0)</f>
        <v>7614000</v>
      </c>
      <c r="R13" s="841">
        <f t="shared" ref="R13" si="27">ROUND(P13*0.5025%,2)</f>
        <v>12.56</v>
      </c>
      <c r="S13" s="841">
        <f>P13+R13</f>
        <v>2512.56</v>
      </c>
      <c r="T13" s="842">
        <f t="shared" ref="T13" si="28">ROUND((O13*+S13),0)</f>
        <v>7652253</v>
      </c>
      <c r="U13" s="842">
        <f t="shared" ref="U13" si="29">ROUND((T13*0.5%),0)</f>
        <v>38261</v>
      </c>
      <c r="V13" s="842">
        <f t="shared" ref="V13" si="30">ROUND((T13-U13),0)</f>
        <v>7613992</v>
      </c>
      <c r="W13" s="953" t="s">
        <v>200</v>
      </c>
      <c r="X13" s="443"/>
      <c r="Y13" s="974"/>
    </row>
    <row r="14" spans="1:25" ht="19.5" customHeight="1">
      <c r="A14" s="155"/>
      <c r="B14" s="27"/>
      <c r="C14" s="1169" t="str">
        <f>"TOTAL TGL … "&amp;TEXT(DAY(C13),"00")</f>
        <v>TOTAL TGL … 02</v>
      </c>
      <c r="D14" s="1172"/>
      <c r="E14" s="1172"/>
      <c r="F14" s="1173"/>
      <c r="G14" s="110"/>
      <c r="H14" s="978" t="s">
        <v>188</v>
      </c>
      <c r="I14" s="110"/>
      <c r="J14" s="111">
        <f>SUM(J13:J13)</f>
        <v>7180</v>
      </c>
      <c r="K14" s="111">
        <f>SUM(K13:K13)</f>
        <v>3940</v>
      </c>
      <c r="L14" s="111">
        <f>SUM(L13:L13)</f>
        <v>3240</v>
      </c>
      <c r="M14" s="902">
        <f>IFERROR(N14/L14%,0)</f>
        <v>6</v>
      </c>
      <c r="N14" s="111">
        <f>SUM(N13:N13)</f>
        <v>194.4</v>
      </c>
      <c r="O14" s="111">
        <f>SUM(O13:O13)</f>
        <v>3045.6</v>
      </c>
      <c r="P14" s="111"/>
      <c r="Q14" s="111">
        <f>SUM(Q13:Q13)</f>
        <v>7614000</v>
      </c>
      <c r="R14" s="111"/>
      <c r="S14" s="111">
        <f t="shared" ref="S14:S18" si="31">IFERROR(T14/O14,0)</f>
        <v>2512.560086682427</v>
      </c>
      <c r="T14" s="111">
        <f>SUM(T13:T13)</f>
        <v>7652253</v>
      </c>
      <c r="U14" s="111">
        <f>SUM(U13:U13)</f>
        <v>38261</v>
      </c>
      <c r="V14" s="111">
        <f>SUM(V13:V13)</f>
        <v>7613992</v>
      </c>
      <c r="W14" s="111"/>
      <c r="X14" s="444">
        <f>V14</f>
        <v>7613992</v>
      </c>
      <c r="Y14" s="974">
        <f>Y8+V14</f>
        <v>21807976</v>
      </c>
    </row>
    <row r="15" spans="1:25" s="387" customFormat="1" ht="19.5" customHeight="1">
      <c r="A15" s="6"/>
      <c r="B15" s="965"/>
      <c r="C15" s="1174" t="s">
        <v>46</v>
      </c>
      <c r="D15" s="1174"/>
      <c r="E15" s="1174"/>
      <c r="F15" s="1174"/>
      <c r="G15" s="30"/>
      <c r="H15" s="977" t="s">
        <v>189</v>
      </c>
      <c r="I15" s="966" t="s">
        <v>37</v>
      </c>
      <c r="J15" s="33">
        <f>J14-J16</f>
        <v>0</v>
      </c>
      <c r="K15" s="33">
        <f t="shared" ref="K15:L15" si="32">K14-K16</f>
        <v>0</v>
      </c>
      <c r="L15" s="33">
        <f t="shared" si="32"/>
        <v>0</v>
      </c>
      <c r="M15" s="963">
        <f t="shared" ref="M15:M18" si="33">IFERROR(N15/L15%,0)</f>
        <v>0</v>
      </c>
      <c r="N15" s="33">
        <f t="shared" ref="N15:O15" si="34">N14-N16</f>
        <v>0</v>
      </c>
      <c r="O15" s="33">
        <f t="shared" si="34"/>
        <v>0</v>
      </c>
      <c r="P15" s="33"/>
      <c r="Q15" s="33">
        <f t="shared" ref="Q15" si="35">Q14-Q16</f>
        <v>0</v>
      </c>
      <c r="R15" s="455"/>
      <c r="S15" s="455">
        <f t="shared" si="31"/>
        <v>0</v>
      </c>
      <c r="T15" s="33">
        <f t="shared" ref="T15:V15" si="36">T14-T16</f>
        <v>0</v>
      </c>
      <c r="U15" s="33">
        <f t="shared" si="36"/>
        <v>0</v>
      </c>
      <c r="V15" s="33">
        <f t="shared" si="36"/>
        <v>0</v>
      </c>
      <c r="W15" s="967"/>
      <c r="X15" s="440"/>
      <c r="Y15" s="974">
        <f>Y9+V15</f>
        <v>0</v>
      </c>
    </row>
    <row r="16" spans="1:25" s="387" customFormat="1" ht="19.5" customHeight="1">
      <c r="A16" s="6"/>
      <c r="B16" s="968"/>
      <c r="C16" s="1199"/>
      <c r="D16" s="1199"/>
      <c r="E16" s="1199"/>
      <c r="F16" s="1199"/>
      <c r="G16" s="969"/>
      <c r="H16" s="980" t="s">
        <v>190</v>
      </c>
      <c r="I16" s="970" t="s">
        <v>38</v>
      </c>
      <c r="J16" s="971">
        <f>SUM(J13:J13)</f>
        <v>7180</v>
      </c>
      <c r="K16" s="971">
        <f>SUM(K13:K13)</f>
        <v>3940</v>
      </c>
      <c r="L16" s="971">
        <f>SUM(L13:L13)</f>
        <v>3240</v>
      </c>
      <c r="M16" s="964">
        <f t="shared" si="33"/>
        <v>6</v>
      </c>
      <c r="N16" s="971">
        <f>SUM(N13:N13)</f>
        <v>194.4</v>
      </c>
      <c r="O16" s="971">
        <f>SUM(O13:O13)</f>
        <v>3045.6</v>
      </c>
      <c r="P16" s="971"/>
      <c r="Q16" s="971">
        <f>SUM(Q13:Q13)</f>
        <v>7614000</v>
      </c>
      <c r="R16" s="973"/>
      <c r="S16" s="973">
        <f t="shared" si="31"/>
        <v>2512.560086682427</v>
      </c>
      <c r="T16" s="971">
        <f>SUM(T13:T13)</f>
        <v>7652253</v>
      </c>
      <c r="U16" s="971">
        <f>SUM(U13:U13)</f>
        <v>38261</v>
      </c>
      <c r="V16" s="971">
        <f>SUM(V13:V13)</f>
        <v>7613992</v>
      </c>
      <c r="W16" s="972"/>
      <c r="X16" s="441"/>
      <c r="Y16" s="974">
        <f>Y10+V16</f>
        <v>21807976</v>
      </c>
    </row>
    <row r="17" spans="1:25" s="387" customFormat="1" ht="19.5" customHeight="1">
      <c r="A17" s="6"/>
      <c r="B17" s="965"/>
      <c r="C17" s="1174" t="s">
        <v>47</v>
      </c>
      <c r="D17" s="1174"/>
      <c r="E17" s="1174"/>
      <c r="F17" s="1174"/>
      <c r="G17" s="30"/>
      <c r="H17" s="977" t="s">
        <v>191</v>
      </c>
      <c r="I17" s="966" t="s">
        <v>37</v>
      </c>
      <c r="J17" s="33"/>
      <c r="K17" s="33"/>
      <c r="L17" s="33"/>
      <c r="M17" s="963">
        <f t="shared" si="33"/>
        <v>0</v>
      </c>
      <c r="N17" s="33"/>
      <c r="O17" s="33"/>
      <c r="P17" s="33"/>
      <c r="Q17" s="33"/>
      <c r="R17" s="455"/>
      <c r="S17" s="455">
        <f t="shared" si="31"/>
        <v>0</v>
      </c>
      <c r="T17" s="33"/>
      <c r="U17" s="33"/>
      <c r="V17" s="33"/>
      <c r="W17" s="967"/>
      <c r="X17" s="442"/>
      <c r="Y17" s="974">
        <f>Y11+V17</f>
        <v>0</v>
      </c>
    </row>
    <row r="18" spans="1:25" s="387" customFormat="1" ht="19.5" customHeight="1">
      <c r="A18" s="6"/>
      <c r="B18" s="968"/>
      <c r="C18" s="1199"/>
      <c r="D18" s="1199"/>
      <c r="E18" s="1199"/>
      <c r="F18" s="1199"/>
      <c r="G18" s="969"/>
      <c r="H18" s="979" t="s">
        <v>192</v>
      </c>
      <c r="I18" s="970" t="s">
        <v>38</v>
      </c>
      <c r="J18" s="971"/>
      <c r="K18" s="971"/>
      <c r="L18" s="971"/>
      <c r="M18" s="964">
        <f t="shared" si="33"/>
        <v>0</v>
      </c>
      <c r="N18" s="971"/>
      <c r="O18" s="971"/>
      <c r="P18" s="971"/>
      <c r="Q18" s="971"/>
      <c r="R18" s="973"/>
      <c r="S18" s="973">
        <f t="shared" si="31"/>
        <v>0</v>
      </c>
      <c r="T18" s="971"/>
      <c r="U18" s="971"/>
      <c r="V18" s="971"/>
      <c r="W18" s="972"/>
      <c r="X18" s="440"/>
      <c r="Y18" s="974">
        <f>Y12+V18</f>
        <v>0</v>
      </c>
    </row>
    <row r="19" spans="1:25" ht="19.5" customHeight="1">
      <c r="B19" s="120">
        <v>2</v>
      </c>
      <c r="C19" s="928">
        <f t="shared" ref="C19" si="37">C13+1</f>
        <v>43924</v>
      </c>
      <c r="D19" s="127"/>
      <c r="E19" s="391"/>
      <c r="F19" s="122" t="s">
        <v>36</v>
      </c>
      <c r="G19" s="23"/>
      <c r="H19" s="24"/>
      <c r="I19" s="917"/>
      <c r="J19" s="845"/>
      <c r="K19" s="845"/>
      <c r="L19" s="837">
        <f t="shared" ref="L19:L21" si="38">+J19-K19</f>
        <v>0</v>
      </c>
      <c r="M19" s="838"/>
      <c r="N19" s="839">
        <f t="shared" ref="N19:N21" si="39">L19*M19%</f>
        <v>0</v>
      </c>
      <c r="O19" s="839">
        <f t="shared" ref="O19:O21" si="40">L19-N19</f>
        <v>0</v>
      </c>
      <c r="P19" s="840"/>
      <c r="Q19" s="841">
        <f t="shared" ref="Q19:Q21" si="41">ROUND((O19*P19),0)</f>
        <v>0</v>
      </c>
      <c r="R19" s="841">
        <f t="shared" ref="R19:R21" si="42">ROUND(P19*0.5025%,2)</f>
        <v>0</v>
      </c>
      <c r="S19" s="841">
        <f t="shared" ref="S19:S21" si="43">P19+R19</f>
        <v>0</v>
      </c>
      <c r="T19" s="842">
        <f t="shared" ref="T19:T21" si="44">ROUND((O19*+S19),0)</f>
        <v>0</v>
      </c>
      <c r="U19" s="842">
        <f t="shared" ref="U19:U21" si="45">ROUND((T19*0.5%),0)</f>
        <v>0</v>
      </c>
      <c r="V19" s="842">
        <f t="shared" ref="V19:V21" si="46">ROUND((T19-U19),0)</f>
        <v>0</v>
      </c>
      <c r="W19" s="953" t="s">
        <v>164</v>
      </c>
      <c r="X19" s="443"/>
      <c r="Y19" s="974"/>
    </row>
    <row r="20" spans="1:25" ht="19.5" customHeight="1">
      <c r="B20" s="120">
        <f t="shared" ref="B20:B77" si="47">B19+1</f>
        <v>3</v>
      </c>
      <c r="C20" s="445"/>
      <c r="D20" s="127"/>
      <c r="E20" s="391"/>
      <c r="F20" s="122"/>
      <c r="G20" s="23"/>
      <c r="H20" s="24"/>
      <c r="I20" s="917"/>
      <c r="J20" s="845"/>
      <c r="K20" s="845"/>
      <c r="L20" s="837">
        <f t="shared" si="38"/>
        <v>0</v>
      </c>
      <c r="M20" s="838"/>
      <c r="N20" s="839">
        <f t="shared" si="39"/>
        <v>0</v>
      </c>
      <c r="O20" s="839">
        <f t="shared" si="40"/>
        <v>0</v>
      </c>
      <c r="P20" s="840"/>
      <c r="Q20" s="841">
        <f t="shared" si="41"/>
        <v>0</v>
      </c>
      <c r="R20" s="841">
        <f t="shared" si="42"/>
        <v>0</v>
      </c>
      <c r="S20" s="841">
        <f t="shared" si="43"/>
        <v>0</v>
      </c>
      <c r="T20" s="842">
        <f t="shared" si="44"/>
        <v>0</v>
      </c>
      <c r="U20" s="842">
        <f t="shared" si="45"/>
        <v>0</v>
      </c>
      <c r="V20" s="842">
        <f t="shared" si="46"/>
        <v>0</v>
      </c>
      <c r="W20" s="953" t="s">
        <v>164</v>
      </c>
      <c r="X20" s="443"/>
      <c r="Y20" s="974"/>
    </row>
    <row r="21" spans="1:25" ht="19.5" customHeight="1">
      <c r="B21" s="120">
        <f t="shared" si="47"/>
        <v>4</v>
      </c>
      <c r="C21" s="445"/>
      <c r="D21" s="127"/>
      <c r="E21" s="391"/>
      <c r="F21" s="122"/>
      <c r="G21" s="23"/>
      <c r="H21" s="24"/>
      <c r="I21" s="917"/>
      <c r="J21" s="845"/>
      <c r="K21" s="845"/>
      <c r="L21" s="837">
        <f t="shared" si="38"/>
        <v>0</v>
      </c>
      <c r="M21" s="838"/>
      <c r="N21" s="839">
        <f t="shared" si="39"/>
        <v>0</v>
      </c>
      <c r="O21" s="839">
        <f t="shared" si="40"/>
        <v>0</v>
      </c>
      <c r="P21" s="840"/>
      <c r="Q21" s="841">
        <f t="shared" si="41"/>
        <v>0</v>
      </c>
      <c r="R21" s="841">
        <f t="shared" si="42"/>
        <v>0</v>
      </c>
      <c r="S21" s="841">
        <f t="shared" si="43"/>
        <v>0</v>
      </c>
      <c r="T21" s="842">
        <f t="shared" si="44"/>
        <v>0</v>
      </c>
      <c r="U21" s="842">
        <f t="shared" si="45"/>
        <v>0</v>
      </c>
      <c r="V21" s="842">
        <f t="shared" si="46"/>
        <v>0</v>
      </c>
      <c r="W21" s="953" t="s">
        <v>164</v>
      </c>
      <c r="X21" s="443"/>
      <c r="Y21" s="974"/>
    </row>
    <row r="22" spans="1:25" ht="19.5" customHeight="1">
      <c r="B22" s="27"/>
      <c r="C22" s="1169" t="str">
        <f t="shared" ref="C22" si="48">"TOTAL TGL … "&amp;TEXT(DAY(C19),"00")</f>
        <v>TOTAL TGL … 03</v>
      </c>
      <c r="D22" s="1172"/>
      <c r="E22" s="1172"/>
      <c r="F22" s="1173"/>
      <c r="G22" s="110"/>
      <c r="H22" s="978" t="s">
        <v>188</v>
      </c>
      <c r="I22" s="110"/>
      <c r="J22" s="111">
        <f t="shared" ref="J22:L22" si="49">SUM(J19:J21)</f>
        <v>0</v>
      </c>
      <c r="K22" s="111">
        <f t="shared" si="49"/>
        <v>0</v>
      </c>
      <c r="L22" s="111">
        <f t="shared" si="49"/>
        <v>0</v>
      </c>
      <c r="M22" s="902">
        <f t="shared" ref="M22:M82" si="50">IFERROR(N22/L22%,0)</f>
        <v>0</v>
      </c>
      <c r="N22" s="111">
        <f t="shared" ref="N22:O22" si="51">SUM(N19:N21)</f>
        <v>0</v>
      </c>
      <c r="O22" s="111">
        <f t="shared" si="51"/>
        <v>0</v>
      </c>
      <c r="P22" s="111"/>
      <c r="Q22" s="111">
        <f t="shared" ref="Q22" si="52">SUM(Q19:Q21)</f>
        <v>0</v>
      </c>
      <c r="R22" s="111"/>
      <c r="S22" s="111">
        <f t="shared" ref="S22:S26" si="53">IFERROR(T22/O22,0)</f>
        <v>0</v>
      </c>
      <c r="T22" s="111">
        <f t="shared" ref="T22:V22" si="54">SUM(T19:T21)</f>
        <v>0</v>
      </c>
      <c r="U22" s="111">
        <f t="shared" si="54"/>
        <v>0</v>
      </c>
      <c r="V22" s="111">
        <f t="shared" si="54"/>
        <v>0</v>
      </c>
      <c r="W22" s="111"/>
      <c r="X22" s="444">
        <f t="shared" ref="X22" si="55">V22</f>
        <v>0</v>
      </c>
      <c r="Y22" s="974">
        <f t="shared" ref="Y22:Y82" si="56">Y14+V22</f>
        <v>21807976</v>
      </c>
    </row>
    <row r="23" spans="1:25" ht="19.5" customHeight="1">
      <c r="B23" s="965"/>
      <c r="C23" s="1174" t="s">
        <v>46</v>
      </c>
      <c r="D23" s="1174"/>
      <c r="E23" s="1174"/>
      <c r="F23" s="1174"/>
      <c r="G23" s="30"/>
      <c r="H23" s="977" t="s">
        <v>189</v>
      </c>
      <c r="I23" s="966" t="s">
        <v>37</v>
      </c>
      <c r="J23" s="33">
        <f t="shared" ref="J23:L23" si="57">J22-J24</f>
        <v>0</v>
      </c>
      <c r="K23" s="33">
        <f t="shared" si="57"/>
        <v>0</v>
      </c>
      <c r="L23" s="33">
        <f t="shared" si="57"/>
        <v>0</v>
      </c>
      <c r="M23" s="963">
        <f t="shared" si="50"/>
        <v>0</v>
      </c>
      <c r="N23" s="33">
        <f t="shared" ref="N23:O23" si="58">N22-N24</f>
        <v>0</v>
      </c>
      <c r="O23" s="33">
        <f t="shared" si="58"/>
        <v>0</v>
      </c>
      <c r="P23" s="33"/>
      <c r="Q23" s="33">
        <f t="shared" ref="Q23" si="59">Q22-Q24</f>
        <v>0</v>
      </c>
      <c r="R23" s="455"/>
      <c r="S23" s="455">
        <f t="shared" si="53"/>
        <v>0</v>
      </c>
      <c r="T23" s="33">
        <f t="shared" ref="T23:V23" si="60">T22-T24</f>
        <v>0</v>
      </c>
      <c r="U23" s="33">
        <f t="shared" si="60"/>
        <v>0</v>
      </c>
      <c r="V23" s="33">
        <f t="shared" si="60"/>
        <v>0</v>
      </c>
      <c r="W23" s="967"/>
      <c r="X23" s="440"/>
      <c r="Y23" s="974">
        <f t="shared" si="56"/>
        <v>0</v>
      </c>
    </row>
    <row r="24" spans="1:25" ht="19.5" customHeight="1">
      <c r="B24" s="968"/>
      <c r="C24" s="1199"/>
      <c r="D24" s="1199"/>
      <c r="E24" s="1199"/>
      <c r="F24" s="1199"/>
      <c r="G24" s="969"/>
      <c r="H24" s="980" t="s">
        <v>190</v>
      </c>
      <c r="I24" s="970" t="s">
        <v>38</v>
      </c>
      <c r="J24" s="971">
        <f t="shared" ref="J24:L24" si="61">SUM(J19:J21)</f>
        <v>0</v>
      </c>
      <c r="K24" s="971">
        <f t="shared" si="61"/>
        <v>0</v>
      </c>
      <c r="L24" s="971">
        <f t="shared" si="61"/>
        <v>0</v>
      </c>
      <c r="M24" s="964">
        <f t="shared" si="50"/>
        <v>0</v>
      </c>
      <c r="N24" s="971">
        <f t="shared" ref="N24:O24" si="62">SUM(N19:N21)</f>
        <v>0</v>
      </c>
      <c r="O24" s="971">
        <f t="shared" si="62"/>
        <v>0</v>
      </c>
      <c r="P24" s="971"/>
      <c r="Q24" s="971">
        <f t="shared" ref="Q24" si="63">SUM(Q19:Q21)</f>
        <v>0</v>
      </c>
      <c r="R24" s="973"/>
      <c r="S24" s="973">
        <f t="shared" si="53"/>
        <v>0</v>
      </c>
      <c r="T24" s="971">
        <f t="shared" ref="T24:V24" si="64">SUM(T19:T21)</f>
        <v>0</v>
      </c>
      <c r="U24" s="971">
        <f t="shared" si="64"/>
        <v>0</v>
      </c>
      <c r="V24" s="971">
        <f t="shared" si="64"/>
        <v>0</v>
      </c>
      <c r="W24" s="972"/>
      <c r="X24" s="441"/>
      <c r="Y24" s="974">
        <f t="shared" si="56"/>
        <v>21807976</v>
      </c>
    </row>
    <row r="25" spans="1:25" ht="19.5" customHeight="1">
      <c r="B25" s="965"/>
      <c r="C25" s="1174" t="s">
        <v>47</v>
      </c>
      <c r="D25" s="1174"/>
      <c r="E25" s="1174"/>
      <c r="F25" s="1174"/>
      <c r="G25" s="30"/>
      <c r="H25" s="977" t="s">
        <v>191</v>
      </c>
      <c r="I25" s="966" t="s">
        <v>37</v>
      </c>
      <c r="J25" s="33"/>
      <c r="K25" s="33"/>
      <c r="L25" s="33"/>
      <c r="M25" s="963">
        <f t="shared" si="50"/>
        <v>0</v>
      </c>
      <c r="N25" s="33"/>
      <c r="O25" s="33"/>
      <c r="P25" s="33"/>
      <c r="Q25" s="33"/>
      <c r="R25" s="455"/>
      <c r="S25" s="455">
        <f t="shared" si="53"/>
        <v>0</v>
      </c>
      <c r="T25" s="33"/>
      <c r="U25" s="33"/>
      <c r="V25" s="33"/>
      <c r="W25" s="967"/>
      <c r="X25" s="442"/>
      <c r="Y25" s="974">
        <f t="shared" si="56"/>
        <v>0</v>
      </c>
    </row>
    <row r="26" spans="1:25" ht="19.5" customHeight="1">
      <c r="B26" s="968"/>
      <c r="C26" s="1199"/>
      <c r="D26" s="1199"/>
      <c r="E26" s="1199"/>
      <c r="F26" s="1199"/>
      <c r="G26" s="969"/>
      <c r="H26" s="979" t="s">
        <v>192</v>
      </c>
      <c r="I26" s="970" t="s">
        <v>38</v>
      </c>
      <c r="J26" s="971"/>
      <c r="K26" s="971"/>
      <c r="L26" s="971"/>
      <c r="M26" s="964">
        <f t="shared" si="50"/>
        <v>0</v>
      </c>
      <c r="N26" s="971"/>
      <c r="O26" s="971"/>
      <c r="P26" s="971"/>
      <c r="Q26" s="971"/>
      <c r="R26" s="973"/>
      <c r="S26" s="973">
        <f t="shared" si="53"/>
        <v>0</v>
      </c>
      <c r="T26" s="971"/>
      <c r="U26" s="971"/>
      <c r="V26" s="971"/>
      <c r="W26" s="972"/>
      <c r="X26" s="440"/>
      <c r="Y26" s="974">
        <f t="shared" si="56"/>
        <v>0</v>
      </c>
    </row>
    <row r="27" spans="1:25" ht="19.5" customHeight="1">
      <c r="B27" s="120">
        <v>3</v>
      </c>
      <c r="C27" s="928">
        <f t="shared" ref="C27" si="65">C19+1</f>
        <v>43925</v>
      </c>
      <c r="D27" s="127"/>
      <c r="E27" s="391"/>
      <c r="F27" s="122" t="s">
        <v>36</v>
      </c>
      <c r="G27" s="23"/>
      <c r="H27" s="24"/>
      <c r="I27" s="917"/>
      <c r="J27" s="845"/>
      <c r="K27" s="845"/>
      <c r="L27" s="837">
        <f t="shared" ref="L27:L29" si="66">+J27-K27</f>
        <v>0</v>
      </c>
      <c r="M27" s="838"/>
      <c r="N27" s="839">
        <f t="shared" ref="N27:N29" si="67">L27*M27%</f>
        <v>0</v>
      </c>
      <c r="O27" s="839">
        <f t="shared" ref="O27:O29" si="68">L27-N27</f>
        <v>0</v>
      </c>
      <c r="P27" s="840"/>
      <c r="Q27" s="841">
        <f t="shared" ref="Q27:Q29" si="69">ROUND((O27*P27),0)</f>
        <v>0</v>
      </c>
      <c r="R27" s="841">
        <f t="shared" ref="R27:R29" si="70">ROUND(P27*0.5025%,2)</f>
        <v>0</v>
      </c>
      <c r="S27" s="841">
        <f t="shared" ref="S27:S29" si="71">P27+R27</f>
        <v>0</v>
      </c>
      <c r="T27" s="842">
        <f t="shared" ref="T27:T29" si="72">ROUND((O27*+S27),0)</f>
        <v>0</v>
      </c>
      <c r="U27" s="842">
        <f t="shared" ref="U27:U29" si="73">ROUND((T27*0.5%),0)</f>
        <v>0</v>
      </c>
      <c r="V27" s="842">
        <f t="shared" ref="V27:V29" si="74">ROUND((T27-U27),0)</f>
        <v>0</v>
      </c>
      <c r="W27" s="953" t="s">
        <v>164</v>
      </c>
      <c r="X27" s="443"/>
      <c r="Y27" s="974"/>
    </row>
    <row r="28" spans="1:25" ht="19.5" customHeight="1">
      <c r="B28" s="120">
        <f t="shared" ref="B28" si="75">B27+1</f>
        <v>4</v>
      </c>
      <c r="C28" s="445"/>
      <c r="D28" s="127"/>
      <c r="E28" s="391"/>
      <c r="F28" s="122"/>
      <c r="G28" s="23"/>
      <c r="H28" s="24"/>
      <c r="I28" s="917"/>
      <c r="J28" s="845"/>
      <c r="K28" s="845"/>
      <c r="L28" s="837">
        <f t="shared" si="66"/>
        <v>0</v>
      </c>
      <c r="M28" s="838"/>
      <c r="N28" s="839">
        <f t="shared" si="67"/>
        <v>0</v>
      </c>
      <c r="O28" s="839">
        <f t="shared" si="68"/>
        <v>0</v>
      </c>
      <c r="P28" s="840"/>
      <c r="Q28" s="841">
        <f t="shared" si="69"/>
        <v>0</v>
      </c>
      <c r="R28" s="841">
        <f t="shared" si="70"/>
        <v>0</v>
      </c>
      <c r="S28" s="841">
        <f t="shared" si="71"/>
        <v>0</v>
      </c>
      <c r="T28" s="842">
        <f t="shared" si="72"/>
        <v>0</v>
      </c>
      <c r="U28" s="842">
        <f t="shared" si="73"/>
        <v>0</v>
      </c>
      <c r="V28" s="842">
        <f t="shared" si="74"/>
        <v>0</v>
      </c>
      <c r="W28" s="953" t="s">
        <v>164</v>
      </c>
      <c r="X28" s="443"/>
      <c r="Y28" s="974"/>
    </row>
    <row r="29" spans="1:25" ht="19.5" customHeight="1">
      <c r="B29" s="120">
        <f t="shared" si="47"/>
        <v>5</v>
      </c>
      <c r="C29" s="445"/>
      <c r="D29" s="127"/>
      <c r="E29" s="391"/>
      <c r="F29" s="122"/>
      <c r="G29" s="23"/>
      <c r="H29" s="24"/>
      <c r="I29" s="917"/>
      <c r="J29" s="845"/>
      <c r="K29" s="845"/>
      <c r="L29" s="837">
        <f t="shared" si="66"/>
        <v>0</v>
      </c>
      <c r="M29" s="838"/>
      <c r="N29" s="839">
        <f t="shared" si="67"/>
        <v>0</v>
      </c>
      <c r="O29" s="839">
        <f t="shared" si="68"/>
        <v>0</v>
      </c>
      <c r="P29" s="840"/>
      <c r="Q29" s="841">
        <f t="shared" si="69"/>
        <v>0</v>
      </c>
      <c r="R29" s="841">
        <f t="shared" si="70"/>
        <v>0</v>
      </c>
      <c r="S29" s="841">
        <f t="shared" si="71"/>
        <v>0</v>
      </c>
      <c r="T29" s="842">
        <f t="shared" si="72"/>
        <v>0</v>
      </c>
      <c r="U29" s="842">
        <f t="shared" si="73"/>
        <v>0</v>
      </c>
      <c r="V29" s="842">
        <f t="shared" si="74"/>
        <v>0</v>
      </c>
      <c r="W29" s="953" t="s">
        <v>164</v>
      </c>
      <c r="X29" s="443"/>
      <c r="Y29" s="974"/>
    </row>
    <row r="30" spans="1:25" ht="19.5" customHeight="1">
      <c r="B30" s="27"/>
      <c r="C30" s="1169" t="str">
        <f t="shared" ref="C30" si="76">"TOTAL TGL … "&amp;TEXT(DAY(C27),"00")</f>
        <v>TOTAL TGL … 04</v>
      </c>
      <c r="D30" s="1172"/>
      <c r="E30" s="1172"/>
      <c r="F30" s="1173"/>
      <c r="G30" s="110"/>
      <c r="H30" s="978" t="s">
        <v>188</v>
      </c>
      <c r="I30" s="110"/>
      <c r="J30" s="111">
        <f t="shared" ref="J30:L30" si="77">SUM(J27:J29)</f>
        <v>0</v>
      </c>
      <c r="K30" s="111">
        <f t="shared" si="77"/>
        <v>0</v>
      </c>
      <c r="L30" s="111">
        <f t="shared" si="77"/>
        <v>0</v>
      </c>
      <c r="M30" s="902">
        <f t="shared" ref="M30" si="78">IFERROR(N30/L30%,0)</f>
        <v>0</v>
      </c>
      <c r="N30" s="111">
        <f t="shared" ref="N30:O30" si="79">SUM(N27:N29)</f>
        <v>0</v>
      </c>
      <c r="O30" s="111">
        <f t="shared" si="79"/>
        <v>0</v>
      </c>
      <c r="P30" s="111"/>
      <c r="Q30" s="111">
        <f t="shared" ref="Q30" si="80">SUM(Q27:Q29)</f>
        <v>0</v>
      </c>
      <c r="R30" s="111"/>
      <c r="S30" s="111">
        <f t="shared" ref="S30:S34" si="81">IFERROR(T30/O30,0)</f>
        <v>0</v>
      </c>
      <c r="T30" s="111">
        <f t="shared" ref="T30:V30" si="82">SUM(T27:T29)</f>
        <v>0</v>
      </c>
      <c r="U30" s="111">
        <f t="shared" si="82"/>
        <v>0</v>
      </c>
      <c r="V30" s="111">
        <f t="shared" si="82"/>
        <v>0</v>
      </c>
      <c r="W30" s="111"/>
      <c r="X30" s="444">
        <f t="shared" ref="X30" si="83">V30</f>
        <v>0</v>
      </c>
      <c r="Y30" s="974">
        <f t="shared" ref="Y30" si="84">Y22+V30</f>
        <v>21807976</v>
      </c>
    </row>
    <row r="31" spans="1:25" ht="19.5" customHeight="1">
      <c r="B31" s="965"/>
      <c r="C31" s="1174" t="s">
        <v>46</v>
      </c>
      <c r="D31" s="1174"/>
      <c r="E31" s="1174"/>
      <c r="F31" s="1174"/>
      <c r="G31" s="30"/>
      <c r="H31" s="977" t="s">
        <v>189</v>
      </c>
      <c r="I31" s="966" t="s">
        <v>37</v>
      </c>
      <c r="J31" s="33">
        <f t="shared" ref="J31:L31" si="85">J30-J32</f>
        <v>0</v>
      </c>
      <c r="K31" s="33">
        <f t="shared" si="85"/>
        <v>0</v>
      </c>
      <c r="L31" s="33">
        <f t="shared" si="85"/>
        <v>0</v>
      </c>
      <c r="M31" s="963">
        <f t="shared" si="50"/>
        <v>0</v>
      </c>
      <c r="N31" s="33">
        <f t="shared" ref="N31:O31" si="86">N30-N32</f>
        <v>0</v>
      </c>
      <c r="O31" s="33">
        <f t="shared" si="86"/>
        <v>0</v>
      </c>
      <c r="P31" s="33"/>
      <c r="Q31" s="33">
        <f t="shared" ref="Q31" si="87">Q30-Q32</f>
        <v>0</v>
      </c>
      <c r="R31" s="455"/>
      <c r="S31" s="455">
        <f t="shared" si="81"/>
        <v>0</v>
      </c>
      <c r="T31" s="33">
        <f t="shared" ref="T31:V31" si="88">T30-T32</f>
        <v>0</v>
      </c>
      <c r="U31" s="33">
        <f t="shared" si="88"/>
        <v>0</v>
      </c>
      <c r="V31" s="33">
        <f t="shared" si="88"/>
        <v>0</v>
      </c>
      <c r="W31" s="967"/>
      <c r="X31" s="440"/>
      <c r="Y31" s="974">
        <f t="shared" si="56"/>
        <v>0</v>
      </c>
    </row>
    <row r="32" spans="1:25" ht="19.5" customHeight="1">
      <c r="B32" s="968"/>
      <c r="C32" s="1199"/>
      <c r="D32" s="1199"/>
      <c r="E32" s="1199"/>
      <c r="F32" s="1199"/>
      <c r="G32" s="969"/>
      <c r="H32" s="980" t="s">
        <v>190</v>
      </c>
      <c r="I32" s="970" t="s">
        <v>38</v>
      </c>
      <c r="J32" s="971">
        <f t="shared" ref="J32:L32" si="89">SUM(J27:J29)</f>
        <v>0</v>
      </c>
      <c r="K32" s="971">
        <f t="shared" si="89"/>
        <v>0</v>
      </c>
      <c r="L32" s="971">
        <f t="shared" si="89"/>
        <v>0</v>
      </c>
      <c r="M32" s="964">
        <f t="shared" si="50"/>
        <v>0</v>
      </c>
      <c r="N32" s="971">
        <f t="shared" ref="N32:O32" si="90">SUM(N27:N29)</f>
        <v>0</v>
      </c>
      <c r="O32" s="971">
        <f t="shared" si="90"/>
        <v>0</v>
      </c>
      <c r="P32" s="971"/>
      <c r="Q32" s="971">
        <f t="shared" ref="Q32" si="91">SUM(Q27:Q29)</f>
        <v>0</v>
      </c>
      <c r="R32" s="973"/>
      <c r="S32" s="973">
        <f t="shared" si="81"/>
        <v>0</v>
      </c>
      <c r="T32" s="971">
        <f t="shared" ref="T32:V32" si="92">SUM(T27:T29)</f>
        <v>0</v>
      </c>
      <c r="U32" s="971">
        <f t="shared" si="92"/>
        <v>0</v>
      </c>
      <c r="V32" s="971">
        <f t="shared" si="92"/>
        <v>0</v>
      </c>
      <c r="W32" s="972"/>
      <c r="X32" s="441"/>
      <c r="Y32" s="974">
        <f t="shared" si="56"/>
        <v>21807976</v>
      </c>
    </row>
    <row r="33" spans="2:25" ht="19.5" customHeight="1">
      <c r="B33" s="965"/>
      <c r="C33" s="1174" t="s">
        <v>47</v>
      </c>
      <c r="D33" s="1174"/>
      <c r="E33" s="1174"/>
      <c r="F33" s="1174"/>
      <c r="G33" s="30"/>
      <c r="H33" s="977" t="s">
        <v>191</v>
      </c>
      <c r="I33" s="966" t="s">
        <v>37</v>
      </c>
      <c r="J33" s="33"/>
      <c r="K33" s="33"/>
      <c r="L33" s="33"/>
      <c r="M33" s="963">
        <f t="shared" si="50"/>
        <v>0</v>
      </c>
      <c r="N33" s="33"/>
      <c r="O33" s="33"/>
      <c r="P33" s="33"/>
      <c r="Q33" s="33"/>
      <c r="R33" s="455"/>
      <c r="S33" s="455">
        <f t="shared" si="81"/>
        <v>0</v>
      </c>
      <c r="T33" s="33"/>
      <c r="U33" s="33"/>
      <c r="V33" s="33"/>
      <c r="W33" s="967"/>
      <c r="X33" s="442"/>
      <c r="Y33" s="974">
        <f t="shared" si="56"/>
        <v>0</v>
      </c>
    </row>
    <row r="34" spans="2:25" ht="19.5" customHeight="1">
      <c r="B34" s="968"/>
      <c r="C34" s="1199"/>
      <c r="D34" s="1199"/>
      <c r="E34" s="1199"/>
      <c r="F34" s="1199"/>
      <c r="G34" s="969"/>
      <c r="H34" s="979" t="s">
        <v>192</v>
      </c>
      <c r="I34" s="970" t="s">
        <v>38</v>
      </c>
      <c r="J34" s="971"/>
      <c r="K34" s="971"/>
      <c r="L34" s="971"/>
      <c r="M34" s="964">
        <f t="shared" si="50"/>
        <v>0</v>
      </c>
      <c r="N34" s="971"/>
      <c r="O34" s="971"/>
      <c r="P34" s="971"/>
      <c r="Q34" s="971"/>
      <c r="R34" s="973"/>
      <c r="S34" s="973">
        <f t="shared" si="81"/>
        <v>0</v>
      </c>
      <c r="T34" s="971"/>
      <c r="U34" s="971"/>
      <c r="V34" s="971"/>
      <c r="W34" s="972"/>
      <c r="X34" s="440"/>
      <c r="Y34" s="974">
        <f t="shared" si="56"/>
        <v>0</v>
      </c>
    </row>
    <row r="35" spans="2:25" ht="19.5" customHeight="1">
      <c r="B35" s="120">
        <v>4</v>
      </c>
      <c r="C35" s="928">
        <f t="shared" ref="C35" si="93">C27+1</f>
        <v>43926</v>
      </c>
      <c r="D35" s="127"/>
      <c r="E35" s="391"/>
      <c r="F35" s="122" t="s">
        <v>36</v>
      </c>
      <c r="G35" s="23"/>
      <c r="H35" s="24"/>
      <c r="I35" s="917"/>
      <c r="J35" s="845"/>
      <c r="K35" s="845"/>
      <c r="L35" s="837">
        <f t="shared" ref="L35:L37" si="94">+J35-K35</f>
        <v>0</v>
      </c>
      <c r="M35" s="838"/>
      <c r="N35" s="839">
        <f t="shared" ref="N35:N37" si="95">L35*M35%</f>
        <v>0</v>
      </c>
      <c r="O35" s="839">
        <f t="shared" ref="O35:O37" si="96">L35-N35</f>
        <v>0</v>
      </c>
      <c r="P35" s="840"/>
      <c r="Q35" s="841">
        <f t="shared" ref="Q35:Q37" si="97">ROUND((O35*P35),0)</f>
        <v>0</v>
      </c>
      <c r="R35" s="841">
        <f t="shared" ref="R35:R37" si="98">ROUND(P35*0.5025%,2)</f>
        <v>0</v>
      </c>
      <c r="S35" s="841">
        <f t="shared" ref="S35:S37" si="99">P35+R35</f>
        <v>0</v>
      </c>
      <c r="T35" s="842">
        <f t="shared" ref="T35:T37" si="100">ROUND((O35*+S35),0)</f>
        <v>0</v>
      </c>
      <c r="U35" s="842">
        <f t="shared" ref="U35:U37" si="101">ROUND((T35*0.5%),0)</f>
        <v>0</v>
      </c>
      <c r="V35" s="842">
        <f t="shared" ref="V35:V37" si="102">ROUND((T35-U35),0)</f>
        <v>0</v>
      </c>
      <c r="W35" s="953" t="s">
        <v>164</v>
      </c>
      <c r="X35" s="443"/>
      <c r="Y35" s="974"/>
    </row>
    <row r="36" spans="2:25" ht="19.5" customHeight="1">
      <c r="B36" s="120">
        <f t="shared" ref="B36" si="103">B35+1</f>
        <v>5</v>
      </c>
      <c r="C36" s="445"/>
      <c r="D36" s="127"/>
      <c r="E36" s="391"/>
      <c r="F36" s="122"/>
      <c r="G36" s="23"/>
      <c r="H36" s="24"/>
      <c r="I36" s="917"/>
      <c r="J36" s="845"/>
      <c r="K36" s="845"/>
      <c r="L36" s="837">
        <f t="shared" si="94"/>
        <v>0</v>
      </c>
      <c r="M36" s="838"/>
      <c r="N36" s="839">
        <f t="shared" si="95"/>
        <v>0</v>
      </c>
      <c r="O36" s="839">
        <f t="shared" si="96"/>
        <v>0</v>
      </c>
      <c r="P36" s="840"/>
      <c r="Q36" s="841">
        <f t="shared" si="97"/>
        <v>0</v>
      </c>
      <c r="R36" s="841">
        <f t="shared" si="98"/>
        <v>0</v>
      </c>
      <c r="S36" s="841">
        <f t="shared" si="99"/>
        <v>0</v>
      </c>
      <c r="T36" s="842">
        <f t="shared" si="100"/>
        <v>0</v>
      </c>
      <c r="U36" s="842">
        <f t="shared" si="101"/>
        <v>0</v>
      </c>
      <c r="V36" s="842">
        <f t="shared" si="102"/>
        <v>0</v>
      </c>
      <c r="W36" s="953" t="s">
        <v>164</v>
      </c>
      <c r="X36" s="443"/>
      <c r="Y36" s="974"/>
    </row>
    <row r="37" spans="2:25" ht="19.5" customHeight="1">
      <c r="B37" s="120">
        <f t="shared" si="47"/>
        <v>6</v>
      </c>
      <c r="C37" s="445"/>
      <c r="D37" s="127"/>
      <c r="E37" s="391"/>
      <c r="F37" s="122"/>
      <c r="G37" s="23"/>
      <c r="H37" s="24"/>
      <c r="I37" s="917"/>
      <c r="J37" s="845"/>
      <c r="K37" s="845"/>
      <c r="L37" s="837">
        <f t="shared" si="94"/>
        <v>0</v>
      </c>
      <c r="M37" s="838"/>
      <c r="N37" s="839">
        <f t="shared" si="95"/>
        <v>0</v>
      </c>
      <c r="O37" s="839">
        <f t="shared" si="96"/>
        <v>0</v>
      </c>
      <c r="P37" s="840"/>
      <c r="Q37" s="841">
        <f t="shared" si="97"/>
        <v>0</v>
      </c>
      <c r="R37" s="841">
        <f t="shared" si="98"/>
        <v>0</v>
      </c>
      <c r="S37" s="841">
        <f t="shared" si="99"/>
        <v>0</v>
      </c>
      <c r="T37" s="842">
        <f t="shared" si="100"/>
        <v>0</v>
      </c>
      <c r="U37" s="842">
        <f t="shared" si="101"/>
        <v>0</v>
      </c>
      <c r="V37" s="842">
        <f t="shared" si="102"/>
        <v>0</v>
      </c>
      <c r="W37" s="953" t="s">
        <v>164</v>
      </c>
      <c r="X37" s="443"/>
      <c r="Y37" s="974"/>
    </row>
    <row r="38" spans="2:25" ht="19.5" customHeight="1">
      <c r="B38" s="27"/>
      <c r="C38" s="1169" t="str">
        <f t="shared" ref="C38" si="104">"TOTAL TGL … "&amp;TEXT(DAY(C35),"00")</f>
        <v>TOTAL TGL … 05</v>
      </c>
      <c r="D38" s="1172"/>
      <c r="E38" s="1172"/>
      <c r="F38" s="1173"/>
      <c r="G38" s="110"/>
      <c r="H38" s="978" t="s">
        <v>188</v>
      </c>
      <c r="I38" s="110"/>
      <c r="J38" s="111">
        <f t="shared" ref="J38:L38" si="105">SUM(J35:J37)</f>
        <v>0</v>
      </c>
      <c r="K38" s="111">
        <f t="shared" si="105"/>
        <v>0</v>
      </c>
      <c r="L38" s="111">
        <f t="shared" si="105"/>
        <v>0</v>
      </c>
      <c r="M38" s="902">
        <f t="shared" ref="M38" si="106">IFERROR(N38/L38%,0)</f>
        <v>0</v>
      </c>
      <c r="N38" s="111">
        <f t="shared" ref="N38:O38" si="107">SUM(N35:N37)</f>
        <v>0</v>
      </c>
      <c r="O38" s="111">
        <f t="shared" si="107"/>
        <v>0</v>
      </c>
      <c r="P38" s="111"/>
      <c r="Q38" s="111">
        <f t="shared" ref="Q38" si="108">SUM(Q35:Q37)</f>
        <v>0</v>
      </c>
      <c r="R38" s="111"/>
      <c r="S38" s="111">
        <f t="shared" ref="S38:S42" si="109">IFERROR(T38/O38,0)</f>
        <v>0</v>
      </c>
      <c r="T38" s="111">
        <f t="shared" ref="T38:V38" si="110">SUM(T35:T37)</f>
        <v>0</v>
      </c>
      <c r="U38" s="111">
        <f t="shared" si="110"/>
        <v>0</v>
      </c>
      <c r="V38" s="111">
        <f t="shared" si="110"/>
        <v>0</v>
      </c>
      <c r="W38" s="111"/>
      <c r="X38" s="444">
        <f t="shared" ref="X38" si="111">V38</f>
        <v>0</v>
      </c>
      <c r="Y38" s="974">
        <f t="shared" ref="Y38" si="112">Y30+V38</f>
        <v>21807976</v>
      </c>
    </row>
    <row r="39" spans="2:25" ht="19.5" customHeight="1">
      <c r="B39" s="965"/>
      <c r="C39" s="1174" t="s">
        <v>46</v>
      </c>
      <c r="D39" s="1174"/>
      <c r="E39" s="1174"/>
      <c r="F39" s="1174"/>
      <c r="G39" s="30"/>
      <c r="H39" s="977" t="s">
        <v>189</v>
      </c>
      <c r="I39" s="966" t="s">
        <v>37</v>
      </c>
      <c r="J39" s="33">
        <f t="shared" ref="J39:L39" si="113">J38-J40</f>
        <v>0</v>
      </c>
      <c r="K39" s="33">
        <f t="shared" si="113"/>
        <v>0</v>
      </c>
      <c r="L39" s="33">
        <f t="shared" si="113"/>
        <v>0</v>
      </c>
      <c r="M39" s="963">
        <f t="shared" si="50"/>
        <v>0</v>
      </c>
      <c r="N39" s="33">
        <f t="shared" ref="N39:O39" si="114">N38-N40</f>
        <v>0</v>
      </c>
      <c r="O39" s="33">
        <f t="shared" si="114"/>
        <v>0</v>
      </c>
      <c r="P39" s="33"/>
      <c r="Q39" s="33">
        <f t="shared" ref="Q39" si="115">Q38-Q40</f>
        <v>0</v>
      </c>
      <c r="R39" s="455"/>
      <c r="S39" s="455">
        <f t="shared" si="109"/>
        <v>0</v>
      </c>
      <c r="T39" s="33">
        <f t="shared" ref="T39:V39" si="116">T38-T40</f>
        <v>0</v>
      </c>
      <c r="U39" s="33">
        <f t="shared" si="116"/>
        <v>0</v>
      </c>
      <c r="V39" s="33">
        <f t="shared" si="116"/>
        <v>0</v>
      </c>
      <c r="W39" s="967"/>
      <c r="X39" s="440"/>
      <c r="Y39" s="974">
        <f t="shared" si="56"/>
        <v>0</v>
      </c>
    </row>
    <row r="40" spans="2:25" ht="19.5" customHeight="1">
      <c r="B40" s="968"/>
      <c r="C40" s="1199"/>
      <c r="D40" s="1199"/>
      <c r="E40" s="1199"/>
      <c r="F40" s="1199"/>
      <c r="G40" s="969"/>
      <c r="H40" s="980" t="s">
        <v>190</v>
      </c>
      <c r="I40" s="970" t="s">
        <v>38</v>
      </c>
      <c r="J40" s="971">
        <f t="shared" ref="J40:L40" si="117">SUM(J35:J37)</f>
        <v>0</v>
      </c>
      <c r="K40" s="971">
        <f t="shared" si="117"/>
        <v>0</v>
      </c>
      <c r="L40" s="971">
        <f t="shared" si="117"/>
        <v>0</v>
      </c>
      <c r="M40" s="964">
        <f t="shared" si="50"/>
        <v>0</v>
      </c>
      <c r="N40" s="971">
        <f t="shared" ref="N40:O40" si="118">SUM(N35:N37)</f>
        <v>0</v>
      </c>
      <c r="O40" s="971">
        <f t="shared" si="118"/>
        <v>0</v>
      </c>
      <c r="P40" s="971"/>
      <c r="Q40" s="971">
        <f t="shared" ref="Q40" si="119">SUM(Q35:Q37)</f>
        <v>0</v>
      </c>
      <c r="R40" s="973"/>
      <c r="S40" s="973">
        <f t="shared" si="109"/>
        <v>0</v>
      </c>
      <c r="T40" s="971">
        <f t="shared" ref="T40:V40" si="120">SUM(T35:T37)</f>
        <v>0</v>
      </c>
      <c r="U40" s="971">
        <f t="shared" si="120"/>
        <v>0</v>
      </c>
      <c r="V40" s="971">
        <f t="shared" si="120"/>
        <v>0</v>
      </c>
      <c r="W40" s="972"/>
      <c r="X40" s="441"/>
      <c r="Y40" s="974">
        <f t="shared" si="56"/>
        <v>21807976</v>
      </c>
    </row>
    <row r="41" spans="2:25" ht="19.5" customHeight="1">
      <c r="B41" s="965"/>
      <c r="C41" s="1174" t="s">
        <v>47</v>
      </c>
      <c r="D41" s="1174"/>
      <c r="E41" s="1174"/>
      <c r="F41" s="1174"/>
      <c r="G41" s="30"/>
      <c r="H41" s="977" t="s">
        <v>191</v>
      </c>
      <c r="I41" s="966" t="s">
        <v>37</v>
      </c>
      <c r="J41" s="33"/>
      <c r="K41" s="33"/>
      <c r="L41" s="33"/>
      <c r="M41" s="963">
        <f t="shared" si="50"/>
        <v>0</v>
      </c>
      <c r="N41" s="33"/>
      <c r="O41" s="33"/>
      <c r="P41" s="33"/>
      <c r="Q41" s="33"/>
      <c r="R41" s="455"/>
      <c r="S41" s="455">
        <f t="shared" si="109"/>
        <v>0</v>
      </c>
      <c r="T41" s="33"/>
      <c r="U41" s="33"/>
      <c r="V41" s="33"/>
      <c r="W41" s="967"/>
      <c r="X41" s="442"/>
      <c r="Y41" s="974">
        <f t="shared" si="56"/>
        <v>0</v>
      </c>
    </row>
    <row r="42" spans="2:25" ht="19.5" customHeight="1">
      <c r="B42" s="968"/>
      <c r="C42" s="1199"/>
      <c r="D42" s="1199"/>
      <c r="E42" s="1199"/>
      <c r="F42" s="1199"/>
      <c r="G42" s="969"/>
      <c r="H42" s="979" t="s">
        <v>192</v>
      </c>
      <c r="I42" s="970" t="s">
        <v>38</v>
      </c>
      <c r="J42" s="971"/>
      <c r="K42" s="971"/>
      <c r="L42" s="971"/>
      <c r="M42" s="964">
        <f t="shared" si="50"/>
        <v>0</v>
      </c>
      <c r="N42" s="971"/>
      <c r="O42" s="971"/>
      <c r="P42" s="971"/>
      <c r="Q42" s="971"/>
      <c r="R42" s="973"/>
      <c r="S42" s="973">
        <f t="shared" si="109"/>
        <v>0</v>
      </c>
      <c r="T42" s="971"/>
      <c r="U42" s="971"/>
      <c r="V42" s="971"/>
      <c r="W42" s="972"/>
      <c r="X42" s="440"/>
      <c r="Y42" s="974">
        <f t="shared" si="56"/>
        <v>0</v>
      </c>
    </row>
    <row r="43" spans="2:25" ht="19.5" customHeight="1">
      <c r="B43" s="120">
        <v>5</v>
      </c>
      <c r="C43" s="928">
        <f t="shared" ref="C43" si="121">C35+1</f>
        <v>43927</v>
      </c>
      <c r="D43" s="127"/>
      <c r="E43" s="391"/>
      <c r="F43" s="122" t="s">
        <v>36</v>
      </c>
      <c r="G43" s="23"/>
      <c r="H43" s="24"/>
      <c r="I43" s="917"/>
      <c r="J43" s="845"/>
      <c r="K43" s="845"/>
      <c r="L43" s="837">
        <f t="shared" ref="L43:L45" si="122">+J43-K43</f>
        <v>0</v>
      </c>
      <c r="M43" s="838"/>
      <c r="N43" s="839">
        <f t="shared" ref="N43:N45" si="123">L43*M43%</f>
        <v>0</v>
      </c>
      <c r="O43" s="839">
        <f t="shared" ref="O43:O45" si="124">L43-N43</f>
        <v>0</v>
      </c>
      <c r="P43" s="840"/>
      <c r="Q43" s="841">
        <f t="shared" ref="Q43:Q45" si="125">ROUND((O43*P43),0)</f>
        <v>0</v>
      </c>
      <c r="R43" s="841">
        <f t="shared" ref="R43:R45" si="126">ROUND(P43*0.5025%,2)</f>
        <v>0</v>
      </c>
      <c r="S43" s="841">
        <f t="shared" ref="S43:S45" si="127">P43+R43</f>
        <v>0</v>
      </c>
      <c r="T43" s="842">
        <f t="shared" ref="T43:T45" si="128">ROUND((O43*+S43),0)</f>
        <v>0</v>
      </c>
      <c r="U43" s="842">
        <f t="shared" ref="U43:U45" si="129">ROUND((T43*0.5%),0)</f>
        <v>0</v>
      </c>
      <c r="V43" s="842">
        <f t="shared" ref="V43:V45" si="130">ROUND((T43-U43),0)</f>
        <v>0</v>
      </c>
      <c r="W43" s="953" t="s">
        <v>164</v>
      </c>
      <c r="X43" s="443"/>
      <c r="Y43" s="974"/>
    </row>
    <row r="44" spans="2:25" ht="19.5" customHeight="1">
      <c r="B44" s="120">
        <f t="shared" ref="B44" si="131">B43+1</f>
        <v>6</v>
      </c>
      <c r="C44" s="445"/>
      <c r="D44" s="127"/>
      <c r="E44" s="391"/>
      <c r="F44" s="122"/>
      <c r="G44" s="23"/>
      <c r="H44" s="24"/>
      <c r="I44" s="917"/>
      <c r="J44" s="845"/>
      <c r="K44" s="845"/>
      <c r="L44" s="837">
        <f t="shared" si="122"/>
        <v>0</v>
      </c>
      <c r="M44" s="838"/>
      <c r="N44" s="839">
        <f t="shared" si="123"/>
        <v>0</v>
      </c>
      <c r="O44" s="839">
        <f t="shared" si="124"/>
        <v>0</v>
      </c>
      <c r="P44" s="840"/>
      <c r="Q44" s="841">
        <f t="shared" si="125"/>
        <v>0</v>
      </c>
      <c r="R44" s="841">
        <f t="shared" si="126"/>
        <v>0</v>
      </c>
      <c r="S44" s="841">
        <f t="shared" si="127"/>
        <v>0</v>
      </c>
      <c r="T44" s="842">
        <f t="shared" si="128"/>
        <v>0</v>
      </c>
      <c r="U44" s="842">
        <f t="shared" si="129"/>
        <v>0</v>
      </c>
      <c r="V44" s="842">
        <f t="shared" si="130"/>
        <v>0</v>
      </c>
      <c r="W44" s="953" t="s">
        <v>164</v>
      </c>
      <c r="X44" s="443"/>
      <c r="Y44" s="974"/>
    </row>
    <row r="45" spans="2:25" ht="19.5" customHeight="1">
      <c r="B45" s="120">
        <f t="shared" si="47"/>
        <v>7</v>
      </c>
      <c r="C45" s="445"/>
      <c r="D45" s="127"/>
      <c r="E45" s="391"/>
      <c r="F45" s="122"/>
      <c r="G45" s="23"/>
      <c r="H45" s="24"/>
      <c r="I45" s="917"/>
      <c r="J45" s="845"/>
      <c r="K45" s="845"/>
      <c r="L45" s="837">
        <f t="shared" si="122"/>
        <v>0</v>
      </c>
      <c r="M45" s="838"/>
      <c r="N45" s="839">
        <f t="shared" si="123"/>
        <v>0</v>
      </c>
      <c r="O45" s="839">
        <f t="shared" si="124"/>
        <v>0</v>
      </c>
      <c r="P45" s="840"/>
      <c r="Q45" s="841">
        <f t="shared" si="125"/>
        <v>0</v>
      </c>
      <c r="R45" s="841">
        <f t="shared" si="126"/>
        <v>0</v>
      </c>
      <c r="S45" s="841">
        <f t="shared" si="127"/>
        <v>0</v>
      </c>
      <c r="T45" s="842">
        <f t="shared" si="128"/>
        <v>0</v>
      </c>
      <c r="U45" s="842">
        <f t="shared" si="129"/>
        <v>0</v>
      </c>
      <c r="V45" s="842">
        <f t="shared" si="130"/>
        <v>0</v>
      </c>
      <c r="W45" s="953" t="s">
        <v>164</v>
      </c>
      <c r="X45" s="443"/>
      <c r="Y45" s="974"/>
    </row>
    <row r="46" spans="2:25" ht="19.5" customHeight="1">
      <c r="B46" s="27"/>
      <c r="C46" s="1169" t="str">
        <f t="shared" ref="C46" si="132">"TOTAL TGL … "&amp;TEXT(DAY(C43),"00")</f>
        <v>TOTAL TGL … 06</v>
      </c>
      <c r="D46" s="1172"/>
      <c r="E46" s="1172"/>
      <c r="F46" s="1173"/>
      <c r="G46" s="110"/>
      <c r="H46" s="978" t="s">
        <v>188</v>
      </c>
      <c r="I46" s="110"/>
      <c r="J46" s="111">
        <f t="shared" ref="J46:L46" si="133">SUM(J43:J45)</f>
        <v>0</v>
      </c>
      <c r="K46" s="111">
        <f t="shared" si="133"/>
        <v>0</v>
      </c>
      <c r="L46" s="111">
        <f t="shared" si="133"/>
        <v>0</v>
      </c>
      <c r="M46" s="902">
        <f t="shared" ref="M46" si="134">IFERROR(N46/L46%,0)</f>
        <v>0</v>
      </c>
      <c r="N46" s="111">
        <f t="shared" ref="N46:O46" si="135">SUM(N43:N45)</f>
        <v>0</v>
      </c>
      <c r="O46" s="111">
        <f t="shared" si="135"/>
        <v>0</v>
      </c>
      <c r="P46" s="111"/>
      <c r="Q46" s="111">
        <f t="shared" ref="Q46" si="136">SUM(Q43:Q45)</f>
        <v>0</v>
      </c>
      <c r="R46" s="111"/>
      <c r="S46" s="111">
        <f t="shared" ref="S46:S50" si="137">IFERROR(T46/O46,0)</f>
        <v>0</v>
      </c>
      <c r="T46" s="111">
        <f t="shared" ref="T46:V46" si="138">SUM(T43:T45)</f>
        <v>0</v>
      </c>
      <c r="U46" s="111">
        <f t="shared" si="138"/>
        <v>0</v>
      </c>
      <c r="V46" s="111">
        <f t="shared" si="138"/>
        <v>0</v>
      </c>
      <c r="W46" s="111"/>
      <c r="X46" s="444">
        <f t="shared" ref="X46" si="139">V46</f>
        <v>0</v>
      </c>
      <c r="Y46" s="974">
        <f t="shared" ref="Y46" si="140">Y38+V46</f>
        <v>21807976</v>
      </c>
    </row>
    <row r="47" spans="2:25" ht="19.5" customHeight="1">
      <c r="B47" s="965"/>
      <c r="C47" s="1174" t="s">
        <v>46</v>
      </c>
      <c r="D47" s="1174"/>
      <c r="E47" s="1174"/>
      <c r="F47" s="1174"/>
      <c r="G47" s="30"/>
      <c r="H47" s="977" t="s">
        <v>189</v>
      </c>
      <c r="I47" s="966" t="s">
        <v>37</v>
      </c>
      <c r="J47" s="33">
        <f t="shared" ref="J47:L47" si="141">J46-J48</f>
        <v>0</v>
      </c>
      <c r="K47" s="33">
        <f t="shared" si="141"/>
        <v>0</v>
      </c>
      <c r="L47" s="33">
        <f t="shared" si="141"/>
        <v>0</v>
      </c>
      <c r="M47" s="963">
        <f t="shared" si="50"/>
        <v>0</v>
      </c>
      <c r="N47" s="33">
        <f t="shared" ref="N47:O47" si="142">N46-N48</f>
        <v>0</v>
      </c>
      <c r="O47" s="33">
        <f t="shared" si="142"/>
        <v>0</v>
      </c>
      <c r="P47" s="33"/>
      <c r="Q47" s="33">
        <f t="shared" ref="Q47" si="143">Q46-Q48</f>
        <v>0</v>
      </c>
      <c r="R47" s="455"/>
      <c r="S47" s="455">
        <f t="shared" si="137"/>
        <v>0</v>
      </c>
      <c r="T47" s="33">
        <f t="shared" ref="T47:V47" si="144">T46-T48</f>
        <v>0</v>
      </c>
      <c r="U47" s="33">
        <f t="shared" si="144"/>
        <v>0</v>
      </c>
      <c r="V47" s="33">
        <f t="shared" si="144"/>
        <v>0</v>
      </c>
      <c r="W47" s="967"/>
      <c r="X47" s="440"/>
      <c r="Y47" s="974">
        <f t="shared" si="56"/>
        <v>0</v>
      </c>
    </row>
    <row r="48" spans="2:25" ht="19.5" customHeight="1">
      <c r="B48" s="968"/>
      <c r="C48" s="1199"/>
      <c r="D48" s="1199"/>
      <c r="E48" s="1199"/>
      <c r="F48" s="1199"/>
      <c r="G48" s="969"/>
      <c r="H48" s="980" t="s">
        <v>190</v>
      </c>
      <c r="I48" s="970" t="s">
        <v>38</v>
      </c>
      <c r="J48" s="971">
        <f t="shared" ref="J48:L48" si="145">SUM(J43:J45)</f>
        <v>0</v>
      </c>
      <c r="K48" s="971">
        <f t="shared" si="145"/>
        <v>0</v>
      </c>
      <c r="L48" s="971">
        <f t="shared" si="145"/>
        <v>0</v>
      </c>
      <c r="M48" s="964">
        <f t="shared" si="50"/>
        <v>0</v>
      </c>
      <c r="N48" s="971">
        <f t="shared" ref="N48:O48" si="146">SUM(N43:N45)</f>
        <v>0</v>
      </c>
      <c r="O48" s="971">
        <f t="shared" si="146"/>
        <v>0</v>
      </c>
      <c r="P48" s="971"/>
      <c r="Q48" s="971">
        <f t="shared" ref="Q48" si="147">SUM(Q43:Q45)</f>
        <v>0</v>
      </c>
      <c r="R48" s="973"/>
      <c r="S48" s="973">
        <f t="shared" si="137"/>
        <v>0</v>
      </c>
      <c r="T48" s="971">
        <f t="shared" ref="T48:V48" si="148">SUM(T43:T45)</f>
        <v>0</v>
      </c>
      <c r="U48" s="971">
        <f t="shared" si="148"/>
        <v>0</v>
      </c>
      <c r="V48" s="971">
        <f t="shared" si="148"/>
        <v>0</v>
      </c>
      <c r="W48" s="972"/>
      <c r="X48" s="441"/>
      <c r="Y48" s="974">
        <f t="shared" si="56"/>
        <v>21807976</v>
      </c>
    </row>
    <row r="49" spans="2:25" ht="19.5" customHeight="1">
      <c r="B49" s="965"/>
      <c r="C49" s="1174" t="s">
        <v>47</v>
      </c>
      <c r="D49" s="1174"/>
      <c r="E49" s="1174"/>
      <c r="F49" s="1174"/>
      <c r="G49" s="30"/>
      <c r="H49" s="977" t="s">
        <v>191</v>
      </c>
      <c r="I49" s="966" t="s">
        <v>37</v>
      </c>
      <c r="J49" s="33"/>
      <c r="K49" s="33"/>
      <c r="L49" s="33"/>
      <c r="M49" s="963">
        <f t="shared" si="50"/>
        <v>0</v>
      </c>
      <c r="N49" s="33"/>
      <c r="O49" s="33"/>
      <c r="P49" s="33"/>
      <c r="Q49" s="33"/>
      <c r="R49" s="455"/>
      <c r="S49" s="455">
        <f t="shared" si="137"/>
        <v>0</v>
      </c>
      <c r="T49" s="33"/>
      <c r="U49" s="33"/>
      <c r="V49" s="33"/>
      <c r="W49" s="967"/>
      <c r="X49" s="442"/>
      <c r="Y49" s="974">
        <f t="shared" si="56"/>
        <v>0</v>
      </c>
    </row>
    <row r="50" spans="2:25" ht="19.5" customHeight="1">
      <c r="B50" s="968"/>
      <c r="C50" s="1199"/>
      <c r="D50" s="1199"/>
      <c r="E50" s="1199"/>
      <c r="F50" s="1199"/>
      <c r="G50" s="969"/>
      <c r="H50" s="979" t="s">
        <v>192</v>
      </c>
      <c r="I50" s="970" t="s">
        <v>38</v>
      </c>
      <c r="J50" s="971"/>
      <c r="K50" s="971"/>
      <c r="L50" s="971"/>
      <c r="M50" s="964">
        <f t="shared" si="50"/>
        <v>0</v>
      </c>
      <c r="N50" s="971"/>
      <c r="O50" s="971"/>
      <c r="P50" s="971"/>
      <c r="Q50" s="971"/>
      <c r="R50" s="973"/>
      <c r="S50" s="973">
        <f t="shared" si="137"/>
        <v>0</v>
      </c>
      <c r="T50" s="971"/>
      <c r="U50" s="971"/>
      <c r="V50" s="971"/>
      <c r="W50" s="972"/>
      <c r="X50" s="440"/>
      <c r="Y50" s="974">
        <f t="shared" si="56"/>
        <v>0</v>
      </c>
    </row>
    <row r="51" spans="2:25" ht="19.5" customHeight="1">
      <c r="B51" s="120">
        <v>6</v>
      </c>
      <c r="C51" s="928">
        <f t="shared" ref="C51" si="149">C43+1</f>
        <v>43928</v>
      </c>
      <c r="D51" s="127"/>
      <c r="E51" s="391"/>
      <c r="F51" s="122" t="s">
        <v>36</v>
      </c>
      <c r="G51" s="23"/>
      <c r="H51" s="24"/>
      <c r="I51" s="917"/>
      <c r="J51" s="845"/>
      <c r="K51" s="845"/>
      <c r="L51" s="837">
        <f t="shared" ref="L51:L53" si="150">+J51-K51</f>
        <v>0</v>
      </c>
      <c r="M51" s="838"/>
      <c r="N51" s="839">
        <f t="shared" ref="N51:N53" si="151">L51*M51%</f>
        <v>0</v>
      </c>
      <c r="O51" s="839">
        <f t="shared" ref="O51:O53" si="152">L51-N51</f>
        <v>0</v>
      </c>
      <c r="P51" s="840"/>
      <c r="Q51" s="841">
        <f t="shared" ref="Q51:Q53" si="153">ROUND((O51*P51),0)</f>
        <v>0</v>
      </c>
      <c r="R51" s="841">
        <f t="shared" ref="R51:R53" si="154">ROUND(P51*0.5025%,2)</f>
        <v>0</v>
      </c>
      <c r="S51" s="841">
        <f t="shared" ref="S51:S53" si="155">P51+R51</f>
        <v>0</v>
      </c>
      <c r="T51" s="842">
        <f t="shared" ref="T51:T53" si="156">ROUND((O51*+S51),0)</f>
        <v>0</v>
      </c>
      <c r="U51" s="842">
        <f t="shared" ref="U51:U53" si="157">ROUND((T51*0.5%),0)</f>
        <v>0</v>
      </c>
      <c r="V51" s="842">
        <f t="shared" ref="V51:V53" si="158">ROUND((T51-U51),0)</f>
        <v>0</v>
      </c>
      <c r="W51" s="953" t="s">
        <v>164</v>
      </c>
      <c r="X51" s="443"/>
      <c r="Y51" s="974"/>
    </row>
    <row r="52" spans="2:25" ht="19.5" customHeight="1">
      <c r="B52" s="120">
        <f t="shared" ref="B52" si="159">B51+1</f>
        <v>7</v>
      </c>
      <c r="C52" s="445"/>
      <c r="D52" s="127"/>
      <c r="E52" s="391"/>
      <c r="F52" s="122"/>
      <c r="G52" s="23"/>
      <c r="H52" s="24"/>
      <c r="I52" s="917"/>
      <c r="J52" s="845"/>
      <c r="K52" s="845"/>
      <c r="L52" s="837">
        <f t="shared" si="150"/>
        <v>0</v>
      </c>
      <c r="M52" s="838"/>
      <c r="N52" s="839">
        <f t="shared" si="151"/>
        <v>0</v>
      </c>
      <c r="O52" s="839">
        <f t="shared" si="152"/>
        <v>0</v>
      </c>
      <c r="P52" s="840"/>
      <c r="Q52" s="841">
        <f t="shared" si="153"/>
        <v>0</v>
      </c>
      <c r="R52" s="841">
        <f t="shared" si="154"/>
        <v>0</v>
      </c>
      <c r="S52" s="841">
        <f t="shared" si="155"/>
        <v>0</v>
      </c>
      <c r="T52" s="842">
        <f t="shared" si="156"/>
        <v>0</v>
      </c>
      <c r="U52" s="842">
        <f t="shared" si="157"/>
        <v>0</v>
      </c>
      <c r="V52" s="842">
        <f t="shared" si="158"/>
        <v>0</v>
      </c>
      <c r="W52" s="953" t="s">
        <v>164</v>
      </c>
      <c r="X52" s="443"/>
      <c r="Y52" s="974"/>
    </row>
    <row r="53" spans="2:25" ht="19.5" customHeight="1">
      <c r="B53" s="120">
        <f t="shared" si="47"/>
        <v>8</v>
      </c>
      <c r="C53" s="445"/>
      <c r="D53" s="127"/>
      <c r="E53" s="391"/>
      <c r="F53" s="122"/>
      <c r="G53" s="23"/>
      <c r="H53" s="24"/>
      <c r="I53" s="917"/>
      <c r="J53" s="845"/>
      <c r="K53" s="845"/>
      <c r="L53" s="837">
        <f t="shared" si="150"/>
        <v>0</v>
      </c>
      <c r="M53" s="838"/>
      <c r="N53" s="839">
        <f t="shared" si="151"/>
        <v>0</v>
      </c>
      <c r="O53" s="839">
        <f t="shared" si="152"/>
        <v>0</v>
      </c>
      <c r="P53" s="840"/>
      <c r="Q53" s="841">
        <f t="shared" si="153"/>
        <v>0</v>
      </c>
      <c r="R53" s="841">
        <f t="shared" si="154"/>
        <v>0</v>
      </c>
      <c r="S53" s="841">
        <f t="shared" si="155"/>
        <v>0</v>
      </c>
      <c r="T53" s="842">
        <f t="shared" si="156"/>
        <v>0</v>
      </c>
      <c r="U53" s="842">
        <f t="shared" si="157"/>
        <v>0</v>
      </c>
      <c r="V53" s="842">
        <f t="shared" si="158"/>
        <v>0</v>
      </c>
      <c r="W53" s="953" t="s">
        <v>164</v>
      </c>
      <c r="X53" s="443"/>
      <c r="Y53" s="974"/>
    </row>
    <row r="54" spans="2:25" ht="19.5" customHeight="1">
      <c r="B54" s="27"/>
      <c r="C54" s="1169" t="str">
        <f t="shared" ref="C54" si="160">"TOTAL TGL … "&amp;TEXT(DAY(C51),"00")</f>
        <v>TOTAL TGL … 07</v>
      </c>
      <c r="D54" s="1172"/>
      <c r="E54" s="1172"/>
      <c r="F54" s="1173"/>
      <c r="G54" s="110"/>
      <c r="H54" s="978" t="s">
        <v>188</v>
      </c>
      <c r="I54" s="110"/>
      <c r="J54" s="111">
        <f t="shared" ref="J54:L54" si="161">SUM(J51:J53)</f>
        <v>0</v>
      </c>
      <c r="K54" s="111">
        <f t="shared" si="161"/>
        <v>0</v>
      </c>
      <c r="L54" s="111">
        <f t="shared" si="161"/>
        <v>0</v>
      </c>
      <c r="M54" s="902">
        <f t="shared" ref="M54" si="162">IFERROR(N54/L54%,0)</f>
        <v>0</v>
      </c>
      <c r="N54" s="111">
        <f t="shared" ref="N54:O54" si="163">SUM(N51:N53)</f>
        <v>0</v>
      </c>
      <c r="O54" s="111">
        <f t="shared" si="163"/>
        <v>0</v>
      </c>
      <c r="P54" s="111"/>
      <c r="Q54" s="111">
        <f t="shared" ref="Q54" si="164">SUM(Q51:Q53)</f>
        <v>0</v>
      </c>
      <c r="R54" s="111"/>
      <c r="S54" s="111">
        <f t="shared" ref="S54:S58" si="165">IFERROR(T54/O54,0)</f>
        <v>0</v>
      </c>
      <c r="T54" s="111">
        <f t="shared" ref="T54:V54" si="166">SUM(T51:T53)</f>
        <v>0</v>
      </c>
      <c r="U54" s="111">
        <f t="shared" si="166"/>
        <v>0</v>
      </c>
      <c r="V54" s="111">
        <f t="shared" si="166"/>
        <v>0</v>
      </c>
      <c r="W54" s="111"/>
      <c r="X54" s="444">
        <f t="shared" ref="X54" si="167">V54</f>
        <v>0</v>
      </c>
      <c r="Y54" s="974">
        <f t="shared" ref="Y54" si="168">Y46+V54</f>
        <v>21807976</v>
      </c>
    </row>
    <row r="55" spans="2:25" ht="19.5" customHeight="1">
      <c r="B55" s="965"/>
      <c r="C55" s="1174" t="s">
        <v>46</v>
      </c>
      <c r="D55" s="1174"/>
      <c r="E55" s="1174"/>
      <c r="F55" s="1174"/>
      <c r="G55" s="30"/>
      <c r="H55" s="977" t="s">
        <v>189</v>
      </c>
      <c r="I55" s="966" t="s">
        <v>37</v>
      </c>
      <c r="J55" s="33">
        <f t="shared" ref="J55:L55" si="169">J54-J56</f>
        <v>0</v>
      </c>
      <c r="K55" s="33">
        <f t="shared" si="169"/>
        <v>0</v>
      </c>
      <c r="L55" s="33">
        <f t="shared" si="169"/>
        <v>0</v>
      </c>
      <c r="M55" s="963">
        <f t="shared" si="50"/>
        <v>0</v>
      </c>
      <c r="N55" s="33">
        <f t="shared" ref="N55:O55" si="170">N54-N56</f>
        <v>0</v>
      </c>
      <c r="O55" s="33">
        <f t="shared" si="170"/>
        <v>0</v>
      </c>
      <c r="P55" s="33"/>
      <c r="Q55" s="33">
        <f t="shared" ref="Q55" si="171">Q54-Q56</f>
        <v>0</v>
      </c>
      <c r="R55" s="455"/>
      <c r="S55" s="455">
        <f t="shared" si="165"/>
        <v>0</v>
      </c>
      <c r="T55" s="33">
        <f t="shared" ref="T55:V55" si="172">T54-T56</f>
        <v>0</v>
      </c>
      <c r="U55" s="33">
        <f t="shared" si="172"/>
        <v>0</v>
      </c>
      <c r="V55" s="33">
        <f t="shared" si="172"/>
        <v>0</v>
      </c>
      <c r="W55" s="967"/>
      <c r="X55" s="440"/>
      <c r="Y55" s="974">
        <f t="shared" si="56"/>
        <v>0</v>
      </c>
    </row>
    <row r="56" spans="2:25" ht="19.5" customHeight="1">
      <c r="B56" s="968"/>
      <c r="C56" s="1199"/>
      <c r="D56" s="1199"/>
      <c r="E56" s="1199"/>
      <c r="F56" s="1199"/>
      <c r="G56" s="969"/>
      <c r="H56" s="980" t="s">
        <v>190</v>
      </c>
      <c r="I56" s="970" t="s">
        <v>38</v>
      </c>
      <c r="J56" s="971">
        <f t="shared" ref="J56:L56" si="173">SUM(J51:J53)</f>
        <v>0</v>
      </c>
      <c r="K56" s="971">
        <f t="shared" si="173"/>
        <v>0</v>
      </c>
      <c r="L56" s="971">
        <f t="shared" si="173"/>
        <v>0</v>
      </c>
      <c r="M56" s="964">
        <f t="shared" si="50"/>
        <v>0</v>
      </c>
      <c r="N56" s="971">
        <f t="shared" ref="N56:O56" si="174">SUM(N51:N53)</f>
        <v>0</v>
      </c>
      <c r="O56" s="971">
        <f t="shared" si="174"/>
        <v>0</v>
      </c>
      <c r="P56" s="971"/>
      <c r="Q56" s="971">
        <f t="shared" ref="Q56" si="175">SUM(Q51:Q53)</f>
        <v>0</v>
      </c>
      <c r="R56" s="973"/>
      <c r="S56" s="973">
        <f t="shared" si="165"/>
        <v>0</v>
      </c>
      <c r="T56" s="971">
        <f t="shared" ref="T56:V56" si="176">SUM(T51:T53)</f>
        <v>0</v>
      </c>
      <c r="U56" s="971">
        <f t="shared" si="176"/>
        <v>0</v>
      </c>
      <c r="V56" s="971">
        <f t="shared" si="176"/>
        <v>0</v>
      </c>
      <c r="W56" s="972"/>
      <c r="X56" s="441"/>
      <c r="Y56" s="974">
        <f t="shared" si="56"/>
        <v>21807976</v>
      </c>
    </row>
    <row r="57" spans="2:25" ht="19.5" customHeight="1">
      <c r="B57" s="965"/>
      <c r="C57" s="1174" t="s">
        <v>47</v>
      </c>
      <c r="D57" s="1174"/>
      <c r="E57" s="1174"/>
      <c r="F57" s="1174"/>
      <c r="G57" s="30"/>
      <c r="H57" s="977" t="s">
        <v>191</v>
      </c>
      <c r="I57" s="966" t="s">
        <v>37</v>
      </c>
      <c r="J57" s="33"/>
      <c r="K57" s="33"/>
      <c r="L57" s="33"/>
      <c r="M57" s="963">
        <f t="shared" si="50"/>
        <v>0</v>
      </c>
      <c r="N57" s="33"/>
      <c r="O57" s="33"/>
      <c r="P57" s="33"/>
      <c r="Q57" s="33"/>
      <c r="R57" s="455"/>
      <c r="S57" s="455">
        <f t="shared" si="165"/>
        <v>0</v>
      </c>
      <c r="T57" s="33"/>
      <c r="U57" s="33"/>
      <c r="V57" s="33"/>
      <c r="W57" s="967"/>
      <c r="X57" s="442"/>
      <c r="Y57" s="974">
        <f t="shared" si="56"/>
        <v>0</v>
      </c>
    </row>
    <row r="58" spans="2:25" ht="19.5" customHeight="1">
      <c r="B58" s="968"/>
      <c r="C58" s="1199"/>
      <c r="D58" s="1199"/>
      <c r="E58" s="1199"/>
      <c r="F58" s="1199"/>
      <c r="G58" s="969"/>
      <c r="H58" s="979" t="s">
        <v>192</v>
      </c>
      <c r="I58" s="970" t="s">
        <v>38</v>
      </c>
      <c r="J58" s="971"/>
      <c r="K58" s="971"/>
      <c r="L58" s="971"/>
      <c r="M58" s="964">
        <f t="shared" si="50"/>
        <v>0</v>
      </c>
      <c r="N58" s="971"/>
      <c r="O58" s="971"/>
      <c r="P58" s="971"/>
      <c r="Q58" s="971"/>
      <c r="R58" s="973"/>
      <c r="S58" s="973">
        <f t="shared" si="165"/>
        <v>0</v>
      </c>
      <c r="T58" s="971"/>
      <c r="U58" s="971"/>
      <c r="V58" s="971"/>
      <c r="W58" s="972"/>
      <c r="X58" s="440"/>
      <c r="Y58" s="974">
        <f t="shared" si="56"/>
        <v>0</v>
      </c>
    </row>
    <row r="59" spans="2:25" ht="19.5" customHeight="1">
      <c r="B59" s="120">
        <v>7</v>
      </c>
      <c r="C59" s="928">
        <f t="shared" ref="C59" si="177">C51+1</f>
        <v>43929</v>
      </c>
      <c r="D59" s="127"/>
      <c r="E59" s="391"/>
      <c r="F59" s="122" t="s">
        <v>36</v>
      </c>
      <c r="G59" s="23"/>
      <c r="H59" s="24"/>
      <c r="I59" s="917"/>
      <c r="J59" s="845"/>
      <c r="K59" s="845"/>
      <c r="L59" s="837">
        <f t="shared" ref="L59:L61" si="178">+J59-K59</f>
        <v>0</v>
      </c>
      <c r="M59" s="838"/>
      <c r="N59" s="839">
        <f t="shared" ref="N59:N61" si="179">L59*M59%</f>
        <v>0</v>
      </c>
      <c r="O59" s="839">
        <f t="shared" ref="O59:O61" si="180">L59-N59</f>
        <v>0</v>
      </c>
      <c r="P59" s="840"/>
      <c r="Q59" s="841">
        <f t="shared" ref="Q59:Q61" si="181">ROUND((O59*P59),0)</f>
        <v>0</v>
      </c>
      <c r="R59" s="841">
        <f t="shared" ref="R59:R61" si="182">ROUND(P59*0.5025%,2)</f>
        <v>0</v>
      </c>
      <c r="S59" s="841">
        <f t="shared" ref="S59:S61" si="183">P59+R59</f>
        <v>0</v>
      </c>
      <c r="T59" s="842">
        <f t="shared" ref="T59:T61" si="184">ROUND((O59*+S59),0)</f>
        <v>0</v>
      </c>
      <c r="U59" s="842">
        <f t="shared" ref="U59:U61" si="185">ROUND((T59*0.5%),0)</f>
        <v>0</v>
      </c>
      <c r="V59" s="842">
        <f t="shared" ref="V59:V61" si="186">ROUND((T59-U59),0)</f>
        <v>0</v>
      </c>
      <c r="W59" s="953" t="s">
        <v>164</v>
      </c>
      <c r="X59" s="443"/>
      <c r="Y59" s="974"/>
    </row>
    <row r="60" spans="2:25" ht="19.5" customHeight="1">
      <c r="B60" s="120">
        <f t="shared" ref="B60" si="187">B59+1</f>
        <v>8</v>
      </c>
      <c r="C60" s="445"/>
      <c r="D60" s="127"/>
      <c r="E60" s="391"/>
      <c r="F60" s="122"/>
      <c r="G60" s="23"/>
      <c r="H60" s="24"/>
      <c r="I60" s="917"/>
      <c r="J60" s="845"/>
      <c r="K60" s="845"/>
      <c r="L60" s="837">
        <f t="shared" si="178"/>
        <v>0</v>
      </c>
      <c r="M60" s="838"/>
      <c r="N60" s="839">
        <f t="shared" si="179"/>
        <v>0</v>
      </c>
      <c r="O60" s="839">
        <f t="shared" si="180"/>
        <v>0</v>
      </c>
      <c r="P60" s="840"/>
      <c r="Q60" s="841">
        <f t="shared" si="181"/>
        <v>0</v>
      </c>
      <c r="R60" s="841">
        <f t="shared" si="182"/>
        <v>0</v>
      </c>
      <c r="S60" s="841">
        <f t="shared" si="183"/>
        <v>0</v>
      </c>
      <c r="T60" s="842">
        <f t="shared" si="184"/>
        <v>0</v>
      </c>
      <c r="U60" s="842">
        <f t="shared" si="185"/>
        <v>0</v>
      </c>
      <c r="V60" s="842">
        <f t="shared" si="186"/>
        <v>0</v>
      </c>
      <c r="W60" s="953" t="s">
        <v>164</v>
      </c>
      <c r="X60" s="443"/>
      <c r="Y60" s="974"/>
    </row>
    <row r="61" spans="2:25" ht="19.5" customHeight="1">
      <c r="B61" s="120">
        <f t="shared" si="47"/>
        <v>9</v>
      </c>
      <c r="C61" s="445"/>
      <c r="D61" s="127"/>
      <c r="E61" s="391"/>
      <c r="F61" s="122"/>
      <c r="G61" s="23"/>
      <c r="H61" s="24"/>
      <c r="I61" s="917"/>
      <c r="J61" s="845"/>
      <c r="K61" s="845"/>
      <c r="L61" s="837">
        <f t="shared" si="178"/>
        <v>0</v>
      </c>
      <c r="M61" s="838"/>
      <c r="N61" s="839">
        <f t="shared" si="179"/>
        <v>0</v>
      </c>
      <c r="O61" s="839">
        <f t="shared" si="180"/>
        <v>0</v>
      </c>
      <c r="P61" s="840"/>
      <c r="Q61" s="841">
        <f t="shared" si="181"/>
        <v>0</v>
      </c>
      <c r="R61" s="841">
        <f t="shared" si="182"/>
        <v>0</v>
      </c>
      <c r="S61" s="841">
        <f t="shared" si="183"/>
        <v>0</v>
      </c>
      <c r="T61" s="842">
        <f t="shared" si="184"/>
        <v>0</v>
      </c>
      <c r="U61" s="842">
        <f t="shared" si="185"/>
        <v>0</v>
      </c>
      <c r="V61" s="842">
        <f t="shared" si="186"/>
        <v>0</v>
      </c>
      <c r="W61" s="953" t="s">
        <v>164</v>
      </c>
      <c r="X61" s="443"/>
      <c r="Y61" s="974"/>
    </row>
    <row r="62" spans="2:25" ht="19.5" customHeight="1">
      <c r="B62" s="27"/>
      <c r="C62" s="1169" t="str">
        <f t="shared" ref="C62" si="188">"TOTAL TGL … "&amp;TEXT(DAY(C59),"00")</f>
        <v>TOTAL TGL … 08</v>
      </c>
      <c r="D62" s="1172"/>
      <c r="E62" s="1172"/>
      <c r="F62" s="1173"/>
      <c r="G62" s="110"/>
      <c r="H62" s="978" t="s">
        <v>188</v>
      </c>
      <c r="I62" s="110"/>
      <c r="J62" s="111">
        <f t="shared" ref="J62:L62" si="189">SUM(J59:J61)</f>
        <v>0</v>
      </c>
      <c r="K62" s="111">
        <f t="shared" si="189"/>
        <v>0</v>
      </c>
      <c r="L62" s="111">
        <f t="shared" si="189"/>
        <v>0</v>
      </c>
      <c r="M62" s="902">
        <f t="shared" ref="M62" si="190">IFERROR(N62/L62%,0)</f>
        <v>0</v>
      </c>
      <c r="N62" s="111">
        <f t="shared" ref="N62:O62" si="191">SUM(N59:N61)</f>
        <v>0</v>
      </c>
      <c r="O62" s="111">
        <f t="shared" si="191"/>
        <v>0</v>
      </c>
      <c r="P62" s="111"/>
      <c r="Q62" s="111">
        <f t="shared" ref="Q62" si="192">SUM(Q59:Q61)</f>
        <v>0</v>
      </c>
      <c r="R62" s="111"/>
      <c r="S62" s="111">
        <f t="shared" ref="S62:S66" si="193">IFERROR(T62/O62,0)</f>
        <v>0</v>
      </c>
      <c r="T62" s="111">
        <f t="shared" ref="T62:V62" si="194">SUM(T59:T61)</f>
        <v>0</v>
      </c>
      <c r="U62" s="111">
        <f t="shared" si="194"/>
        <v>0</v>
      </c>
      <c r="V62" s="111">
        <f t="shared" si="194"/>
        <v>0</v>
      </c>
      <c r="W62" s="111"/>
      <c r="X62" s="444">
        <f t="shared" ref="X62" si="195">V62</f>
        <v>0</v>
      </c>
      <c r="Y62" s="974">
        <f t="shared" ref="Y62" si="196">Y54+V62</f>
        <v>21807976</v>
      </c>
    </row>
    <row r="63" spans="2:25" ht="19.5" customHeight="1">
      <c r="B63" s="965"/>
      <c r="C63" s="1174" t="s">
        <v>46</v>
      </c>
      <c r="D63" s="1174"/>
      <c r="E63" s="1174"/>
      <c r="F63" s="1174"/>
      <c r="G63" s="30"/>
      <c r="H63" s="977" t="s">
        <v>189</v>
      </c>
      <c r="I63" s="966" t="s">
        <v>37</v>
      </c>
      <c r="J63" s="33">
        <f t="shared" ref="J63:L63" si="197">J62-J64</f>
        <v>0</v>
      </c>
      <c r="K63" s="33">
        <f t="shared" si="197"/>
        <v>0</v>
      </c>
      <c r="L63" s="33">
        <f t="shared" si="197"/>
        <v>0</v>
      </c>
      <c r="M63" s="963">
        <f t="shared" si="50"/>
        <v>0</v>
      </c>
      <c r="N63" s="33">
        <f t="shared" ref="N63:O63" si="198">N62-N64</f>
        <v>0</v>
      </c>
      <c r="O63" s="33">
        <f t="shared" si="198"/>
        <v>0</v>
      </c>
      <c r="P63" s="33"/>
      <c r="Q63" s="33">
        <f t="shared" ref="Q63" si="199">Q62-Q64</f>
        <v>0</v>
      </c>
      <c r="R63" s="455"/>
      <c r="S63" s="455">
        <f t="shared" si="193"/>
        <v>0</v>
      </c>
      <c r="T63" s="33">
        <f t="shared" ref="T63:V63" si="200">T62-T64</f>
        <v>0</v>
      </c>
      <c r="U63" s="33">
        <f t="shared" si="200"/>
        <v>0</v>
      </c>
      <c r="V63" s="33">
        <f t="shared" si="200"/>
        <v>0</v>
      </c>
      <c r="W63" s="967"/>
      <c r="X63" s="440"/>
      <c r="Y63" s="974">
        <f t="shared" si="56"/>
        <v>0</v>
      </c>
    </row>
    <row r="64" spans="2:25" ht="19.5" customHeight="1">
      <c r="B64" s="968"/>
      <c r="C64" s="1199"/>
      <c r="D64" s="1199"/>
      <c r="E64" s="1199"/>
      <c r="F64" s="1199"/>
      <c r="G64" s="969"/>
      <c r="H64" s="980" t="s">
        <v>190</v>
      </c>
      <c r="I64" s="970" t="s">
        <v>38</v>
      </c>
      <c r="J64" s="971">
        <f t="shared" ref="J64:L64" si="201">SUM(J59:J61)</f>
        <v>0</v>
      </c>
      <c r="K64" s="971">
        <f t="shared" si="201"/>
        <v>0</v>
      </c>
      <c r="L64" s="971">
        <f t="shared" si="201"/>
        <v>0</v>
      </c>
      <c r="M64" s="964">
        <f t="shared" si="50"/>
        <v>0</v>
      </c>
      <c r="N64" s="971">
        <f t="shared" ref="N64:O64" si="202">SUM(N59:N61)</f>
        <v>0</v>
      </c>
      <c r="O64" s="971">
        <f t="shared" si="202"/>
        <v>0</v>
      </c>
      <c r="P64" s="971"/>
      <c r="Q64" s="971">
        <f t="shared" ref="Q64" si="203">SUM(Q59:Q61)</f>
        <v>0</v>
      </c>
      <c r="R64" s="973"/>
      <c r="S64" s="973">
        <f t="shared" si="193"/>
        <v>0</v>
      </c>
      <c r="T64" s="971">
        <f t="shared" ref="T64:V64" si="204">SUM(T59:T61)</f>
        <v>0</v>
      </c>
      <c r="U64" s="971">
        <f t="shared" si="204"/>
        <v>0</v>
      </c>
      <c r="V64" s="971">
        <f t="shared" si="204"/>
        <v>0</v>
      </c>
      <c r="W64" s="972"/>
      <c r="X64" s="441"/>
      <c r="Y64" s="974">
        <f t="shared" si="56"/>
        <v>21807976</v>
      </c>
    </row>
    <row r="65" spans="2:25" ht="19.5" customHeight="1">
      <c r="B65" s="965"/>
      <c r="C65" s="1174" t="s">
        <v>47</v>
      </c>
      <c r="D65" s="1174"/>
      <c r="E65" s="1174"/>
      <c r="F65" s="1174"/>
      <c r="G65" s="30"/>
      <c r="H65" s="977" t="s">
        <v>191</v>
      </c>
      <c r="I65" s="966" t="s">
        <v>37</v>
      </c>
      <c r="J65" s="33"/>
      <c r="K65" s="33"/>
      <c r="L65" s="33"/>
      <c r="M65" s="963">
        <f t="shared" si="50"/>
        <v>0</v>
      </c>
      <c r="N65" s="33"/>
      <c r="O65" s="33"/>
      <c r="P65" s="33"/>
      <c r="Q65" s="33"/>
      <c r="R65" s="455"/>
      <c r="S65" s="455">
        <f t="shared" si="193"/>
        <v>0</v>
      </c>
      <c r="T65" s="33"/>
      <c r="U65" s="33"/>
      <c r="V65" s="33"/>
      <c r="W65" s="967"/>
      <c r="X65" s="442"/>
      <c r="Y65" s="974">
        <f t="shared" si="56"/>
        <v>0</v>
      </c>
    </row>
    <row r="66" spans="2:25" ht="19.5" customHeight="1">
      <c r="B66" s="968"/>
      <c r="C66" s="1199"/>
      <c r="D66" s="1199"/>
      <c r="E66" s="1199"/>
      <c r="F66" s="1199"/>
      <c r="G66" s="969"/>
      <c r="H66" s="979" t="s">
        <v>192</v>
      </c>
      <c r="I66" s="970" t="s">
        <v>38</v>
      </c>
      <c r="J66" s="971"/>
      <c r="K66" s="971"/>
      <c r="L66" s="971"/>
      <c r="M66" s="964">
        <f t="shared" si="50"/>
        <v>0</v>
      </c>
      <c r="N66" s="971"/>
      <c r="O66" s="971"/>
      <c r="P66" s="971"/>
      <c r="Q66" s="971"/>
      <c r="R66" s="973"/>
      <c r="S66" s="973">
        <f t="shared" si="193"/>
        <v>0</v>
      </c>
      <c r="T66" s="971"/>
      <c r="U66" s="971"/>
      <c r="V66" s="971"/>
      <c r="W66" s="972"/>
      <c r="X66" s="440"/>
      <c r="Y66" s="974">
        <f t="shared" si="56"/>
        <v>0</v>
      </c>
    </row>
    <row r="67" spans="2:25" ht="19.5" customHeight="1">
      <c r="B67" s="120">
        <v>8</v>
      </c>
      <c r="C67" s="928">
        <f t="shared" ref="C67" si="205">C59+1</f>
        <v>43930</v>
      </c>
      <c r="D67" s="127"/>
      <c r="E67" s="391"/>
      <c r="F67" s="122" t="s">
        <v>36</v>
      </c>
      <c r="G67" s="23"/>
      <c r="H67" s="24"/>
      <c r="I67" s="917"/>
      <c r="J67" s="845"/>
      <c r="K67" s="845"/>
      <c r="L67" s="837">
        <f t="shared" ref="L67:L69" si="206">+J67-K67</f>
        <v>0</v>
      </c>
      <c r="M67" s="838"/>
      <c r="N67" s="839">
        <f t="shared" ref="N67:N69" si="207">L67*M67%</f>
        <v>0</v>
      </c>
      <c r="O67" s="839">
        <f t="shared" ref="O67:O69" si="208">L67-N67</f>
        <v>0</v>
      </c>
      <c r="P67" s="840"/>
      <c r="Q67" s="841">
        <f t="shared" ref="Q67:Q69" si="209">ROUND((O67*P67),0)</f>
        <v>0</v>
      </c>
      <c r="R67" s="841">
        <f t="shared" ref="R67:R69" si="210">ROUND(P67*0.5025%,2)</f>
        <v>0</v>
      </c>
      <c r="S67" s="841">
        <f t="shared" ref="S67:S69" si="211">P67+R67</f>
        <v>0</v>
      </c>
      <c r="T67" s="842">
        <f t="shared" ref="T67:T69" si="212">ROUND((O67*+S67),0)</f>
        <v>0</v>
      </c>
      <c r="U67" s="842">
        <f t="shared" ref="U67:U69" si="213">ROUND((T67*0.5%),0)</f>
        <v>0</v>
      </c>
      <c r="V67" s="842">
        <f t="shared" ref="V67:V69" si="214">ROUND((T67-U67),0)</f>
        <v>0</v>
      </c>
      <c r="W67" s="953" t="s">
        <v>164</v>
      </c>
      <c r="X67" s="443"/>
      <c r="Y67" s="974"/>
    </row>
    <row r="68" spans="2:25" ht="19.5" customHeight="1">
      <c r="B68" s="120">
        <f t="shared" ref="B68" si="215">B67+1</f>
        <v>9</v>
      </c>
      <c r="C68" s="445"/>
      <c r="D68" s="127"/>
      <c r="E68" s="391"/>
      <c r="F68" s="122"/>
      <c r="G68" s="23"/>
      <c r="H68" s="24"/>
      <c r="I68" s="917"/>
      <c r="J68" s="845"/>
      <c r="K68" s="845"/>
      <c r="L68" s="837">
        <f t="shared" si="206"/>
        <v>0</v>
      </c>
      <c r="M68" s="838"/>
      <c r="N68" s="839">
        <f t="shared" si="207"/>
        <v>0</v>
      </c>
      <c r="O68" s="839">
        <f t="shared" si="208"/>
        <v>0</v>
      </c>
      <c r="P68" s="840"/>
      <c r="Q68" s="841">
        <f t="shared" si="209"/>
        <v>0</v>
      </c>
      <c r="R68" s="841">
        <f t="shared" si="210"/>
        <v>0</v>
      </c>
      <c r="S68" s="841">
        <f t="shared" si="211"/>
        <v>0</v>
      </c>
      <c r="T68" s="842">
        <f t="shared" si="212"/>
        <v>0</v>
      </c>
      <c r="U68" s="842">
        <f t="shared" si="213"/>
        <v>0</v>
      </c>
      <c r="V68" s="842">
        <f t="shared" si="214"/>
        <v>0</v>
      </c>
      <c r="W68" s="953" t="s">
        <v>164</v>
      </c>
      <c r="X68" s="443"/>
      <c r="Y68" s="974"/>
    </row>
    <row r="69" spans="2:25" ht="19.5" customHeight="1">
      <c r="B69" s="120">
        <f t="shared" si="47"/>
        <v>10</v>
      </c>
      <c r="C69" s="445"/>
      <c r="D69" s="127"/>
      <c r="E69" s="391"/>
      <c r="F69" s="122"/>
      <c r="G69" s="23"/>
      <c r="H69" s="24"/>
      <c r="I69" s="917"/>
      <c r="J69" s="845"/>
      <c r="K69" s="845"/>
      <c r="L69" s="837">
        <f t="shared" si="206"/>
        <v>0</v>
      </c>
      <c r="M69" s="838"/>
      <c r="N69" s="839">
        <f t="shared" si="207"/>
        <v>0</v>
      </c>
      <c r="O69" s="839">
        <f t="shared" si="208"/>
        <v>0</v>
      </c>
      <c r="P69" s="840"/>
      <c r="Q69" s="841">
        <f t="shared" si="209"/>
        <v>0</v>
      </c>
      <c r="R69" s="841">
        <f t="shared" si="210"/>
        <v>0</v>
      </c>
      <c r="S69" s="841">
        <f t="shared" si="211"/>
        <v>0</v>
      </c>
      <c r="T69" s="842">
        <f t="shared" si="212"/>
        <v>0</v>
      </c>
      <c r="U69" s="842">
        <f t="shared" si="213"/>
        <v>0</v>
      </c>
      <c r="V69" s="842">
        <f t="shared" si="214"/>
        <v>0</v>
      </c>
      <c r="W69" s="953" t="s">
        <v>164</v>
      </c>
      <c r="X69" s="443"/>
      <c r="Y69" s="974"/>
    </row>
    <row r="70" spans="2:25" ht="19.5" customHeight="1">
      <c r="B70" s="27"/>
      <c r="C70" s="1169" t="str">
        <f t="shared" ref="C70" si="216">"TOTAL TGL … "&amp;TEXT(DAY(C67),"00")</f>
        <v>TOTAL TGL … 09</v>
      </c>
      <c r="D70" s="1172"/>
      <c r="E70" s="1172"/>
      <c r="F70" s="1173"/>
      <c r="G70" s="110"/>
      <c r="H70" s="978" t="s">
        <v>188</v>
      </c>
      <c r="I70" s="110"/>
      <c r="J70" s="111">
        <f t="shared" ref="J70:L70" si="217">SUM(J67:J69)</f>
        <v>0</v>
      </c>
      <c r="K70" s="111">
        <f t="shared" si="217"/>
        <v>0</v>
      </c>
      <c r="L70" s="111">
        <f t="shared" si="217"/>
        <v>0</v>
      </c>
      <c r="M70" s="902">
        <f t="shared" ref="M70" si="218">IFERROR(N70/L70%,0)</f>
        <v>0</v>
      </c>
      <c r="N70" s="111">
        <f t="shared" ref="N70:O70" si="219">SUM(N67:N69)</f>
        <v>0</v>
      </c>
      <c r="O70" s="111">
        <f t="shared" si="219"/>
        <v>0</v>
      </c>
      <c r="P70" s="111"/>
      <c r="Q70" s="111">
        <f t="shared" ref="Q70" si="220">SUM(Q67:Q69)</f>
        <v>0</v>
      </c>
      <c r="R70" s="111"/>
      <c r="S70" s="111">
        <f t="shared" ref="S70:S74" si="221">IFERROR(T70/O70,0)</f>
        <v>0</v>
      </c>
      <c r="T70" s="111">
        <f t="shared" ref="T70:V70" si="222">SUM(T67:T69)</f>
        <v>0</v>
      </c>
      <c r="U70" s="111">
        <f t="shared" si="222"/>
        <v>0</v>
      </c>
      <c r="V70" s="111">
        <f t="shared" si="222"/>
        <v>0</v>
      </c>
      <c r="W70" s="111"/>
      <c r="X70" s="444">
        <f t="shared" ref="X70" si="223">V70</f>
        <v>0</v>
      </c>
      <c r="Y70" s="974">
        <f t="shared" ref="Y70" si="224">Y62+V70</f>
        <v>21807976</v>
      </c>
    </row>
    <row r="71" spans="2:25" ht="19.5" customHeight="1">
      <c r="B71" s="965"/>
      <c r="C71" s="1174" t="s">
        <v>46</v>
      </c>
      <c r="D71" s="1174"/>
      <c r="E71" s="1174"/>
      <c r="F71" s="1174"/>
      <c r="G71" s="30"/>
      <c r="H71" s="977" t="s">
        <v>189</v>
      </c>
      <c r="I71" s="966" t="s">
        <v>37</v>
      </c>
      <c r="J71" s="33">
        <f t="shared" ref="J71:L71" si="225">J70-J72</f>
        <v>0</v>
      </c>
      <c r="K71" s="33">
        <f t="shared" si="225"/>
        <v>0</v>
      </c>
      <c r="L71" s="33">
        <f t="shared" si="225"/>
        <v>0</v>
      </c>
      <c r="M71" s="963">
        <f t="shared" si="50"/>
        <v>0</v>
      </c>
      <c r="N71" s="33">
        <f t="shared" ref="N71:O71" si="226">N70-N72</f>
        <v>0</v>
      </c>
      <c r="O71" s="33">
        <f t="shared" si="226"/>
        <v>0</v>
      </c>
      <c r="P71" s="33"/>
      <c r="Q71" s="33">
        <f t="shared" ref="Q71" si="227">Q70-Q72</f>
        <v>0</v>
      </c>
      <c r="R71" s="455"/>
      <c r="S71" s="455">
        <f t="shared" si="221"/>
        <v>0</v>
      </c>
      <c r="T71" s="33">
        <f t="shared" ref="T71:V71" si="228">T70-T72</f>
        <v>0</v>
      </c>
      <c r="U71" s="33">
        <f t="shared" si="228"/>
        <v>0</v>
      </c>
      <c r="V71" s="33">
        <f t="shared" si="228"/>
        <v>0</v>
      </c>
      <c r="W71" s="967"/>
      <c r="X71" s="440"/>
      <c r="Y71" s="974">
        <f t="shared" si="56"/>
        <v>0</v>
      </c>
    </row>
    <row r="72" spans="2:25" ht="19.5" customHeight="1">
      <c r="B72" s="968"/>
      <c r="C72" s="1199"/>
      <c r="D72" s="1199"/>
      <c r="E72" s="1199"/>
      <c r="F72" s="1199"/>
      <c r="G72" s="969"/>
      <c r="H72" s="980" t="s">
        <v>190</v>
      </c>
      <c r="I72" s="970" t="s">
        <v>38</v>
      </c>
      <c r="J72" s="971">
        <f t="shared" ref="J72:L72" si="229">SUM(J67:J69)</f>
        <v>0</v>
      </c>
      <c r="K72" s="971">
        <f t="shared" si="229"/>
        <v>0</v>
      </c>
      <c r="L72" s="971">
        <f t="shared" si="229"/>
        <v>0</v>
      </c>
      <c r="M72" s="964">
        <f t="shared" si="50"/>
        <v>0</v>
      </c>
      <c r="N72" s="971">
        <f t="shared" ref="N72:O72" si="230">SUM(N67:N69)</f>
        <v>0</v>
      </c>
      <c r="O72" s="971">
        <f t="shared" si="230"/>
        <v>0</v>
      </c>
      <c r="P72" s="971"/>
      <c r="Q72" s="971">
        <f t="shared" ref="Q72" si="231">SUM(Q67:Q69)</f>
        <v>0</v>
      </c>
      <c r="R72" s="973"/>
      <c r="S72" s="973">
        <f t="shared" si="221"/>
        <v>0</v>
      </c>
      <c r="T72" s="971">
        <f t="shared" ref="T72:V72" si="232">SUM(T67:T69)</f>
        <v>0</v>
      </c>
      <c r="U72" s="971">
        <f t="shared" si="232"/>
        <v>0</v>
      </c>
      <c r="V72" s="971">
        <f t="shared" si="232"/>
        <v>0</v>
      </c>
      <c r="W72" s="972"/>
      <c r="X72" s="441"/>
      <c r="Y72" s="974">
        <f t="shared" si="56"/>
        <v>21807976</v>
      </c>
    </row>
    <row r="73" spans="2:25" ht="19.5" customHeight="1">
      <c r="B73" s="965"/>
      <c r="C73" s="1174" t="s">
        <v>47</v>
      </c>
      <c r="D73" s="1174"/>
      <c r="E73" s="1174"/>
      <c r="F73" s="1174"/>
      <c r="G73" s="30"/>
      <c r="H73" s="977" t="s">
        <v>191</v>
      </c>
      <c r="I73" s="966" t="s">
        <v>37</v>
      </c>
      <c r="J73" s="33"/>
      <c r="K73" s="33"/>
      <c r="L73" s="33"/>
      <c r="M73" s="963">
        <f t="shared" si="50"/>
        <v>0</v>
      </c>
      <c r="N73" s="33"/>
      <c r="O73" s="33"/>
      <c r="P73" s="33"/>
      <c r="Q73" s="33"/>
      <c r="R73" s="455"/>
      <c r="S73" s="455">
        <f t="shared" si="221"/>
        <v>0</v>
      </c>
      <c r="T73" s="33"/>
      <c r="U73" s="33"/>
      <c r="V73" s="33"/>
      <c r="W73" s="967"/>
      <c r="X73" s="442"/>
      <c r="Y73" s="974">
        <f t="shared" si="56"/>
        <v>0</v>
      </c>
    </row>
    <row r="74" spans="2:25" ht="19.5" customHeight="1">
      <c r="B74" s="968"/>
      <c r="C74" s="1199"/>
      <c r="D74" s="1199"/>
      <c r="E74" s="1199"/>
      <c r="F74" s="1199"/>
      <c r="G74" s="969"/>
      <c r="H74" s="979" t="s">
        <v>192</v>
      </c>
      <c r="I74" s="970" t="s">
        <v>38</v>
      </c>
      <c r="J74" s="971"/>
      <c r="K74" s="971"/>
      <c r="L74" s="971"/>
      <c r="M74" s="964">
        <f t="shared" si="50"/>
        <v>0</v>
      </c>
      <c r="N74" s="971"/>
      <c r="O74" s="971"/>
      <c r="P74" s="971"/>
      <c r="Q74" s="971"/>
      <c r="R74" s="973"/>
      <c r="S74" s="973">
        <f t="shared" si="221"/>
        <v>0</v>
      </c>
      <c r="T74" s="971"/>
      <c r="U74" s="971"/>
      <c r="V74" s="971"/>
      <c r="W74" s="972"/>
      <c r="X74" s="440"/>
      <c r="Y74" s="974">
        <f t="shared" si="56"/>
        <v>0</v>
      </c>
    </row>
    <row r="75" spans="2:25" ht="19.5" customHeight="1">
      <c r="B75" s="120">
        <v>9</v>
      </c>
      <c r="C75" s="928">
        <f t="shared" ref="C75" si="233">C67+1</f>
        <v>43931</v>
      </c>
      <c r="D75" s="127"/>
      <c r="E75" s="391"/>
      <c r="F75" s="122" t="s">
        <v>36</v>
      </c>
      <c r="G75" s="23"/>
      <c r="H75" s="24"/>
      <c r="I75" s="917"/>
      <c r="J75" s="845"/>
      <c r="K75" s="845"/>
      <c r="L75" s="837">
        <f t="shared" ref="L75:L77" si="234">+J75-K75</f>
        <v>0</v>
      </c>
      <c r="M75" s="838"/>
      <c r="N75" s="839">
        <f t="shared" ref="N75:N77" si="235">L75*M75%</f>
        <v>0</v>
      </c>
      <c r="O75" s="839">
        <f t="shared" ref="O75:O77" si="236">L75-N75</f>
        <v>0</v>
      </c>
      <c r="P75" s="840"/>
      <c r="Q75" s="841">
        <f t="shared" ref="Q75:Q77" si="237">ROUND((O75*P75),0)</f>
        <v>0</v>
      </c>
      <c r="R75" s="841">
        <f t="shared" ref="R75:R77" si="238">ROUND(P75*0.5025%,2)</f>
        <v>0</v>
      </c>
      <c r="S75" s="841">
        <f t="shared" ref="S75:S77" si="239">P75+R75</f>
        <v>0</v>
      </c>
      <c r="T75" s="842">
        <f t="shared" ref="T75:T77" si="240">ROUND((O75*+S75),0)</f>
        <v>0</v>
      </c>
      <c r="U75" s="842">
        <f t="shared" ref="U75:U77" si="241">ROUND((T75*0.5%),0)</f>
        <v>0</v>
      </c>
      <c r="V75" s="842">
        <f t="shared" ref="V75:V77" si="242">ROUND((T75-U75),0)</f>
        <v>0</v>
      </c>
      <c r="W75" s="953" t="s">
        <v>164</v>
      </c>
      <c r="X75" s="443"/>
      <c r="Y75" s="974"/>
    </row>
    <row r="76" spans="2:25" ht="19.5" customHeight="1">
      <c r="B76" s="120">
        <f t="shared" ref="B76" si="243">B75+1</f>
        <v>10</v>
      </c>
      <c r="C76" s="445"/>
      <c r="D76" s="127"/>
      <c r="E76" s="391"/>
      <c r="F76" s="122"/>
      <c r="G76" s="23"/>
      <c r="H76" s="24"/>
      <c r="I76" s="917"/>
      <c r="J76" s="845"/>
      <c r="K76" s="845"/>
      <c r="L76" s="837">
        <f t="shared" si="234"/>
        <v>0</v>
      </c>
      <c r="M76" s="838"/>
      <c r="N76" s="839">
        <f t="shared" si="235"/>
        <v>0</v>
      </c>
      <c r="O76" s="839">
        <f t="shared" si="236"/>
        <v>0</v>
      </c>
      <c r="P76" s="840"/>
      <c r="Q76" s="841">
        <f t="shared" si="237"/>
        <v>0</v>
      </c>
      <c r="R76" s="841">
        <f t="shared" si="238"/>
        <v>0</v>
      </c>
      <c r="S76" s="841">
        <f t="shared" si="239"/>
        <v>0</v>
      </c>
      <c r="T76" s="842">
        <f t="shared" si="240"/>
        <v>0</v>
      </c>
      <c r="U76" s="842">
        <f t="shared" si="241"/>
        <v>0</v>
      </c>
      <c r="V76" s="842">
        <f t="shared" si="242"/>
        <v>0</v>
      </c>
      <c r="W76" s="953" t="s">
        <v>164</v>
      </c>
      <c r="X76" s="443"/>
      <c r="Y76" s="974"/>
    </row>
    <row r="77" spans="2:25" ht="19.5" customHeight="1">
      <c r="B77" s="120">
        <f t="shared" si="47"/>
        <v>11</v>
      </c>
      <c r="C77" s="445"/>
      <c r="D77" s="127"/>
      <c r="E77" s="391"/>
      <c r="F77" s="122"/>
      <c r="G77" s="23"/>
      <c r="H77" s="24"/>
      <c r="I77" s="917"/>
      <c r="J77" s="845"/>
      <c r="K77" s="845"/>
      <c r="L77" s="837">
        <f t="shared" si="234"/>
        <v>0</v>
      </c>
      <c r="M77" s="838"/>
      <c r="N77" s="839">
        <f t="shared" si="235"/>
        <v>0</v>
      </c>
      <c r="O77" s="839">
        <f t="shared" si="236"/>
        <v>0</v>
      </c>
      <c r="P77" s="840"/>
      <c r="Q77" s="841">
        <f t="shared" si="237"/>
        <v>0</v>
      </c>
      <c r="R77" s="841">
        <f t="shared" si="238"/>
        <v>0</v>
      </c>
      <c r="S77" s="841">
        <f t="shared" si="239"/>
        <v>0</v>
      </c>
      <c r="T77" s="842">
        <f t="shared" si="240"/>
        <v>0</v>
      </c>
      <c r="U77" s="842">
        <f t="shared" si="241"/>
        <v>0</v>
      </c>
      <c r="V77" s="842">
        <f t="shared" si="242"/>
        <v>0</v>
      </c>
      <c r="W77" s="953" t="s">
        <v>164</v>
      </c>
      <c r="X77" s="443"/>
      <c r="Y77" s="974"/>
    </row>
    <row r="78" spans="2:25" ht="19.5" customHeight="1">
      <c r="B78" s="27"/>
      <c r="C78" s="1169" t="str">
        <f t="shared" ref="C78" si="244">"TOTAL TGL … "&amp;TEXT(DAY(C75),"00")</f>
        <v>TOTAL TGL … 10</v>
      </c>
      <c r="D78" s="1172"/>
      <c r="E78" s="1172"/>
      <c r="F78" s="1173"/>
      <c r="G78" s="110"/>
      <c r="H78" s="978" t="s">
        <v>188</v>
      </c>
      <c r="I78" s="110"/>
      <c r="J78" s="111">
        <f t="shared" ref="J78:L78" si="245">SUM(J75:J77)</f>
        <v>0</v>
      </c>
      <c r="K78" s="111">
        <f t="shared" si="245"/>
        <v>0</v>
      </c>
      <c r="L78" s="111">
        <f t="shared" si="245"/>
        <v>0</v>
      </c>
      <c r="M78" s="902">
        <f t="shared" ref="M78" si="246">IFERROR(N78/L78%,0)</f>
        <v>0</v>
      </c>
      <c r="N78" s="111">
        <f t="shared" ref="N78:O78" si="247">SUM(N75:N77)</f>
        <v>0</v>
      </c>
      <c r="O78" s="111">
        <f t="shared" si="247"/>
        <v>0</v>
      </c>
      <c r="P78" s="111"/>
      <c r="Q78" s="111">
        <f t="shared" ref="Q78" si="248">SUM(Q75:Q77)</f>
        <v>0</v>
      </c>
      <c r="R78" s="111"/>
      <c r="S78" s="111">
        <f t="shared" ref="S78:S82" si="249">IFERROR(T78/O78,0)</f>
        <v>0</v>
      </c>
      <c r="T78" s="111">
        <f t="shared" ref="T78:V78" si="250">SUM(T75:T77)</f>
        <v>0</v>
      </c>
      <c r="U78" s="111">
        <f t="shared" si="250"/>
        <v>0</v>
      </c>
      <c r="V78" s="111">
        <f t="shared" si="250"/>
        <v>0</v>
      </c>
      <c r="W78" s="111"/>
      <c r="X78" s="444">
        <f t="shared" ref="X78" si="251">V78</f>
        <v>0</v>
      </c>
      <c r="Y78" s="974">
        <f t="shared" ref="Y78" si="252">Y70+V78</f>
        <v>21807976</v>
      </c>
    </row>
    <row r="79" spans="2:25" ht="19.5" customHeight="1">
      <c r="B79" s="965"/>
      <c r="C79" s="1174" t="s">
        <v>46</v>
      </c>
      <c r="D79" s="1174"/>
      <c r="E79" s="1174"/>
      <c r="F79" s="1174"/>
      <c r="G79" s="30"/>
      <c r="H79" s="977" t="s">
        <v>189</v>
      </c>
      <c r="I79" s="966" t="s">
        <v>37</v>
      </c>
      <c r="J79" s="33">
        <f t="shared" ref="J79:L79" si="253">J78-J80</f>
        <v>0</v>
      </c>
      <c r="K79" s="33">
        <f t="shared" si="253"/>
        <v>0</v>
      </c>
      <c r="L79" s="33">
        <f t="shared" si="253"/>
        <v>0</v>
      </c>
      <c r="M79" s="963">
        <f t="shared" si="50"/>
        <v>0</v>
      </c>
      <c r="N79" s="33">
        <f t="shared" ref="N79:O79" si="254">N78-N80</f>
        <v>0</v>
      </c>
      <c r="O79" s="33">
        <f t="shared" si="254"/>
        <v>0</v>
      </c>
      <c r="P79" s="33"/>
      <c r="Q79" s="33">
        <f t="shared" ref="Q79" si="255">Q78-Q80</f>
        <v>0</v>
      </c>
      <c r="R79" s="455"/>
      <c r="S79" s="455">
        <f t="shared" si="249"/>
        <v>0</v>
      </c>
      <c r="T79" s="33">
        <f t="shared" ref="T79:V79" si="256">T78-T80</f>
        <v>0</v>
      </c>
      <c r="U79" s="33">
        <f t="shared" si="256"/>
        <v>0</v>
      </c>
      <c r="V79" s="33">
        <f t="shared" si="256"/>
        <v>0</v>
      </c>
      <c r="W79" s="967"/>
      <c r="X79" s="440"/>
      <c r="Y79" s="974">
        <f t="shared" si="56"/>
        <v>0</v>
      </c>
    </row>
    <row r="80" spans="2:25" ht="19.5" customHeight="1">
      <c r="B80" s="968"/>
      <c r="C80" s="1199"/>
      <c r="D80" s="1199"/>
      <c r="E80" s="1199"/>
      <c r="F80" s="1199"/>
      <c r="G80" s="969"/>
      <c r="H80" s="980" t="s">
        <v>190</v>
      </c>
      <c r="I80" s="970" t="s">
        <v>38</v>
      </c>
      <c r="J80" s="971">
        <f t="shared" ref="J80:L80" si="257">SUM(J75:J77)</f>
        <v>0</v>
      </c>
      <c r="K80" s="971">
        <f t="shared" si="257"/>
        <v>0</v>
      </c>
      <c r="L80" s="971">
        <f t="shared" si="257"/>
        <v>0</v>
      </c>
      <c r="M80" s="964">
        <f t="shared" si="50"/>
        <v>0</v>
      </c>
      <c r="N80" s="971">
        <f t="shared" ref="N80:O80" si="258">SUM(N75:N77)</f>
        <v>0</v>
      </c>
      <c r="O80" s="971">
        <f t="shared" si="258"/>
        <v>0</v>
      </c>
      <c r="P80" s="971"/>
      <c r="Q80" s="971">
        <f t="shared" ref="Q80" si="259">SUM(Q75:Q77)</f>
        <v>0</v>
      </c>
      <c r="R80" s="973"/>
      <c r="S80" s="973">
        <f t="shared" si="249"/>
        <v>0</v>
      </c>
      <c r="T80" s="971">
        <f t="shared" ref="T80:V80" si="260">SUM(T75:T77)</f>
        <v>0</v>
      </c>
      <c r="U80" s="971">
        <f t="shared" si="260"/>
        <v>0</v>
      </c>
      <c r="V80" s="971">
        <f t="shared" si="260"/>
        <v>0</v>
      </c>
      <c r="W80" s="972"/>
      <c r="X80" s="441"/>
      <c r="Y80" s="974">
        <f t="shared" si="56"/>
        <v>21807976</v>
      </c>
    </row>
    <row r="81" spans="2:25" ht="19.5" customHeight="1">
      <c r="B81" s="965"/>
      <c r="C81" s="1174" t="s">
        <v>47</v>
      </c>
      <c r="D81" s="1174"/>
      <c r="E81" s="1174"/>
      <c r="F81" s="1174"/>
      <c r="G81" s="30"/>
      <c r="H81" s="977" t="s">
        <v>191</v>
      </c>
      <c r="I81" s="966" t="s">
        <v>37</v>
      </c>
      <c r="J81" s="33"/>
      <c r="K81" s="33"/>
      <c r="L81" s="33"/>
      <c r="M81" s="963">
        <f t="shared" si="50"/>
        <v>0</v>
      </c>
      <c r="N81" s="33"/>
      <c r="O81" s="33"/>
      <c r="P81" s="33"/>
      <c r="Q81" s="33"/>
      <c r="R81" s="455"/>
      <c r="S81" s="455">
        <f t="shared" si="249"/>
        <v>0</v>
      </c>
      <c r="T81" s="33"/>
      <c r="U81" s="33"/>
      <c r="V81" s="33"/>
      <c r="W81" s="967"/>
      <c r="X81" s="442"/>
      <c r="Y81" s="974">
        <f t="shared" si="56"/>
        <v>0</v>
      </c>
    </row>
    <row r="82" spans="2:25" ht="19.5" customHeight="1">
      <c r="B82" s="968"/>
      <c r="C82" s="1199"/>
      <c r="D82" s="1199"/>
      <c r="E82" s="1199"/>
      <c r="F82" s="1199"/>
      <c r="G82" s="969"/>
      <c r="H82" s="979" t="s">
        <v>192</v>
      </c>
      <c r="I82" s="970" t="s">
        <v>38</v>
      </c>
      <c r="J82" s="971"/>
      <c r="K82" s="971"/>
      <c r="L82" s="971"/>
      <c r="M82" s="964">
        <f t="shared" si="50"/>
        <v>0</v>
      </c>
      <c r="N82" s="971"/>
      <c r="O82" s="971"/>
      <c r="P82" s="971"/>
      <c r="Q82" s="971"/>
      <c r="R82" s="973"/>
      <c r="S82" s="973">
        <f t="shared" si="249"/>
        <v>0</v>
      </c>
      <c r="T82" s="971"/>
      <c r="U82" s="971"/>
      <c r="V82" s="971"/>
      <c r="W82" s="972"/>
      <c r="X82" s="440"/>
      <c r="Y82" s="974">
        <f t="shared" si="56"/>
        <v>0</v>
      </c>
    </row>
    <row r="83" spans="2:25" ht="19.5" customHeight="1">
      <c r="B83" s="120">
        <v>10</v>
      </c>
      <c r="C83" s="928">
        <f t="shared" ref="C83" si="261">C75+1</f>
        <v>43932</v>
      </c>
      <c r="D83" s="127"/>
      <c r="E83" s="391"/>
      <c r="F83" s="122" t="s">
        <v>36</v>
      </c>
      <c r="G83" s="23"/>
      <c r="H83" s="24"/>
      <c r="I83" s="917"/>
      <c r="J83" s="845"/>
      <c r="K83" s="845"/>
      <c r="L83" s="837">
        <f t="shared" ref="L83:L85" si="262">+J83-K83</f>
        <v>0</v>
      </c>
      <c r="M83" s="838"/>
      <c r="N83" s="839">
        <f t="shared" ref="N83:N85" si="263">L83*M83%</f>
        <v>0</v>
      </c>
      <c r="O83" s="839">
        <f t="shared" ref="O83:O85" si="264">L83-N83</f>
        <v>0</v>
      </c>
      <c r="P83" s="840"/>
      <c r="Q83" s="841">
        <f t="shared" ref="Q83:Q85" si="265">ROUND((O83*P83),0)</f>
        <v>0</v>
      </c>
      <c r="R83" s="841">
        <f t="shared" ref="R83:R85" si="266">ROUND(P83*0.5025%,2)</f>
        <v>0</v>
      </c>
      <c r="S83" s="841">
        <f t="shared" ref="S83:S85" si="267">P83+R83</f>
        <v>0</v>
      </c>
      <c r="T83" s="842">
        <f t="shared" ref="T83:T85" si="268">ROUND((O83*+S83),0)</f>
        <v>0</v>
      </c>
      <c r="U83" s="842">
        <f t="shared" ref="U83:U85" si="269">ROUND((T83*0.5%),0)</f>
        <v>0</v>
      </c>
      <c r="V83" s="842">
        <f t="shared" ref="V83:V85" si="270">ROUND((T83-U83),0)</f>
        <v>0</v>
      </c>
      <c r="W83" s="953" t="s">
        <v>164</v>
      </c>
      <c r="X83" s="443"/>
      <c r="Y83" s="974"/>
    </row>
    <row r="84" spans="2:25" ht="19.5" customHeight="1">
      <c r="B84" s="120">
        <f t="shared" ref="B84:B141" si="271">B83+1</f>
        <v>11</v>
      </c>
      <c r="C84" s="445"/>
      <c r="D84" s="127"/>
      <c r="E84" s="391"/>
      <c r="F84" s="122"/>
      <c r="G84" s="23"/>
      <c r="H84" s="24"/>
      <c r="I84" s="917"/>
      <c r="J84" s="845"/>
      <c r="K84" s="845"/>
      <c r="L84" s="837">
        <f t="shared" si="262"/>
        <v>0</v>
      </c>
      <c r="M84" s="838"/>
      <c r="N84" s="839">
        <f t="shared" si="263"/>
        <v>0</v>
      </c>
      <c r="O84" s="839">
        <f t="shared" si="264"/>
        <v>0</v>
      </c>
      <c r="P84" s="840"/>
      <c r="Q84" s="841">
        <f t="shared" si="265"/>
        <v>0</v>
      </c>
      <c r="R84" s="841">
        <f t="shared" si="266"/>
        <v>0</v>
      </c>
      <c r="S84" s="841">
        <f t="shared" si="267"/>
        <v>0</v>
      </c>
      <c r="T84" s="842">
        <f t="shared" si="268"/>
        <v>0</v>
      </c>
      <c r="U84" s="842">
        <f t="shared" si="269"/>
        <v>0</v>
      </c>
      <c r="V84" s="842">
        <f t="shared" si="270"/>
        <v>0</v>
      </c>
      <c r="W84" s="953" t="s">
        <v>164</v>
      </c>
      <c r="X84" s="443"/>
      <c r="Y84" s="974"/>
    </row>
    <row r="85" spans="2:25" ht="19.5" customHeight="1">
      <c r="B85" s="120">
        <f t="shared" si="271"/>
        <v>12</v>
      </c>
      <c r="C85" s="445"/>
      <c r="D85" s="127"/>
      <c r="E85" s="391"/>
      <c r="F85" s="122"/>
      <c r="G85" s="23"/>
      <c r="H85" s="24"/>
      <c r="I85" s="917"/>
      <c r="J85" s="845"/>
      <c r="K85" s="845"/>
      <c r="L85" s="837">
        <f t="shared" si="262"/>
        <v>0</v>
      </c>
      <c r="M85" s="838"/>
      <c r="N85" s="839">
        <f t="shared" si="263"/>
        <v>0</v>
      </c>
      <c r="O85" s="839">
        <f t="shared" si="264"/>
        <v>0</v>
      </c>
      <c r="P85" s="840"/>
      <c r="Q85" s="841">
        <f t="shared" si="265"/>
        <v>0</v>
      </c>
      <c r="R85" s="841">
        <f t="shared" si="266"/>
        <v>0</v>
      </c>
      <c r="S85" s="841">
        <f t="shared" si="267"/>
        <v>0</v>
      </c>
      <c r="T85" s="842">
        <f t="shared" si="268"/>
        <v>0</v>
      </c>
      <c r="U85" s="842">
        <f t="shared" si="269"/>
        <v>0</v>
      </c>
      <c r="V85" s="842">
        <f t="shared" si="270"/>
        <v>0</v>
      </c>
      <c r="W85" s="953" t="s">
        <v>164</v>
      </c>
      <c r="X85" s="443"/>
      <c r="Y85" s="974"/>
    </row>
    <row r="86" spans="2:25" ht="19.5" customHeight="1">
      <c r="B86" s="27"/>
      <c r="C86" s="1169" t="str">
        <f t="shared" ref="C86" si="272">"TOTAL TGL … "&amp;TEXT(DAY(C83),"00")</f>
        <v>TOTAL TGL … 11</v>
      </c>
      <c r="D86" s="1172"/>
      <c r="E86" s="1172"/>
      <c r="F86" s="1173"/>
      <c r="G86" s="110"/>
      <c r="H86" s="978" t="s">
        <v>188</v>
      </c>
      <c r="I86" s="110"/>
      <c r="J86" s="111">
        <f t="shared" ref="J86:L86" si="273">SUM(J83:J85)</f>
        <v>0</v>
      </c>
      <c r="K86" s="111">
        <f t="shared" si="273"/>
        <v>0</v>
      </c>
      <c r="L86" s="111">
        <f t="shared" si="273"/>
        <v>0</v>
      </c>
      <c r="M86" s="902">
        <f t="shared" ref="M86:M146" si="274">IFERROR(N86/L86%,0)</f>
        <v>0</v>
      </c>
      <c r="N86" s="111">
        <f t="shared" ref="N86:O86" si="275">SUM(N83:N85)</f>
        <v>0</v>
      </c>
      <c r="O86" s="111">
        <f t="shared" si="275"/>
        <v>0</v>
      </c>
      <c r="P86" s="111"/>
      <c r="Q86" s="111">
        <f t="shared" ref="Q86" si="276">SUM(Q83:Q85)</f>
        <v>0</v>
      </c>
      <c r="R86" s="111"/>
      <c r="S86" s="111">
        <f t="shared" ref="S86:S90" si="277">IFERROR(T86/O86,0)</f>
        <v>0</v>
      </c>
      <c r="T86" s="111">
        <f t="shared" ref="T86:V86" si="278">SUM(T83:T85)</f>
        <v>0</v>
      </c>
      <c r="U86" s="111">
        <f t="shared" si="278"/>
        <v>0</v>
      </c>
      <c r="V86" s="111">
        <f t="shared" si="278"/>
        <v>0</v>
      </c>
      <c r="W86" s="111"/>
      <c r="X86" s="444">
        <f t="shared" ref="X86" si="279">V86</f>
        <v>0</v>
      </c>
      <c r="Y86" s="974">
        <f t="shared" ref="Y86:Y146" si="280">Y78+V86</f>
        <v>21807976</v>
      </c>
    </row>
    <row r="87" spans="2:25" ht="19.5" customHeight="1">
      <c r="B87" s="965"/>
      <c r="C87" s="1174" t="s">
        <v>46</v>
      </c>
      <c r="D87" s="1174"/>
      <c r="E87" s="1174"/>
      <c r="F87" s="1174"/>
      <c r="G87" s="30"/>
      <c r="H87" s="977" t="s">
        <v>189</v>
      </c>
      <c r="I87" s="966" t="s">
        <v>37</v>
      </c>
      <c r="J87" s="33">
        <f t="shared" ref="J87:L87" si="281">J86-J88</f>
        <v>0</v>
      </c>
      <c r="K87" s="33">
        <f t="shared" si="281"/>
        <v>0</v>
      </c>
      <c r="L87" s="33">
        <f t="shared" si="281"/>
        <v>0</v>
      </c>
      <c r="M87" s="963">
        <f t="shared" si="274"/>
        <v>0</v>
      </c>
      <c r="N87" s="33">
        <f t="shared" ref="N87:O87" si="282">N86-N88</f>
        <v>0</v>
      </c>
      <c r="O87" s="33">
        <f t="shared" si="282"/>
        <v>0</v>
      </c>
      <c r="P87" s="33"/>
      <c r="Q87" s="33">
        <f t="shared" ref="Q87" si="283">Q86-Q88</f>
        <v>0</v>
      </c>
      <c r="R87" s="455"/>
      <c r="S87" s="455">
        <f t="shared" si="277"/>
        <v>0</v>
      </c>
      <c r="T87" s="33">
        <f t="shared" ref="T87:V87" si="284">T86-T88</f>
        <v>0</v>
      </c>
      <c r="U87" s="33">
        <f t="shared" si="284"/>
        <v>0</v>
      </c>
      <c r="V87" s="33">
        <f t="shared" si="284"/>
        <v>0</v>
      </c>
      <c r="W87" s="967"/>
      <c r="X87" s="440"/>
      <c r="Y87" s="974">
        <f t="shared" si="280"/>
        <v>0</v>
      </c>
    </row>
    <row r="88" spans="2:25" ht="19.5" customHeight="1">
      <c r="B88" s="968"/>
      <c r="C88" s="1199"/>
      <c r="D88" s="1199"/>
      <c r="E88" s="1199"/>
      <c r="F88" s="1199"/>
      <c r="G88" s="969"/>
      <c r="H88" s="980" t="s">
        <v>190</v>
      </c>
      <c r="I88" s="970" t="s">
        <v>38</v>
      </c>
      <c r="J88" s="971">
        <f t="shared" ref="J88:L88" si="285">SUM(J83:J85)</f>
        <v>0</v>
      </c>
      <c r="K88" s="971">
        <f t="shared" si="285"/>
        <v>0</v>
      </c>
      <c r="L88" s="971">
        <f t="shared" si="285"/>
        <v>0</v>
      </c>
      <c r="M88" s="964">
        <f t="shared" si="274"/>
        <v>0</v>
      </c>
      <c r="N88" s="971">
        <f t="shared" ref="N88:O88" si="286">SUM(N83:N85)</f>
        <v>0</v>
      </c>
      <c r="O88" s="971">
        <f t="shared" si="286"/>
        <v>0</v>
      </c>
      <c r="P88" s="971"/>
      <c r="Q88" s="971">
        <f t="shared" ref="Q88" si="287">SUM(Q83:Q85)</f>
        <v>0</v>
      </c>
      <c r="R88" s="973"/>
      <c r="S88" s="973">
        <f t="shared" si="277"/>
        <v>0</v>
      </c>
      <c r="T88" s="971">
        <f t="shared" ref="T88:V88" si="288">SUM(T83:T85)</f>
        <v>0</v>
      </c>
      <c r="U88" s="971">
        <f t="shared" si="288"/>
        <v>0</v>
      </c>
      <c r="V88" s="971">
        <f t="shared" si="288"/>
        <v>0</v>
      </c>
      <c r="W88" s="972"/>
      <c r="X88" s="441"/>
      <c r="Y88" s="974">
        <f t="shared" si="280"/>
        <v>21807976</v>
      </c>
    </row>
    <row r="89" spans="2:25" ht="19.5" customHeight="1">
      <c r="B89" s="965"/>
      <c r="C89" s="1174" t="s">
        <v>47</v>
      </c>
      <c r="D89" s="1174"/>
      <c r="E89" s="1174"/>
      <c r="F89" s="1174"/>
      <c r="G89" s="30"/>
      <c r="H89" s="977" t="s">
        <v>191</v>
      </c>
      <c r="I89" s="966" t="s">
        <v>37</v>
      </c>
      <c r="J89" s="33"/>
      <c r="K89" s="33"/>
      <c r="L89" s="33"/>
      <c r="M89" s="963">
        <f t="shared" si="274"/>
        <v>0</v>
      </c>
      <c r="N89" s="33"/>
      <c r="O89" s="33"/>
      <c r="P89" s="33"/>
      <c r="Q89" s="33"/>
      <c r="R89" s="455"/>
      <c r="S89" s="455">
        <f t="shared" si="277"/>
        <v>0</v>
      </c>
      <c r="T89" s="33"/>
      <c r="U89" s="33"/>
      <c r="V89" s="33"/>
      <c r="W89" s="967"/>
      <c r="X89" s="442"/>
      <c r="Y89" s="974">
        <f t="shared" si="280"/>
        <v>0</v>
      </c>
    </row>
    <row r="90" spans="2:25" ht="19.5" customHeight="1">
      <c r="B90" s="968"/>
      <c r="C90" s="1199"/>
      <c r="D90" s="1199"/>
      <c r="E90" s="1199"/>
      <c r="F90" s="1199"/>
      <c r="G90" s="969"/>
      <c r="H90" s="979" t="s">
        <v>192</v>
      </c>
      <c r="I90" s="970" t="s">
        <v>38</v>
      </c>
      <c r="J90" s="971"/>
      <c r="K90" s="971"/>
      <c r="L90" s="971"/>
      <c r="M90" s="964">
        <f t="shared" si="274"/>
        <v>0</v>
      </c>
      <c r="N90" s="971"/>
      <c r="O90" s="971"/>
      <c r="P90" s="971"/>
      <c r="Q90" s="971"/>
      <c r="R90" s="973"/>
      <c r="S90" s="973">
        <f t="shared" si="277"/>
        <v>0</v>
      </c>
      <c r="T90" s="971"/>
      <c r="U90" s="971"/>
      <c r="V90" s="971"/>
      <c r="W90" s="972"/>
      <c r="X90" s="440"/>
      <c r="Y90" s="974">
        <f t="shared" si="280"/>
        <v>0</v>
      </c>
    </row>
    <row r="91" spans="2:25" ht="19.5" customHeight="1">
      <c r="B91" s="120">
        <v>11</v>
      </c>
      <c r="C91" s="928">
        <f t="shared" ref="C91" si="289">C83+1</f>
        <v>43933</v>
      </c>
      <c r="D91" s="127"/>
      <c r="E91" s="391"/>
      <c r="F91" s="122" t="s">
        <v>36</v>
      </c>
      <c r="G91" s="23"/>
      <c r="H91" s="24"/>
      <c r="I91" s="917"/>
      <c r="J91" s="845"/>
      <c r="K91" s="845"/>
      <c r="L91" s="837">
        <f t="shared" ref="L91:L93" si="290">+J91-K91</f>
        <v>0</v>
      </c>
      <c r="M91" s="838"/>
      <c r="N91" s="839">
        <f t="shared" ref="N91:N93" si="291">L91*M91%</f>
        <v>0</v>
      </c>
      <c r="O91" s="839">
        <f t="shared" ref="O91:O93" si="292">L91-N91</f>
        <v>0</v>
      </c>
      <c r="P91" s="840"/>
      <c r="Q91" s="841">
        <f t="shared" ref="Q91:Q93" si="293">ROUND((O91*P91),0)</f>
        <v>0</v>
      </c>
      <c r="R91" s="841">
        <f t="shared" ref="R91:R93" si="294">ROUND(P91*0.5025%,2)</f>
        <v>0</v>
      </c>
      <c r="S91" s="841">
        <f t="shared" ref="S91:S93" si="295">P91+R91</f>
        <v>0</v>
      </c>
      <c r="T91" s="842">
        <f t="shared" ref="T91:T93" si="296">ROUND((O91*+S91),0)</f>
        <v>0</v>
      </c>
      <c r="U91" s="842">
        <f t="shared" ref="U91:U93" si="297">ROUND((T91*0.5%),0)</f>
        <v>0</v>
      </c>
      <c r="V91" s="842">
        <f t="shared" ref="V91:V93" si="298">ROUND((T91-U91),0)</f>
        <v>0</v>
      </c>
      <c r="W91" s="953" t="s">
        <v>164</v>
      </c>
      <c r="X91" s="443"/>
      <c r="Y91" s="974"/>
    </row>
    <row r="92" spans="2:25" ht="19.5" customHeight="1">
      <c r="B92" s="120">
        <f t="shared" ref="B92" si="299">B91+1</f>
        <v>12</v>
      </c>
      <c r="C92" s="445"/>
      <c r="D92" s="127"/>
      <c r="E92" s="391"/>
      <c r="F92" s="122"/>
      <c r="G92" s="23"/>
      <c r="H92" s="24"/>
      <c r="I92" s="917"/>
      <c r="J92" s="845"/>
      <c r="K92" s="845"/>
      <c r="L92" s="837">
        <f t="shared" si="290"/>
        <v>0</v>
      </c>
      <c r="M92" s="838"/>
      <c r="N92" s="839">
        <f t="shared" si="291"/>
        <v>0</v>
      </c>
      <c r="O92" s="839">
        <f t="shared" si="292"/>
        <v>0</v>
      </c>
      <c r="P92" s="840"/>
      <c r="Q92" s="841">
        <f t="shared" si="293"/>
        <v>0</v>
      </c>
      <c r="R92" s="841">
        <f t="shared" si="294"/>
        <v>0</v>
      </c>
      <c r="S92" s="841">
        <f t="shared" si="295"/>
        <v>0</v>
      </c>
      <c r="T92" s="842">
        <f t="shared" si="296"/>
        <v>0</v>
      </c>
      <c r="U92" s="842">
        <f t="shared" si="297"/>
        <v>0</v>
      </c>
      <c r="V92" s="842">
        <f t="shared" si="298"/>
        <v>0</v>
      </c>
      <c r="W92" s="953" t="s">
        <v>164</v>
      </c>
      <c r="X92" s="443"/>
      <c r="Y92" s="974"/>
    </row>
    <row r="93" spans="2:25" ht="19.5" customHeight="1">
      <c r="B93" s="120">
        <f t="shared" si="271"/>
        <v>13</v>
      </c>
      <c r="C93" s="445"/>
      <c r="D93" s="127"/>
      <c r="E93" s="391"/>
      <c r="F93" s="122"/>
      <c r="G93" s="23"/>
      <c r="H93" s="24"/>
      <c r="I93" s="917"/>
      <c r="J93" s="845"/>
      <c r="K93" s="845"/>
      <c r="L93" s="837">
        <f t="shared" si="290"/>
        <v>0</v>
      </c>
      <c r="M93" s="838"/>
      <c r="N93" s="839">
        <f t="shared" si="291"/>
        <v>0</v>
      </c>
      <c r="O93" s="839">
        <f t="shared" si="292"/>
        <v>0</v>
      </c>
      <c r="P93" s="840"/>
      <c r="Q93" s="841">
        <f t="shared" si="293"/>
        <v>0</v>
      </c>
      <c r="R93" s="841">
        <f t="shared" si="294"/>
        <v>0</v>
      </c>
      <c r="S93" s="841">
        <f t="shared" si="295"/>
        <v>0</v>
      </c>
      <c r="T93" s="842">
        <f t="shared" si="296"/>
        <v>0</v>
      </c>
      <c r="U93" s="842">
        <f t="shared" si="297"/>
        <v>0</v>
      </c>
      <c r="V93" s="842">
        <f t="shared" si="298"/>
        <v>0</v>
      </c>
      <c r="W93" s="953" t="s">
        <v>164</v>
      </c>
      <c r="X93" s="443"/>
      <c r="Y93" s="974"/>
    </row>
    <row r="94" spans="2:25" ht="19.5" customHeight="1">
      <c r="B94" s="27"/>
      <c r="C94" s="1169" t="str">
        <f t="shared" ref="C94" si="300">"TOTAL TGL … "&amp;TEXT(DAY(C91),"00")</f>
        <v>TOTAL TGL … 12</v>
      </c>
      <c r="D94" s="1172"/>
      <c r="E94" s="1172"/>
      <c r="F94" s="1173"/>
      <c r="G94" s="110"/>
      <c r="H94" s="978" t="s">
        <v>188</v>
      </c>
      <c r="I94" s="110"/>
      <c r="J94" s="111">
        <f t="shared" ref="J94:L94" si="301">SUM(J91:J93)</f>
        <v>0</v>
      </c>
      <c r="K94" s="111">
        <f t="shared" si="301"/>
        <v>0</v>
      </c>
      <c r="L94" s="111">
        <f t="shared" si="301"/>
        <v>0</v>
      </c>
      <c r="M94" s="902">
        <f t="shared" ref="M94" si="302">IFERROR(N94/L94%,0)</f>
        <v>0</v>
      </c>
      <c r="N94" s="111">
        <f t="shared" ref="N94:O94" si="303">SUM(N91:N93)</f>
        <v>0</v>
      </c>
      <c r="O94" s="111">
        <f t="shared" si="303"/>
        <v>0</v>
      </c>
      <c r="P94" s="111"/>
      <c r="Q94" s="111">
        <f t="shared" ref="Q94" si="304">SUM(Q91:Q93)</f>
        <v>0</v>
      </c>
      <c r="R94" s="111"/>
      <c r="S94" s="111">
        <f t="shared" ref="S94:S98" si="305">IFERROR(T94/O94,0)</f>
        <v>0</v>
      </c>
      <c r="T94" s="111">
        <f t="shared" ref="T94:V94" si="306">SUM(T91:T93)</f>
        <v>0</v>
      </c>
      <c r="U94" s="111">
        <f t="shared" si="306"/>
        <v>0</v>
      </c>
      <c r="V94" s="111">
        <f t="shared" si="306"/>
        <v>0</v>
      </c>
      <c r="W94" s="111"/>
      <c r="X94" s="444">
        <f t="shared" ref="X94" si="307">V94</f>
        <v>0</v>
      </c>
      <c r="Y94" s="974">
        <f t="shared" ref="Y94" si="308">Y86+V94</f>
        <v>21807976</v>
      </c>
    </row>
    <row r="95" spans="2:25" ht="19.5" customHeight="1">
      <c r="B95" s="965"/>
      <c r="C95" s="1174" t="s">
        <v>46</v>
      </c>
      <c r="D95" s="1174"/>
      <c r="E95" s="1174"/>
      <c r="F95" s="1174"/>
      <c r="G95" s="30"/>
      <c r="H95" s="977" t="s">
        <v>189</v>
      </c>
      <c r="I95" s="966" t="s">
        <v>37</v>
      </c>
      <c r="J95" s="33">
        <f t="shared" ref="J95:L95" si="309">J94-J96</f>
        <v>0</v>
      </c>
      <c r="K95" s="33">
        <f t="shared" si="309"/>
        <v>0</v>
      </c>
      <c r="L95" s="33">
        <f t="shared" si="309"/>
        <v>0</v>
      </c>
      <c r="M95" s="963">
        <f t="shared" si="274"/>
        <v>0</v>
      </c>
      <c r="N95" s="33">
        <f t="shared" ref="N95:O95" si="310">N94-N96</f>
        <v>0</v>
      </c>
      <c r="O95" s="33">
        <f t="shared" si="310"/>
        <v>0</v>
      </c>
      <c r="P95" s="33"/>
      <c r="Q95" s="33">
        <f t="shared" ref="Q95" si="311">Q94-Q96</f>
        <v>0</v>
      </c>
      <c r="R95" s="455"/>
      <c r="S95" s="455">
        <f t="shared" si="305"/>
        <v>0</v>
      </c>
      <c r="T95" s="33">
        <f t="shared" ref="T95:V95" si="312">T94-T96</f>
        <v>0</v>
      </c>
      <c r="U95" s="33">
        <f t="shared" si="312"/>
        <v>0</v>
      </c>
      <c r="V95" s="33">
        <f t="shared" si="312"/>
        <v>0</v>
      </c>
      <c r="W95" s="967"/>
      <c r="X95" s="440"/>
      <c r="Y95" s="974">
        <f t="shared" si="280"/>
        <v>0</v>
      </c>
    </row>
    <row r="96" spans="2:25" ht="19.5" customHeight="1">
      <c r="B96" s="968"/>
      <c r="C96" s="1199"/>
      <c r="D96" s="1199"/>
      <c r="E96" s="1199"/>
      <c r="F96" s="1199"/>
      <c r="G96" s="969"/>
      <c r="H96" s="980" t="s">
        <v>190</v>
      </c>
      <c r="I96" s="970" t="s">
        <v>38</v>
      </c>
      <c r="J96" s="971">
        <f t="shared" ref="J96:L96" si="313">SUM(J91:J93)</f>
        <v>0</v>
      </c>
      <c r="K96" s="971">
        <f t="shared" si="313"/>
        <v>0</v>
      </c>
      <c r="L96" s="971">
        <f t="shared" si="313"/>
        <v>0</v>
      </c>
      <c r="M96" s="964">
        <f t="shared" si="274"/>
        <v>0</v>
      </c>
      <c r="N96" s="971">
        <f t="shared" ref="N96:O96" si="314">SUM(N91:N93)</f>
        <v>0</v>
      </c>
      <c r="O96" s="971">
        <f t="shared" si="314"/>
        <v>0</v>
      </c>
      <c r="P96" s="971"/>
      <c r="Q96" s="971">
        <f t="shared" ref="Q96" si="315">SUM(Q91:Q93)</f>
        <v>0</v>
      </c>
      <c r="R96" s="973"/>
      <c r="S96" s="973">
        <f t="shared" si="305"/>
        <v>0</v>
      </c>
      <c r="T96" s="971">
        <f t="shared" ref="T96:V96" si="316">SUM(T91:T93)</f>
        <v>0</v>
      </c>
      <c r="U96" s="971">
        <f t="shared" si="316"/>
        <v>0</v>
      </c>
      <c r="V96" s="971">
        <f t="shared" si="316"/>
        <v>0</v>
      </c>
      <c r="W96" s="972"/>
      <c r="X96" s="441"/>
      <c r="Y96" s="974">
        <f t="shared" si="280"/>
        <v>21807976</v>
      </c>
    </row>
    <row r="97" spans="2:25" ht="19.5" customHeight="1">
      <c r="B97" s="965"/>
      <c r="C97" s="1174" t="s">
        <v>47</v>
      </c>
      <c r="D97" s="1174"/>
      <c r="E97" s="1174"/>
      <c r="F97" s="1174"/>
      <c r="G97" s="30"/>
      <c r="H97" s="977" t="s">
        <v>191</v>
      </c>
      <c r="I97" s="966" t="s">
        <v>37</v>
      </c>
      <c r="J97" s="33"/>
      <c r="K97" s="33"/>
      <c r="L97" s="33"/>
      <c r="M97" s="963">
        <f t="shared" si="274"/>
        <v>0</v>
      </c>
      <c r="N97" s="33"/>
      <c r="O97" s="33"/>
      <c r="P97" s="33"/>
      <c r="Q97" s="33"/>
      <c r="R97" s="455"/>
      <c r="S97" s="455">
        <f t="shared" si="305"/>
        <v>0</v>
      </c>
      <c r="T97" s="33"/>
      <c r="U97" s="33"/>
      <c r="V97" s="33"/>
      <c r="W97" s="967"/>
      <c r="X97" s="442"/>
      <c r="Y97" s="974">
        <f t="shared" si="280"/>
        <v>0</v>
      </c>
    </row>
    <row r="98" spans="2:25" ht="19.5" customHeight="1">
      <c r="B98" s="968"/>
      <c r="C98" s="1199"/>
      <c r="D98" s="1199"/>
      <c r="E98" s="1199"/>
      <c r="F98" s="1199"/>
      <c r="G98" s="969"/>
      <c r="H98" s="979" t="s">
        <v>192</v>
      </c>
      <c r="I98" s="970" t="s">
        <v>38</v>
      </c>
      <c r="J98" s="971"/>
      <c r="K98" s="971"/>
      <c r="L98" s="971"/>
      <c r="M98" s="964">
        <f t="shared" si="274"/>
        <v>0</v>
      </c>
      <c r="N98" s="971"/>
      <c r="O98" s="971"/>
      <c r="P98" s="971"/>
      <c r="Q98" s="971"/>
      <c r="R98" s="973"/>
      <c r="S98" s="973">
        <f t="shared" si="305"/>
        <v>0</v>
      </c>
      <c r="T98" s="971"/>
      <c r="U98" s="971"/>
      <c r="V98" s="971"/>
      <c r="W98" s="972"/>
      <c r="X98" s="440"/>
      <c r="Y98" s="974">
        <f t="shared" si="280"/>
        <v>0</v>
      </c>
    </row>
    <row r="99" spans="2:25" ht="19.5" customHeight="1">
      <c r="B99" s="120">
        <v>12</v>
      </c>
      <c r="C99" s="928">
        <f t="shared" ref="C99" si="317">C91+1</f>
        <v>43934</v>
      </c>
      <c r="D99" s="127"/>
      <c r="E99" s="391"/>
      <c r="F99" s="122" t="s">
        <v>36</v>
      </c>
      <c r="G99" s="23"/>
      <c r="H99" s="24"/>
      <c r="I99" s="917"/>
      <c r="J99" s="845"/>
      <c r="K99" s="845"/>
      <c r="L99" s="837">
        <f t="shared" ref="L99:L101" si="318">+J99-K99</f>
        <v>0</v>
      </c>
      <c r="M99" s="838"/>
      <c r="N99" s="839">
        <f t="shared" ref="N99:N101" si="319">L99*M99%</f>
        <v>0</v>
      </c>
      <c r="O99" s="839">
        <f t="shared" ref="O99:O101" si="320">L99-N99</f>
        <v>0</v>
      </c>
      <c r="P99" s="840"/>
      <c r="Q99" s="841">
        <f t="shared" ref="Q99:Q101" si="321">ROUND((O99*P99),0)</f>
        <v>0</v>
      </c>
      <c r="R99" s="841">
        <f t="shared" ref="R99:R101" si="322">ROUND(P99*0.5025%,2)</f>
        <v>0</v>
      </c>
      <c r="S99" s="841">
        <f t="shared" ref="S99:S101" si="323">P99+R99</f>
        <v>0</v>
      </c>
      <c r="T99" s="842">
        <f t="shared" ref="T99:T101" si="324">ROUND((O99*+S99),0)</f>
        <v>0</v>
      </c>
      <c r="U99" s="842">
        <f t="shared" ref="U99:U101" si="325">ROUND((T99*0.5%),0)</f>
        <v>0</v>
      </c>
      <c r="V99" s="842">
        <f t="shared" ref="V99:V101" si="326">ROUND((T99-U99),0)</f>
        <v>0</v>
      </c>
      <c r="W99" s="953" t="s">
        <v>164</v>
      </c>
      <c r="X99" s="443"/>
      <c r="Y99" s="974"/>
    </row>
    <row r="100" spans="2:25" ht="19.5" customHeight="1">
      <c r="B100" s="120">
        <f t="shared" ref="B100" si="327">B99+1</f>
        <v>13</v>
      </c>
      <c r="C100" s="445"/>
      <c r="D100" s="127"/>
      <c r="E100" s="391"/>
      <c r="F100" s="122"/>
      <c r="G100" s="23"/>
      <c r="H100" s="24"/>
      <c r="I100" s="917"/>
      <c r="J100" s="845"/>
      <c r="K100" s="845"/>
      <c r="L100" s="837">
        <f t="shared" si="318"/>
        <v>0</v>
      </c>
      <c r="M100" s="838"/>
      <c r="N100" s="839">
        <f t="shared" si="319"/>
        <v>0</v>
      </c>
      <c r="O100" s="839">
        <f t="shared" si="320"/>
        <v>0</v>
      </c>
      <c r="P100" s="840"/>
      <c r="Q100" s="841">
        <f t="shared" si="321"/>
        <v>0</v>
      </c>
      <c r="R100" s="841">
        <f t="shared" si="322"/>
        <v>0</v>
      </c>
      <c r="S100" s="841">
        <f t="shared" si="323"/>
        <v>0</v>
      </c>
      <c r="T100" s="842">
        <f t="shared" si="324"/>
        <v>0</v>
      </c>
      <c r="U100" s="842">
        <f t="shared" si="325"/>
        <v>0</v>
      </c>
      <c r="V100" s="842">
        <f t="shared" si="326"/>
        <v>0</v>
      </c>
      <c r="W100" s="953" t="s">
        <v>164</v>
      </c>
      <c r="X100" s="443"/>
      <c r="Y100" s="974"/>
    </row>
    <row r="101" spans="2:25" ht="19.5" customHeight="1">
      <c r="B101" s="120">
        <f t="shared" si="271"/>
        <v>14</v>
      </c>
      <c r="C101" s="445"/>
      <c r="D101" s="127"/>
      <c r="E101" s="391"/>
      <c r="F101" s="122"/>
      <c r="G101" s="23"/>
      <c r="H101" s="24"/>
      <c r="I101" s="917"/>
      <c r="J101" s="845"/>
      <c r="K101" s="845"/>
      <c r="L101" s="837">
        <f t="shared" si="318"/>
        <v>0</v>
      </c>
      <c r="M101" s="838"/>
      <c r="N101" s="839">
        <f t="shared" si="319"/>
        <v>0</v>
      </c>
      <c r="O101" s="839">
        <f t="shared" si="320"/>
        <v>0</v>
      </c>
      <c r="P101" s="840"/>
      <c r="Q101" s="841">
        <f t="shared" si="321"/>
        <v>0</v>
      </c>
      <c r="R101" s="841">
        <f t="shared" si="322"/>
        <v>0</v>
      </c>
      <c r="S101" s="841">
        <f t="shared" si="323"/>
        <v>0</v>
      </c>
      <c r="T101" s="842">
        <f t="shared" si="324"/>
        <v>0</v>
      </c>
      <c r="U101" s="842">
        <f t="shared" si="325"/>
        <v>0</v>
      </c>
      <c r="V101" s="842">
        <f t="shared" si="326"/>
        <v>0</v>
      </c>
      <c r="W101" s="953" t="s">
        <v>164</v>
      </c>
      <c r="X101" s="443"/>
      <c r="Y101" s="974"/>
    </row>
    <row r="102" spans="2:25" ht="19.5" customHeight="1">
      <c r="B102" s="27"/>
      <c r="C102" s="1169" t="str">
        <f t="shared" ref="C102" si="328">"TOTAL TGL … "&amp;TEXT(DAY(C99),"00")</f>
        <v>TOTAL TGL … 13</v>
      </c>
      <c r="D102" s="1172"/>
      <c r="E102" s="1172"/>
      <c r="F102" s="1173"/>
      <c r="G102" s="110"/>
      <c r="H102" s="978" t="s">
        <v>188</v>
      </c>
      <c r="I102" s="110"/>
      <c r="J102" s="111">
        <f t="shared" ref="J102:L102" si="329">SUM(J99:J101)</f>
        <v>0</v>
      </c>
      <c r="K102" s="111">
        <f t="shared" si="329"/>
        <v>0</v>
      </c>
      <c r="L102" s="111">
        <f t="shared" si="329"/>
        <v>0</v>
      </c>
      <c r="M102" s="902">
        <f t="shared" ref="M102" si="330">IFERROR(N102/L102%,0)</f>
        <v>0</v>
      </c>
      <c r="N102" s="111">
        <f t="shared" ref="N102:O102" si="331">SUM(N99:N101)</f>
        <v>0</v>
      </c>
      <c r="O102" s="111">
        <f t="shared" si="331"/>
        <v>0</v>
      </c>
      <c r="P102" s="111"/>
      <c r="Q102" s="111">
        <f t="shared" ref="Q102" si="332">SUM(Q99:Q101)</f>
        <v>0</v>
      </c>
      <c r="R102" s="111"/>
      <c r="S102" s="111">
        <f t="shared" ref="S102:S106" si="333">IFERROR(T102/O102,0)</f>
        <v>0</v>
      </c>
      <c r="T102" s="111">
        <f t="shared" ref="T102:V102" si="334">SUM(T99:T101)</f>
        <v>0</v>
      </c>
      <c r="U102" s="111">
        <f t="shared" si="334"/>
        <v>0</v>
      </c>
      <c r="V102" s="111">
        <f t="shared" si="334"/>
        <v>0</v>
      </c>
      <c r="W102" s="111"/>
      <c r="X102" s="444">
        <f t="shared" ref="X102" si="335">V102</f>
        <v>0</v>
      </c>
      <c r="Y102" s="974">
        <f t="shared" ref="Y102" si="336">Y94+V102</f>
        <v>21807976</v>
      </c>
    </row>
    <row r="103" spans="2:25" ht="19.5" customHeight="1">
      <c r="B103" s="965"/>
      <c r="C103" s="1174" t="s">
        <v>46</v>
      </c>
      <c r="D103" s="1174"/>
      <c r="E103" s="1174"/>
      <c r="F103" s="1174"/>
      <c r="G103" s="30"/>
      <c r="H103" s="977" t="s">
        <v>189</v>
      </c>
      <c r="I103" s="966" t="s">
        <v>37</v>
      </c>
      <c r="J103" s="33">
        <f t="shared" ref="J103:L103" si="337">J102-J104</f>
        <v>0</v>
      </c>
      <c r="K103" s="33">
        <f t="shared" si="337"/>
        <v>0</v>
      </c>
      <c r="L103" s="33">
        <f t="shared" si="337"/>
        <v>0</v>
      </c>
      <c r="M103" s="963">
        <f t="shared" si="274"/>
        <v>0</v>
      </c>
      <c r="N103" s="33">
        <f t="shared" ref="N103:O103" si="338">N102-N104</f>
        <v>0</v>
      </c>
      <c r="O103" s="33">
        <f t="shared" si="338"/>
        <v>0</v>
      </c>
      <c r="P103" s="33"/>
      <c r="Q103" s="33">
        <f t="shared" ref="Q103" si="339">Q102-Q104</f>
        <v>0</v>
      </c>
      <c r="R103" s="455"/>
      <c r="S103" s="455">
        <f t="shared" si="333"/>
        <v>0</v>
      </c>
      <c r="T103" s="33">
        <f t="shared" ref="T103:V103" si="340">T102-T104</f>
        <v>0</v>
      </c>
      <c r="U103" s="33">
        <f t="shared" si="340"/>
        <v>0</v>
      </c>
      <c r="V103" s="33">
        <f t="shared" si="340"/>
        <v>0</v>
      </c>
      <c r="W103" s="967"/>
      <c r="X103" s="440"/>
      <c r="Y103" s="974">
        <f t="shared" si="280"/>
        <v>0</v>
      </c>
    </row>
    <row r="104" spans="2:25" ht="19.5" customHeight="1">
      <c r="B104" s="968"/>
      <c r="C104" s="1199"/>
      <c r="D104" s="1199"/>
      <c r="E104" s="1199"/>
      <c r="F104" s="1199"/>
      <c r="G104" s="969"/>
      <c r="H104" s="980" t="s">
        <v>190</v>
      </c>
      <c r="I104" s="970" t="s">
        <v>38</v>
      </c>
      <c r="J104" s="971">
        <f t="shared" ref="J104:L104" si="341">SUM(J99:J101)</f>
        <v>0</v>
      </c>
      <c r="K104" s="971">
        <f t="shared" si="341"/>
        <v>0</v>
      </c>
      <c r="L104" s="971">
        <f t="shared" si="341"/>
        <v>0</v>
      </c>
      <c r="M104" s="964">
        <f t="shared" si="274"/>
        <v>0</v>
      </c>
      <c r="N104" s="971">
        <f t="shared" ref="N104:O104" si="342">SUM(N99:N101)</f>
        <v>0</v>
      </c>
      <c r="O104" s="971">
        <f t="shared" si="342"/>
        <v>0</v>
      </c>
      <c r="P104" s="971"/>
      <c r="Q104" s="971">
        <f t="shared" ref="Q104" si="343">SUM(Q99:Q101)</f>
        <v>0</v>
      </c>
      <c r="R104" s="973"/>
      <c r="S104" s="973">
        <f t="shared" si="333"/>
        <v>0</v>
      </c>
      <c r="T104" s="971">
        <f t="shared" ref="T104:V104" si="344">SUM(T99:T101)</f>
        <v>0</v>
      </c>
      <c r="U104" s="971">
        <f t="shared" si="344"/>
        <v>0</v>
      </c>
      <c r="V104" s="971">
        <f t="shared" si="344"/>
        <v>0</v>
      </c>
      <c r="W104" s="972"/>
      <c r="X104" s="441"/>
      <c r="Y104" s="974">
        <f t="shared" si="280"/>
        <v>21807976</v>
      </c>
    </row>
    <row r="105" spans="2:25" ht="19.5" customHeight="1">
      <c r="B105" s="965"/>
      <c r="C105" s="1174" t="s">
        <v>47</v>
      </c>
      <c r="D105" s="1174"/>
      <c r="E105" s="1174"/>
      <c r="F105" s="1174"/>
      <c r="G105" s="30"/>
      <c r="H105" s="977" t="s">
        <v>191</v>
      </c>
      <c r="I105" s="966" t="s">
        <v>37</v>
      </c>
      <c r="J105" s="33"/>
      <c r="K105" s="33"/>
      <c r="L105" s="33"/>
      <c r="M105" s="963">
        <f t="shared" si="274"/>
        <v>0</v>
      </c>
      <c r="N105" s="33"/>
      <c r="O105" s="33"/>
      <c r="P105" s="33"/>
      <c r="Q105" s="33"/>
      <c r="R105" s="455"/>
      <c r="S105" s="455">
        <f t="shared" si="333"/>
        <v>0</v>
      </c>
      <c r="T105" s="33"/>
      <c r="U105" s="33"/>
      <c r="V105" s="33"/>
      <c r="W105" s="967"/>
      <c r="X105" s="442"/>
      <c r="Y105" s="974">
        <f t="shared" si="280"/>
        <v>0</v>
      </c>
    </row>
    <row r="106" spans="2:25" ht="19.5" customHeight="1">
      <c r="B106" s="968"/>
      <c r="C106" s="1199"/>
      <c r="D106" s="1199"/>
      <c r="E106" s="1199"/>
      <c r="F106" s="1199"/>
      <c r="G106" s="969"/>
      <c r="H106" s="979" t="s">
        <v>192</v>
      </c>
      <c r="I106" s="970" t="s">
        <v>38</v>
      </c>
      <c r="J106" s="971"/>
      <c r="K106" s="971"/>
      <c r="L106" s="971"/>
      <c r="M106" s="964">
        <f t="shared" si="274"/>
        <v>0</v>
      </c>
      <c r="N106" s="971"/>
      <c r="O106" s="971"/>
      <c r="P106" s="971"/>
      <c r="Q106" s="971"/>
      <c r="R106" s="973"/>
      <c r="S106" s="973">
        <f t="shared" si="333"/>
        <v>0</v>
      </c>
      <c r="T106" s="971"/>
      <c r="U106" s="971"/>
      <c r="V106" s="971"/>
      <c r="W106" s="972"/>
      <c r="X106" s="440"/>
      <c r="Y106" s="974">
        <f t="shared" si="280"/>
        <v>0</v>
      </c>
    </row>
    <row r="107" spans="2:25" ht="19.5" customHeight="1">
      <c r="B107" s="120">
        <v>13</v>
      </c>
      <c r="C107" s="928">
        <f t="shared" ref="C107" si="345">C99+1</f>
        <v>43935</v>
      </c>
      <c r="D107" s="127"/>
      <c r="E107" s="391"/>
      <c r="F107" s="122" t="s">
        <v>36</v>
      </c>
      <c r="G107" s="23"/>
      <c r="H107" s="24"/>
      <c r="I107" s="917"/>
      <c r="J107" s="845"/>
      <c r="K107" s="845"/>
      <c r="L107" s="837">
        <f t="shared" ref="L107:L109" si="346">+J107-K107</f>
        <v>0</v>
      </c>
      <c r="M107" s="838"/>
      <c r="N107" s="839">
        <f t="shared" ref="N107:N109" si="347">L107*M107%</f>
        <v>0</v>
      </c>
      <c r="O107" s="839">
        <f t="shared" ref="O107:O109" si="348">L107-N107</f>
        <v>0</v>
      </c>
      <c r="P107" s="840"/>
      <c r="Q107" s="841">
        <f t="shared" ref="Q107:Q109" si="349">ROUND((O107*P107),0)</f>
        <v>0</v>
      </c>
      <c r="R107" s="841">
        <f t="shared" ref="R107:R109" si="350">ROUND(P107*0.5025%,2)</f>
        <v>0</v>
      </c>
      <c r="S107" s="841">
        <f t="shared" ref="S107:S109" si="351">P107+R107</f>
        <v>0</v>
      </c>
      <c r="T107" s="842">
        <f t="shared" ref="T107:T109" si="352">ROUND((O107*+S107),0)</f>
        <v>0</v>
      </c>
      <c r="U107" s="842">
        <f t="shared" ref="U107:U109" si="353">ROUND((T107*0.5%),0)</f>
        <v>0</v>
      </c>
      <c r="V107" s="842">
        <f t="shared" ref="V107:V109" si="354">ROUND((T107-U107),0)</f>
        <v>0</v>
      </c>
      <c r="W107" s="953" t="s">
        <v>164</v>
      </c>
      <c r="X107" s="443"/>
      <c r="Y107" s="974"/>
    </row>
    <row r="108" spans="2:25" ht="19.5" customHeight="1">
      <c r="B108" s="120">
        <f t="shared" ref="B108" si="355">B107+1</f>
        <v>14</v>
      </c>
      <c r="C108" s="445"/>
      <c r="D108" s="127"/>
      <c r="E108" s="391"/>
      <c r="F108" s="122"/>
      <c r="G108" s="23"/>
      <c r="H108" s="24"/>
      <c r="I108" s="917"/>
      <c r="J108" s="845"/>
      <c r="K108" s="845"/>
      <c r="L108" s="837">
        <f t="shared" si="346"/>
        <v>0</v>
      </c>
      <c r="M108" s="838"/>
      <c r="N108" s="839">
        <f t="shared" si="347"/>
        <v>0</v>
      </c>
      <c r="O108" s="839">
        <f t="shared" si="348"/>
        <v>0</v>
      </c>
      <c r="P108" s="840"/>
      <c r="Q108" s="841">
        <f t="shared" si="349"/>
        <v>0</v>
      </c>
      <c r="R108" s="841">
        <f t="shared" si="350"/>
        <v>0</v>
      </c>
      <c r="S108" s="841">
        <f t="shared" si="351"/>
        <v>0</v>
      </c>
      <c r="T108" s="842">
        <f t="shared" si="352"/>
        <v>0</v>
      </c>
      <c r="U108" s="842">
        <f t="shared" si="353"/>
        <v>0</v>
      </c>
      <c r="V108" s="842">
        <f t="shared" si="354"/>
        <v>0</v>
      </c>
      <c r="W108" s="953" t="s">
        <v>164</v>
      </c>
      <c r="X108" s="443"/>
      <c r="Y108" s="974"/>
    </row>
    <row r="109" spans="2:25" ht="19.5" customHeight="1">
      <c r="B109" s="120">
        <f t="shared" si="271"/>
        <v>15</v>
      </c>
      <c r="C109" s="445"/>
      <c r="D109" s="127"/>
      <c r="E109" s="391"/>
      <c r="F109" s="122"/>
      <c r="G109" s="23"/>
      <c r="H109" s="24"/>
      <c r="I109" s="917"/>
      <c r="J109" s="845"/>
      <c r="K109" s="845"/>
      <c r="L109" s="837">
        <f t="shared" si="346"/>
        <v>0</v>
      </c>
      <c r="M109" s="838"/>
      <c r="N109" s="839">
        <f t="shared" si="347"/>
        <v>0</v>
      </c>
      <c r="O109" s="839">
        <f t="shared" si="348"/>
        <v>0</v>
      </c>
      <c r="P109" s="840"/>
      <c r="Q109" s="841">
        <f t="shared" si="349"/>
        <v>0</v>
      </c>
      <c r="R109" s="841">
        <f t="shared" si="350"/>
        <v>0</v>
      </c>
      <c r="S109" s="841">
        <f t="shared" si="351"/>
        <v>0</v>
      </c>
      <c r="T109" s="842">
        <f t="shared" si="352"/>
        <v>0</v>
      </c>
      <c r="U109" s="842">
        <f t="shared" si="353"/>
        <v>0</v>
      </c>
      <c r="V109" s="842">
        <f t="shared" si="354"/>
        <v>0</v>
      </c>
      <c r="W109" s="953" t="s">
        <v>164</v>
      </c>
      <c r="X109" s="443"/>
      <c r="Y109" s="974"/>
    </row>
    <row r="110" spans="2:25" ht="19.5" customHeight="1">
      <c r="B110" s="27"/>
      <c r="C110" s="1169" t="str">
        <f t="shared" ref="C110" si="356">"TOTAL TGL … "&amp;TEXT(DAY(C107),"00")</f>
        <v>TOTAL TGL … 14</v>
      </c>
      <c r="D110" s="1172"/>
      <c r="E110" s="1172"/>
      <c r="F110" s="1173"/>
      <c r="G110" s="110"/>
      <c r="H110" s="978" t="s">
        <v>188</v>
      </c>
      <c r="I110" s="110"/>
      <c r="J110" s="111">
        <f t="shared" ref="J110:L110" si="357">SUM(J107:J109)</f>
        <v>0</v>
      </c>
      <c r="K110" s="111">
        <f t="shared" si="357"/>
        <v>0</v>
      </c>
      <c r="L110" s="111">
        <f t="shared" si="357"/>
        <v>0</v>
      </c>
      <c r="M110" s="902">
        <f t="shared" ref="M110" si="358">IFERROR(N110/L110%,0)</f>
        <v>0</v>
      </c>
      <c r="N110" s="111">
        <f t="shared" ref="N110:O110" si="359">SUM(N107:N109)</f>
        <v>0</v>
      </c>
      <c r="O110" s="111">
        <f t="shared" si="359"/>
        <v>0</v>
      </c>
      <c r="P110" s="111"/>
      <c r="Q110" s="111">
        <f t="shared" ref="Q110" si="360">SUM(Q107:Q109)</f>
        <v>0</v>
      </c>
      <c r="R110" s="111"/>
      <c r="S110" s="111">
        <f t="shared" ref="S110:S114" si="361">IFERROR(T110/O110,0)</f>
        <v>0</v>
      </c>
      <c r="T110" s="111">
        <f t="shared" ref="T110:V110" si="362">SUM(T107:T109)</f>
        <v>0</v>
      </c>
      <c r="U110" s="111">
        <f t="shared" si="362"/>
        <v>0</v>
      </c>
      <c r="V110" s="111">
        <f t="shared" si="362"/>
        <v>0</v>
      </c>
      <c r="W110" s="111"/>
      <c r="X110" s="444">
        <f t="shared" ref="X110" si="363">V110</f>
        <v>0</v>
      </c>
      <c r="Y110" s="974">
        <f t="shared" ref="Y110" si="364">Y102+V110</f>
        <v>21807976</v>
      </c>
    </row>
    <row r="111" spans="2:25" ht="19.5" customHeight="1">
      <c r="B111" s="965"/>
      <c r="C111" s="1174" t="s">
        <v>46</v>
      </c>
      <c r="D111" s="1174"/>
      <c r="E111" s="1174"/>
      <c r="F111" s="1174"/>
      <c r="G111" s="30"/>
      <c r="H111" s="977" t="s">
        <v>189</v>
      </c>
      <c r="I111" s="966" t="s">
        <v>37</v>
      </c>
      <c r="J111" s="33">
        <f t="shared" ref="J111:L111" si="365">J110-J112</f>
        <v>0</v>
      </c>
      <c r="K111" s="33">
        <f t="shared" si="365"/>
        <v>0</v>
      </c>
      <c r="L111" s="33">
        <f t="shared" si="365"/>
        <v>0</v>
      </c>
      <c r="M111" s="963">
        <f t="shared" si="274"/>
        <v>0</v>
      </c>
      <c r="N111" s="33">
        <f t="shared" ref="N111:O111" si="366">N110-N112</f>
        <v>0</v>
      </c>
      <c r="O111" s="33">
        <f t="shared" si="366"/>
        <v>0</v>
      </c>
      <c r="P111" s="33"/>
      <c r="Q111" s="33">
        <f t="shared" ref="Q111" si="367">Q110-Q112</f>
        <v>0</v>
      </c>
      <c r="R111" s="455"/>
      <c r="S111" s="455">
        <f t="shared" si="361"/>
        <v>0</v>
      </c>
      <c r="T111" s="33">
        <f t="shared" ref="T111:V111" si="368">T110-T112</f>
        <v>0</v>
      </c>
      <c r="U111" s="33">
        <f t="shared" si="368"/>
        <v>0</v>
      </c>
      <c r="V111" s="33">
        <f t="shared" si="368"/>
        <v>0</v>
      </c>
      <c r="W111" s="967"/>
      <c r="X111" s="440"/>
      <c r="Y111" s="974">
        <f t="shared" si="280"/>
        <v>0</v>
      </c>
    </row>
    <row r="112" spans="2:25" ht="19.5" customHeight="1">
      <c r="B112" s="968"/>
      <c r="C112" s="1199"/>
      <c r="D112" s="1199"/>
      <c r="E112" s="1199"/>
      <c r="F112" s="1199"/>
      <c r="G112" s="969"/>
      <c r="H112" s="980" t="s">
        <v>190</v>
      </c>
      <c r="I112" s="970" t="s">
        <v>38</v>
      </c>
      <c r="J112" s="971">
        <f t="shared" ref="J112:L112" si="369">SUM(J107:J109)</f>
        <v>0</v>
      </c>
      <c r="K112" s="971">
        <f t="shared" si="369"/>
        <v>0</v>
      </c>
      <c r="L112" s="971">
        <f t="shared" si="369"/>
        <v>0</v>
      </c>
      <c r="M112" s="964">
        <f t="shared" si="274"/>
        <v>0</v>
      </c>
      <c r="N112" s="971">
        <f t="shared" ref="N112:O112" si="370">SUM(N107:N109)</f>
        <v>0</v>
      </c>
      <c r="O112" s="971">
        <f t="shared" si="370"/>
        <v>0</v>
      </c>
      <c r="P112" s="971"/>
      <c r="Q112" s="971">
        <f t="shared" ref="Q112" si="371">SUM(Q107:Q109)</f>
        <v>0</v>
      </c>
      <c r="R112" s="973"/>
      <c r="S112" s="973">
        <f t="shared" si="361"/>
        <v>0</v>
      </c>
      <c r="T112" s="971">
        <f t="shared" ref="T112:V112" si="372">SUM(T107:T109)</f>
        <v>0</v>
      </c>
      <c r="U112" s="971">
        <f t="shared" si="372"/>
        <v>0</v>
      </c>
      <c r="V112" s="971">
        <f t="shared" si="372"/>
        <v>0</v>
      </c>
      <c r="W112" s="972"/>
      <c r="X112" s="441"/>
      <c r="Y112" s="974">
        <f t="shared" si="280"/>
        <v>21807976</v>
      </c>
    </row>
    <row r="113" spans="2:25" ht="19.5" customHeight="1">
      <c r="B113" s="965"/>
      <c r="C113" s="1174" t="s">
        <v>47</v>
      </c>
      <c r="D113" s="1174"/>
      <c r="E113" s="1174"/>
      <c r="F113" s="1174"/>
      <c r="G113" s="30"/>
      <c r="H113" s="977" t="s">
        <v>191</v>
      </c>
      <c r="I113" s="966" t="s">
        <v>37</v>
      </c>
      <c r="J113" s="33"/>
      <c r="K113" s="33"/>
      <c r="L113" s="33"/>
      <c r="M113" s="963">
        <f t="shared" si="274"/>
        <v>0</v>
      </c>
      <c r="N113" s="33"/>
      <c r="O113" s="33"/>
      <c r="P113" s="33"/>
      <c r="Q113" s="33"/>
      <c r="R113" s="455"/>
      <c r="S113" s="455">
        <f t="shared" si="361"/>
        <v>0</v>
      </c>
      <c r="T113" s="33"/>
      <c r="U113" s="33"/>
      <c r="V113" s="33"/>
      <c r="W113" s="967"/>
      <c r="X113" s="442"/>
      <c r="Y113" s="974">
        <f t="shared" si="280"/>
        <v>0</v>
      </c>
    </row>
    <row r="114" spans="2:25" ht="19.5" customHeight="1">
      <c r="B114" s="968"/>
      <c r="C114" s="1199"/>
      <c r="D114" s="1199"/>
      <c r="E114" s="1199"/>
      <c r="F114" s="1199"/>
      <c r="G114" s="969"/>
      <c r="H114" s="979" t="s">
        <v>192</v>
      </c>
      <c r="I114" s="970" t="s">
        <v>38</v>
      </c>
      <c r="J114" s="971"/>
      <c r="K114" s="971"/>
      <c r="L114" s="971"/>
      <c r="M114" s="964">
        <f t="shared" si="274"/>
        <v>0</v>
      </c>
      <c r="N114" s="971"/>
      <c r="O114" s="971"/>
      <c r="P114" s="971"/>
      <c r="Q114" s="971"/>
      <c r="R114" s="973"/>
      <c r="S114" s="973">
        <f t="shared" si="361"/>
        <v>0</v>
      </c>
      <c r="T114" s="971"/>
      <c r="U114" s="971"/>
      <c r="V114" s="971"/>
      <c r="W114" s="972"/>
      <c r="X114" s="440"/>
      <c r="Y114" s="974">
        <f t="shared" si="280"/>
        <v>0</v>
      </c>
    </row>
    <row r="115" spans="2:25" ht="19.5" customHeight="1">
      <c r="B115" s="120">
        <v>14</v>
      </c>
      <c r="C115" s="928">
        <f t="shared" ref="C115" si="373">C107+1</f>
        <v>43936</v>
      </c>
      <c r="D115" s="127"/>
      <c r="E115" s="391"/>
      <c r="F115" s="122" t="s">
        <v>36</v>
      </c>
      <c r="G115" s="23"/>
      <c r="H115" s="24"/>
      <c r="I115" s="917"/>
      <c r="J115" s="845"/>
      <c r="K115" s="845"/>
      <c r="L115" s="837">
        <f t="shared" ref="L115:L117" si="374">+J115-K115</f>
        <v>0</v>
      </c>
      <c r="M115" s="838"/>
      <c r="N115" s="839">
        <f t="shared" ref="N115:N117" si="375">L115*M115%</f>
        <v>0</v>
      </c>
      <c r="O115" s="839">
        <f t="shared" ref="O115:O117" si="376">L115-N115</f>
        <v>0</v>
      </c>
      <c r="P115" s="840"/>
      <c r="Q115" s="841">
        <f t="shared" ref="Q115:Q117" si="377">ROUND((O115*P115),0)</f>
        <v>0</v>
      </c>
      <c r="R115" s="841">
        <f t="shared" ref="R115:R117" si="378">ROUND(P115*0.5025%,2)</f>
        <v>0</v>
      </c>
      <c r="S115" s="841">
        <f t="shared" ref="S115:S117" si="379">P115+R115</f>
        <v>0</v>
      </c>
      <c r="T115" s="842">
        <f t="shared" ref="T115:T117" si="380">ROUND((O115*+S115),0)</f>
        <v>0</v>
      </c>
      <c r="U115" s="842">
        <f t="shared" ref="U115:U117" si="381">ROUND((T115*0.5%),0)</f>
        <v>0</v>
      </c>
      <c r="V115" s="842">
        <f t="shared" ref="V115:V117" si="382">ROUND((T115-U115),0)</f>
        <v>0</v>
      </c>
      <c r="W115" s="953" t="s">
        <v>164</v>
      </c>
      <c r="X115" s="443"/>
      <c r="Y115" s="974"/>
    </row>
    <row r="116" spans="2:25" ht="19.5" customHeight="1">
      <c r="B116" s="120">
        <f t="shared" ref="B116" si="383">B115+1</f>
        <v>15</v>
      </c>
      <c r="C116" s="445"/>
      <c r="D116" s="127"/>
      <c r="E116" s="391"/>
      <c r="F116" s="122"/>
      <c r="G116" s="23"/>
      <c r="H116" s="24"/>
      <c r="I116" s="917"/>
      <c r="J116" s="845"/>
      <c r="K116" s="845"/>
      <c r="L116" s="837">
        <f t="shared" si="374"/>
        <v>0</v>
      </c>
      <c r="M116" s="838"/>
      <c r="N116" s="839">
        <f t="shared" si="375"/>
        <v>0</v>
      </c>
      <c r="O116" s="839">
        <f t="shared" si="376"/>
        <v>0</v>
      </c>
      <c r="P116" s="840"/>
      <c r="Q116" s="841">
        <f t="shared" si="377"/>
        <v>0</v>
      </c>
      <c r="R116" s="841">
        <f t="shared" si="378"/>
        <v>0</v>
      </c>
      <c r="S116" s="841">
        <f t="shared" si="379"/>
        <v>0</v>
      </c>
      <c r="T116" s="842">
        <f t="shared" si="380"/>
        <v>0</v>
      </c>
      <c r="U116" s="842">
        <f t="shared" si="381"/>
        <v>0</v>
      </c>
      <c r="V116" s="842">
        <f t="shared" si="382"/>
        <v>0</v>
      </c>
      <c r="W116" s="953" t="s">
        <v>164</v>
      </c>
      <c r="X116" s="443"/>
      <c r="Y116" s="974"/>
    </row>
    <row r="117" spans="2:25" ht="19.5" customHeight="1">
      <c r="B117" s="120">
        <f t="shared" si="271"/>
        <v>16</v>
      </c>
      <c r="C117" s="445"/>
      <c r="D117" s="127"/>
      <c r="E117" s="391"/>
      <c r="F117" s="122"/>
      <c r="G117" s="23"/>
      <c r="H117" s="24"/>
      <c r="I117" s="917"/>
      <c r="J117" s="845"/>
      <c r="K117" s="845"/>
      <c r="L117" s="837">
        <f t="shared" si="374"/>
        <v>0</v>
      </c>
      <c r="M117" s="838"/>
      <c r="N117" s="839">
        <f t="shared" si="375"/>
        <v>0</v>
      </c>
      <c r="O117" s="839">
        <f t="shared" si="376"/>
        <v>0</v>
      </c>
      <c r="P117" s="840"/>
      <c r="Q117" s="841">
        <f t="shared" si="377"/>
        <v>0</v>
      </c>
      <c r="R117" s="841">
        <f t="shared" si="378"/>
        <v>0</v>
      </c>
      <c r="S117" s="841">
        <f t="shared" si="379"/>
        <v>0</v>
      </c>
      <c r="T117" s="842">
        <f t="shared" si="380"/>
        <v>0</v>
      </c>
      <c r="U117" s="842">
        <f t="shared" si="381"/>
        <v>0</v>
      </c>
      <c r="V117" s="842">
        <f t="shared" si="382"/>
        <v>0</v>
      </c>
      <c r="W117" s="953" t="s">
        <v>164</v>
      </c>
      <c r="X117" s="443"/>
      <c r="Y117" s="974"/>
    </row>
    <row r="118" spans="2:25" ht="19.5" customHeight="1">
      <c r="B118" s="27"/>
      <c r="C118" s="1169" t="str">
        <f t="shared" ref="C118" si="384">"TOTAL TGL … "&amp;TEXT(DAY(C115),"00")</f>
        <v>TOTAL TGL … 15</v>
      </c>
      <c r="D118" s="1172"/>
      <c r="E118" s="1172"/>
      <c r="F118" s="1173"/>
      <c r="G118" s="110"/>
      <c r="H118" s="978" t="s">
        <v>188</v>
      </c>
      <c r="I118" s="110"/>
      <c r="J118" s="111">
        <f t="shared" ref="J118:L118" si="385">SUM(J115:J117)</f>
        <v>0</v>
      </c>
      <c r="K118" s="111">
        <f t="shared" si="385"/>
        <v>0</v>
      </c>
      <c r="L118" s="111">
        <f t="shared" si="385"/>
        <v>0</v>
      </c>
      <c r="M118" s="902">
        <f t="shared" ref="M118" si="386">IFERROR(N118/L118%,0)</f>
        <v>0</v>
      </c>
      <c r="N118" s="111">
        <f t="shared" ref="N118:O118" si="387">SUM(N115:N117)</f>
        <v>0</v>
      </c>
      <c r="O118" s="111">
        <f t="shared" si="387"/>
        <v>0</v>
      </c>
      <c r="P118" s="111"/>
      <c r="Q118" s="111">
        <f t="shared" ref="Q118" si="388">SUM(Q115:Q117)</f>
        <v>0</v>
      </c>
      <c r="R118" s="111"/>
      <c r="S118" s="111">
        <f t="shared" ref="S118:S122" si="389">IFERROR(T118/O118,0)</f>
        <v>0</v>
      </c>
      <c r="T118" s="111">
        <f t="shared" ref="T118:V118" si="390">SUM(T115:T117)</f>
        <v>0</v>
      </c>
      <c r="U118" s="111">
        <f t="shared" si="390"/>
        <v>0</v>
      </c>
      <c r="V118" s="111">
        <f t="shared" si="390"/>
        <v>0</v>
      </c>
      <c r="W118" s="111"/>
      <c r="X118" s="444">
        <f t="shared" ref="X118" si="391">V118</f>
        <v>0</v>
      </c>
      <c r="Y118" s="974">
        <f t="shared" ref="Y118" si="392">Y110+V118</f>
        <v>21807976</v>
      </c>
    </row>
    <row r="119" spans="2:25" ht="19.5" customHeight="1">
      <c r="B119" s="965"/>
      <c r="C119" s="1174" t="s">
        <v>46</v>
      </c>
      <c r="D119" s="1174"/>
      <c r="E119" s="1174"/>
      <c r="F119" s="1174"/>
      <c r="G119" s="30"/>
      <c r="H119" s="977" t="s">
        <v>189</v>
      </c>
      <c r="I119" s="966" t="s">
        <v>37</v>
      </c>
      <c r="J119" s="33">
        <f t="shared" ref="J119:L119" si="393">J118-J120</f>
        <v>0</v>
      </c>
      <c r="K119" s="33">
        <f t="shared" si="393"/>
        <v>0</v>
      </c>
      <c r="L119" s="33">
        <f t="shared" si="393"/>
        <v>0</v>
      </c>
      <c r="M119" s="963">
        <f t="shared" si="274"/>
        <v>0</v>
      </c>
      <c r="N119" s="33">
        <f t="shared" ref="N119:O119" si="394">N118-N120</f>
        <v>0</v>
      </c>
      <c r="O119" s="33">
        <f t="shared" si="394"/>
        <v>0</v>
      </c>
      <c r="P119" s="33"/>
      <c r="Q119" s="33">
        <f t="shared" ref="Q119" si="395">Q118-Q120</f>
        <v>0</v>
      </c>
      <c r="R119" s="455"/>
      <c r="S119" s="455">
        <f t="shared" si="389"/>
        <v>0</v>
      </c>
      <c r="T119" s="33">
        <f t="shared" ref="T119:V119" si="396">T118-T120</f>
        <v>0</v>
      </c>
      <c r="U119" s="33">
        <f t="shared" si="396"/>
        <v>0</v>
      </c>
      <c r="V119" s="33">
        <f t="shared" si="396"/>
        <v>0</v>
      </c>
      <c r="W119" s="967"/>
      <c r="X119" s="440"/>
      <c r="Y119" s="974">
        <f t="shared" si="280"/>
        <v>0</v>
      </c>
    </row>
    <row r="120" spans="2:25" ht="19.5" customHeight="1">
      <c r="B120" s="968"/>
      <c r="C120" s="1199"/>
      <c r="D120" s="1199"/>
      <c r="E120" s="1199"/>
      <c r="F120" s="1199"/>
      <c r="G120" s="969"/>
      <c r="H120" s="980" t="s">
        <v>190</v>
      </c>
      <c r="I120" s="970" t="s">
        <v>38</v>
      </c>
      <c r="J120" s="971">
        <f t="shared" ref="J120:L120" si="397">SUM(J115:J117)</f>
        <v>0</v>
      </c>
      <c r="K120" s="971">
        <f t="shared" si="397"/>
        <v>0</v>
      </c>
      <c r="L120" s="971">
        <f t="shared" si="397"/>
        <v>0</v>
      </c>
      <c r="M120" s="964">
        <f t="shared" si="274"/>
        <v>0</v>
      </c>
      <c r="N120" s="971">
        <f t="shared" ref="N120:O120" si="398">SUM(N115:N117)</f>
        <v>0</v>
      </c>
      <c r="O120" s="971">
        <f t="shared" si="398"/>
        <v>0</v>
      </c>
      <c r="P120" s="971"/>
      <c r="Q120" s="971">
        <f t="shared" ref="Q120" si="399">SUM(Q115:Q117)</f>
        <v>0</v>
      </c>
      <c r="R120" s="973"/>
      <c r="S120" s="973">
        <f t="shared" si="389"/>
        <v>0</v>
      </c>
      <c r="T120" s="971">
        <f t="shared" ref="T120:V120" si="400">SUM(T115:T117)</f>
        <v>0</v>
      </c>
      <c r="U120" s="971">
        <f t="shared" si="400"/>
        <v>0</v>
      </c>
      <c r="V120" s="971">
        <f t="shared" si="400"/>
        <v>0</v>
      </c>
      <c r="W120" s="972"/>
      <c r="X120" s="441"/>
      <c r="Y120" s="974">
        <f t="shared" si="280"/>
        <v>21807976</v>
      </c>
    </row>
    <row r="121" spans="2:25" ht="19.5" customHeight="1">
      <c r="B121" s="965"/>
      <c r="C121" s="1174" t="s">
        <v>47</v>
      </c>
      <c r="D121" s="1174"/>
      <c r="E121" s="1174"/>
      <c r="F121" s="1174"/>
      <c r="G121" s="30"/>
      <c r="H121" s="977" t="s">
        <v>191</v>
      </c>
      <c r="I121" s="966" t="s">
        <v>37</v>
      </c>
      <c r="J121" s="33"/>
      <c r="K121" s="33"/>
      <c r="L121" s="33"/>
      <c r="M121" s="963">
        <f t="shared" si="274"/>
        <v>0</v>
      </c>
      <c r="N121" s="33"/>
      <c r="O121" s="33"/>
      <c r="P121" s="33"/>
      <c r="Q121" s="33"/>
      <c r="R121" s="455"/>
      <c r="S121" s="455">
        <f t="shared" si="389"/>
        <v>0</v>
      </c>
      <c r="T121" s="33"/>
      <c r="U121" s="33"/>
      <c r="V121" s="33"/>
      <c r="W121" s="967"/>
      <c r="X121" s="442"/>
      <c r="Y121" s="974">
        <f t="shared" si="280"/>
        <v>0</v>
      </c>
    </row>
    <row r="122" spans="2:25" ht="19.5" customHeight="1">
      <c r="B122" s="968"/>
      <c r="C122" s="1199"/>
      <c r="D122" s="1199"/>
      <c r="E122" s="1199"/>
      <c r="F122" s="1199"/>
      <c r="G122" s="969"/>
      <c r="H122" s="979" t="s">
        <v>192</v>
      </c>
      <c r="I122" s="970" t="s">
        <v>38</v>
      </c>
      <c r="J122" s="971"/>
      <c r="K122" s="971"/>
      <c r="L122" s="971"/>
      <c r="M122" s="964">
        <f t="shared" si="274"/>
        <v>0</v>
      </c>
      <c r="N122" s="971"/>
      <c r="O122" s="971"/>
      <c r="P122" s="971"/>
      <c r="Q122" s="971"/>
      <c r="R122" s="973"/>
      <c r="S122" s="973">
        <f t="shared" si="389"/>
        <v>0</v>
      </c>
      <c r="T122" s="971"/>
      <c r="U122" s="971"/>
      <c r="V122" s="971"/>
      <c r="W122" s="972"/>
      <c r="X122" s="440"/>
      <c r="Y122" s="974">
        <f t="shared" si="280"/>
        <v>0</v>
      </c>
    </row>
    <row r="123" spans="2:25" ht="19.5" customHeight="1">
      <c r="B123" s="120">
        <v>15</v>
      </c>
      <c r="C123" s="928">
        <f t="shared" ref="C123" si="401">C115+1</f>
        <v>43937</v>
      </c>
      <c r="D123" s="127"/>
      <c r="E123" s="391"/>
      <c r="F123" s="122" t="s">
        <v>36</v>
      </c>
      <c r="G123" s="23"/>
      <c r="H123" s="24"/>
      <c r="I123" s="917"/>
      <c r="J123" s="845"/>
      <c r="K123" s="845"/>
      <c r="L123" s="837">
        <f t="shared" ref="L123:L125" si="402">+J123-K123</f>
        <v>0</v>
      </c>
      <c r="M123" s="838"/>
      <c r="N123" s="839">
        <f t="shared" ref="N123:N125" si="403">L123*M123%</f>
        <v>0</v>
      </c>
      <c r="O123" s="839">
        <f t="shared" ref="O123:O125" si="404">L123-N123</f>
        <v>0</v>
      </c>
      <c r="P123" s="840"/>
      <c r="Q123" s="841">
        <f t="shared" ref="Q123:Q125" si="405">ROUND((O123*P123),0)</f>
        <v>0</v>
      </c>
      <c r="R123" s="841">
        <f t="shared" ref="R123:R125" si="406">ROUND(P123*0.5025%,2)</f>
        <v>0</v>
      </c>
      <c r="S123" s="841">
        <f t="shared" ref="S123:S125" si="407">P123+R123</f>
        <v>0</v>
      </c>
      <c r="T123" s="842">
        <f t="shared" ref="T123:T125" si="408">ROUND((O123*+S123),0)</f>
        <v>0</v>
      </c>
      <c r="U123" s="842">
        <f t="shared" ref="U123:U125" si="409">ROUND((T123*0.5%),0)</f>
        <v>0</v>
      </c>
      <c r="V123" s="842">
        <f t="shared" ref="V123:V125" si="410">ROUND((T123-U123),0)</f>
        <v>0</v>
      </c>
      <c r="W123" s="953" t="s">
        <v>164</v>
      </c>
      <c r="X123" s="443"/>
      <c r="Y123" s="974"/>
    </row>
    <row r="124" spans="2:25" ht="19.5" customHeight="1">
      <c r="B124" s="120">
        <f t="shared" ref="B124" si="411">B123+1</f>
        <v>16</v>
      </c>
      <c r="C124" s="445"/>
      <c r="D124" s="127"/>
      <c r="E124" s="391"/>
      <c r="F124" s="122"/>
      <c r="G124" s="23"/>
      <c r="H124" s="24"/>
      <c r="I124" s="917"/>
      <c r="J124" s="845"/>
      <c r="K124" s="845"/>
      <c r="L124" s="837">
        <f t="shared" si="402"/>
        <v>0</v>
      </c>
      <c r="M124" s="838"/>
      <c r="N124" s="839">
        <f t="shared" si="403"/>
        <v>0</v>
      </c>
      <c r="O124" s="839">
        <f t="shared" si="404"/>
        <v>0</v>
      </c>
      <c r="P124" s="840"/>
      <c r="Q124" s="841">
        <f t="shared" si="405"/>
        <v>0</v>
      </c>
      <c r="R124" s="841">
        <f t="shared" si="406"/>
        <v>0</v>
      </c>
      <c r="S124" s="841">
        <f t="shared" si="407"/>
        <v>0</v>
      </c>
      <c r="T124" s="842">
        <f t="shared" si="408"/>
        <v>0</v>
      </c>
      <c r="U124" s="842">
        <f t="shared" si="409"/>
        <v>0</v>
      </c>
      <c r="V124" s="842">
        <f t="shared" si="410"/>
        <v>0</v>
      </c>
      <c r="W124" s="953" t="s">
        <v>164</v>
      </c>
      <c r="X124" s="443"/>
      <c r="Y124" s="974"/>
    </row>
    <row r="125" spans="2:25" ht="19.5" customHeight="1">
      <c r="B125" s="120">
        <f t="shared" si="271"/>
        <v>17</v>
      </c>
      <c r="C125" s="445"/>
      <c r="D125" s="127"/>
      <c r="E125" s="391"/>
      <c r="F125" s="122"/>
      <c r="G125" s="23"/>
      <c r="H125" s="24"/>
      <c r="I125" s="917"/>
      <c r="J125" s="845"/>
      <c r="K125" s="845"/>
      <c r="L125" s="837">
        <f t="shared" si="402"/>
        <v>0</v>
      </c>
      <c r="M125" s="838"/>
      <c r="N125" s="839">
        <f t="shared" si="403"/>
        <v>0</v>
      </c>
      <c r="O125" s="839">
        <f t="shared" si="404"/>
        <v>0</v>
      </c>
      <c r="P125" s="840"/>
      <c r="Q125" s="841">
        <f t="shared" si="405"/>
        <v>0</v>
      </c>
      <c r="R125" s="841">
        <f t="shared" si="406"/>
        <v>0</v>
      </c>
      <c r="S125" s="841">
        <f t="shared" si="407"/>
        <v>0</v>
      </c>
      <c r="T125" s="842">
        <f t="shared" si="408"/>
        <v>0</v>
      </c>
      <c r="U125" s="842">
        <f t="shared" si="409"/>
        <v>0</v>
      </c>
      <c r="V125" s="842">
        <f t="shared" si="410"/>
        <v>0</v>
      </c>
      <c r="W125" s="953" t="s">
        <v>164</v>
      </c>
      <c r="X125" s="443"/>
      <c r="Y125" s="974"/>
    </row>
    <row r="126" spans="2:25" ht="19.5" customHeight="1">
      <c r="B126" s="27"/>
      <c r="C126" s="1169" t="str">
        <f t="shared" ref="C126" si="412">"TOTAL TGL … "&amp;TEXT(DAY(C123),"00")</f>
        <v>TOTAL TGL … 16</v>
      </c>
      <c r="D126" s="1172"/>
      <c r="E126" s="1172"/>
      <c r="F126" s="1173"/>
      <c r="G126" s="110"/>
      <c r="H126" s="978" t="s">
        <v>188</v>
      </c>
      <c r="I126" s="110"/>
      <c r="J126" s="111">
        <f t="shared" ref="J126:L126" si="413">SUM(J123:J125)</f>
        <v>0</v>
      </c>
      <c r="K126" s="111">
        <f t="shared" si="413"/>
        <v>0</v>
      </c>
      <c r="L126" s="111">
        <f t="shared" si="413"/>
        <v>0</v>
      </c>
      <c r="M126" s="902">
        <f t="shared" ref="M126" si="414">IFERROR(N126/L126%,0)</f>
        <v>0</v>
      </c>
      <c r="N126" s="111">
        <f t="shared" ref="N126:O126" si="415">SUM(N123:N125)</f>
        <v>0</v>
      </c>
      <c r="O126" s="111">
        <f t="shared" si="415"/>
        <v>0</v>
      </c>
      <c r="P126" s="111"/>
      <c r="Q126" s="111">
        <f t="shared" ref="Q126" si="416">SUM(Q123:Q125)</f>
        <v>0</v>
      </c>
      <c r="R126" s="111"/>
      <c r="S126" s="111">
        <f t="shared" ref="S126:S130" si="417">IFERROR(T126/O126,0)</f>
        <v>0</v>
      </c>
      <c r="T126" s="111">
        <f t="shared" ref="T126:V126" si="418">SUM(T123:T125)</f>
        <v>0</v>
      </c>
      <c r="U126" s="111">
        <f t="shared" si="418"/>
        <v>0</v>
      </c>
      <c r="V126" s="111">
        <f t="shared" si="418"/>
        <v>0</v>
      </c>
      <c r="W126" s="111"/>
      <c r="X126" s="444">
        <f t="shared" ref="X126" si="419">V126</f>
        <v>0</v>
      </c>
      <c r="Y126" s="974">
        <f t="shared" ref="Y126" si="420">Y118+V126</f>
        <v>21807976</v>
      </c>
    </row>
    <row r="127" spans="2:25" ht="19.5" customHeight="1">
      <c r="B127" s="965"/>
      <c r="C127" s="1174" t="s">
        <v>46</v>
      </c>
      <c r="D127" s="1174"/>
      <c r="E127" s="1174"/>
      <c r="F127" s="1174"/>
      <c r="G127" s="30"/>
      <c r="H127" s="977" t="s">
        <v>189</v>
      </c>
      <c r="I127" s="966" t="s">
        <v>37</v>
      </c>
      <c r="J127" s="33">
        <f t="shared" ref="J127:L127" si="421">J126-J128</f>
        <v>0</v>
      </c>
      <c r="K127" s="33">
        <f t="shared" si="421"/>
        <v>0</v>
      </c>
      <c r="L127" s="33">
        <f t="shared" si="421"/>
        <v>0</v>
      </c>
      <c r="M127" s="963">
        <f t="shared" si="274"/>
        <v>0</v>
      </c>
      <c r="N127" s="33">
        <f t="shared" ref="N127:O127" si="422">N126-N128</f>
        <v>0</v>
      </c>
      <c r="O127" s="33">
        <f t="shared" si="422"/>
        <v>0</v>
      </c>
      <c r="P127" s="33"/>
      <c r="Q127" s="33">
        <f t="shared" ref="Q127" si="423">Q126-Q128</f>
        <v>0</v>
      </c>
      <c r="R127" s="455"/>
      <c r="S127" s="455">
        <f t="shared" si="417"/>
        <v>0</v>
      </c>
      <c r="T127" s="33">
        <f t="shared" ref="T127:V127" si="424">T126-T128</f>
        <v>0</v>
      </c>
      <c r="U127" s="33">
        <f t="shared" si="424"/>
        <v>0</v>
      </c>
      <c r="V127" s="33">
        <f t="shared" si="424"/>
        <v>0</v>
      </c>
      <c r="W127" s="967"/>
      <c r="X127" s="440"/>
      <c r="Y127" s="974">
        <f t="shared" si="280"/>
        <v>0</v>
      </c>
    </row>
    <row r="128" spans="2:25" ht="19.5" customHeight="1">
      <c r="B128" s="968"/>
      <c r="C128" s="1199"/>
      <c r="D128" s="1199"/>
      <c r="E128" s="1199"/>
      <c r="F128" s="1199"/>
      <c r="G128" s="969"/>
      <c r="H128" s="980" t="s">
        <v>190</v>
      </c>
      <c r="I128" s="970" t="s">
        <v>38</v>
      </c>
      <c r="J128" s="971">
        <f t="shared" ref="J128:L128" si="425">SUM(J123:J125)</f>
        <v>0</v>
      </c>
      <c r="K128" s="971">
        <f t="shared" si="425"/>
        <v>0</v>
      </c>
      <c r="L128" s="971">
        <f t="shared" si="425"/>
        <v>0</v>
      </c>
      <c r="M128" s="964">
        <f t="shared" si="274"/>
        <v>0</v>
      </c>
      <c r="N128" s="971">
        <f t="shared" ref="N128:O128" si="426">SUM(N123:N125)</f>
        <v>0</v>
      </c>
      <c r="O128" s="971">
        <f t="shared" si="426"/>
        <v>0</v>
      </c>
      <c r="P128" s="971"/>
      <c r="Q128" s="971">
        <f t="shared" ref="Q128" si="427">SUM(Q123:Q125)</f>
        <v>0</v>
      </c>
      <c r="R128" s="973"/>
      <c r="S128" s="973">
        <f t="shared" si="417"/>
        <v>0</v>
      </c>
      <c r="T128" s="971">
        <f t="shared" ref="T128:V128" si="428">SUM(T123:T125)</f>
        <v>0</v>
      </c>
      <c r="U128" s="971">
        <f t="shared" si="428"/>
        <v>0</v>
      </c>
      <c r="V128" s="971">
        <f t="shared" si="428"/>
        <v>0</v>
      </c>
      <c r="W128" s="972"/>
      <c r="X128" s="441"/>
      <c r="Y128" s="974">
        <f t="shared" si="280"/>
        <v>21807976</v>
      </c>
    </row>
    <row r="129" spans="2:25" ht="19.5" customHeight="1">
      <c r="B129" s="965"/>
      <c r="C129" s="1174" t="s">
        <v>47</v>
      </c>
      <c r="D129" s="1174"/>
      <c r="E129" s="1174"/>
      <c r="F129" s="1174"/>
      <c r="G129" s="30"/>
      <c r="H129" s="977" t="s">
        <v>191</v>
      </c>
      <c r="I129" s="966" t="s">
        <v>37</v>
      </c>
      <c r="J129" s="33"/>
      <c r="K129" s="33"/>
      <c r="L129" s="33"/>
      <c r="M129" s="963">
        <f t="shared" si="274"/>
        <v>0</v>
      </c>
      <c r="N129" s="33"/>
      <c r="O129" s="33"/>
      <c r="P129" s="33"/>
      <c r="Q129" s="33"/>
      <c r="R129" s="455"/>
      <c r="S129" s="455">
        <f t="shared" si="417"/>
        <v>0</v>
      </c>
      <c r="T129" s="33"/>
      <c r="U129" s="33"/>
      <c r="V129" s="33"/>
      <c r="W129" s="967"/>
      <c r="X129" s="442"/>
      <c r="Y129" s="974">
        <f t="shared" si="280"/>
        <v>0</v>
      </c>
    </row>
    <row r="130" spans="2:25" ht="19.5" customHeight="1">
      <c r="B130" s="968"/>
      <c r="C130" s="1199"/>
      <c r="D130" s="1199"/>
      <c r="E130" s="1199"/>
      <c r="F130" s="1199"/>
      <c r="G130" s="969"/>
      <c r="H130" s="979" t="s">
        <v>192</v>
      </c>
      <c r="I130" s="970" t="s">
        <v>38</v>
      </c>
      <c r="J130" s="971"/>
      <c r="K130" s="971"/>
      <c r="L130" s="971"/>
      <c r="M130" s="964">
        <f t="shared" si="274"/>
        <v>0</v>
      </c>
      <c r="N130" s="971"/>
      <c r="O130" s="971"/>
      <c r="P130" s="971"/>
      <c r="Q130" s="971"/>
      <c r="R130" s="973"/>
      <c r="S130" s="973">
        <f t="shared" si="417"/>
        <v>0</v>
      </c>
      <c r="T130" s="971"/>
      <c r="U130" s="971"/>
      <c r="V130" s="971"/>
      <c r="W130" s="972"/>
      <c r="X130" s="440"/>
      <c r="Y130" s="974">
        <f t="shared" si="280"/>
        <v>0</v>
      </c>
    </row>
    <row r="131" spans="2:25" ht="19.5" customHeight="1">
      <c r="B131" s="120">
        <v>16</v>
      </c>
      <c r="C131" s="928">
        <f t="shared" ref="C131" si="429">C123+1</f>
        <v>43938</v>
      </c>
      <c r="D131" s="127"/>
      <c r="E131" s="391"/>
      <c r="F131" s="122" t="s">
        <v>36</v>
      </c>
      <c r="G131" s="23"/>
      <c r="H131" s="24"/>
      <c r="I131" s="917"/>
      <c r="J131" s="845"/>
      <c r="K131" s="845"/>
      <c r="L131" s="837">
        <f t="shared" ref="L131:L133" si="430">+J131-K131</f>
        <v>0</v>
      </c>
      <c r="M131" s="838"/>
      <c r="N131" s="839">
        <f t="shared" ref="N131:N133" si="431">L131*M131%</f>
        <v>0</v>
      </c>
      <c r="O131" s="839">
        <f t="shared" ref="O131:O133" si="432">L131-N131</f>
        <v>0</v>
      </c>
      <c r="P131" s="840"/>
      <c r="Q131" s="841">
        <f t="shared" ref="Q131:Q133" si="433">ROUND((O131*P131),0)</f>
        <v>0</v>
      </c>
      <c r="R131" s="841">
        <f t="shared" ref="R131:R133" si="434">ROUND(P131*0.5025%,2)</f>
        <v>0</v>
      </c>
      <c r="S131" s="841">
        <f t="shared" ref="S131:S133" si="435">P131+R131</f>
        <v>0</v>
      </c>
      <c r="T131" s="842">
        <f t="shared" ref="T131:T133" si="436">ROUND((O131*+S131),0)</f>
        <v>0</v>
      </c>
      <c r="U131" s="842">
        <f t="shared" ref="U131:U133" si="437">ROUND((T131*0.5%),0)</f>
        <v>0</v>
      </c>
      <c r="V131" s="842">
        <f t="shared" ref="V131:V133" si="438">ROUND((T131-U131),0)</f>
        <v>0</v>
      </c>
      <c r="W131" s="953" t="s">
        <v>164</v>
      </c>
      <c r="X131" s="443"/>
      <c r="Y131" s="974"/>
    </row>
    <row r="132" spans="2:25" ht="19.5" customHeight="1">
      <c r="B132" s="120">
        <f t="shared" ref="B132" si="439">B131+1</f>
        <v>17</v>
      </c>
      <c r="C132" s="445"/>
      <c r="D132" s="127"/>
      <c r="E132" s="391"/>
      <c r="F132" s="122"/>
      <c r="G132" s="23"/>
      <c r="H132" s="24"/>
      <c r="I132" s="917"/>
      <c r="J132" s="845"/>
      <c r="K132" s="845"/>
      <c r="L132" s="837">
        <f t="shared" si="430"/>
        <v>0</v>
      </c>
      <c r="M132" s="838"/>
      <c r="N132" s="839">
        <f t="shared" si="431"/>
        <v>0</v>
      </c>
      <c r="O132" s="839">
        <f t="shared" si="432"/>
        <v>0</v>
      </c>
      <c r="P132" s="840"/>
      <c r="Q132" s="841">
        <f t="shared" si="433"/>
        <v>0</v>
      </c>
      <c r="R132" s="841">
        <f t="shared" si="434"/>
        <v>0</v>
      </c>
      <c r="S132" s="841">
        <f t="shared" si="435"/>
        <v>0</v>
      </c>
      <c r="T132" s="842">
        <f t="shared" si="436"/>
        <v>0</v>
      </c>
      <c r="U132" s="842">
        <f t="shared" si="437"/>
        <v>0</v>
      </c>
      <c r="V132" s="842">
        <f t="shared" si="438"/>
        <v>0</v>
      </c>
      <c r="W132" s="953" t="s">
        <v>164</v>
      </c>
      <c r="X132" s="443"/>
      <c r="Y132" s="974"/>
    </row>
    <row r="133" spans="2:25" ht="19.5" customHeight="1">
      <c r="B133" s="120">
        <f t="shared" si="271"/>
        <v>18</v>
      </c>
      <c r="C133" s="445"/>
      <c r="D133" s="127"/>
      <c r="E133" s="391"/>
      <c r="F133" s="122"/>
      <c r="G133" s="23"/>
      <c r="H133" s="24"/>
      <c r="I133" s="917"/>
      <c r="J133" s="845"/>
      <c r="K133" s="845"/>
      <c r="L133" s="837">
        <f t="shared" si="430"/>
        <v>0</v>
      </c>
      <c r="M133" s="838"/>
      <c r="N133" s="839">
        <f t="shared" si="431"/>
        <v>0</v>
      </c>
      <c r="O133" s="839">
        <f t="shared" si="432"/>
        <v>0</v>
      </c>
      <c r="P133" s="840"/>
      <c r="Q133" s="841">
        <f t="shared" si="433"/>
        <v>0</v>
      </c>
      <c r="R133" s="841">
        <f t="shared" si="434"/>
        <v>0</v>
      </c>
      <c r="S133" s="841">
        <f t="shared" si="435"/>
        <v>0</v>
      </c>
      <c r="T133" s="842">
        <f t="shared" si="436"/>
        <v>0</v>
      </c>
      <c r="U133" s="842">
        <f t="shared" si="437"/>
        <v>0</v>
      </c>
      <c r="V133" s="842">
        <f t="shared" si="438"/>
        <v>0</v>
      </c>
      <c r="W133" s="953" t="s">
        <v>164</v>
      </c>
      <c r="X133" s="443"/>
      <c r="Y133" s="974"/>
    </row>
    <row r="134" spans="2:25" ht="19.5" customHeight="1">
      <c r="B134" s="27"/>
      <c r="C134" s="1169" t="str">
        <f t="shared" ref="C134" si="440">"TOTAL TGL … "&amp;TEXT(DAY(C131),"00")</f>
        <v>TOTAL TGL … 17</v>
      </c>
      <c r="D134" s="1172"/>
      <c r="E134" s="1172"/>
      <c r="F134" s="1173"/>
      <c r="G134" s="110"/>
      <c r="H134" s="978" t="s">
        <v>188</v>
      </c>
      <c r="I134" s="110"/>
      <c r="J134" s="111">
        <f t="shared" ref="J134:L134" si="441">SUM(J131:J133)</f>
        <v>0</v>
      </c>
      <c r="K134" s="111">
        <f t="shared" si="441"/>
        <v>0</v>
      </c>
      <c r="L134" s="111">
        <f t="shared" si="441"/>
        <v>0</v>
      </c>
      <c r="M134" s="902">
        <f t="shared" ref="M134" si="442">IFERROR(N134/L134%,0)</f>
        <v>0</v>
      </c>
      <c r="N134" s="111">
        <f t="shared" ref="N134:O134" si="443">SUM(N131:N133)</f>
        <v>0</v>
      </c>
      <c r="O134" s="111">
        <f t="shared" si="443"/>
        <v>0</v>
      </c>
      <c r="P134" s="111"/>
      <c r="Q134" s="111">
        <f t="shared" ref="Q134" si="444">SUM(Q131:Q133)</f>
        <v>0</v>
      </c>
      <c r="R134" s="111"/>
      <c r="S134" s="111">
        <f t="shared" ref="S134:S138" si="445">IFERROR(T134/O134,0)</f>
        <v>0</v>
      </c>
      <c r="T134" s="111">
        <f t="shared" ref="T134:V134" si="446">SUM(T131:T133)</f>
        <v>0</v>
      </c>
      <c r="U134" s="111">
        <f t="shared" si="446"/>
        <v>0</v>
      </c>
      <c r="V134" s="111">
        <f t="shared" si="446"/>
        <v>0</v>
      </c>
      <c r="W134" s="111"/>
      <c r="X134" s="444">
        <f t="shared" ref="X134" si="447">V134</f>
        <v>0</v>
      </c>
      <c r="Y134" s="974">
        <f t="shared" ref="Y134" si="448">Y126+V134</f>
        <v>21807976</v>
      </c>
    </row>
    <row r="135" spans="2:25" ht="19.5" customHeight="1">
      <c r="B135" s="965"/>
      <c r="C135" s="1174" t="s">
        <v>46</v>
      </c>
      <c r="D135" s="1174"/>
      <c r="E135" s="1174"/>
      <c r="F135" s="1174"/>
      <c r="G135" s="30"/>
      <c r="H135" s="977" t="s">
        <v>189</v>
      </c>
      <c r="I135" s="966" t="s">
        <v>37</v>
      </c>
      <c r="J135" s="33">
        <f t="shared" ref="J135:L135" si="449">J134-J136</f>
        <v>0</v>
      </c>
      <c r="K135" s="33">
        <f t="shared" si="449"/>
        <v>0</v>
      </c>
      <c r="L135" s="33">
        <f t="shared" si="449"/>
        <v>0</v>
      </c>
      <c r="M135" s="963">
        <f t="shared" si="274"/>
        <v>0</v>
      </c>
      <c r="N135" s="33">
        <f t="shared" ref="N135:O135" si="450">N134-N136</f>
        <v>0</v>
      </c>
      <c r="O135" s="33">
        <f t="shared" si="450"/>
        <v>0</v>
      </c>
      <c r="P135" s="33"/>
      <c r="Q135" s="33">
        <f t="shared" ref="Q135" si="451">Q134-Q136</f>
        <v>0</v>
      </c>
      <c r="R135" s="455"/>
      <c r="S135" s="455">
        <f t="shared" si="445"/>
        <v>0</v>
      </c>
      <c r="T135" s="33">
        <f t="shared" ref="T135:V135" si="452">T134-T136</f>
        <v>0</v>
      </c>
      <c r="U135" s="33">
        <f t="shared" si="452"/>
        <v>0</v>
      </c>
      <c r="V135" s="33">
        <f t="shared" si="452"/>
        <v>0</v>
      </c>
      <c r="W135" s="967"/>
      <c r="X135" s="440"/>
      <c r="Y135" s="974">
        <f t="shared" si="280"/>
        <v>0</v>
      </c>
    </row>
    <row r="136" spans="2:25" ht="19.5" customHeight="1">
      <c r="B136" s="968"/>
      <c r="C136" s="1199"/>
      <c r="D136" s="1199"/>
      <c r="E136" s="1199"/>
      <c r="F136" s="1199"/>
      <c r="G136" s="969"/>
      <c r="H136" s="980" t="s">
        <v>190</v>
      </c>
      <c r="I136" s="970" t="s">
        <v>38</v>
      </c>
      <c r="J136" s="971">
        <f t="shared" ref="J136:L136" si="453">SUM(J131:J133)</f>
        <v>0</v>
      </c>
      <c r="K136" s="971">
        <f t="shared" si="453"/>
        <v>0</v>
      </c>
      <c r="L136" s="971">
        <f t="shared" si="453"/>
        <v>0</v>
      </c>
      <c r="M136" s="964">
        <f t="shared" si="274"/>
        <v>0</v>
      </c>
      <c r="N136" s="971">
        <f t="shared" ref="N136:O136" si="454">SUM(N131:N133)</f>
        <v>0</v>
      </c>
      <c r="O136" s="971">
        <f t="shared" si="454"/>
        <v>0</v>
      </c>
      <c r="P136" s="971"/>
      <c r="Q136" s="971">
        <f t="shared" ref="Q136" si="455">SUM(Q131:Q133)</f>
        <v>0</v>
      </c>
      <c r="R136" s="973"/>
      <c r="S136" s="973">
        <f t="shared" si="445"/>
        <v>0</v>
      </c>
      <c r="T136" s="971">
        <f t="shared" ref="T136:V136" si="456">SUM(T131:T133)</f>
        <v>0</v>
      </c>
      <c r="U136" s="971">
        <f t="shared" si="456"/>
        <v>0</v>
      </c>
      <c r="V136" s="971">
        <f t="shared" si="456"/>
        <v>0</v>
      </c>
      <c r="W136" s="972"/>
      <c r="X136" s="441"/>
      <c r="Y136" s="974">
        <f t="shared" si="280"/>
        <v>21807976</v>
      </c>
    </row>
    <row r="137" spans="2:25" ht="19.5" customHeight="1">
      <c r="B137" s="965"/>
      <c r="C137" s="1174" t="s">
        <v>47</v>
      </c>
      <c r="D137" s="1174"/>
      <c r="E137" s="1174"/>
      <c r="F137" s="1174"/>
      <c r="G137" s="30"/>
      <c r="H137" s="977" t="s">
        <v>191</v>
      </c>
      <c r="I137" s="966" t="s">
        <v>37</v>
      </c>
      <c r="J137" s="33"/>
      <c r="K137" s="33"/>
      <c r="L137" s="33"/>
      <c r="M137" s="963">
        <f t="shared" si="274"/>
        <v>0</v>
      </c>
      <c r="N137" s="33"/>
      <c r="O137" s="33"/>
      <c r="P137" s="33"/>
      <c r="Q137" s="33"/>
      <c r="R137" s="455"/>
      <c r="S137" s="455">
        <f t="shared" si="445"/>
        <v>0</v>
      </c>
      <c r="T137" s="33"/>
      <c r="U137" s="33"/>
      <c r="V137" s="33"/>
      <c r="W137" s="967"/>
      <c r="X137" s="442"/>
      <c r="Y137" s="974">
        <f t="shared" si="280"/>
        <v>0</v>
      </c>
    </row>
    <row r="138" spans="2:25" ht="19.5" customHeight="1">
      <c r="B138" s="968"/>
      <c r="C138" s="1199"/>
      <c r="D138" s="1199"/>
      <c r="E138" s="1199"/>
      <c r="F138" s="1199"/>
      <c r="G138" s="969"/>
      <c r="H138" s="979" t="s">
        <v>192</v>
      </c>
      <c r="I138" s="970" t="s">
        <v>38</v>
      </c>
      <c r="J138" s="971"/>
      <c r="K138" s="971"/>
      <c r="L138" s="971"/>
      <c r="M138" s="964">
        <f t="shared" si="274"/>
        <v>0</v>
      </c>
      <c r="N138" s="971"/>
      <c r="O138" s="971"/>
      <c r="P138" s="971"/>
      <c r="Q138" s="971"/>
      <c r="R138" s="973"/>
      <c r="S138" s="973">
        <f t="shared" si="445"/>
        <v>0</v>
      </c>
      <c r="T138" s="971"/>
      <c r="U138" s="971"/>
      <c r="V138" s="971"/>
      <c r="W138" s="972"/>
      <c r="X138" s="440"/>
      <c r="Y138" s="974">
        <f t="shared" si="280"/>
        <v>0</v>
      </c>
    </row>
    <row r="139" spans="2:25" ht="19.5" customHeight="1">
      <c r="B139" s="120">
        <v>17</v>
      </c>
      <c r="C139" s="928">
        <f t="shared" ref="C139" si="457">C131+1</f>
        <v>43939</v>
      </c>
      <c r="D139" s="127"/>
      <c r="E139" s="391"/>
      <c r="F139" s="122" t="s">
        <v>36</v>
      </c>
      <c r="G139" s="23"/>
      <c r="H139" s="24"/>
      <c r="I139" s="917"/>
      <c r="J139" s="845"/>
      <c r="K139" s="845"/>
      <c r="L139" s="837">
        <f t="shared" ref="L139:L141" si="458">+J139-K139</f>
        <v>0</v>
      </c>
      <c r="M139" s="838"/>
      <c r="N139" s="839">
        <f t="shared" ref="N139:N141" si="459">L139*M139%</f>
        <v>0</v>
      </c>
      <c r="O139" s="839">
        <f t="shared" ref="O139:O141" si="460">L139-N139</f>
        <v>0</v>
      </c>
      <c r="P139" s="840"/>
      <c r="Q139" s="841">
        <f t="shared" ref="Q139:Q141" si="461">ROUND((O139*P139),0)</f>
        <v>0</v>
      </c>
      <c r="R139" s="841">
        <f t="shared" ref="R139:R141" si="462">ROUND(P139*0.5025%,2)</f>
        <v>0</v>
      </c>
      <c r="S139" s="841">
        <f t="shared" ref="S139:S141" si="463">P139+R139</f>
        <v>0</v>
      </c>
      <c r="T139" s="842">
        <f t="shared" ref="T139:T141" si="464">ROUND((O139*+S139),0)</f>
        <v>0</v>
      </c>
      <c r="U139" s="842">
        <f t="shared" ref="U139:U141" si="465">ROUND((T139*0.5%),0)</f>
        <v>0</v>
      </c>
      <c r="V139" s="842">
        <f t="shared" ref="V139:V141" si="466">ROUND((T139-U139),0)</f>
        <v>0</v>
      </c>
      <c r="W139" s="953" t="s">
        <v>164</v>
      </c>
      <c r="X139" s="443"/>
      <c r="Y139" s="974"/>
    </row>
    <row r="140" spans="2:25" ht="19.5" customHeight="1">
      <c r="B140" s="120">
        <f t="shared" ref="B140" si="467">B139+1</f>
        <v>18</v>
      </c>
      <c r="C140" s="445"/>
      <c r="D140" s="127"/>
      <c r="E140" s="391"/>
      <c r="F140" s="122"/>
      <c r="G140" s="23"/>
      <c r="H140" s="24"/>
      <c r="I140" s="917"/>
      <c r="J140" s="845"/>
      <c r="K140" s="845"/>
      <c r="L140" s="837">
        <f t="shared" si="458"/>
        <v>0</v>
      </c>
      <c r="M140" s="838"/>
      <c r="N140" s="839">
        <f t="shared" si="459"/>
        <v>0</v>
      </c>
      <c r="O140" s="839">
        <f t="shared" si="460"/>
        <v>0</v>
      </c>
      <c r="P140" s="840"/>
      <c r="Q140" s="841">
        <f t="shared" si="461"/>
        <v>0</v>
      </c>
      <c r="R140" s="841">
        <f t="shared" si="462"/>
        <v>0</v>
      </c>
      <c r="S140" s="841">
        <f t="shared" si="463"/>
        <v>0</v>
      </c>
      <c r="T140" s="842">
        <f t="shared" si="464"/>
        <v>0</v>
      </c>
      <c r="U140" s="842">
        <f t="shared" si="465"/>
        <v>0</v>
      </c>
      <c r="V140" s="842">
        <f t="shared" si="466"/>
        <v>0</v>
      </c>
      <c r="W140" s="953" t="s">
        <v>164</v>
      </c>
      <c r="X140" s="443"/>
      <c r="Y140" s="974"/>
    </row>
    <row r="141" spans="2:25" ht="19.5" customHeight="1">
      <c r="B141" s="120">
        <f t="shared" si="271"/>
        <v>19</v>
      </c>
      <c r="C141" s="445"/>
      <c r="D141" s="127"/>
      <c r="E141" s="391"/>
      <c r="F141" s="122"/>
      <c r="G141" s="23"/>
      <c r="H141" s="24"/>
      <c r="I141" s="917"/>
      <c r="J141" s="845"/>
      <c r="K141" s="845"/>
      <c r="L141" s="837">
        <f t="shared" si="458"/>
        <v>0</v>
      </c>
      <c r="M141" s="838"/>
      <c r="N141" s="839">
        <f t="shared" si="459"/>
        <v>0</v>
      </c>
      <c r="O141" s="839">
        <f t="shared" si="460"/>
        <v>0</v>
      </c>
      <c r="P141" s="840"/>
      <c r="Q141" s="841">
        <f t="shared" si="461"/>
        <v>0</v>
      </c>
      <c r="R141" s="841">
        <f t="shared" si="462"/>
        <v>0</v>
      </c>
      <c r="S141" s="841">
        <f t="shared" si="463"/>
        <v>0</v>
      </c>
      <c r="T141" s="842">
        <f t="shared" si="464"/>
        <v>0</v>
      </c>
      <c r="U141" s="842">
        <f t="shared" si="465"/>
        <v>0</v>
      </c>
      <c r="V141" s="842">
        <f t="shared" si="466"/>
        <v>0</v>
      </c>
      <c r="W141" s="953" t="s">
        <v>164</v>
      </c>
      <c r="X141" s="443"/>
      <c r="Y141" s="974"/>
    </row>
    <row r="142" spans="2:25" ht="19.5" customHeight="1">
      <c r="B142" s="27"/>
      <c r="C142" s="1169" t="str">
        <f t="shared" ref="C142" si="468">"TOTAL TGL … "&amp;TEXT(DAY(C139),"00")</f>
        <v>TOTAL TGL … 18</v>
      </c>
      <c r="D142" s="1172"/>
      <c r="E142" s="1172"/>
      <c r="F142" s="1173"/>
      <c r="G142" s="110"/>
      <c r="H142" s="978" t="s">
        <v>188</v>
      </c>
      <c r="I142" s="110"/>
      <c r="J142" s="111">
        <f t="shared" ref="J142:L142" si="469">SUM(J139:J141)</f>
        <v>0</v>
      </c>
      <c r="K142" s="111">
        <f t="shared" si="469"/>
        <v>0</v>
      </c>
      <c r="L142" s="111">
        <f t="shared" si="469"/>
        <v>0</v>
      </c>
      <c r="M142" s="902">
        <f t="shared" ref="M142" si="470">IFERROR(N142/L142%,0)</f>
        <v>0</v>
      </c>
      <c r="N142" s="111">
        <f t="shared" ref="N142:O142" si="471">SUM(N139:N141)</f>
        <v>0</v>
      </c>
      <c r="O142" s="111">
        <f t="shared" si="471"/>
        <v>0</v>
      </c>
      <c r="P142" s="111"/>
      <c r="Q142" s="111">
        <f t="shared" ref="Q142" si="472">SUM(Q139:Q141)</f>
        <v>0</v>
      </c>
      <c r="R142" s="111"/>
      <c r="S142" s="111">
        <f t="shared" ref="S142:S146" si="473">IFERROR(T142/O142,0)</f>
        <v>0</v>
      </c>
      <c r="T142" s="111">
        <f t="shared" ref="T142:V142" si="474">SUM(T139:T141)</f>
        <v>0</v>
      </c>
      <c r="U142" s="111">
        <f t="shared" si="474"/>
        <v>0</v>
      </c>
      <c r="V142" s="111">
        <f t="shared" si="474"/>
        <v>0</v>
      </c>
      <c r="W142" s="111"/>
      <c r="X142" s="444">
        <f t="shared" ref="X142" si="475">V142</f>
        <v>0</v>
      </c>
      <c r="Y142" s="974">
        <f t="shared" ref="Y142" si="476">Y134+V142</f>
        <v>21807976</v>
      </c>
    </row>
    <row r="143" spans="2:25" ht="19.5" customHeight="1">
      <c r="B143" s="965"/>
      <c r="C143" s="1174" t="s">
        <v>46</v>
      </c>
      <c r="D143" s="1174"/>
      <c r="E143" s="1174"/>
      <c r="F143" s="1174"/>
      <c r="G143" s="30"/>
      <c r="H143" s="977" t="s">
        <v>189</v>
      </c>
      <c r="I143" s="966" t="s">
        <v>37</v>
      </c>
      <c r="J143" s="33">
        <f t="shared" ref="J143:L143" si="477">J142-J144</f>
        <v>0</v>
      </c>
      <c r="K143" s="33">
        <f t="shared" si="477"/>
        <v>0</v>
      </c>
      <c r="L143" s="33">
        <f t="shared" si="477"/>
        <v>0</v>
      </c>
      <c r="M143" s="963">
        <f t="shared" si="274"/>
        <v>0</v>
      </c>
      <c r="N143" s="33">
        <f t="shared" ref="N143:O143" si="478">N142-N144</f>
        <v>0</v>
      </c>
      <c r="O143" s="33">
        <f t="shared" si="478"/>
        <v>0</v>
      </c>
      <c r="P143" s="33"/>
      <c r="Q143" s="33">
        <f t="shared" ref="Q143" si="479">Q142-Q144</f>
        <v>0</v>
      </c>
      <c r="R143" s="455"/>
      <c r="S143" s="455">
        <f t="shared" si="473"/>
        <v>0</v>
      </c>
      <c r="T143" s="33">
        <f t="shared" ref="T143:V143" si="480">T142-T144</f>
        <v>0</v>
      </c>
      <c r="U143" s="33">
        <f t="shared" si="480"/>
        <v>0</v>
      </c>
      <c r="V143" s="33">
        <f t="shared" si="480"/>
        <v>0</v>
      </c>
      <c r="W143" s="967"/>
      <c r="X143" s="440"/>
      <c r="Y143" s="974">
        <f t="shared" si="280"/>
        <v>0</v>
      </c>
    </row>
    <row r="144" spans="2:25" ht="19.5" customHeight="1">
      <c r="B144" s="968"/>
      <c r="C144" s="1199"/>
      <c r="D144" s="1199"/>
      <c r="E144" s="1199"/>
      <c r="F144" s="1199"/>
      <c r="G144" s="969"/>
      <c r="H144" s="980" t="s">
        <v>190</v>
      </c>
      <c r="I144" s="970" t="s">
        <v>38</v>
      </c>
      <c r="J144" s="971">
        <f t="shared" ref="J144:L144" si="481">SUM(J139:J141)</f>
        <v>0</v>
      </c>
      <c r="K144" s="971">
        <f t="shared" si="481"/>
        <v>0</v>
      </c>
      <c r="L144" s="971">
        <f t="shared" si="481"/>
        <v>0</v>
      </c>
      <c r="M144" s="964">
        <f t="shared" si="274"/>
        <v>0</v>
      </c>
      <c r="N144" s="971">
        <f t="shared" ref="N144:O144" si="482">SUM(N139:N141)</f>
        <v>0</v>
      </c>
      <c r="O144" s="971">
        <f t="shared" si="482"/>
        <v>0</v>
      </c>
      <c r="P144" s="971"/>
      <c r="Q144" s="971">
        <f t="shared" ref="Q144" si="483">SUM(Q139:Q141)</f>
        <v>0</v>
      </c>
      <c r="R144" s="973"/>
      <c r="S144" s="973">
        <f t="shared" si="473"/>
        <v>0</v>
      </c>
      <c r="T144" s="971">
        <f t="shared" ref="T144:V144" si="484">SUM(T139:T141)</f>
        <v>0</v>
      </c>
      <c r="U144" s="971">
        <f t="shared" si="484"/>
        <v>0</v>
      </c>
      <c r="V144" s="971">
        <f t="shared" si="484"/>
        <v>0</v>
      </c>
      <c r="W144" s="972"/>
      <c r="X144" s="441"/>
      <c r="Y144" s="974">
        <f t="shared" si="280"/>
        <v>21807976</v>
      </c>
    </row>
    <row r="145" spans="2:25" ht="19.5" customHeight="1">
      <c r="B145" s="965"/>
      <c r="C145" s="1174" t="s">
        <v>47</v>
      </c>
      <c r="D145" s="1174"/>
      <c r="E145" s="1174"/>
      <c r="F145" s="1174"/>
      <c r="G145" s="30"/>
      <c r="H145" s="977" t="s">
        <v>191</v>
      </c>
      <c r="I145" s="966" t="s">
        <v>37</v>
      </c>
      <c r="J145" s="33"/>
      <c r="K145" s="33"/>
      <c r="L145" s="33"/>
      <c r="M145" s="963">
        <f t="shared" si="274"/>
        <v>0</v>
      </c>
      <c r="N145" s="33"/>
      <c r="O145" s="33"/>
      <c r="P145" s="33"/>
      <c r="Q145" s="33"/>
      <c r="R145" s="455"/>
      <c r="S145" s="455">
        <f t="shared" si="473"/>
        <v>0</v>
      </c>
      <c r="T145" s="33"/>
      <c r="U145" s="33"/>
      <c r="V145" s="33"/>
      <c r="W145" s="967"/>
      <c r="X145" s="442"/>
      <c r="Y145" s="974">
        <f t="shared" si="280"/>
        <v>0</v>
      </c>
    </row>
    <row r="146" spans="2:25" ht="19.5" customHeight="1">
      <c r="B146" s="968"/>
      <c r="C146" s="1199"/>
      <c r="D146" s="1199"/>
      <c r="E146" s="1199"/>
      <c r="F146" s="1199"/>
      <c r="G146" s="969"/>
      <c r="H146" s="979" t="s">
        <v>192</v>
      </c>
      <c r="I146" s="970" t="s">
        <v>38</v>
      </c>
      <c r="J146" s="971"/>
      <c r="K146" s="971"/>
      <c r="L146" s="971"/>
      <c r="M146" s="964">
        <f t="shared" si="274"/>
        <v>0</v>
      </c>
      <c r="N146" s="971"/>
      <c r="O146" s="971"/>
      <c r="P146" s="971"/>
      <c r="Q146" s="971"/>
      <c r="R146" s="973"/>
      <c r="S146" s="973">
        <f t="shared" si="473"/>
        <v>0</v>
      </c>
      <c r="T146" s="971"/>
      <c r="U146" s="971"/>
      <c r="V146" s="971"/>
      <c r="W146" s="972"/>
      <c r="X146" s="440"/>
      <c r="Y146" s="974">
        <f t="shared" si="280"/>
        <v>0</v>
      </c>
    </row>
    <row r="147" spans="2:25" ht="19.5" customHeight="1">
      <c r="B147" s="120">
        <v>18</v>
      </c>
      <c r="C147" s="928">
        <f t="shared" ref="C147" si="485">C139+1</f>
        <v>43940</v>
      </c>
      <c r="D147" s="127"/>
      <c r="E147" s="391"/>
      <c r="F147" s="122" t="s">
        <v>36</v>
      </c>
      <c r="G147" s="23"/>
      <c r="H147" s="24"/>
      <c r="I147" s="917"/>
      <c r="J147" s="845"/>
      <c r="K147" s="845"/>
      <c r="L147" s="837">
        <f t="shared" ref="L147:L149" si="486">+J147-K147</f>
        <v>0</v>
      </c>
      <c r="M147" s="838"/>
      <c r="N147" s="839">
        <f t="shared" ref="N147:N149" si="487">L147*M147%</f>
        <v>0</v>
      </c>
      <c r="O147" s="839">
        <f t="shared" ref="O147:O149" si="488">L147-N147</f>
        <v>0</v>
      </c>
      <c r="P147" s="840"/>
      <c r="Q147" s="841">
        <f t="shared" ref="Q147:Q149" si="489">ROUND((O147*P147),0)</f>
        <v>0</v>
      </c>
      <c r="R147" s="841">
        <f t="shared" ref="R147:R149" si="490">ROUND(P147*0.5025%,2)</f>
        <v>0</v>
      </c>
      <c r="S147" s="841">
        <f t="shared" ref="S147:S149" si="491">P147+R147</f>
        <v>0</v>
      </c>
      <c r="T147" s="842">
        <f t="shared" ref="T147:T149" si="492">ROUND((O147*+S147),0)</f>
        <v>0</v>
      </c>
      <c r="U147" s="842">
        <f t="shared" ref="U147:U149" si="493">ROUND((T147*0.5%),0)</f>
        <v>0</v>
      </c>
      <c r="V147" s="842">
        <f t="shared" ref="V147:V149" si="494">ROUND((T147-U147),0)</f>
        <v>0</v>
      </c>
      <c r="W147" s="953" t="s">
        <v>164</v>
      </c>
      <c r="X147" s="443"/>
      <c r="Y147" s="974"/>
    </row>
    <row r="148" spans="2:25" ht="19.5" customHeight="1">
      <c r="B148" s="120">
        <f t="shared" ref="B148:B205" si="495">B147+1</f>
        <v>19</v>
      </c>
      <c r="C148" s="445"/>
      <c r="D148" s="127"/>
      <c r="E148" s="391"/>
      <c r="F148" s="122"/>
      <c r="G148" s="23"/>
      <c r="H148" s="24"/>
      <c r="I148" s="917"/>
      <c r="J148" s="845"/>
      <c r="K148" s="845"/>
      <c r="L148" s="837">
        <f t="shared" si="486"/>
        <v>0</v>
      </c>
      <c r="M148" s="838"/>
      <c r="N148" s="839">
        <f t="shared" si="487"/>
        <v>0</v>
      </c>
      <c r="O148" s="839">
        <f t="shared" si="488"/>
        <v>0</v>
      </c>
      <c r="P148" s="840"/>
      <c r="Q148" s="841">
        <f t="shared" si="489"/>
        <v>0</v>
      </c>
      <c r="R148" s="841">
        <f t="shared" si="490"/>
        <v>0</v>
      </c>
      <c r="S148" s="841">
        <f t="shared" si="491"/>
        <v>0</v>
      </c>
      <c r="T148" s="842">
        <f t="shared" si="492"/>
        <v>0</v>
      </c>
      <c r="U148" s="842">
        <f t="shared" si="493"/>
        <v>0</v>
      </c>
      <c r="V148" s="842">
        <f t="shared" si="494"/>
        <v>0</v>
      </c>
      <c r="W148" s="953" t="s">
        <v>164</v>
      </c>
      <c r="X148" s="443"/>
      <c r="Y148" s="974"/>
    </row>
    <row r="149" spans="2:25" ht="19.5" customHeight="1">
      <c r="B149" s="120">
        <f t="shared" si="495"/>
        <v>20</v>
      </c>
      <c r="C149" s="445"/>
      <c r="D149" s="127"/>
      <c r="E149" s="391"/>
      <c r="F149" s="122"/>
      <c r="G149" s="23"/>
      <c r="H149" s="24"/>
      <c r="I149" s="917"/>
      <c r="J149" s="845"/>
      <c r="K149" s="845"/>
      <c r="L149" s="837">
        <f t="shared" si="486"/>
        <v>0</v>
      </c>
      <c r="M149" s="838"/>
      <c r="N149" s="839">
        <f t="shared" si="487"/>
        <v>0</v>
      </c>
      <c r="O149" s="839">
        <f t="shared" si="488"/>
        <v>0</v>
      </c>
      <c r="P149" s="840"/>
      <c r="Q149" s="841">
        <f t="shared" si="489"/>
        <v>0</v>
      </c>
      <c r="R149" s="841">
        <f t="shared" si="490"/>
        <v>0</v>
      </c>
      <c r="S149" s="841">
        <f t="shared" si="491"/>
        <v>0</v>
      </c>
      <c r="T149" s="842">
        <f t="shared" si="492"/>
        <v>0</v>
      </c>
      <c r="U149" s="842">
        <f t="shared" si="493"/>
        <v>0</v>
      </c>
      <c r="V149" s="842">
        <f t="shared" si="494"/>
        <v>0</v>
      </c>
      <c r="W149" s="953" t="s">
        <v>164</v>
      </c>
      <c r="X149" s="443"/>
      <c r="Y149" s="974"/>
    </row>
    <row r="150" spans="2:25" ht="19.5" customHeight="1">
      <c r="B150" s="27"/>
      <c r="C150" s="1169" t="str">
        <f t="shared" ref="C150" si="496">"TOTAL TGL … "&amp;TEXT(DAY(C147),"00")</f>
        <v>TOTAL TGL … 19</v>
      </c>
      <c r="D150" s="1172"/>
      <c r="E150" s="1172"/>
      <c r="F150" s="1173"/>
      <c r="G150" s="110"/>
      <c r="H150" s="978" t="s">
        <v>188</v>
      </c>
      <c r="I150" s="110"/>
      <c r="J150" s="111">
        <f t="shared" ref="J150:L150" si="497">SUM(J147:J149)</f>
        <v>0</v>
      </c>
      <c r="K150" s="111">
        <f t="shared" si="497"/>
        <v>0</v>
      </c>
      <c r="L150" s="111">
        <f t="shared" si="497"/>
        <v>0</v>
      </c>
      <c r="M150" s="902">
        <f t="shared" ref="M150:M210" si="498">IFERROR(N150/L150%,0)</f>
        <v>0</v>
      </c>
      <c r="N150" s="111">
        <f t="shared" ref="N150:O150" si="499">SUM(N147:N149)</f>
        <v>0</v>
      </c>
      <c r="O150" s="111">
        <f t="shared" si="499"/>
        <v>0</v>
      </c>
      <c r="P150" s="111"/>
      <c r="Q150" s="111">
        <f t="shared" ref="Q150" si="500">SUM(Q147:Q149)</f>
        <v>0</v>
      </c>
      <c r="R150" s="111"/>
      <c r="S150" s="111">
        <f t="shared" ref="S150:S154" si="501">IFERROR(T150/O150,0)</f>
        <v>0</v>
      </c>
      <c r="T150" s="111">
        <f t="shared" ref="T150:V150" si="502">SUM(T147:T149)</f>
        <v>0</v>
      </c>
      <c r="U150" s="111">
        <f t="shared" si="502"/>
        <v>0</v>
      </c>
      <c r="V150" s="111">
        <f t="shared" si="502"/>
        <v>0</v>
      </c>
      <c r="W150" s="111"/>
      <c r="X150" s="444">
        <f t="shared" ref="X150" si="503">V150</f>
        <v>0</v>
      </c>
      <c r="Y150" s="974">
        <f t="shared" ref="Y150:Y210" si="504">Y142+V150</f>
        <v>21807976</v>
      </c>
    </row>
    <row r="151" spans="2:25" ht="19.5" customHeight="1">
      <c r="B151" s="965"/>
      <c r="C151" s="1174" t="s">
        <v>46</v>
      </c>
      <c r="D151" s="1174"/>
      <c r="E151" s="1174"/>
      <c r="F151" s="1174"/>
      <c r="G151" s="30"/>
      <c r="H151" s="977" t="s">
        <v>189</v>
      </c>
      <c r="I151" s="966" t="s">
        <v>37</v>
      </c>
      <c r="J151" s="33">
        <f t="shared" ref="J151:L151" si="505">J150-J152</f>
        <v>0</v>
      </c>
      <c r="K151" s="33">
        <f t="shared" si="505"/>
        <v>0</v>
      </c>
      <c r="L151" s="33">
        <f t="shared" si="505"/>
        <v>0</v>
      </c>
      <c r="M151" s="963">
        <f t="shared" si="498"/>
        <v>0</v>
      </c>
      <c r="N151" s="33">
        <f t="shared" ref="N151:O151" si="506">N150-N152</f>
        <v>0</v>
      </c>
      <c r="O151" s="33">
        <f t="shared" si="506"/>
        <v>0</v>
      </c>
      <c r="P151" s="33"/>
      <c r="Q151" s="33">
        <f t="shared" ref="Q151" si="507">Q150-Q152</f>
        <v>0</v>
      </c>
      <c r="R151" s="455"/>
      <c r="S151" s="455">
        <f t="shared" si="501"/>
        <v>0</v>
      </c>
      <c r="T151" s="33">
        <f t="shared" ref="T151:V151" si="508">T150-T152</f>
        <v>0</v>
      </c>
      <c r="U151" s="33">
        <f t="shared" si="508"/>
        <v>0</v>
      </c>
      <c r="V151" s="33">
        <f t="shared" si="508"/>
        <v>0</v>
      </c>
      <c r="W151" s="967"/>
      <c r="X151" s="440"/>
      <c r="Y151" s="974">
        <f t="shared" si="504"/>
        <v>0</v>
      </c>
    </row>
    <row r="152" spans="2:25" ht="19.5" customHeight="1">
      <c r="B152" s="968"/>
      <c r="C152" s="1199"/>
      <c r="D152" s="1199"/>
      <c r="E152" s="1199"/>
      <c r="F152" s="1199"/>
      <c r="G152" s="969"/>
      <c r="H152" s="980" t="s">
        <v>190</v>
      </c>
      <c r="I152" s="970" t="s">
        <v>38</v>
      </c>
      <c r="J152" s="971">
        <f t="shared" ref="J152:L152" si="509">SUM(J147:J149)</f>
        <v>0</v>
      </c>
      <c r="K152" s="971">
        <f t="shared" si="509"/>
        <v>0</v>
      </c>
      <c r="L152" s="971">
        <f t="shared" si="509"/>
        <v>0</v>
      </c>
      <c r="M152" s="964">
        <f t="shared" si="498"/>
        <v>0</v>
      </c>
      <c r="N152" s="971">
        <f t="shared" ref="N152:O152" si="510">SUM(N147:N149)</f>
        <v>0</v>
      </c>
      <c r="O152" s="971">
        <f t="shared" si="510"/>
        <v>0</v>
      </c>
      <c r="P152" s="971"/>
      <c r="Q152" s="971">
        <f t="shared" ref="Q152" si="511">SUM(Q147:Q149)</f>
        <v>0</v>
      </c>
      <c r="R152" s="973"/>
      <c r="S152" s="973">
        <f t="shared" si="501"/>
        <v>0</v>
      </c>
      <c r="T152" s="971">
        <f t="shared" ref="T152:V152" si="512">SUM(T147:T149)</f>
        <v>0</v>
      </c>
      <c r="U152" s="971">
        <f t="shared" si="512"/>
        <v>0</v>
      </c>
      <c r="V152" s="971">
        <f t="shared" si="512"/>
        <v>0</v>
      </c>
      <c r="W152" s="972"/>
      <c r="X152" s="441"/>
      <c r="Y152" s="974">
        <f t="shared" si="504"/>
        <v>21807976</v>
      </c>
    </row>
    <row r="153" spans="2:25" ht="19.5" customHeight="1">
      <c r="B153" s="965"/>
      <c r="C153" s="1174" t="s">
        <v>47</v>
      </c>
      <c r="D153" s="1174"/>
      <c r="E153" s="1174"/>
      <c r="F153" s="1174"/>
      <c r="G153" s="30"/>
      <c r="H153" s="977" t="s">
        <v>191</v>
      </c>
      <c r="I153" s="966" t="s">
        <v>37</v>
      </c>
      <c r="J153" s="33"/>
      <c r="K153" s="33"/>
      <c r="L153" s="33"/>
      <c r="M153" s="963">
        <f t="shared" si="498"/>
        <v>0</v>
      </c>
      <c r="N153" s="33"/>
      <c r="O153" s="33"/>
      <c r="P153" s="33"/>
      <c r="Q153" s="33"/>
      <c r="R153" s="455"/>
      <c r="S153" s="455">
        <f t="shared" si="501"/>
        <v>0</v>
      </c>
      <c r="T153" s="33"/>
      <c r="U153" s="33"/>
      <c r="V153" s="33"/>
      <c r="W153" s="967"/>
      <c r="X153" s="442"/>
      <c r="Y153" s="974">
        <f t="shared" si="504"/>
        <v>0</v>
      </c>
    </row>
    <row r="154" spans="2:25" ht="19.5" customHeight="1">
      <c r="B154" s="968"/>
      <c r="C154" s="1199"/>
      <c r="D154" s="1199"/>
      <c r="E154" s="1199"/>
      <c r="F154" s="1199"/>
      <c r="G154" s="969"/>
      <c r="H154" s="979" t="s">
        <v>192</v>
      </c>
      <c r="I154" s="970" t="s">
        <v>38</v>
      </c>
      <c r="J154" s="971"/>
      <c r="K154" s="971"/>
      <c r="L154" s="971"/>
      <c r="M154" s="964">
        <f t="shared" si="498"/>
        <v>0</v>
      </c>
      <c r="N154" s="971"/>
      <c r="O154" s="971"/>
      <c r="P154" s="971"/>
      <c r="Q154" s="971"/>
      <c r="R154" s="973"/>
      <c r="S154" s="973">
        <f t="shared" si="501"/>
        <v>0</v>
      </c>
      <c r="T154" s="971"/>
      <c r="U154" s="971"/>
      <c r="V154" s="971"/>
      <c r="W154" s="972"/>
      <c r="X154" s="440"/>
      <c r="Y154" s="974">
        <f t="shared" si="504"/>
        <v>0</v>
      </c>
    </row>
    <row r="155" spans="2:25" ht="19.5" customHeight="1">
      <c r="B155" s="120">
        <v>19</v>
      </c>
      <c r="C155" s="928">
        <f t="shared" ref="C155" si="513">C147+1</f>
        <v>43941</v>
      </c>
      <c r="D155" s="127"/>
      <c r="E155" s="391"/>
      <c r="F155" s="122" t="s">
        <v>36</v>
      </c>
      <c r="G155" s="23"/>
      <c r="H155" s="24"/>
      <c r="I155" s="917"/>
      <c r="J155" s="845"/>
      <c r="K155" s="845"/>
      <c r="L155" s="837">
        <f t="shared" ref="L155:L157" si="514">+J155-K155</f>
        <v>0</v>
      </c>
      <c r="M155" s="838"/>
      <c r="N155" s="839">
        <f t="shared" ref="N155:N157" si="515">L155*M155%</f>
        <v>0</v>
      </c>
      <c r="O155" s="839">
        <f t="shared" ref="O155:O157" si="516">L155-N155</f>
        <v>0</v>
      </c>
      <c r="P155" s="840"/>
      <c r="Q155" s="841">
        <f t="shared" ref="Q155:Q157" si="517">ROUND((O155*P155),0)</f>
        <v>0</v>
      </c>
      <c r="R155" s="841">
        <f t="shared" ref="R155:R157" si="518">ROUND(P155*0.5025%,2)</f>
        <v>0</v>
      </c>
      <c r="S155" s="841">
        <f t="shared" ref="S155:S157" si="519">P155+R155</f>
        <v>0</v>
      </c>
      <c r="T155" s="842">
        <f t="shared" ref="T155:T157" si="520">ROUND((O155*+S155),0)</f>
        <v>0</v>
      </c>
      <c r="U155" s="842">
        <f t="shared" ref="U155:U157" si="521">ROUND((T155*0.5%),0)</f>
        <v>0</v>
      </c>
      <c r="V155" s="842">
        <f t="shared" ref="V155:V157" si="522">ROUND((T155-U155),0)</f>
        <v>0</v>
      </c>
      <c r="W155" s="953" t="s">
        <v>164</v>
      </c>
      <c r="X155" s="443"/>
      <c r="Y155" s="974"/>
    </row>
    <row r="156" spans="2:25" ht="19.5" customHeight="1">
      <c r="B156" s="120">
        <f t="shared" ref="B156" si="523">B155+1</f>
        <v>20</v>
      </c>
      <c r="C156" s="445"/>
      <c r="D156" s="127"/>
      <c r="E156" s="391"/>
      <c r="F156" s="122"/>
      <c r="G156" s="23"/>
      <c r="H156" s="24"/>
      <c r="I156" s="917"/>
      <c r="J156" s="845"/>
      <c r="K156" s="845"/>
      <c r="L156" s="837">
        <f t="shared" si="514"/>
        <v>0</v>
      </c>
      <c r="M156" s="838"/>
      <c r="N156" s="839">
        <f t="shared" si="515"/>
        <v>0</v>
      </c>
      <c r="O156" s="839">
        <f t="shared" si="516"/>
        <v>0</v>
      </c>
      <c r="P156" s="840"/>
      <c r="Q156" s="841">
        <f t="shared" si="517"/>
        <v>0</v>
      </c>
      <c r="R156" s="841">
        <f t="shared" si="518"/>
        <v>0</v>
      </c>
      <c r="S156" s="841">
        <f t="shared" si="519"/>
        <v>0</v>
      </c>
      <c r="T156" s="842">
        <f t="shared" si="520"/>
        <v>0</v>
      </c>
      <c r="U156" s="842">
        <f t="shared" si="521"/>
        <v>0</v>
      </c>
      <c r="V156" s="842">
        <f t="shared" si="522"/>
        <v>0</v>
      </c>
      <c r="W156" s="953" t="s">
        <v>164</v>
      </c>
      <c r="X156" s="443"/>
      <c r="Y156" s="974"/>
    </row>
    <row r="157" spans="2:25" ht="19.5" customHeight="1">
      <c r="B157" s="120">
        <f t="shared" si="495"/>
        <v>21</v>
      </c>
      <c r="C157" s="445"/>
      <c r="D157" s="127"/>
      <c r="E157" s="391"/>
      <c r="F157" s="122"/>
      <c r="G157" s="23"/>
      <c r="H157" s="24"/>
      <c r="I157" s="917"/>
      <c r="J157" s="845"/>
      <c r="K157" s="845"/>
      <c r="L157" s="837">
        <f t="shared" si="514"/>
        <v>0</v>
      </c>
      <c r="M157" s="838"/>
      <c r="N157" s="839">
        <f t="shared" si="515"/>
        <v>0</v>
      </c>
      <c r="O157" s="839">
        <f t="shared" si="516"/>
        <v>0</v>
      </c>
      <c r="P157" s="840"/>
      <c r="Q157" s="841">
        <f t="shared" si="517"/>
        <v>0</v>
      </c>
      <c r="R157" s="841">
        <f t="shared" si="518"/>
        <v>0</v>
      </c>
      <c r="S157" s="841">
        <f t="shared" si="519"/>
        <v>0</v>
      </c>
      <c r="T157" s="842">
        <f t="shared" si="520"/>
        <v>0</v>
      </c>
      <c r="U157" s="842">
        <f t="shared" si="521"/>
        <v>0</v>
      </c>
      <c r="V157" s="842">
        <f t="shared" si="522"/>
        <v>0</v>
      </c>
      <c r="W157" s="953" t="s">
        <v>164</v>
      </c>
      <c r="X157" s="443"/>
      <c r="Y157" s="974"/>
    </row>
    <row r="158" spans="2:25" ht="19.5" customHeight="1">
      <c r="B158" s="27"/>
      <c r="C158" s="1169" t="str">
        <f t="shared" ref="C158" si="524">"TOTAL TGL … "&amp;TEXT(DAY(C155),"00")</f>
        <v>TOTAL TGL … 20</v>
      </c>
      <c r="D158" s="1172"/>
      <c r="E158" s="1172"/>
      <c r="F158" s="1173"/>
      <c r="G158" s="110"/>
      <c r="H158" s="978" t="s">
        <v>188</v>
      </c>
      <c r="I158" s="110"/>
      <c r="J158" s="111">
        <f t="shared" ref="J158:L158" si="525">SUM(J155:J157)</f>
        <v>0</v>
      </c>
      <c r="K158" s="111">
        <f t="shared" si="525"/>
        <v>0</v>
      </c>
      <c r="L158" s="111">
        <f t="shared" si="525"/>
        <v>0</v>
      </c>
      <c r="M158" s="902">
        <f t="shared" ref="M158" si="526">IFERROR(N158/L158%,0)</f>
        <v>0</v>
      </c>
      <c r="N158" s="111">
        <f t="shared" ref="N158:O158" si="527">SUM(N155:N157)</f>
        <v>0</v>
      </c>
      <c r="O158" s="111">
        <f t="shared" si="527"/>
        <v>0</v>
      </c>
      <c r="P158" s="111"/>
      <c r="Q158" s="111">
        <f t="shared" ref="Q158" si="528">SUM(Q155:Q157)</f>
        <v>0</v>
      </c>
      <c r="R158" s="111"/>
      <c r="S158" s="111">
        <f t="shared" ref="S158:S162" si="529">IFERROR(T158/O158,0)</f>
        <v>0</v>
      </c>
      <c r="T158" s="111">
        <f t="shared" ref="T158:V158" si="530">SUM(T155:T157)</f>
        <v>0</v>
      </c>
      <c r="U158" s="111">
        <f t="shared" si="530"/>
        <v>0</v>
      </c>
      <c r="V158" s="111">
        <f t="shared" si="530"/>
        <v>0</v>
      </c>
      <c r="W158" s="111"/>
      <c r="X158" s="444">
        <f t="shared" ref="X158" si="531">V158</f>
        <v>0</v>
      </c>
      <c r="Y158" s="974">
        <f t="shared" ref="Y158" si="532">Y150+V158</f>
        <v>21807976</v>
      </c>
    </row>
    <row r="159" spans="2:25" ht="19.5" customHeight="1">
      <c r="B159" s="965"/>
      <c r="C159" s="1174" t="s">
        <v>46</v>
      </c>
      <c r="D159" s="1174"/>
      <c r="E159" s="1174"/>
      <c r="F159" s="1174"/>
      <c r="G159" s="30"/>
      <c r="H159" s="977" t="s">
        <v>189</v>
      </c>
      <c r="I159" s="966" t="s">
        <v>37</v>
      </c>
      <c r="J159" s="33">
        <f t="shared" ref="J159:L159" si="533">J158-J160</f>
        <v>0</v>
      </c>
      <c r="K159" s="33">
        <f t="shared" si="533"/>
        <v>0</v>
      </c>
      <c r="L159" s="33">
        <f t="shared" si="533"/>
        <v>0</v>
      </c>
      <c r="M159" s="963">
        <f t="shared" si="498"/>
        <v>0</v>
      </c>
      <c r="N159" s="33">
        <f t="shared" ref="N159:O159" si="534">N158-N160</f>
        <v>0</v>
      </c>
      <c r="O159" s="33">
        <f t="shared" si="534"/>
        <v>0</v>
      </c>
      <c r="P159" s="33"/>
      <c r="Q159" s="33">
        <f t="shared" ref="Q159" si="535">Q158-Q160</f>
        <v>0</v>
      </c>
      <c r="R159" s="455"/>
      <c r="S159" s="455">
        <f t="shared" si="529"/>
        <v>0</v>
      </c>
      <c r="T159" s="33">
        <f t="shared" ref="T159:V159" si="536">T158-T160</f>
        <v>0</v>
      </c>
      <c r="U159" s="33">
        <f t="shared" si="536"/>
        <v>0</v>
      </c>
      <c r="V159" s="33">
        <f t="shared" si="536"/>
        <v>0</v>
      </c>
      <c r="W159" s="967"/>
      <c r="X159" s="440"/>
      <c r="Y159" s="974">
        <f t="shared" si="504"/>
        <v>0</v>
      </c>
    </row>
    <row r="160" spans="2:25" ht="19.5" customHeight="1">
      <c r="B160" s="968"/>
      <c r="C160" s="1199"/>
      <c r="D160" s="1199"/>
      <c r="E160" s="1199"/>
      <c r="F160" s="1199"/>
      <c r="G160" s="969"/>
      <c r="H160" s="980" t="s">
        <v>190</v>
      </c>
      <c r="I160" s="970" t="s">
        <v>38</v>
      </c>
      <c r="J160" s="971">
        <f t="shared" ref="J160:L160" si="537">SUM(J155:J157)</f>
        <v>0</v>
      </c>
      <c r="K160" s="971">
        <f t="shared" si="537"/>
        <v>0</v>
      </c>
      <c r="L160" s="971">
        <f t="shared" si="537"/>
        <v>0</v>
      </c>
      <c r="M160" s="964">
        <f t="shared" si="498"/>
        <v>0</v>
      </c>
      <c r="N160" s="971">
        <f t="shared" ref="N160:O160" si="538">SUM(N155:N157)</f>
        <v>0</v>
      </c>
      <c r="O160" s="971">
        <f t="shared" si="538"/>
        <v>0</v>
      </c>
      <c r="P160" s="971"/>
      <c r="Q160" s="971">
        <f t="shared" ref="Q160" si="539">SUM(Q155:Q157)</f>
        <v>0</v>
      </c>
      <c r="R160" s="973"/>
      <c r="S160" s="973">
        <f t="shared" si="529"/>
        <v>0</v>
      </c>
      <c r="T160" s="971">
        <f t="shared" ref="T160:V160" si="540">SUM(T155:T157)</f>
        <v>0</v>
      </c>
      <c r="U160" s="971">
        <f t="shared" si="540"/>
        <v>0</v>
      </c>
      <c r="V160" s="971">
        <f t="shared" si="540"/>
        <v>0</v>
      </c>
      <c r="W160" s="972"/>
      <c r="X160" s="441"/>
      <c r="Y160" s="974">
        <f t="shared" si="504"/>
        <v>21807976</v>
      </c>
    </row>
    <row r="161" spans="2:25" ht="19.5" customHeight="1">
      <c r="B161" s="965"/>
      <c r="C161" s="1174" t="s">
        <v>47</v>
      </c>
      <c r="D161" s="1174"/>
      <c r="E161" s="1174"/>
      <c r="F161" s="1174"/>
      <c r="G161" s="30"/>
      <c r="H161" s="977" t="s">
        <v>191</v>
      </c>
      <c r="I161" s="966" t="s">
        <v>37</v>
      </c>
      <c r="J161" s="33"/>
      <c r="K161" s="33"/>
      <c r="L161" s="33"/>
      <c r="M161" s="963">
        <f t="shared" si="498"/>
        <v>0</v>
      </c>
      <c r="N161" s="33"/>
      <c r="O161" s="33"/>
      <c r="P161" s="33"/>
      <c r="Q161" s="33"/>
      <c r="R161" s="455"/>
      <c r="S161" s="455">
        <f t="shared" si="529"/>
        <v>0</v>
      </c>
      <c r="T161" s="33"/>
      <c r="U161" s="33"/>
      <c r="V161" s="33"/>
      <c r="W161" s="967"/>
      <c r="X161" s="442"/>
      <c r="Y161" s="974">
        <f t="shared" si="504"/>
        <v>0</v>
      </c>
    </row>
    <row r="162" spans="2:25" ht="19.5" customHeight="1">
      <c r="B162" s="968"/>
      <c r="C162" s="1199"/>
      <c r="D162" s="1199"/>
      <c r="E162" s="1199"/>
      <c r="F162" s="1199"/>
      <c r="G162" s="969"/>
      <c r="H162" s="979" t="s">
        <v>192</v>
      </c>
      <c r="I162" s="970" t="s">
        <v>38</v>
      </c>
      <c r="J162" s="971"/>
      <c r="K162" s="971"/>
      <c r="L162" s="971"/>
      <c r="M162" s="964">
        <f t="shared" si="498"/>
        <v>0</v>
      </c>
      <c r="N162" s="971"/>
      <c r="O162" s="971"/>
      <c r="P162" s="971"/>
      <c r="Q162" s="971"/>
      <c r="R162" s="973"/>
      <c r="S162" s="973">
        <f t="shared" si="529"/>
        <v>0</v>
      </c>
      <c r="T162" s="971"/>
      <c r="U162" s="971"/>
      <c r="V162" s="971"/>
      <c r="W162" s="972"/>
      <c r="X162" s="440"/>
      <c r="Y162" s="974">
        <f t="shared" si="504"/>
        <v>0</v>
      </c>
    </row>
    <row r="163" spans="2:25" ht="19.5" customHeight="1">
      <c r="B163" s="120">
        <v>20</v>
      </c>
      <c r="C163" s="928">
        <f t="shared" ref="C163" si="541">C155+1</f>
        <v>43942</v>
      </c>
      <c r="D163" s="127"/>
      <c r="E163" s="391"/>
      <c r="F163" s="122" t="s">
        <v>36</v>
      </c>
      <c r="G163" s="23"/>
      <c r="H163" s="24"/>
      <c r="I163" s="917"/>
      <c r="J163" s="845"/>
      <c r="K163" s="845"/>
      <c r="L163" s="837">
        <f t="shared" ref="L163:L165" si="542">+J163-K163</f>
        <v>0</v>
      </c>
      <c r="M163" s="838"/>
      <c r="N163" s="839">
        <f t="shared" ref="N163:N165" si="543">L163*M163%</f>
        <v>0</v>
      </c>
      <c r="O163" s="839">
        <f t="shared" ref="O163:O165" si="544">L163-N163</f>
        <v>0</v>
      </c>
      <c r="P163" s="840"/>
      <c r="Q163" s="841">
        <f t="shared" ref="Q163:Q165" si="545">ROUND((O163*P163),0)</f>
        <v>0</v>
      </c>
      <c r="R163" s="841">
        <f t="shared" ref="R163:R165" si="546">ROUND(P163*0.5025%,2)</f>
        <v>0</v>
      </c>
      <c r="S163" s="841">
        <f t="shared" ref="S163:S165" si="547">P163+R163</f>
        <v>0</v>
      </c>
      <c r="T163" s="842">
        <f t="shared" ref="T163:T165" si="548">ROUND((O163*+S163),0)</f>
        <v>0</v>
      </c>
      <c r="U163" s="842">
        <f t="shared" ref="U163:U165" si="549">ROUND((T163*0.5%),0)</f>
        <v>0</v>
      </c>
      <c r="V163" s="842">
        <f t="shared" ref="V163:V165" si="550">ROUND((T163-U163),0)</f>
        <v>0</v>
      </c>
      <c r="W163" s="953" t="s">
        <v>164</v>
      </c>
      <c r="X163" s="443"/>
      <c r="Y163" s="974"/>
    </row>
    <row r="164" spans="2:25" ht="19.5" customHeight="1">
      <c r="B164" s="120">
        <f t="shared" ref="B164" si="551">B163+1</f>
        <v>21</v>
      </c>
      <c r="C164" s="445"/>
      <c r="D164" s="127"/>
      <c r="E164" s="391"/>
      <c r="F164" s="122"/>
      <c r="G164" s="23"/>
      <c r="H164" s="24"/>
      <c r="I164" s="917"/>
      <c r="J164" s="845"/>
      <c r="K164" s="845"/>
      <c r="L164" s="837">
        <f t="shared" si="542"/>
        <v>0</v>
      </c>
      <c r="M164" s="838"/>
      <c r="N164" s="839">
        <f t="shared" si="543"/>
        <v>0</v>
      </c>
      <c r="O164" s="839">
        <f t="shared" si="544"/>
        <v>0</v>
      </c>
      <c r="P164" s="840"/>
      <c r="Q164" s="841">
        <f t="shared" si="545"/>
        <v>0</v>
      </c>
      <c r="R164" s="841">
        <f t="shared" si="546"/>
        <v>0</v>
      </c>
      <c r="S164" s="841">
        <f t="shared" si="547"/>
        <v>0</v>
      </c>
      <c r="T164" s="842">
        <f t="shared" si="548"/>
        <v>0</v>
      </c>
      <c r="U164" s="842">
        <f t="shared" si="549"/>
        <v>0</v>
      </c>
      <c r="V164" s="842">
        <f t="shared" si="550"/>
        <v>0</v>
      </c>
      <c r="W164" s="953" t="s">
        <v>164</v>
      </c>
      <c r="X164" s="443"/>
      <c r="Y164" s="974"/>
    </row>
    <row r="165" spans="2:25" ht="19.5" customHeight="1">
      <c r="B165" s="120">
        <f t="shared" si="495"/>
        <v>22</v>
      </c>
      <c r="C165" s="445"/>
      <c r="D165" s="127"/>
      <c r="E165" s="391"/>
      <c r="F165" s="122"/>
      <c r="G165" s="23"/>
      <c r="H165" s="24"/>
      <c r="I165" s="917"/>
      <c r="J165" s="845"/>
      <c r="K165" s="845"/>
      <c r="L165" s="837">
        <f t="shared" si="542"/>
        <v>0</v>
      </c>
      <c r="M165" s="838"/>
      <c r="N165" s="839">
        <f t="shared" si="543"/>
        <v>0</v>
      </c>
      <c r="O165" s="839">
        <f t="shared" si="544"/>
        <v>0</v>
      </c>
      <c r="P165" s="840"/>
      <c r="Q165" s="841">
        <f t="shared" si="545"/>
        <v>0</v>
      </c>
      <c r="R165" s="841">
        <f t="shared" si="546"/>
        <v>0</v>
      </c>
      <c r="S165" s="841">
        <f t="shared" si="547"/>
        <v>0</v>
      </c>
      <c r="T165" s="842">
        <f t="shared" si="548"/>
        <v>0</v>
      </c>
      <c r="U165" s="842">
        <f t="shared" si="549"/>
        <v>0</v>
      </c>
      <c r="V165" s="842">
        <f t="shared" si="550"/>
        <v>0</v>
      </c>
      <c r="W165" s="953" t="s">
        <v>164</v>
      </c>
      <c r="X165" s="443"/>
      <c r="Y165" s="974"/>
    </row>
    <row r="166" spans="2:25" ht="19.5" customHeight="1">
      <c r="B166" s="27"/>
      <c r="C166" s="1169" t="str">
        <f t="shared" ref="C166" si="552">"TOTAL TGL … "&amp;TEXT(DAY(C163),"00")</f>
        <v>TOTAL TGL … 21</v>
      </c>
      <c r="D166" s="1172"/>
      <c r="E166" s="1172"/>
      <c r="F166" s="1173"/>
      <c r="G166" s="110"/>
      <c r="H166" s="978" t="s">
        <v>188</v>
      </c>
      <c r="I166" s="110"/>
      <c r="J166" s="111">
        <f t="shared" ref="J166:L166" si="553">SUM(J163:J165)</f>
        <v>0</v>
      </c>
      <c r="K166" s="111">
        <f t="shared" si="553"/>
        <v>0</v>
      </c>
      <c r="L166" s="111">
        <f t="shared" si="553"/>
        <v>0</v>
      </c>
      <c r="M166" s="902">
        <f t="shared" ref="M166" si="554">IFERROR(N166/L166%,0)</f>
        <v>0</v>
      </c>
      <c r="N166" s="111">
        <f t="shared" ref="N166:O166" si="555">SUM(N163:N165)</f>
        <v>0</v>
      </c>
      <c r="O166" s="111">
        <f t="shared" si="555"/>
        <v>0</v>
      </c>
      <c r="P166" s="111"/>
      <c r="Q166" s="111">
        <f t="shared" ref="Q166" si="556">SUM(Q163:Q165)</f>
        <v>0</v>
      </c>
      <c r="R166" s="111"/>
      <c r="S166" s="111">
        <f t="shared" ref="S166:S170" si="557">IFERROR(T166/O166,0)</f>
        <v>0</v>
      </c>
      <c r="T166" s="111">
        <f t="shared" ref="T166:V166" si="558">SUM(T163:T165)</f>
        <v>0</v>
      </c>
      <c r="U166" s="111">
        <f t="shared" si="558"/>
        <v>0</v>
      </c>
      <c r="V166" s="111">
        <f t="shared" si="558"/>
        <v>0</v>
      </c>
      <c r="W166" s="111"/>
      <c r="X166" s="444">
        <f t="shared" ref="X166" si="559">V166</f>
        <v>0</v>
      </c>
      <c r="Y166" s="974">
        <f t="shared" ref="Y166" si="560">Y158+V166</f>
        <v>21807976</v>
      </c>
    </row>
    <row r="167" spans="2:25" ht="19.5" customHeight="1">
      <c r="B167" s="965"/>
      <c r="C167" s="1174" t="s">
        <v>46</v>
      </c>
      <c r="D167" s="1174"/>
      <c r="E167" s="1174"/>
      <c r="F167" s="1174"/>
      <c r="G167" s="30"/>
      <c r="H167" s="977" t="s">
        <v>189</v>
      </c>
      <c r="I167" s="966" t="s">
        <v>37</v>
      </c>
      <c r="J167" s="33">
        <f t="shared" ref="J167:L167" si="561">J166-J168</f>
        <v>0</v>
      </c>
      <c r="K167" s="33">
        <f t="shared" si="561"/>
        <v>0</v>
      </c>
      <c r="L167" s="33">
        <f t="shared" si="561"/>
        <v>0</v>
      </c>
      <c r="M167" s="963">
        <f t="shared" si="498"/>
        <v>0</v>
      </c>
      <c r="N167" s="33">
        <f t="shared" ref="N167:O167" si="562">N166-N168</f>
        <v>0</v>
      </c>
      <c r="O167" s="33">
        <f t="shared" si="562"/>
        <v>0</v>
      </c>
      <c r="P167" s="33"/>
      <c r="Q167" s="33">
        <f t="shared" ref="Q167" si="563">Q166-Q168</f>
        <v>0</v>
      </c>
      <c r="R167" s="455"/>
      <c r="S167" s="455">
        <f t="shared" si="557"/>
        <v>0</v>
      </c>
      <c r="T167" s="33">
        <f t="shared" ref="T167:V167" si="564">T166-T168</f>
        <v>0</v>
      </c>
      <c r="U167" s="33">
        <f t="shared" si="564"/>
        <v>0</v>
      </c>
      <c r="V167" s="33">
        <f t="shared" si="564"/>
        <v>0</v>
      </c>
      <c r="W167" s="967"/>
      <c r="X167" s="440"/>
      <c r="Y167" s="974">
        <f t="shared" si="504"/>
        <v>0</v>
      </c>
    </row>
    <row r="168" spans="2:25" ht="19.5" customHeight="1">
      <c r="B168" s="968"/>
      <c r="C168" s="1199"/>
      <c r="D168" s="1199"/>
      <c r="E168" s="1199"/>
      <c r="F168" s="1199"/>
      <c r="G168" s="969"/>
      <c r="H168" s="980" t="s">
        <v>190</v>
      </c>
      <c r="I168" s="970" t="s">
        <v>38</v>
      </c>
      <c r="J168" s="971">
        <f t="shared" ref="J168:L168" si="565">SUM(J163:J165)</f>
        <v>0</v>
      </c>
      <c r="K168" s="971">
        <f t="shared" si="565"/>
        <v>0</v>
      </c>
      <c r="L168" s="971">
        <f t="shared" si="565"/>
        <v>0</v>
      </c>
      <c r="M168" s="964">
        <f t="shared" si="498"/>
        <v>0</v>
      </c>
      <c r="N168" s="971">
        <f t="shared" ref="N168:O168" si="566">SUM(N163:N165)</f>
        <v>0</v>
      </c>
      <c r="O168" s="971">
        <f t="shared" si="566"/>
        <v>0</v>
      </c>
      <c r="P168" s="971"/>
      <c r="Q168" s="971">
        <f t="shared" ref="Q168" si="567">SUM(Q163:Q165)</f>
        <v>0</v>
      </c>
      <c r="R168" s="973"/>
      <c r="S168" s="973">
        <f t="shared" si="557"/>
        <v>0</v>
      </c>
      <c r="T168" s="971">
        <f t="shared" ref="T168:V168" si="568">SUM(T163:T165)</f>
        <v>0</v>
      </c>
      <c r="U168" s="971">
        <f t="shared" si="568"/>
        <v>0</v>
      </c>
      <c r="V168" s="971">
        <f t="shared" si="568"/>
        <v>0</v>
      </c>
      <c r="W168" s="972"/>
      <c r="X168" s="441"/>
      <c r="Y168" s="974">
        <f t="shared" si="504"/>
        <v>21807976</v>
      </c>
    </row>
    <row r="169" spans="2:25" ht="19.5" customHeight="1">
      <c r="B169" s="965"/>
      <c r="C169" s="1174" t="s">
        <v>47</v>
      </c>
      <c r="D169" s="1174"/>
      <c r="E169" s="1174"/>
      <c r="F169" s="1174"/>
      <c r="G169" s="30"/>
      <c r="H169" s="977" t="s">
        <v>191</v>
      </c>
      <c r="I169" s="966" t="s">
        <v>37</v>
      </c>
      <c r="J169" s="33"/>
      <c r="K169" s="33"/>
      <c r="L169" s="33"/>
      <c r="M169" s="963">
        <f t="shared" si="498"/>
        <v>0</v>
      </c>
      <c r="N169" s="33"/>
      <c r="O169" s="33"/>
      <c r="P169" s="33"/>
      <c r="Q169" s="33"/>
      <c r="R169" s="455"/>
      <c r="S169" s="455">
        <f t="shared" si="557"/>
        <v>0</v>
      </c>
      <c r="T169" s="33"/>
      <c r="U169" s="33"/>
      <c r="V169" s="33"/>
      <c r="W169" s="967"/>
      <c r="X169" s="442"/>
      <c r="Y169" s="974">
        <f t="shared" si="504"/>
        <v>0</v>
      </c>
    </row>
    <row r="170" spans="2:25" ht="19.5" customHeight="1">
      <c r="B170" s="968"/>
      <c r="C170" s="1199"/>
      <c r="D170" s="1199"/>
      <c r="E170" s="1199"/>
      <c r="F170" s="1199"/>
      <c r="G170" s="969"/>
      <c r="H170" s="979" t="s">
        <v>192</v>
      </c>
      <c r="I170" s="970" t="s">
        <v>38</v>
      </c>
      <c r="J170" s="971"/>
      <c r="K170" s="971"/>
      <c r="L170" s="971"/>
      <c r="M170" s="964">
        <f t="shared" si="498"/>
        <v>0</v>
      </c>
      <c r="N170" s="971"/>
      <c r="O170" s="971"/>
      <c r="P170" s="971"/>
      <c r="Q170" s="971"/>
      <c r="R170" s="973"/>
      <c r="S170" s="973">
        <f t="shared" si="557"/>
        <v>0</v>
      </c>
      <c r="T170" s="971"/>
      <c r="U170" s="971"/>
      <c r="V170" s="971"/>
      <c r="W170" s="972"/>
      <c r="X170" s="440"/>
      <c r="Y170" s="974">
        <f t="shared" si="504"/>
        <v>0</v>
      </c>
    </row>
    <row r="171" spans="2:25" ht="19.5" customHeight="1">
      <c r="B171" s="120">
        <v>21</v>
      </c>
      <c r="C171" s="928">
        <f t="shared" ref="C171" si="569">C163+1</f>
        <v>43943</v>
      </c>
      <c r="D171" s="127"/>
      <c r="E171" s="391"/>
      <c r="F171" s="122" t="s">
        <v>36</v>
      </c>
      <c r="G171" s="23"/>
      <c r="H171" s="24"/>
      <c r="I171" s="917"/>
      <c r="J171" s="845"/>
      <c r="K171" s="845"/>
      <c r="L171" s="837">
        <f t="shared" ref="L171:L173" si="570">+J171-K171</f>
        <v>0</v>
      </c>
      <c r="M171" s="838"/>
      <c r="N171" s="839">
        <f t="shared" ref="N171:N173" si="571">L171*M171%</f>
        <v>0</v>
      </c>
      <c r="O171" s="839">
        <f t="shared" ref="O171:O173" si="572">L171-N171</f>
        <v>0</v>
      </c>
      <c r="P171" s="840"/>
      <c r="Q171" s="841">
        <f t="shared" ref="Q171:Q173" si="573">ROUND((O171*P171),0)</f>
        <v>0</v>
      </c>
      <c r="R171" s="841">
        <f t="shared" ref="R171:R173" si="574">ROUND(P171*0.5025%,2)</f>
        <v>0</v>
      </c>
      <c r="S171" s="841">
        <f t="shared" ref="S171:S173" si="575">P171+R171</f>
        <v>0</v>
      </c>
      <c r="T171" s="842">
        <f t="shared" ref="T171:T173" si="576">ROUND((O171*+S171),0)</f>
        <v>0</v>
      </c>
      <c r="U171" s="842">
        <f t="shared" ref="U171:U173" si="577">ROUND((T171*0.5%),0)</f>
        <v>0</v>
      </c>
      <c r="V171" s="842">
        <f t="shared" ref="V171:V173" si="578">ROUND((T171-U171),0)</f>
        <v>0</v>
      </c>
      <c r="W171" s="953" t="s">
        <v>164</v>
      </c>
      <c r="X171" s="443"/>
      <c r="Y171" s="974"/>
    </row>
    <row r="172" spans="2:25" ht="19.5" customHeight="1">
      <c r="B172" s="120">
        <f t="shared" ref="B172" si="579">B171+1</f>
        <v>22</v>
      </c>
      <c r="C172" s="445"/>
      <c r="D172" s="127"/>
      <c r="E172" s="391"/>
      <c r="F172" s="122"/>
      <c r="G172" s="23"/>
      <c r="H172" s="24"/>
      <c r="I172" s="917"/>
      <c r="J172" s="845"/>
      <c r="K172" s="845"/>
      <c r="L172" s="837">
        <f t="shared" si="570"/>
        <v>0</v>
      </c>
      <c r="M172" s="838"/>
      <c r="N172" s="839">
        <f t="shared" si="571"/>
        <v>0</v>
      </c>
      <c r="O172" s="839">
        <f t="shared" si="572"/>
        <v>0</v>
      </c>
      <c r="P172" s="840"/>
      <c r="Q172" s="841">
        <f t="shared" si="573"/>
        <v>0</v>
      </c>
      <c r="R172" s="841">
        <f t="shared" si="574"/>
        <v>0</v>
      </c>
      <c r="S172" s="841">
        <f t="shared" si="575"/>
        <v>0</v>
      </c>
      <c r="T172" s="842">
        <f t="shared" si="576"/>
        <v>0</v>
      </c>
      <c r="U172" s="842">
        <f t="shared" si="577"/>
        <v>0</v>
      </c>
      <c r="V172" s="842">
        <f t="shared" si="578"/>
        <v>0</v>
      </c>
      <c r="W172" s="953" t="s">
        <v>164</v>
      </c>
      <c r="X172" s="443"/>
      <c r="Y172" s="974"/>
    </row>
    <row r="173" spans="2:25" ht="19.5" customHeight="1">
      <c r="B173" s="120">
        <f t="shared" si="495"/>
        <v>23</v>
      </c>
      <c r="C173" s="445"/>
      <c r="D173" s="127"/>
      <c r="E173" s="391"/>
      <c r="F173" s="122"/>
      <c r="G173" s="23"/>
      <c r="H173" s="24"/>
      <c r="I173" s="917"/>
      <c r="J173" s="845"/>
      <c r="K173" s="845"/>
      <c r="L173" s="837">
        <f t="shared" si="570"/>
        <v>0</v>
      </c>
      <c r="M173" s="838"/>
      <c r="N173" s="839">
        <f t="shared" si="571"/>
        <v>0</v>
      </c>
      <c r="O173" s="839">
        <f t="shared" si="572"/>
        <v>0</v>
      </c>
      <c r="P173" s="840"/>
      <c r="Q173" s="841">
        <f t="shared" si="573"/>
        <v>0</v>
      </c>
      <c r="R173" s="841">
        <f t="shared" si="574"/>
        <v>0</v>
      </c>
      <c r="S173" s="841">
        <f t="shared" si="575"/>
        <v>0</v>
      </c>
      <c r="T173" s="842">
        <f t="shared" si="576"/>
        <v>0</v>
      </c>
      <c r="U173" s="842">
        <f t="shared" si="577"/>
        <v>0</v>
      </c>
      <c r="V173" s="842">
        <f t="shared" si="578"/>
        <v>0</v>
      </c>
      <c r="W173" s="953" t="s">
        <v>164</v>
      </c>
      <c r="X173" s="443"/>
      <c r="Y173" s="974"/>
    </row>
    <row r="174" spans="2:25" ht="19.5" customHeight="1">
      <c r="B174" s="27"/>
      <c r="C174" s="1169" t="str">
        <f t="shared" ref="C174" si="580">"TOTAL TGL … "&amp;TEXT(DAY(C171),"00")</f>
        <v>TOTAL TGL … 22</v>
      </c>
      <c r="D174" s="1172"/>
      <c r="E174" s="1172"/>
      <c r="F174" s="1173"/>
      <c r="G174" s="110"/>
      <c r="H174" s="978" t="s">
        <v>188</v>
      </c>
      <c r="I174" s="110"/>
      <c r="J174" s="111">
        <f t="shared" ref="J174:L174" si="581">SUM(J171:J173)</f>
        <v>0</v>
      </c>
      <c r="K174" s="111">
        <f t="shared" si="581"/>
        <v>0</v>
      </c>
      <c r="L174" s="111">
        <f t="shared" si="581"/>
        <v>0</v>
      </c>
      <c r="M174" s="902">
        <f t="shared" ref="M174" si="582">IFERROR(N174/L174%,0)</f>
        <v>0</v>
      </c>
      <c r="N174" s="111">
        <f t="shared" ref="N174:O174" si="583">SUM(N171:N173)</f>
        <v>0</v>
      </c>
      <c r="O174" s="111">
        <f t="shared" si="583"/>
        <v>0</v>
      </c>
      <c r="P174" s="111"/>
      <c r="Q174" s="111">
        <f t="shared" ref="Q174" si="584">SUM(Q171:Q173)</f>
        <v>0</v>
      </c>
      <c r="R174" s="111"/>
      <c r="S174" s="111">
        <f t="shared" ref="S174:S178" si="585">IFERROR(T174/O174,0)</f>
        <v>0</v>
      </c>
      <c r="T174" s="111">
        <f t="shared" ref="T174:V174" si="586">SUM(T171:T173)</f>
        <v>0</v>
      </c>
      <c r="U174" s="111">
        <f t="shared" si="586"/>
        <v>0</v>
      </c>
      <c r="V174" s="111">
        <f t="shared" si="586"/>
        <v>0</v>
      </c>
      <c r="W174" s="111"/>
      <c r="X174" s="444">
        <f t="shared" ref="X174" si="587">V174</f>
        <v>0</v>
      </c>
      <c r="Y174" s="974">
        <f t="shared" ref="Y174" si="588">Y166+V174</f>
        <v>21807976</v>
      </c>
    </row>
    <row r="175" spans="2:25" ht="19.5" customHeight="1">
      <c r="B175" s="965"/>
      <c r="C175" s="1174" t="s">
        <v>46</v>
      </c>
      <c r="D175" s="1174"/>
      <c r="E175" s="1174"/>
      <c r="F175" s="1174"/>
      <c r="G175" s="30"/>
      <c r="H175" s="977" t="s">
        <v>189</v>
      </c>
      <c r="I175" s="966" t="s">
        <v>37</v>
      </c>
      <c r="J175" s="33">
        <f t="shared" ref="J175:L175" si="589">J174-J176</f>
        <v>0</v>
      </c>
      <c r="K175" s="33">
        <f t="shared" si="589"/>
        <v>0</v>
      </c>
      <c r="L175" s="33">
        <f t="shared" si="589"/>
        <v>0</v>
      </c>
      <c r="M175" s="963">
        <f t="shared" si="498"/>
        <v>0</v>
      </c>
      <c r="N175" s="33">
        <f t="shared" ref="N175:O175" si="590">N174-N176</f>
        <v>0</v>
      </c>
      <c r="O175" s="33">
        <f t="shared" si="590"/>
        <v>0</v>
      </c>
      <c r="P175" s="33"/>
      <c r="Q175" s="33">
        <f t="shared" ref="Q175" si="591">Q174-Q176</f>
        <v>0</v>
      </c>
      <c r="R175" s="455"/>
      <c r="S175" s="455">
        <f t="shared" si="585"/>
        <v>0</v>
      </c>
      <c r="T175" s="33">
        <f t="shared" ref="T175:V175" si="592">T174-T176</f>
        <v>0</v>
      </c>
      <c r="U175" s="33">
        <f t="shared" si="592"/>
        <v>0</v>
      </c>
      <c r="V175" s="33">
        <f t="shared" si="592"/>
        <v>0</v>
      </c>
      <c r="W175" s="967"/>
      <c r="X175" s="440"/>
      <c r="Y175" s="974">
        <f t="shared" si="504"/>
        <v>0</v>
      </c>
    </row>
    <row r="176" spans="2:25" ht="19.5" customHeight="1">
      <c r="B176" s="968"/>
      <c r="C176" s="1199"/>
      <c r="D176" s="1199"/>
      <c r="E176" s="1199"/>
      <c r="F176" s="1199"/>
      <c r="G176" s="969"/>
      <c r="H176" s="980" t="s">
        <v>190</v>
      </c>
      <c r="I176" s="970" t="s">
        <v>38</v>
      </c>
      <c r="J176" s="971">
        <f t="shared" ref="J176:L176" si="593">SUM(J171:J173)</f>
        <v>0</v>
      </c>
      <c r="K176" s="971">
        <f t="shared" si="593"/>
        <v>0</v>
      </c>
      <c r="L176" s="971">
        <f t="shared" si="593"/>
        <v>0</v>
      </c>
      <c r="M176" s="964">
        <f t="shared" si="498"/>
        <v>0</v>
      </c>
      <c r="N176" s="971">
        <f t="shared" ref="N176:O176" si="594">SUM(N171:N173)</f>
        <v>0</v>
      </c>
      <c r="O176" s="971">
        <f t="shared" si="594"/>
        <v>0</v>
      </c>
      <c r="P176" s="971"/>
      <c r="Q176" s="971">
        <f t="shared" ref="Q176" si="595">SUM(Q171:Q173)</f>
        <v>0</v>
      </c>
      <c r="R176" s="973"/>
      <c r="S176" s="973">
        <f t="shared" si="585"/>
        <v>0</v>
      </c>
      <c r="T176" s="971">
        <f t="shared" ref="T176:V176" si="596">SUM(T171:T173)</f>
        <v>0</v>
      </c>
      <c r="U176" s="971">
        <f t="shared" si="596"/>
        <v>0</v>
      </c>
      <c r="V176" s="971">
        <f t="shared" si="596"/>
        <v>0</v>
      </c>
      <c r="W176" s="972"/>
      <c r="X176" s="441"/>
      <c r="Y176" s="974">
        <f t="shared" si="504"/>
        <v>21807976</v>
      </c>
    </row>
    <row r="177" spans="2:25" ht="19.5" customHeight="1">
      <c r="B177" s="965"/>
      <c r="C177" s="1174" t="s">
        <v>47</v>
      </c>
      <c r="D177" s="1174"/>
      <c r="E177" s="1174"/>
      <c r="F177" s="1174"/>
      <c r="G177" s="30"/>
      <c r="H177" s="977" t="s">
        <v>191</v>
      </c>
      <c r="I177" s="966" t="s">
        <v>37</v>
      </c>
      <c r="J177" s="33"/>
      <c r="K177" s="33"/>
      <c r="L177" s="33"/>
      <c r="M177" s="963">
        <f t="shared" si="498"/>
        <v>0</v>
      </c>
      <c r="N177" s="33"/>
      <c r="O177" s="33"/>
      <c r="P177" s="33"/>
      <c r="Q177" s="33"/>
      <c r="R177" s="455"/>
      <c r="S177" s="455">
        <f t="shared" si="585"/>
        <v>0</v>
      </c>
      <c r="T177" s="33"/>
      <c r="U177" s="33"/>
      <c r="V177" s="33"/>
      <c r="W177" s="967"/>
      <c r="X177" s="442"/>
      <c r="Y177" s="974">
        <f t="shared" si="504"/>
        <v>0</v>
      </c>
    </row>
    <row r="178" spans="2:25" ht="19.5" customHeight="1">
      <c r="B178" s="968"/>
      <c r="C178" s="1199"/>
      <c r="D178" s="1199"/>
      <c r="E178" s="1199"/>
      <c r="F178" s="1199"/>
      <c r="G178" s="969"/>
      <c r="H178" s="979" t="s">
        <v>192</v>
      </c>
      <c r="I178" s="970" t="s">
        <v>38</v>
      </c>
      <c r="J178" s="971"/>
      <c r="K178" s="971"/>
      <c r="L178" s="971"/>
      <c r="M178" s="964">
        <f t="shared" si="498"/>
        <v>0</v>
      </c>
      <c r="N178" s="971"/>
      <c r="O178" s="971"/>
      <c r="P178" s="971"/>
      <c r="Q178" s="971"/>
      <c r="R178" s="973"/>
      <c r="S178" s="973">
        <f t="shared" si="585"/>
        <v>0</v>
      </c>
      <c r="T178" s="971"/>
      <c r="U178" s="971"/>
      <c r="V178" s="971"/>
      <c r="W178" s="972"/>
      <c r="X178" s="440"/>
      <c r="Y178" s="974">
        <f t="shared" si="504"/>
        <v>0</v>
      </c>
    </row>
    <row r="179" spans="2:25" ht="19.5" customHeight="1">
      <c r="B179" s="120">
        <v>22</v>
      </c>
      <c r="C179" s="928">
        <f t="shared" ref="C179" si="597">C171+1</f>
        <v>43944</v>
      </c>
      <c r="D179" s="127"/>
      <c r="E179" s="391"/>
      <c r="F179" s="122" t="s">
        <v>36</v>
      </c>
      <c r="G179" s="23"/>
      <c r="H179" s="24"/>
      <c r="I179" s="917"/>
      <c r="J179" s="845"/>
      <c r="K179" s="845"/>
      <c r="L179" s="837">
        <f t="shared" ref="L179:L181" si="598">+J179-K179</f>
        <v>0</v>
      </c>
      <c r="M179" s="838"/>
      <c r="N179" s="839">
        <f t="shared" ref="N179:N181" si="599">L179*M179%</f>
        <v>0</v>
      </c>
      <c r="O179" s="839">
        <f t="shared" ref="O179:O181" si="600">L179-N179</f>
        <v>0</v>
      </c>
      <c r="P179" s="840"/>
      <c r="Q179" s="841">
        <f t="shared" ref="Q179:Q181" si="601">ROUND((O179*P179),0)</f>
        <v>0</v>
      </c>
      <c r="R179" s="841">
        <f t="shared" ref="R179:R181" si="602">ROUND(P179*0.5025%,2)</f>
        <v>0</v>
      </c>
      <c r="S179" s="841">
        <f t="shared" ref="S179:S181" si="603">P179+R179</f>
        <v>0</v>
      </c>
      <c r="T179" s="842">
        <f t="shared" ref="T179:T181" si="604">ROUND((O179*+S179),0)</f>
        <v>0</v>
      </c>
      <c r="U179" s="842">
        <f t="shared" ref="U179:U181" si="605">ROUND((T179*0.5%),0)</f>
        <v>0</v>
      </c>
      <c r="V179" s="842">
        <f t="shared" ref="V179:V181" si="606">ROUND((T179-U179),0)</f>
        <v>0</v>
      </c>
      <c r="W179" s="953" t="s">
        <v>164</v>
      </c>
      <c r="X179" s="443"/>
      <c r="Y179" s="974"/>
    </row>
    <row r="180" spans="2:25" ht="19.5" customHeight="1">
      <c r="B180" s="120">
        <f t="shared" ref="B180" si="607">B179+1</f>
        <v>23</v>
      </c>
      <c r="C180" s="445"/>
      <c r="D180" s="127"/>
      <c r="E180" s="391"/>
      <c r="F180" s="122"/>
      <c r="G180" s="23"/>
      <c r="H180" s="24"/>
      <c r="I180" s="917"/>
      <c r="J180" s="845"/>
      <c r="K180" s="845"/>
      <c r="L180" s="837">
        <f t="shared" si="598"/>
        <v>0</v>
      </c>
      <c r="M180" s="838"/>
      <c r="N180" s="839">
        <f t="shared" si="599"/>
        <v>0</v>
      </c>
      <c r="O180" s="839">
        <f t="shared" si="600"/>
        <v>0</v>
      </c>
      <c r="P180" s="840"/>
      <c r="Q180" s="841">
        <f t="shared" si="601"/>
        <v>0</v>
      </c>
      <c r="R180" s="841">
        <f t="shared" si="602"/>
        <v>0</v>
      </c>
      <c r="S180" s="841">
        <f t="shared" si="603"/>
        <v>0</v>
      </c>
      <c r="T180" s="842">
        <f t="shared" si="604"/>
        <v>0</v>
      </c>
      <c r="U180" s="842">
        <f t="shared" si="605"/>
        <v>0</v>
      </c>
      <c r="V180" s="842">
        <f t="shared" si="606"/>
        <v>0</v>
      </c>
      <c r="W180" s="953" t="s">
        <v>164</v>
      </c>
      <c r="X180" s="443"/>
      <c r="Y180" s="974"/>
    </row>
    <row r="181" spans="2:25" ht="19.5" customHeight="1">
      <c r="B181" s="120">
        <f t="shared" si="495"/>
        <v>24</v>
      </c>
      <c r="C181" s="445"/>
      <c r="D181" s="127"/>
      <c r="E181" s="391"/>
      <c r="F181" s="122"/>
      <c r="G181" s="23"/>
      <c r="H181" s="24"/>
      <c r="I181" s="917"/>
      <c r="J181" s="845"/>
      <c r="K181" s="845"/>
      <c r="L181" s="837">
        <f t="shared" si="598"/>
        <v>0</v>
      </c>
      <c r="M181" s="838"/>
      <c r="N181" s="839">
        <f t="shared" si="599"/>
        <v>0</v>
      </c>
      <c r="O181" s="839">
        <f t="shared" si="600"/>
        <v>0</v>
      </c>
      <c r="P181" s="840"/>
      <c r="Q181" s="841">
        <f t="shared" si="601"/>
        <v>0</v>
      </c>
      <c r="R181" s="841">
        <f t="shared" si="602"/>
        <v>0</v>
      </c>
      <c r="S181" s="841">
        <f t="shared" si="603"/>
        <v>0</v>
      </c>
      <c r="T181" s="842">
        <f t="shared" si="604"/>
        <v>0</v>
      </c>
      <c r="U181" s="842">
        <f t="shared" si="605"/>
        <v>0</v>
      </c>
      <c r="V181" s="842">
        <f t="shared" si="606"/>
        <v>0</v>
      </c>
      <c r="W181" s="953" t="s">
        <v>164</v>
      </c>
      <c r="X181" s="443"/>
      <c r="Y181" s="974"/>
    </row>
    <row r="182" spans="2:25" ht="19.5" customHeight="1">
      <c r="B182" s="27"/>
      <c r="C182" s="1169" t="str">
        <f t="shared" ref="C182" si="608">"TOTAL TGL … "&amp;TEXT(DAY(C179),"00")</f>
        <v>TOTAL TGL … 23</v>
      </c>
      <c r="D182" s="1172"/>
      <c r="E182" s="1172"/>
      <c r="F182" s="1173"/>
      <c r="G182" s="110"/>
      <c r="H182" s="978" t="s">
        <v>188</v>
      </c>
      <c r="I182" s="110"/>
      <c r="J182" s="111">
        <f t="shared" ref="J182:L182" si="609">SUM(J179:J181)</f>
        <v>0</v>
      </c>
      <c r="K182" s="111">
        <f t="shared" si="609"/>
        <v>0</v>
      </c>
      <c r="L182" s="111">
        <f t="shared" si="609"/>
        <v>0</v>
      </c>
      <c r="M182" s="902">
        <f t="shared" ref="M182" si="610">IFERROR(N182/L182%,0)</f>
        <v>0</v>
      </c>
      <c r="N182" s="111">
        <f t="shared" ref="N182:O182" si="611">SUM(N179:N181)</f>
        <v>0</v>
      </c>
      <c r="O182" s="111">
        <f t="shared" si="611"/>
        <v>0</v>
      </c>
      <c r="P182" s="111"/>
      <c r="Q182" s="111">
        <f t="shared" ref="Q182" si="612">SUM(Q179:Q181)</f>
        <v>0</v>
      </c>
      <c r="R182" s="111"/>
      <c r="S182" s="111">
        <f t="shared" ref="S182:S186" si="613">IFERROR(T182/O182,0)</f>
        <v>0</v>
      </c>
      <c r="T182" s="111">
        <f t="shared" ref="T182:V182" si="614">SUM(T179:T181)</f>
        <v>0</v>
      </c>
      <c r="U182" s="111">
        <f t="shared" si="614"/>
        <v>0</v>
      </c>
      <c r="V182" s="111">
        <f t="shared" si="614"/>
        <v>0</v>
      </c>
      <c r="W182" s="111"/>
      <c r="X182" s="444">
        <f t="shared" ref="X182" si="615">V182</f>
        <v>0</v>
      </c>
      <c r="Y182" s="974">
        <f t="shared" ref="Y182" si="616">Y174+V182</f>
        <v>21807976</v>
      </c>
    </row>
    <row r="183" spans="2:25" ht="19.5" customHeight="1">
      <c r="B183" s="965"/>
      <c r="C183" s="1174" t="s">
        <v>46</v>
      </c>
      <c r="D183" s="1174"/>
      <c r="E183" s="1174"/>
      <c r="F183" s="1174"/>
      <c r="G183" s="30"/>
      <c r="H183" s="977" t="s">
        <v>189</v>
      </c>
      <c r="I183" s="966" t="s">
        <v>37</v>
      </c>
      <c r="J183" s="33">
        <f t="shared" ref="J183:L183" si="617">J182-J184</f>
        <v>0</v>
      </c>
      <c r="K183" s="33">
        <f t="shared" si="617"/>
        <v>0</v>
      </c>
      <c r="L183" s="33">
        <f t="shared" si="617"/>
        <v>0</v>
      </c>
      <c r="M183" s="963">
        <f t="shared" si="498"/>
        <v>0</v>
      </c>
      <c r="N183" s="33">
        <f t="shared" ref="N183:O183" si="618">N182-N184</f>
        <v>0</v>
      </c>
      <c r="O183" s="33">
        <f t="shared" si="618"/>
        <v>0</v>
      </c>
      <c r="P183" s="33"/>
      <c r="Q183" s="33">
        <f t="shared" ref="Q183" si="619">Q182-Q184</f>
        <v>0</v>
      </c>
      <c r="R183" s="455"/>
      <c r="S183" s="455">
        <f t="shared" si="613"/>
        <v>0</v>
      </c>
      <c r="T183" s="33">
        <f t="shared" ref="T183:V183" si="620">T182-T184</f>
        <v>0</v>
      </c>
      <c r="U183" s="33">
        <f t="shared" si="620"/>
        <v>0</v>
      </c>
      <c r="V183" s="33">
        <f t="shared" si="620"/>
        <v>0</v>
      </c>
      <c r="W183" s="967"/>
      <c r="X183" s="440"/>
      <c r="Y183" s="974">
        <f t="shared" si="504"/>
        <v>0</v>
      </c>
    </row>
    <row r="184" spans="2:25" ht="19.5" customHeight="1">
      <c r="B184" s="968"/>
      <c r="C184" s="1199"/>
      <c r="D184" s="1199"/>
      <c r="E184" s="1199"/>
      <c r="F184" s="1199"/>
      <c r="G184" s="969"/>
      <c r="H184" s="980" t="s">
        <v>190</v>
      </c>
      <c r="I184" s="970" t="s">
        <v>38</v>
      </c>
      <c r="J184" s="971">
        <f t="shared" ref="J184:L184" si="621">SUM(J179:J181)</f>
        <v>0</v>
      </c>
      <c r="K184" s="971">
        <f t="shared" si="621"/>
        <v>0</v>
      </c>
      <c r="L184" s="971">
        <f t="shared" si="621"/>
        <v>0</v>
      </c>
      <c r="M184" s="964">
        <f t="shared" si="498"/>
        <v>0</v>
      </c>
      <c r="N184" s="971">
        <f t="shared" ref="N184:O184" si="622">SUM(N179:N181)</f>
        <v>0</v>
      </c>
      <c r="O184" s="971">
        <f t="shared" si="622"/>
        <v>0</v>
      </c>
      <c r="P184" s="971"/>
      <c r="Q184" s="971">
        <f t="shared" ref="Q184" si="623">SUM(Q179:Q181)</f>
        <v>0</v>
      </c>
      <c r="R184" s="973"/>
      <c r="S184" s="973">
        <f t="shared" si="613"/>
        <v>0</v>
      </c>
      <c r="T184" s="971">
        <f t="shared" ref="T184:V184" si="624">SUM(T179:T181)</f>
        <v>0</v>
      </c>
      <c r="U184" s="971">
        <f t="shared" si="624"/>
        <v>0</v>
      </c>
      <c r="V184" s="971">
        <f t="shared" si="624"/>
        <v>0</v>
      </c>
      <c r="W184" s="972"/>
      <c r="X184" s="441"/>
      <c r="Y184" s="974">
        <f t="shared" si="504"/>
        <v>21807976</v>
      </c>
    </row>
    <row r="185" spans="2:25" ht="19.5" customHeight="1">
      <c r="B185" s="965"/>
      <c r="C185" s="1174" t="s">
        <v>47</v>
      </c>
      <c r="D185" s="1174"/>
      <c r="E185" s="1174"/>
      <c r="F185" s="1174"/>
      <c r="G185" s="30"/>
      <c r="H185" s="977" t="s">
        <v>191</v>
      </c>
      <c r="I185" s="966" t="s">
        <v>37</v>
      </c>
      <c r="J185" s="33"/>
      <c r="K185" s="33"/>
      <c r="L185" s="33"/>
      <c r="M185" s="963">
        <f t="shared" si="498"/>
        <v>0</v>
      </c>
      <c r="N185" s="33"/>
      <c r="O185" s="33"/>
      <c r="P185" s="33"/>
      <c r="Q185" s="33"/>
      <c r="R185" s="455"/>
      <c r="S185" s="455">
        <f t="shared" si="613"/>
        <v>0</v>
      </c>
      <c r="T185" s="33"/>
      <c r="U185" s="33"/>
      <c r="V185" s="33"/>
      <c r="W185" s="967"/>
      <c r="X185" s="442"/>
      <c r="Y185" s="974">
        <f t="shared" si="504"/>
        <v>0</v>
      </c>
    </row>
    <row r="186" spans="2:25" ht="19.5" customHeight="1">
      <c r="B186" s="968"/>
      <c r="C186" s="1199"/>
      <c r="D186" s="1199"/>
      <c r="E186" s="1199"/>
      <c r="F186" s="1199"/>
      <c r="G186" s="969"/>
      <c r="H186" s="979" t="s">
        <v>192</v>
      </c>
      <c r="I186" s="970" t="s">
        <v>38</v>
      </c>
      <c r="J186" s="971"/>
      <c r="K186" s="971"/>
      <c r="L186" s="971"/>
      <c r="M186" s="964">
        <f t="shared" si="498"/>
        <v>0</v>
      </c>
      <c r="N186" s="971"/>
      <c r="O186" s="971"/>
      <c r="P186" s="971"/>
      <c r="Q186" s="971"/>
      <c r="R186" s="973"/>
      <c r="S186" s="973">
        <f t="shared" si="613"/>
        <v>0</v>
      </c>
      <c r="T186" s="971"/>
      <c r="U186" s="971"/>
      <c r="V186" s="971"/>
      <c r="W186" s="972"/>
      <c r="X186" s="440"/>
      <c r="Y186" s="974">
        <f t="shared" si="504"/>
        <v>0</v>
      </c>
    </row>
    <row r="187" spans="2:25" ht="19.5" customHeight="1">
      <c r="B187" s="120">
        <v>23</v>
      </c>
      <c r="C187" s="928">
        <f t="shared" ref="C187" si="625">C179+1</f>
        <v>43945</v>
      </c>
      <c r="D187" s="127"/>
      <c r="E187" s="391"/>
      <c r="F187" s="122" t="s">
        <v>36</v>
      </c>
      <c r="G187" s="23"/>
      <c r="H187" s="24"/>
      <c r="I187" s="917"/>
      <c r="J187" s="845"/>
      <c r="K187" s="845"/>
      <c r="L187" s="837">
        <f t="shared" ref="L187:L189" si="626">+J187-K187</f>
        <v>0</v>
      </c>
      <c r="M187" s="838"/>
      <c r="N187" s="839">
        <f t="shared" ref="N187:N189" si="627">L187*M187%</f>
        <v>0</v>
      </c>
      <c r="O187" s="839">
        <f t="shared" ref="O187:O189" si="628">L187-N187</f>
        <v>0</v>
      </c>
      <c r="P187" s="840"/>
      <c r="Q187" s="841">
        <f t="shared" ref="Q187:Q189" si="629">ROUND((O187*P187),0)</f>
        <v>0</v>
      </c>
      <c r="R187" s="841">
        <f t="shared" ref="R187:R189" si="630">ROUND(P187*0.5025%,2)</f>
        <v>0</v>
      </c>
      <c r="S187" s="841">
        <f t="shared" ref="S187:S189" si="631">P187+R187</f>
        <v>0</v>
      </c>
      <c r="T187" s="842">
        <f t="shared" ref="T187:T189" si="632">ROUND((O187*+S187),0)</f>
        <v>0</v>
      </c>
      <c r="U187" s="842">
        <f t="shared" ref="U187:U189" si="633">ROUND((T187*0.5%),0)</f>
        <v>0</v>
      </c>
      <c r="V187" s="842">
        <f t="shared" ref="V187:V189" si="634">ROUND((T187-U187),0)</f>
        <v>0</v>
      </c>
      <c r="W187" s="953" t="s">
        <v>164</v>
      </c>
      <c r="X187" s="443"/>
      <c r="Y187" s="974"/>
    </row>
    <row r="188" spans="2:25" ht="19.5" customHeight="1">
      <c r="B188" s="120">
        <f t="shared" ref="B188" si="635">B187+1</f>
        <v>24</v>
      </c>
      <c r="C188" s="445"/>
      <c r="D188" s="127"/>
      <c r="E188" s="391"/>
      <c r="F188" s="122"/>
      <c r="G188" s="23"/>
      <c r="H188" s="24"/>
      <c r="I188" s="917"/>
      <c r="J188" s="845"/>
      <c r="K188" s="845"/>
      <c r="L188" s="837">
        <f t="shared" si="626"/>
        <v>0</v>
      </c>
      <c r="M188" s="838"/>
      <c r="N188" s="839">
        <f t="shared" si="627"/>
        <v>0</v>
      </c>
      <c r="O188" s="839">
        <f t="shared" si="628"/>
        <v>0</v>
      </c>
      <c r="P188" s="840"/>
      <c r="Q188" s="841">
        <f t="shared" si="629"/>
        <v>0</v>
      </c>
      <c r="R188" s="841">
        <f t="shared" si="630"/>
        <v>0</v>
      </c>
      <c r="S188" s="841">
        <f t="shared" si="631"/>
        <v>0</v>
      </c>
      <c r="T188" s="842">
        <f t="shared" si="632"/>
        <v>0</v>
      </c>
      <c r="U188" s="842">
        <f t="shared" si="633"/>
        <v>0</v>
      </c>
      <c r="V188" s="842">
        <f t="shared" si="634"/>
        <v>0</v>
      </c>
      <c r="W188" s="953" t="s">
        <v>164</v>
      </c>
      <c r="X188" s="443"/>
      <c r="Y188" s="974"/>
    </row>
    <row r="189" spans="2:25" ht="19.5" customHeight="1">
      <c r="B189" s="120">
        <f t="shared" si="495"/>
        <v>25</v>
      </c>
      <c r="C189" s="445"/>
      <c r="D189" s="127"/>
      <c r="E189" s="391"/>
      <c r="F189" s="122"/>
      <c r="G189" s="23"/>
      <c r="H189" s="24"/>
      <c r="I189" s="917"/>
      <c r="J189" s="845"/>
      <c r="K189" s="845"/>
      <c r="L189" s="837">
        <f t="shared" si="626"/>
        <v>0</v>
      </c>
      <c r="M189" s="838"/>
      <c r="N189" s="839">
        <f t="shared" si="627"/>
        <v>0</v>
      </c>
      <c r="O189" s="839">
        <f t="shared" si="628"/>
        <v>0</v>
      </c>
      <c r="P189" s="840"/>
      <c r="Q189" s="841">
        <f t="shared" si="629"/>
        <v>0</v>
      </c>
      <c r="R189" s="841">
        <f t="shared" si="630"/>
        <v>0</v>
      </c>
      <c r="S189" s="841">
        <f t="shared" si="631"/>
        <v>0</v>
      </c>
      <c r="T189" s="842">
        <f t="shared" si="632"/>
        <v>0</v>
      </c>
      <c r="U189" s="842">
        <f t="shared" si="633"/>
        <v>0</v>
      </c>
      <c r="V189" s="842">
        <f t="shared" si="634"/>
        <v>0</v>
      </c>
      <c r="W189" s="953" t="s">
        <v>164</v>
      </c>
      <c r="X189" s="443"/>
      <c r="Y189" s="974"/>
    </row>
    <row r="190" spans="2:25" ht="19.5" customHeight="1">
      <c r="B190" s="27"/>
      <c r="C190" s="1169" t="str">
        <f t="shared" ref="C190" si="636">"TOTAL TGL … "&amp;TEXT(DAY(C187),"00")</f>
        <v>TOTAL TGL … 24</v>
      </c>
      <c r="D190" s="1172"/>
      <c r="E190" s="1172"/>
      <c r="F190" s="1173"/>
      <c r="G190" s="110"/>
      <c r="H190" s="978" t="s">
        <v>188</v>
      </c>
      <c r="I190" s="110"/>
      <c r="J190" s="111">
        <f t="shared" ref="J190:L190" si="637">SUM(J187:J189)</f>
        <v>0</v>
      </c>
      <c r="K190" s="111">
        <f t="shared" si="637"/>
        <v>0</v>
      </c>
      <c r="L190" s="111">
        <f t="shared" si="637"/>
        <v>0</v>
      </c>
      <c r="M190" s="902">
        <f t="shared" ref="M190" si="638">IFERROR(N190/L190%,0)</f>
        <v>0</v>
      </c>
      <c r="N190" s="111">
        <f t="shared" ref="N190:O190" si="639">SUM(N187:N189)</f>
        <v>0</v>
      </c>
      <c r="O190" s="111">
        <f t="shared" si="639"/>
        <v>0</v>
      </c>
      <c r="P190" s="111"/>
      <c r="Q190" s="111">
        <f t="shared" ref="Q190" si="640">SUM(Q187:Q189)</f>
        <v>0</v>
      </c>
      <c r="R190" s="111"/>
      <c r="S190" s="111">
        <f t="shared" ref="S190:S194" si="641">IFERROR(T190/O190,0)</f>
        <v>0</v>
      </c>
      <c r="T190" s="111">
        <f t="shared" ref="T190:V190" si="642">SUM(T187:T189)</f>
        <v>0</v>
      </c>
      <c r="U190" s="111">
        <f t="shared" si="642"/>
        <v>0</v>
      </c>
      <c r="V190" s="111">
        <f t="shared" si="642"/>
        <v>0</v>
      </c>
      <c r="W190" s="111"/>
      <c r="X190" s="444">
        <f t="shared" ref="X190" si="643">V190</f>
        <v>0</v>
      </c>
      <c r="Y190" s="974">
        <f t="shared" ref="Y190" si="644">Y182+V190</f>
        <v>21807976</v>
      </c>
    </row>
    <row r="191" spans="2:25" ht="19.5" customHeight="1">
      <c r="B191" s="965"/>
      <c r="C191" s="1174" t="s">
        <v>46</v>
      </c>
      <c r="D191" s="1174"/>
      <c r="E191" s="1174"/>
      <c r="F191" s="1174"/>
      <c r="G191" s="30"/>
      <c r="H191" s="977" t="s">
        <v>189</v>
      </c>
      <c r="I191" s="966" t="s">
        <v>37</v>
      </c>
      <c r="J191" s="33">
        <f t="shared" ref="J191:L191" si="645">J190-J192</f>
        <v>0</v>
      </c>
      <c r="K191" s="33">
        <f t="shared" si="645"/>
        <v>0</v>
      </c>
      <c r="L191" s="33">
        <f t="shared" si="645"/>
        <v>0</v>
      </c>
      <c r="M191" s="963">
        <f t="shared" si="498"/>
        <v>0</v>
      </c>
      <c r="N191" s="33">
        <f t="shared" ref="N191:O191" si="646">N190-N192</f>
        <v>0</v>
      </c>
      <c r="O191" s="33">
        <f t="shared" si="646"/>
        <v>0</v>
      </c>
      <c r="P191" s="33"/>
      <c r="Q191" s="33">
        <f t="shared" ref="Q191" si="647">Q190-Q192</f>
        <v>0</v>
      </c>
      <c r="R191" s="455"/>
      <c r="S191" s="455">
        <f t="shared" si="641"/>
        <v>0</v>
      </c>
      <c r="T191" s="33">
        <f t="shared" ref="T191:V191" si="648">T190-T192</f>
        <v>0</v>
      </c>
      <c r="U191" s="33">
        <f t="shared" si="648"/>
        <v>0</v>
      </c>
      <c r="V191" s="33">
        <f t="shared" si="648"/>
        <v>0</v>
      </c>
      <c r="W191" s="967"/>
      <c r="X191" s="440"/>
      <c r="Y191" s="974">
        <f t="shared" si="504"/>
        <v>0</v>
      </c>
    </row>
    <row r="192" spans="2:25" ht="19.5" customHeight="1">
      <c r="B192" s="968"/>
      <c r="C192" s="1199"/>
      <c r="D192" s="1199"/>
      <c r="E192" s="1199"/>
      <c r="F192" s="1199"/>
      <c r="G192" s="969"/>
      <c r="H192" s="980" t="s">
        <v>190</v>
      </c>
      <c r="I192" s="970" t="s">
        <v>38</v>
      </c>
      <c r="J192" s="971">
        <f t="shared" ref="J192:L192" si="649">SUM(J187:J189)</f>
        <v>0</v>
      </c>
      <c r="K192" s="971">
        <f t="shared" si="649"/>
        <v>0</v>
      </c>
      <c r="L192" s="971">
        <f t="shared" si="649"/>
        <v>0</v>
      </c>
      <c r="M192" s="964">
        <f t="shared" si="498"/>
        <v>0</v>
      </c>
      <c r="N192" s="971">
        <f t="shared" ref="N192:O192" si="650">SUM(N187:N189)</f>
        <v>0</v>
      </c>
      <c r="O192" s="971">
        <f t="shared" si="650"/>
        <v>0</v>
      </c>
      <c r="P192" s="971"/>
      <c r="Q192" s="971">
        <f t="shared" ref="Q192" si="651">SUM(Q187:Q189)</f>
        <v>0</v>
      </c>
      <c r="R192" s="973"/>
      <c r="S192" s="973">
        <f t="shared" si="641"/>
        <v>0</v>
      </c>
      <c r="T192" s="971">
        <f t="shared" ref="T192:V192" si="652">SUM(T187:T189)</f>
        <v>0</v>
      </c>
      <c r="U192" s="971">
        <f t="shared" si="652"/>
        <v>0</v>
      </c>
      <c r="V192" s="971">
        <f t="shared" si="652"/>
        <v>0</v>
      </c>
      <c r="W192" s="972"/>
      <c r="X192" s="441"/>
      <c r="Y192" s="974">
        <f t="shared" si="504"/>
        <v>21807976</v>
      </c>
    </row>
    <row r="193" spans="2:25" ht="19.5" customHeight="1">
      <c r="B193" s="965"/>
      <c r="C193" s="1174" t="s">
        <v>47</v>
      </c>
      <c r="D193" s="1174"/>
      <c r="E193" s="1174"/>
      <c r="F193" s="1174"/>
      <c r="G193" s="30"/>
      <c r="H193" s="977" t="s">
        <v>191</v>
      </c>
      <c r="I193" s="966" t="s">
        <v>37</v>
      </c>
      <c r="J193" s="33"/>
      <c r="K193" s="33"/>
      <c r="L193" s="33"/>
      <c r="M193" s="963">
        <f t="shared" si="498"/>
        <v>0</v>
      </c>
      <c r="N193" s="33"/>
      <c r="O193" s="33"/>
      <c r="P193" s="33"/>
      <c r="Q193" s="33"/>
      <c r="R193" s="455"/>
      <c r="S193" s="455">
        <f t="shared" si="641"/>
        <v>0</v>
      </c>
      <c r="T193" s="33"/>
      <c r="U193" s="33"/>
      <c r="V193" s="33"/>
      <c r="W193" s="967"/>
      <c r="X193" s="442"/>
      <c r="Y193" s="974">
        <f t="shared" si="504"/>
        <v>0</v>
      </c>
    </row>
    <row r="194" spans="2:25" ht="19.5" customHeight="1">
      <c r="B194" s="968"/>
      <c r="C194" s="1199"/>
      <c r="D194" s="1199"/>
      <c r="E194" s="1199"/>
      <c r="F194" s="1199"/>
      <c r="G194" s="969"/>
      <c r="H194" s="979" t="s">
        <v>192</v>
      </c>
      <c r="I194" s="970" t="s">
        <v>38</v>
      </c>
      <c r="J194" s="971"/>
      <c r="K194" s="971"/>
      <c r="L194" s="971"/>
      <c r="M194" s="964">
        <f t="shared" si="498"/>
        <v>0</v>
      </c>
      <c r="N194" s="971"/>
      <c r="O194" s="971"/>
      <c r="P194" s="971"/>
      <c r="Q194" s="971"/>
      <c r="R194" s="973"/>
      <c r="S194" s="973">
        <f t="shared" si="641"/>
        <v>0</v>
      </c>
      <c r="T194" s="971"/>
      <c r="U194" s="971"/>
      <c r="V194" s="971"/>
      <c r="W194" s="972"/>
      <c r="X194" s="440"/>
      <c r="Y194" s="974">
        <f t="shared" si="504"/>
        <v>0</v>
      </c>
    </row>
    <row r="195" spans="2:25" ht="19.5" customHeight="1">
      <c r="B195" s="120">
        <v>24</v>
      </c>
      <c r="C195" s="928">
        <f t="shared" ref="C195" si="653">C187+1</f>
        <v>43946</v>
      </c>
      <c r="D195" s="127"/>
      <c r="E195" s="391"/>
      <c r="F195" s="122" t="s">
        <v>36</v>
      </c>
      <c r="G195" s="23"/>
      <c r="H195" s="24"/>
      <c r="I195" s="917"/>
      <c r="J195" s="845"/>
      <c r="K195" s="845"/>
      <c r="L195" s="837">
        <f t="shared" ref="L195:L197" si="654">+J195-K195</f>
        <v>0</v>
      </c>
      <c r="M195" s="838"/>
      <c r="N195" s="839">
        <f t="shared" ref="N195:N197" si="655">L195*M195%</f>
        <v>0</v>
      </c>
      <c r="O195" s="839">
        <f t="shared" ref="O195:O197" si="656">L195-N195</f>
        <v>0</v>
      </c>
      <c r="P195" s="840"/>
      <c r="Q195" s="841">
        <f t="shared" ref="Q195:Q197" si="657">ROUND((O195*P195),0)</f>
        <v>0</v>
      </c>
      <c r="R195" s="841">
        <f t="shared" ref="R195:R197" si="658">ROUND(P195*0.5025%,2)</f>
        <v>0</v>
      </c>
      <c r="S195" s="841">
        <f t="shared" ref="S195:S197" si="659">P195+R195</f>
        <v>0</v>
      </c>
      <c r="T195" s="842">
        <f t="shared" ref="T195:T197" si="660">ROUND((O195*+S195),0)</f>
        <v>0</v>
      </c>
      <c r="U195" s="842">
        <f t="shared" ref="U195:U197" si="661">ROUND((T195*0.5%),0)</f>
        <v>0</v>
      </c>
      <c r="V195" s="842">
        <f t="shared" ref="V195:V197" si="662">ROUND((T195-U195),0)</f>
        <v>0</v>
      </c>
      <c r="W195" s="953" t="s">
        <v>164</v>
      </c>
      <c r="X195" s="443"/>
      <c r="Y195" s="974"/>
    </row>
    <row r="196" spans="2:25" ht="19.5" customHeight="1">
      <c r="B196" s="120">
        <f t="shared" ref="B196" si="663">B195+1</f>
        <v>25</v>
      </c>
      <c r="C196" s="445"/>
      <c r="D196" s="127"/>
      <c r="E196" s="391"/>
      <c r="F196" s="122"/>
      <c r="G196" s="23"/>
      <c r="H196" s="24"/>
      <c r="I196" s="917"/>
      <c r="J196" s="845"/>
      <c r="K196" s="845"/>
      <c r="L196" s="837">
        <f t="shared" si="654"/>
        <v>0</v>
      </c>
      <c r="M196" s="838"/>
      <c r="N196" s="839">
        <f t="shared" si="655"/>
        <v>0</v>
      </c>
      <c r="O196" s="839">
        <f t="shared" si="656"/>
        <v>0</v>
      </c>
      <c r="P196" s="840"/>
      <c r="Q196" s="841">
        <f t="shared" si="657"/>
        <v>0</v>
      </c>
      <c r="R196" s="841">
        <f t="shared" si="658"/>
        <v>0</v>
      </c>
      <c r="S196" s="841">
        <f t="shared" si="659"/>
        <v>0</v>
      </c>
      <c r="T196" s="842">
        <f t="shared" si="660"/>
        <v>0</v>
      </c>
      <c r="U196" s="842">
        <f t="shared" si="661"/>
        <v>0</v>
      </c>
      <c r="V196" s="842">
        <f t="shared" si="662"/>
        <v>0</v>
      </c>
      <c r="W196" s="953" t="s">
        <v>164</v>
      </c>
      <c r="X196" s="443"/>
      <c r="Y196" s="974"/>
    </row>
    <row r="197" spans="2:25" ht="19.5" customHeight="1">
      <c r="B197" s="120">
        <f t="shared" si="495"/>
        <v>26</v>
      </c>
      <c r="C197" s="445"/>
      <c r="D197" s="127"/>
      <c r="E197" s="391"/>
      <c r="F197" s="122"/>
      <c r="G197" s="23"/>
      <c r="H197" s="24"/>
      <c r="I197" s="917"/>
      <c r="J197" s="845"/>
      <c r="K197" s="845"/>
      <c r="L197" s="837">
        <f t="shared" si="654"/>
        <v>0</v>
      </c>
      <c r="M197" s="838"/>
      <c r="N197" s="839">
        <f t="shared" si="655"/>
        <v>0</v>
      </c>
      <c r="O197" s="839">
        <f t="shared" si="656"/>
        <v>0</v>
      </c>
      <c r="P197" s="840"/>
      <c r="Q197" s="841">
        <f t="shared" si="657"/>
        <v>0</v>
      </c>
      <c r="R197" s="841">
        <f t="shared" si="658"/>
        <v>0</v>
      </c>
      <c r="S197" s="841">
        <f t="shared" si="659"/>
        <v>0</v>
      </c>
      <c r="T197" s="842">
        <f t="shared" si="660"/>
        <v>0</v>
      </c>
      <c r="U197" s="842">
        <f t="shared" si="661"/>
        <v>0</v>
      </c>
      <c r="V197" s="842">
        <f t="shared" si="662"/>
        <v>0</v>
      </c>
      <c r="W197" s="953" t="s">
        <v>164</v>
      </c>
      <c r="X197" s="443"/>
      <c r="Y197" s="974"/>
    </row>
    <row r="198" spans="2:25" ht="19.5" customHeight="1">
      <c r="B198" s="27"/>
      <c r="C198" s="1169" t="str">
        <f t="shared" ref="C198" si="664">"TOTAL TGL … "&amp;TEXT(DAY(C195),"00")</f>
        <v>TOTAL TGL … 25</v>
      </c>
      <c r="D198" s="1172"/>
      <c r="E198" s="1172"/>
      <c r="F198" s="1173"/>
      <c r="G198" s="110"/>
      <c r="H198" s="978" t="s">
        <v>188</v>
      </c>
      <c r="I198" s="110"/>
      <c r="J198" s="111">
        <f t="shared" ref="J198:L198" si="665">SUM(J195:J197)</f>
        <v>0</v>
      </c>
      <c r="K198" s="111">
        <f t="shared" si="665"/>
        <v>0</v>
      </c>
      <c r="L198" s="111">
        <f t="shared" si="665"/>
        <v>0</v>
      </c>
      <c r="M198" s="902">
        <f t="shared" ref="M198" si="666">IFERROR(N198/L198%,0)</f>
        <v>0</v>
      </c>
      <c r="N198" s="111">
        <f t="shared" ref="N198:O198" si="667">SUM(N195:N197)</f>
        <v>0</v>
      </c>
      <c r="O198" s="111">
        <f t="shared" si="667"/>
        <v>0</v>
      </c>
      <c r="P198" s="111"/>
      <c r="Q198" s="111">
        <f t="shared" ref="Q198" si="668">SUM(Q195:Q197)</f>
        <v>0</v>
      </c>
      <c r="R198" s="111"/>
      <c r="S198" s="111">
        <f t="shared" ref="S198:S202" si="669">IFERROR(T198/O198,0)</f>
        <v>0</v>
      </c>
      <c r="T198" s="111">
        <f t="shared" ref="T198:V198" si="670">SUM(T195:T197)</f>
        <v>0</v>
      </c>
      <c r="U198" s="111">
        <f t="shared" si="670"/>
        <v>0</v>
      </c>
      <c r="V198" s="111">
        <f t="shared" si="670"/>
        <v>0</v>
      </c>
      <c r="W198" s="111"/>
      <c r="X198" s="444">
        <f t="shared" ref="X198" si="671">V198</f>
        <v>0</v>
      </c>
      <c r="Y198" s="974">
        <f t="shared" ref="Y198" si="672">Y190+V198</f>
        <v>21807976</v>
      </c>
    </row>
    <row r="199" spans="2:25" ht="19.5" customHeight="1">
      <c r="B199" s="965"/>
      <c r="C199" s="1174" t="s">
        <v>46</v>
      </c>
      <c r="D199" s="1174"/>
      <c r="E199" s="1174"/>
      <c r="F199" s="1174"/>
      <c r="G199" s="30"/>
      <c r="H199" s="977" t="s">
        <v>189</v>
      </c>
      <c r="I199" s="966" t="s">
        <v>37</v>
      </c>
      <c r="J199" s="33">
        <f t="shared" ref="J199:L199" si="673">J198-J200</f>
        <v>0</v>
      </c>
      <c r="K199" s="33">
        <f t="shared" si="673"/>
        <v>0</v>
      </c>
      <c r="L199" s="33">
        <f t="shared" si="673"/>
        <v>0</v>
      </c>
      <c r="M199" s="963">
        <f t="shared" si="498"/>
        <v>0</v>
      </c>
      <c r="N199" s="33">
        <f t="shared" ref="N199:O199" si="674">N198-N200</f>
        <v>0</v>
      </c>
      <c r="O199" s="33">
        <f t="shared" si="674"/>
        <v>0</v>
      </c>
      <c r="P199" s="33"/>
      <c r="Q199" s="33">
        <f t="shared" ref="Q199" si="675">Q198-Q200</f>
        <v>0</v>
      </c>
      <c r="R199" s="455"/>
      <c r="S199" s="455">
        <f t="shared" si="669"/>
        <v>0</v>
      </c>
      <c r="T199" s="33">
        <f t="shared" ref="T199:V199" si="676">T198-T200</f>
        <v>0</v>
      </c>
      <c r="U199" s="33">
        <f t="shared" si="676"/>
        <v>0</v>
      </c>
      <c r="V199" s="33">
        <f t="shared" si="676"/>
        <v>0</v>
      </c>
      <c r="W199" s="967"/>
      <c r="X199" s="440"/>
      <c r="Y199" s="974">
        <f t="shared" si="504"/>
        <v>0</v>
      </c>
    </row>
    <row r="200" spans="2:25" ht="19.5" customHeight="1">
      <c r="B200" s="968"/>
      <c r="C200" s="1199"/>
      <c r="D200" s="1199"/>
      <c r="E200" s="1199"/>
      <c r="F200" s="1199"/>
      <c r="G200" s="969"/>
      <c r="H200" s="980" t="s">
        <v>190</v>
      </c>
      <c r="I200" s="970" t="s">
        <v>38</v>
      </c>
      <c r="J200" s="971">
        <f t="shared" ref="J200:L200" si="677">SUM(J195:J197)</f>
        <v>0</v>
      </c>
      <c r="K200" s="971">
        <f t="shared" si="677"/>
        <v>0</v>
      </c>
      <c r="L200" s="971">
        <f t="shared" si="677"/>
        <v>0</v>
      </c>
      <c r="M200" s="964">
        <f t="shared" si="498"/>
        <v>0</v>
      </c>
      <c r="N200" s="971">
        <f t="shared" ref="N200:O200" si="678">SUM(N195:N197)</f>
        <v>0</v>
      </c>
      <c r="O200" s="971">
        <f t="shared" si="678"/>
        <v>0</v>
      </c>
      <c r="P200" s="971"/>
      <c r="Q200" s="971">
        <f t="shared" ref="Q200" si="679">SUM(Q195:Q197)</f>
        <v>0</v>
      </c>
      <c r="R200" s="973"/>
      <c r="S200" s="973">
        <f t="shared" si="669"/>
        <v>0</v>
      </c>
      <c r="T200" s="971">
        <f t="shared" ref="T200:V200" si="680">SUM(T195:T197)</f>
        <v>0</v>
      </c>
      <c r="U200" s="971">
        <f t="shared" si="680"/>
        <v>0</v>
      </c>
      <c r="V200" s="971">
        <f t="shared" si="680"/>
        <v>0</v>
      </c>
      <c r="W200" s="972"/>
      <c r="X200" s="441"/>
      <c r="Y200" s="974">
        <f t="shared" si="504"/>
        <v>21807976</v>
      </c>
    </row>
    <row r="201" spans="2:25" ht="19.5" customHeight="1">
      <c r="B201" s="965"/>
      <c r="C201" s="1174" t="s">
        <v>47</v>
      </c>
      <c r="D201" s="1174"/>
      <c r="E201" s="1174"/>
      <c r="F201" s="1174"/>
      <c r="G201" s="30"/>
      <c r="H201" s="977" t="s">
        <v>191</v>
      </c>
      <c r="I201" s="966" t="s">
        <v>37</v>
      </c>
      <c r="J201" s="33"/>
      <c r="K201" s="33"/>
      <c r="L201" s="33"/>
      <c r="M201" s="963">
        <f t="shared" si="498"/>
        <v>0</v>
      </c>
      <c r="N201" s="33"/>
      <c r="O201" s="33"/>
      <c r="P201" s="33"/>
      <c r="Q201" s="33"/>
      <c r="R201" s="455"/>
      <c r="S201" s="455">
        <f t="shared" si="669"/>
        <v>0</v>
      </c>
      <c r="T201" s="33"/>
      <c r="U201" s="33"/>
      <c r="V201" s="33"/>
      <c r="W201" s="967"/>
      <c r="X201" s="442"/>
      <c r="Y201" s="974">
        <f t="shared" si="504"/>
        <v>0</v>
      </c>
    </row>
    <row r="202" spans="2:25" ht="19.5" customHeight="1">
      <c r="B202" s="968"/>
      <c r="C202" s="1199"/>
      <c r="D202" s="1199"/>
      <c r="E202" s="1199"/>
      <c r="F202" s="1199"/>
      <c r="G202" s="969"/>
      <c r="H202" s="979" t="s">
        <v>192</v>
      </c>
      <c r="I202" s="970" t="s">
        <v>38</v>
      </c>
      <c r="J202" s="971"/>
      <c r="K202" s="971"/>
      <c r="L202" s="971"/>
      <c r="M202" s="964">
        <f t="shared" si="498"/>
        <v>0</v>
      </c>
      <c r="N202" s="971"/>
      <c r="O202" s="971"/>
      <c r="P202" s="971"/>
      <c r="Q202" s="971"/>
      <c r="R202" s="973"/>
      <c r="S202" s="973">
        <f t="shared" si="669"/>
        <v>0</v>
      </c>
      <c r="T202" s="971"/>
      <c r="U202" s="971"/>
      <c r="V202" s="971"/>
      <c r="W202" s="972"/>
      <c r="X202" s="440"/>
      <c r="Y202" s="974">
        <f t="shared" si="504"/>
        <v>0</v>
      </c>
    </row>
    <row r="203" spans="2:25" ht="19.5" customHeight="1">
      <c r="B203" s="120">
        <v>25</v>
      </c>
      <c r="C203" s="928">
        <f t="shared" ref="C203" si="681">C195+1</f>
        <v>43947</v>
      </c>
      <c r="D203" s="127"/>
      <c r="E203" s="391"/>
      <c r="F203" s="122" t="s">
        <v>36</v>
      </c>
      <c r="G203" s="23"/>
      <c r="H203" s="24"/>
      <c r="I203" s="917"/>
      <c r="J203" s="845"/>
      <c r="K203" s="845"/>
      <c r="L203" s="837">
        <f t="shared" ref="L203:L205" si="682">+J203-K203</f>
        <v>0</v>
      </c>
      <c r="M203" s="838"/>
      <c r="N203" s="839">
        <f t="shared" ref="N203:N205" si="683">L203*M203%</f>
        <v>0</v>
      </c>
      <c r="O203" s="839">
        <f t="shared" ref="O203:O205" si="684">L203-N203</f>
        <v>0</v>
      </c>
      <c r="P203" s="840"/>
      <c r="Q203" s="841">
        <f t="shared" ref="Q203:Q205" si="685">ROUND((O203*P203),0)</f>
        <v>0</v>
      </c>
      <c r="R203" s="841">
        <f t="shared" ref="R203:R205" si="686">ROUND(P203*0.5025%,2)</f>
        <v>0</v>
      </c>
      <c r="S203" s="841">
        <f t="shared" ref="S203:S205" si="687">P203+R203</f>
        <v>0</v>
      </c>
      <c r="T203" s="842">
        <f t="shared" ref="T203:T205" si="688">ROUND((O203*+S203),0)</f>
        <v>0</v>
      </c>
      <c r="U203" s="842">
        <f t="shared" ref="U203:U205" si="689">ROUND((T203*0.5%),0)</f>
        <v>0</v>
      </c>
      <c r="V203" s="842">
        <f t="shared" ref="V203:V205" si="690">ROUND((T203-U203),0)</f>
        <v>0</v>
      </c>
      <c r="W203" s="953" t="s">
        <v>164</v>
      </c>
      <c r="X203" s="443"/>
      <c r="Y203" s="974"/>
    </row>
    <row r="204" spans="2:25" ht="19.5" customHeight="1">
      <c r="B204" s="120">
        <f t="shared" ref="B204" si="691">B203+1</f>
        <v>26</v>
      </c>
      <c r="C204" s="445"/>
      <c r="D204" s="127"/>
      <c r="E204" s="391"/>
      <c r="F204" s="122"/>
      <c r="G204" s="23"/>
      <c r="H204" s="24"/>
      <c r="I204" s="917"/>
      <c r="J204" s="845"/>
      <c r="K204" s="845"/>
      <c r="L204" s="837">
        <f t="shared" si="682"/>
        <v>0</v>
      </c>
      <c r="M204" s="838"/>
      <c r="N204" s="839">
        <f t="shared" si="683"/>
        <v>0</v>
      </c>
      <c r="O204" s="839">
        <f t="shared" si="684"/>
        <v>0</v>
      </c>
      <c r="P204" s="840"/>
      <c r="Q204" s="841">
        <f t="shared" si="685"/>
        <v>0</v>
      </c>
      <c r="R204" s="841">
        <f t="shared" si="686"/>
        <v>0</v>
      </c>
      <c r="S204" s="841">
        <f t="shared" si="687"/>
        <v>0</v>
      </c>
      <c r="T204" s="842">
        <f t="shared" si="688"/>
        <v>0</v>
      </c>
      <c r="U204" s="842">
        <f t="shared" si="689"/>
        <v>0</v>
      </c>
      <c r="V204" s="842">
        <f t="shared" si="690"/>
        <v>0</v>
      </c>
      <c r="W204" s="953" t="s">
        <v>164</v>
      </c>
      <c r="X204" s="443"/>
      <c r="Y204" s="974"/>
    </row>
    <row r="205" spans="2:25" ht="19.5" customHeight="1">
      <c r="B205" s="120">
        <f t="shared" si="495"/>
        <v>27</v>
      </c>
      <c r="C205" s="445"/>
      <c r="D205" s="127"/>
      <c r="E205" s="391"/>
      <c r="F205" s="122"/>
      <c r="G205" s="23"/>
      <c r="H205" s="24"/>
      <c r="I205" s="917"/>
      <c r="J205" s="845"/>
      <c r="K205" s="845"/>
      <c r="L205" s="837">
        <f t="shared" si="682"/>
        <v>0</v>
      </c>
      <c r="M205" s="838"/>
      <c r="N205" s="839">
        <f t="shared" si="683"/>
        <v>0</v>
      </c>
      <c r="O205" s="839">
        <f t="shared" si="684"/>
        <v>0</v>
      </c>
      <c r="P205" s="840"/>
      <c r="Q205" s="841">
        <f t="shared" si="685"/>
        <v>0</v>
      </c>
      <c r="R205" s="841">
        <f t="shared" si="686"/>
        <v>0</v>
      </c>
      <c r="S205" s="841">
        <f t="shared" si="687"/>
        <v>0</v>
      </c>
      <c r="T205" s="842">
        <f t="shared" si="688"/>
        <v>0</v>
      </c>
      <c r="U205" s="842">
        <f t="shared" si="689"/>
        <v>0</v>
      </c>
      <c r="V205" s="842">
        <f t="shared" si="690"/>
        <v>0</v>
      </c>
      <c r="W205" s="953" t="s">
        <v>164</v>
      </c>
      <c r="X205" s="443"/>
      <c r="Y205" s="974"/>
    </row>
    <row r="206" spans="2:25" ht="19.5" customHeight="1">
      <c r="B206" s="27"/>
      <c r="C206" s="1169" t="str">
        <f t="shared" ref="C206" si="692">"TOTAL TGL … "&amp;TEXT(DAY(C203),"00")</f>
        <v>TOTAL TGL … 26</v>
      </c>
      <c r="D206" s="1172"/>
      <c r="E206" s="1172"/>
      <c r="F206" s="1173"/>
      <c r="G206" s="110"/>
      <c r="H206" s="978" t="s">
        <v>188</v>
      </c>
      <c r="I206" s="110"/>
      <c r="J206" s="111">
        <f t="shared" ref="J206:L206" si="693">SUM(J203:J205)</f>
        <v>0</v>
      </c>
      <c r="K206" s="111">
        <f t="shared" si="693"/>
        <v>0</v>
      </c>
      <c r="L206" s="111">
        <f t="shared" si="693"/>
        <v>0</v>
      </c>
      <c r="M206" s="902">
        <f t="shared" ref="M206" si="694">IFERROR(N206/L206%,0)</f>
        <v>0</v>
      </c>
      <c r="N206" s="111">
        <f t="shared" ref="N206:O206" si="695">SUM(N203:N205)</f>
        <v>0</v>
      </c>
      <c r="O206" s="111">
        <f t="shared" si="695"/>
        <v>0</v>
      </c>
      <c r="P206" s="111"/>
      <c r="Q206" s="111">
        <f t="shared" ref="Q206" si="696">SUM(Q203:Q205)</f>
        <v>0</v>
      </c>
      <c r="R206" s="111"/>
      <c r="S206" s="111">
        <f t="shared" ref="S206:S210" si="697">IFERROR(T206/O206,0)</f>
        <v>0</v>
      </c>
      <c r="T206" s="111">
        <f t="shared" ref="T206:V206" si="698">SUM(T203:T205)</f>
        <v>0</v>
      </c>
      <c r="U206" s="111">
        <f t="shared" si="698"/>
        <v>0</v>
      </c>
      <c r="V206" s="111">
        <f t="shared" si="698"/>
        <v>0</v>
      </c>
      <c r="W206" s="111"/>
      <c r="X206" s="444">
        <f t="shared" ref="X206" si="699">V206</f>
        <v>0</v>
      </c>
      <c r="Y206" s="974">
        <f t="shared" ref="Y206" si="700">Y198+V206</f>
        <v>21807976</v>
      </c>
    </row>
    <row r="207" spans="2:25" ht="19.5" customHeight="1">
      <c r="B207" s="965"/>
      <c r="C207" s="1174" t="s">
        <v>46</v>
      </c>
      <c r="D207" s="1174"/>
      <c r="E207" s="1174"/>
      <c r="F207" s="1174"/>
      <c r="G207" s="30"/>
      <c r="H207" s="977" t="s">
        <v>189</v>
      </c>
      <c r="I207" s="966" t="s">
        <v>37</v>
      </c>
      <c r="J207" s="33">
        <f t="shared" ref="J207:L207" si="701">J206-J208</f>
        <v>0</v>
      </c>
      <c r="K207" s="33">
        <f t="shared" si="701"/>
        <v>0</v>
      </c>
      <c r="L207" s="33">
        <f t="shared" si="701"/>
        <v>0</v>
      </c>
      <c r="M207" s="963">
        <f t="shared" si="498"/>
        <v>0</v>
      </c>
      <c r="N207" s="33">
        <f t="shared" ref="N207:O207" si="702">N206-N208</f>
        <v>0</v>
      </c>
      <c r="O207" s="33">
        <f t="shared" si="702"/>
        <v>0</v>
      </c>
      <c r="P207" s="33"/>
      <c r="Q207" s="33">
        <f t="shared" ref="Q207" si="703">Q206-Q208</f>
        <v>0</v>
      </c>
      <c r="R207" s="455"/>
      <c r="S207" s="455">
        <f t="shared" si="697"/>
        <v>0</v>
      </c>
      <c r="T207" s="33">
        <f t="shared" ref="T207:V207" si="704">T206-T208</f>
        <v>0</v>
      </c>
      <c r="U207" s="33">
        <f t="shared" si="704"/>
        <v>0</v>
      </c>
      <c r="V207" s="33">
        <f t="shared" si="704"/>
        <v>0</v>
      </c>
      <c r="W207" s="967"/>
      <c r="X207" s="440"/>
      <c r="Y207" s="974">
        <f t="shared" si="504"/>
        <v>0</v>
      </c>
    </row>
    <row r="208" spans="2:25" ht="19.5" customHeight="1">
      <c r="B208" s="968"/>
      <c r="C208" s="1199"/>
      <c r="D208" s="1199"/>
      <c r="E208" s="1199"/>
      <c r="F208" s="1199"/>
      <c r="G208" s="969"/>
      <c r="H208" s="980" t="s">
        <v>190</v>
      </c>
      <c r="I208" s="970" t="s">
        <v>38</v>
      </c>
      <c r="J208" s="971">
        <f t="shared" ref="J208:L208" si="705">SUM(J203:J205)</f>
        <v>0</v>
      </c>
      <c r="K208" s="971">
        <f t="shared" si="705"/>
        <v>0</v>
      </c>
      <c r="L208" s="971">
        <f t="shared" si="705"/>
        <v>0</v>
      </c>
      <c r="M208" s="964">
        <f t="shared" si="498"/>
        <v>0</v>
      </c>
      <c r="N208" s="971">
        <f t="shared" ref="N208:O208" si="706">SUM(N203:N205)</f>
        <v>0</v>
      </c>
      <c r="O208" s="971">
        <f t="shared" si="706"/>
        <v>0</v>
      </c>
      <c r="P208" s="971"/>
      <c r="Q208" s="971">
        <f t="shared" ref="Q208" si="707">SUM(Q203:Q205)</f>
        <v>0</v>
      </c>
      <c r="R208" s="973"/>
      <c r="S208" s="973">
        <f t="shared" si="697"/>
        <v>0</v>
      </c>
      <c r="T208" s="971">
        <f t="shared" ref="T208:V208" si="708">SUM(T203:T205)</f>
        <v>0</v>
      </c>
      <c r="U208" s="971">
        <f t="shared" si="708"/>
        <v>0</v>
      </c>
      <c r="V208" s="971">
        <f t="shared" si="708"/>
        <v>0</v>
      </c>
      <c r="W208" s="972"/>
      <c r="X208" s="441"/>
      <c r="Y208" s="974">
        <f t="shared" si="504"/>
        <v>21807976</v>
      </c>
    </row>
    <row r="209" spans="2:25" ht="19.5" customHeight="1">
      <c r="B209" s="965"/>
      <c r="C209" s="1174" t="s">
        <v>47</v>
      </c>
      <c r="D209" s="1174"/>
      <c r="E209" s="1174"/>
      <c r="F209" s="1174"/>
      <c r="G209" s="30"/>
      <c r="H209" s="977" t="s">
        <v>191</v>
      </c>
      <c r="I209" s="966" t="s">
        <v>37</v>
      </c>
      <c r="J209" s="33"/>
      <c r="K209" s="33"/>
      <c r="L209" s="33"/>
      <c r="M209" s="963">
        <f t="shared" si="498"/>
        <v>0</v>
      </c>
      <c r="N209" s="33"/>
      <c r="O209" s="33"/>
      <c r="P209" s="33"/>
      <c r="Q209" s="33"/>
      <c r="R209" s="455"/>
      <c r="S209" s="455">
        <f t="shared" si="697"/>
        <v>0</v>
      </c>
      <c r="T209" s="33"/>
      <c r="U209" s="33"/>
      <c r="V209" s="33"/>
      <c r="W209" s="967"/>
      <c r="X209" s="442"/>
      <c r="Y209" s="974">
        <f t="shared" si="504"/>
        <v>0</v>
      </c>
    </row>
    <row r="210" spans="2:25" ht="19.5" customHeight="1">
      <c r="B210" s="968"/>
      <c r="C210" s="1199"/>
      <c r="D210" s="1199"/>
      <c r="E210" s="1199"/>
      <c r="F210" s="1199"/>
      <c r="G210" s="969"/>
      <c r="H210" s="979" t="s">
        <v>192</v>
      </c>
      <c r="I210" s="970" t="s">
        <v>38</v>
      </c>
      <c r="J210" s="971"/>
      <c r="K210" s="971"/>
      <c r="L210" s="971"/>
      <c r="M210" s="964">
        <f t="shared" si="498"/>
        <v>0</v>
      </c>
      <c r="N210" s="971"/>
      <c r="O210" s="971"/>
      <c r="P210" s="971"/>
      <c r="Q210" s="971"/>
      <c r="R210" s="973"/>
      <c r="S210" s="973">
        <f t="shared" si="697"/>
        <v>0</v>
      </c>
      <c r="T210" s="971"/>
      <c r="U210" s="971"/>
      <c r="V210" s="971"/>
      <c r="W210" s="972"/>
      <c r="X210" s="440"/>
      <c r="Y210" s="974">
        <f t="shared" si="504"/>
        <v>0</v>
      </c>
    </row>
    <row r="211" spans="2:25" ht="19.5" customHeight="1">
      <c r="B211" s="120">
        <v>26</v>
      </c>
      <c r="C211" s="928">
        <f t="shared" ref="C211" si="709">C203+1</f>
        <v>43948</v>
      </c>
      <c r="D211" s="127"/>
      <c r="E211" s="391"/>
      <c r="F211" s="122" t="s">
        <v>36</v>
      </c>
      <c r="G211" s="23"/>
      <c r="H211" s="24"/>
      <c r="I211" s="917"/>
      <c r="J211" s="845"/>
      <c r="K211" s="845"/>
      <c r="L211" s="837">
        <f t="shared" ref="L211:L213" si="710">+J211-K211</f>
        <v>0</v>
      </c>
      <c r="M211" s="838"/>
      <c r="N211" s="839">
        <f t="shared" ref="N211:N213" si="711">L211*M211%</f>
        <v>0</v>
      </c>
      <c r="O211" s="839">
        <f t="shared" ref="O211:O213" si="712">L211-N211</f>
        <v>0</v>
      </c>
      <c r="P211" s="840"/>
      <c r="Q211" s="841">
        <f t="shared" ref="Q211:Q213" si="713">ROUND((O211*P211),0)</f>
        <v>0</v>
      </c>
      <c r="R211" s="841">
        <f t="shared" ref="R211:R213" si="714">ROUND(P211*0.5025%,2)</f>
        <v>0</v>
      </c>
      <c r="S211" s="841">
        <f t="shared" ref="S211:S213" si="715">P211+R211</f>
        <v>0</v>
      </c>
      <c r="T211" s="842">
        <f t="shared" ref="T211:T213" si="716">ROUND((O211*+S211),0)</f>
        <v>0</v>
      </c>
      <c r="U211" s="842">
        <f t="shared" ref="U211:U213" si="717">ROUND((T211*0.5%),0)</f>
        <v>0</v>
      </c>
      <c r="V211" s="842">
        <f t="shared" ref="V211:V213" si="718">ROUND((T211-U211),0)</f>
        <v>0</v>
      </c>
      <c r="W211" s="953" t="s">
        <v>164</v>
      </c>
      <c r="X211" s="443"/>
      <c r="Y211" s="974"/>
    </row>
    <row r="212" spans="2:25" ht="19.5" customHeight="1">
      <c r="B212" s="120">
        <f t="shared" ref="B212:B237" si="719">B211+1</f>
        <v>27</v>
      </c>
      <c r="C212" s="445"/>
      <c r="D212" s="127"/>
      <c r="E212" s="391"/>
      <c r="F212" s="122"/>
      <c r="G212" s="23"/>
      <c r="H212" s="24"/>
      <c r="I212" s="917"/>
      <c r="J212" s="845"/>
      <c r="K212" s="845"/>
      <c r="L212" s="837">
        <f t="shared" si="710"/>
        <v>0</v>
      </c>
      <c r="M212" s="838"/>
      <c r="N212" s="839">
        <f t="shared" si="711"/>
        <v>0</v>
      </c>
      <c r="O212" s="839">
        <f t="shared" si="712"/>
        <v>0</v>
      </c>
      <c r="P212" s="840"/>
      <c r="Q212" s="841">
        <f t="shared" si="713"/>
        <v>0</v>
      </c>
      <c r="R212" s="841">
        <f t="shared" si="714"/>
        <v>0</v>
      </c>
      <c r="S212" s="841">
        <f t="shared" si="715"/>
        <v>0</v>
      </c>
      <c r="T212" s="842">
        <f t="shared" si="716"/>
        <v>0</v>
      </c>
      <c r="U212" s="842">
        <f t="shared" si="717"/>
        <v>0</v>
      </c>
      <c r="V212" s="842">
        <f t="shared" si="718"/>
        <v>0</v>
      </c>
      <c r="W212" s="953" t="s">
        <v>164</v>
      </c>
      <c r="X212" s="443"/>
      <c r="Y212" s="974"/>
    </row>
    <row r="213" spans="2:25" ht="19.5" customHeight="1">
      <c r="B213" s="120">
        <f t="shared" si="719"/>
        <v>28</v>
      </c>
      <c r="C213" s="445"/>
      <c r="D213" s="127"/>
      <c r="E213" s="391"/>
      <c r="F213" s="122"/>
      <c r="G213" s="23"/>
      <c r="H213" s="24"/>
      <c r="I213" s="917"/>
      <c r="J213" s="845"/>
      <c r="K213" s="845"/>
      <c r="L213" s="837">
        <f t="shared" si="710"/>
        <v>0</v>
      </c>
      <c r="M213" s="838"/>
      <c r="N213" s="839">
        <f t="shared" si="711"/>
        <v>0</v>
      </c>
      <c r="O213" s="839">
        <f t="shared" si="712"/>
        <v>0</v>
      </c>
      <c r="P213" s="840"/>
      <c r="Q213" s="841">
        <f t="shared" si="713"/>
        <v>0</v>
      </c>
      <c r="R213" s="841">
        <f t="shared" si="714"/>
        <v>0</v>
      </c>
      <c r="S213" s="841">
        <f t="shared" si="715"/>
        <v>0</v>
      </c>
      <c r="T213" s="842">
        <f t="shared" si="716"/>
        <v>0</v>
      </c>
      <c r="U213" s="842">
        <f t="shared" si="717"/>
        <v>0</v>
      </c>
      <c r="V213" s="842">
        <f t="shared" si="718"/>
        <v>0</v>
      </c>
      <c r="W213" s="953" t="s">
        <v>164</v>
      </c>
      <c r="X213" s="443"/>
      <c r="Y213" s="974"/>
    </row>
    <row r="214" spans="2:25" ht="19.5" customHeight="1">
      <c r="B214" s="27"/>
      <c r="C214" s="1169" t="str">
        <f t="shared" ref="C214" si="720">"TOTAL TGL … "&amp;TEXT(DAY(C211),"00")</f>
        <v>TOTAL TGL … 27</v>
      </c>
      <c r="D214" s="1172"/>
      <c r="E214" s="1172"/>
      <c r="F214" s="1173"/>
      <c r="G214" s="110"/>
      <c r="H214" s="978" t="s">
        <v>188</v>
      </c>
      <c r="I214" s="110"/>
      <c r="J214" s="111">
        <f t="shared" ref="J214:L214" si="721">SUM(J211:J213)</f>
        <v>0</v>
      </c>
      <c r="K214" s="111">
        <f t="shared" si="721"/>
        <v>0</v>
      </c>
      <c r="L214" s="111">
        <f t="shared" si="721"/>
        <v>0</v>
      </c>
      <c r="M214" s="902">
        <f t="shared" ref="M214:M242" si="722">IFERROR(N214/L214%,0)</f>
        <v>0</v>
      </c>
      <c r="N214" s="111">
        <f t="shared" ref="N214:O214" si="723">SUM(N211:N213)</f>
        <v>0</v>
      </c>
      <c r="O214" s="111">
        <f t="shared" si="723"/>
        <v>0</v>
      </c>
      <c r="P214" s="111"/>
      <c r="Q214" s="111">
        <f t="shared" ref="Q214" si="724">SUM(Q211:Q213)</f>
        <v>0</v>
      </c>
      <c r="R214" s="111"/>
      <c r="S214" s="111">
        <f t="shared" ref="S214:S218" si="725">IFERROR(T214/O214,0)</f>
        <v>0</v>
      </c>
      <c r="T214" s="111">
        <f t="shared" ref="T214:V214" si="726">SUM(T211:T213)</f>
        <v>0</v>
      </c>
      <c r="U214" s="111">
        <f t="shared" si="726"/>
        <v>0</v>
      </c>
      <c r="V214" s="111">
        <f t="shared" si="726"/>
        <v>0</v>
      </c>
      <c r="W214" s="111"/>
      <c r="X214" s="444">
        <f t="shared" ref="X214" si="727">V214</f>
        <v>0</v>
      </c>
      <c r="Y214" s="974">
        <f t="shared" ref="Y214:Y242" si="728">Y206+V214</f>
        <v>21807976</v>
      </c>
    </row>
    <row r="215" spans="2:25" ht="19.5" customHeight="1">
      <c r="B215" s="965"/>
      <c r="C215" s="1174" t="s">
        <v>46</v>
      </c>
      <c r="D215" s="1174"/>
      <c r="E215" s="1174"/>
      <c r="F215" s="1174"/>
      <c r="G215" s="30"/>
      <c r="H215" s="977" t="s">
        <v>189</v>
      </c>
      <c r="I215" s="966" t="s">
        <v>37</v>
      </c>
      <c r="J215" s="33">
        <f t="shared" ref="J215:L215" si="729">J214-J216</f>
        <v>0</v>
      </c>
      <c r="K215" s="33">
        <f t="shared" si="729"/>
        <v>0</v>
      </c>
      <c r="L215" s="33">
        <f t="shared" si="729"/>
        <v>0</v>
      </c>
      <c r="M215" s="963">
        <f t="shared" si="722"/>
        <v>0</v>
      </c>
      <c r="N215" s="33">
        <f t="shared" ref="N215:O215" si="730">N214-N216</f>
        <v>0</v>
      </c>
      <c r="O215" s="33">
        <f t="shared" si="730"/>
        <v>0</v>
      </c>
      <c r="P215" s="33"/>
      <c r="Q215" s="33">
        <f t="shared" ref="Q215" si="731">Q214-Q216</f>
        <v>0</v>
      </c>
      <c r="R215" s="455"/>
      <c r="S215" s="455">
        <f t="shared" si="725"/>
        <v>0</v>
      </c>
      <c r="T215" s="33">
        <f t="shared" ref="T215:V215" si="732">T214-T216</f>
        <v>0</v>
      </c>
      <c r="U215" s="33">
        <f t="shared" si="732"/>
        <v>0</v>
      </c>
      <c r="V215" s="33">
        <f t="shared" si="732"/>
        <v>0</v>
      </c>
      <c r="W215" s="967"/>
      <c r="X215" s="440"/>
      <c r="Y215" s="974">
        <f t="shared" si="728"/>
        <v>0</v>
      </c>
    </row>
    <row r="216" spans="2:25" ht="19.5" customHeight="1">
      <c r="B216" s="968"/>
      <c r="C216" s="1199"/>
      <c r="D216" s="1199"/>
      <c r="E216" s="1199"/>
      <c r="F216" s="1199"/>
      <c r="G216" s="969"/>
      <c r="H216" s="980" t="s">
        <v>190</v>
      </c>
      <c r="I216" s="970" t="s">
        <v>38</v>
      </c>
      <c r="J216" s="971">
        <f t="shared" ref="J216:L216" si="733">SUM(J211:J213)</f>
        <v>0</v>
      </c>
      <c r="K216" s="971">
        <f t="shared" si="733"/>
        <v>0</v>
      </c>
      <c r="L216" s="971">
        <f t="shared" si="733"/>
        <v>0</v>
      </c>
      <c r="M216" s="964">
        <f t="shared" si="722"/>
        <v>0</v>
      </c>
      <c r="N216" s="971">
        <f t="shared" ref="N216:O216" si="734">SUM(N211:N213)</f>
        <v>0</v>
      </c>
      <c r="O216" s="971">
        <f t="shared" si="734"/>
        <v>0</v>
      </c>
      <c r="P216" s="971"/>
      <c r="Q216" s="971">
        <f t="shared" ref="Q216" si="735">SUM(Q211:Q213)</f>
        <v>0</v>
      </c>
      <c r="R216" s="973"/>
      <c r="S216" s="973">
        <f t="shared" si="725"/>
        <v>0</v>
      </c>
      <c r="T216" s="971">
        <f t="shared" ref="T216:V216" si="736">SUM(T211:T213)</f>
        <v>0</v>
      </c>
      <c r="U216" s="971">
        <f t="shared" si="736"/>
        <v>0</v>
      </c>
      <c r="V216" s="971">
        <f t="shared" si="736"/>
        <v>0</v>
      </c>
      <c r="W216" s="972"/>
      <c r="X216" s="441"/>
      <c r="Y216" s="974">
        <f t="shared" si="728"/>
        <v>21807976</v>
      </c>
    </row>
    <row r="217" spans="2:25" ht="19.5" customHeight="1">
      <c r="B217" s="965"/>
      <c r="C217" s="1174" t="s">
        <v>47</v>
      </c>
      <c r="D217" s="1174"/>
      <c r="E217" s="1174"/>
      <c r="F217" s="1174"/>
      <c r="G217" s="30"/>
      <c r="H217" s="977" t="s">
        <v>191</v>
      </c>
      <c r="I217" s="966" t="s">
        <v>37</v>
      </c>
      <c r="J217" s="33"/>
      <c r="K217" s="33"/>
      <c r="L217" s="33"/>
      <c r="M217" s="963">
        <f t="shared" si="722"/>
        <v>0</v>
      </c>
      <c r="N217" s="33"/>
      <c r="O217" s="33"/>
      <c r="P217" s="33"/>
      <c r="Q217" s="33"/>
      <c r="R217" s="455"/>
      <c r="S217" s="455">
        <f t="shared" si="725"/>
        <v>0</v>
      </c>
      <c r="T217" s="33"/>
      <c r="U217" s="33"/>
      <c r="V217" s="33"/>
      <c r="W217" s="967"/>
      <c r="X217" s="442"/>
      <c r="Y217" s="974">
        <f t="shared" si="728"/>
        <v>0</v>
      </c>
    </row>
    <row r="218" spans="2:25" ht="19.5" customHeight="1">
      <c r="B218" s="968"/>
      <c r="C218" s="1199"/>
      <c r="D218" s="1199"/>
      <c r="E218" s="1199"/>
      <c r="F218" s="1199"/>
      <c r="G218" s="969"/>
      <c r="H218" s="979" t="s">
        <v>192</v>
      </c>
      <c r="I218" s="970" t="s">
        <v>38</v>
      </c>
      <c r="J218" s="971"/>
      <c r="K218" s="971"/>
      <c r="L218" s="971"/>
      <c r="M218" s="964">
        <f t="shared" si="722"/>
        <v>0</v>
      </c>
      <c r="N218" s="971"/>
      <c r="O218" s="971"/>
      <c r="P218" s="971"/>
      <c r="Q218" s="971"/>
      <c r="R218" s="973"/>
      <c r="S218" s="973">
        <f t="shared" si="725"/>
        <v>0</v>
      </c>
      <c r="T218" s="971"/>
      <c r="U218" s="971"/>
      <c r="V218" s="971"/>
      <c r="W218" s="972"/>
      <c r="X218" s="440"/>
      <c r="Y218" s="974">
        <f t="shared" si="728"/>
        <v>0</v>
      </c>
    </row>
    <row r="219" spans="2:25" ht="19.5" customHeight="1">
      <c r="B219" s="120">
        <v>27</v>
      </c>
      <c r="C219" s="928">
        <f t="shared" ref="C219" si="737">C211+1</f>
        <v>43949</v>
      </c>
      <c r="D219" s="127"/>
      <c r="E219" s="391"/>
      <c r="F219" s="122" t="s">
        <v>36</v>
      </c>
      <c r="G219" s="23"/>
      <c r="H219" s="24"/>
      <c r="I219" s="917"/>
      <c r="J219" s="845"/>
      <c r="K219" s="845"/>
      <c r="L219" s="837">
        <f t="shared" ref="L219:L221" si="738">+J219-K219</f>
        <v>0</v>
      </c>
      <c r="M219" s="838"/>
      <c r="N219" s="839">
        <f t="shared" ref="N219:N221" si="739">L219*M219%</f>
        <v>0</v>
      </c>
      <c r="O219" s="839">
        <f t="shared" ref="O219:O221" si="740">L219-N219</f>
        <v>0</v>
      </c>
      <c r="P219" s="840"/>
      <c r="Q219" s="841">
        <f t="shared" ref="Q219:Q221" si="741">ROUND((O219*P219),0)</f>
        <v>0</v>
      </c>
      <c r="R219" s="841">
        <f t="shared" ref="R219:R221" si="742">ROUND(P219*0.5025%,2)</f>
        <v>0</v>
      </c>
      <c r="S219" s="841">
        <f t="shared" ref="S219:S221" si="743">P219+R219</f>
        <v>0</v>
      </c>
      <c r="T219" s="842">
        <f t="shared" ref="T219:T221" si="744">ROUND((O219*+S219),0)</f>
        <v>0</v>
      </c>
      <c r="U219" s="842">
        <f t="shared" ref="U219:U221" si="745">ROUND((T219*0.5%),0)</f>
        <v>0</v>
      </c>
      <c r="V219" s="842">
        <f t="shared" ref="V219:V221" si="746">ROUND((T219-U219),0)</f>
        <v>0</v>
      </c>
      <c r="W219" s="953" t="s">
        <v>164</v>
      </c>
      <c r="X219" s="443"/>
      <c r="Y219" s="974"/>
    </row>
    <row r="220" spans="2:25" ht="19.5" customHeight="1">
      <c r="B220" s="120">
        <f t="shared" ref="B220" si="747">B219+1</f>
        <v>28</v>
      </c>
      <c r="C220" s="445"/>
      <c r="D220" s="127"/>
      <c r="E220" s="391"/>
      <c r="F220" s="122"/>
      <c r="G220" s="23"/>
      <c r="H220" s="24"/>
      <c r="I220" s="917"/>
      <c r="J220" s="845"/>
      <c r="K220" s="845"/>
      <c r="L220" s="837">
        <f t="shared" si="738"/>
        <v>0</v>
      </c>
      <c r="M220" s="838"/>
      <c r="N220" s="839">
        <f t="shared" si="739"/>
        <v>0</v>
      </c>
      <c r="O220" s="839">
        <f t="shared" si="740"/>
        <v>0</v>
      </c>
      <c r="P220" s="840"/>
      <c r="Q220" s="841">
        <f t="shared" si="741"/>
        <v>0</v>
      </c>
      <c r="R220" s="841">
        <f t="shared" si="742"/>
        <v>0</v>
      </c>
      <c r="S220" s="841">
        <f t="shared" si="743"/>
        <v>0</v>
      </c>
      <c r="T220" s="842">
        <f t="shared" si="744"/>
        <v>0</v>
      </c>
      <c r="U220" s="842">
        <f t="shared" si="745"/>
        <v>0</v>
      </c>
      <c r="V220" s="842">
        <f t="shared" si="746"/>
        <v>0</v>
      </c>
      <c r="W220" s="953" t="s">
        <v>164</v>
      </c>
      <c r="X220" s="443"/>
      <c r="Y220" s="974"/>
    </row>
    <row r="221" spans="2:25" ht="19.5" customHeight="1">
      <c r="B221" s="120">
        <f t="shared" si="719"/>
        <v>29</v>
      </c>
      <c r="C221" s="445"/>
      <c r="D221" s="127"/>
      <c r="E221" s="391"/>
      <c r="F221" s="122"/>
      <c r="G221" s="23"/>
      <c r="H221" s="24"/>
      <c r="I221" s="917"/>
      <c r="J221" s="845"/>
      <c r="K221" s="845"/>
      <c r="L221" s="837">
        <f t="shared" si="738"/>
        <v>0</v>
      </c>
      <c r="M221" s="838"/>
      <c r="N221" s="839">
        <f t="shared" si="739"/>
        <v>0</v>
      </c>
      <c r="O221" s="839">
        <f t="shared" si="740"/>
        <v>0</v>
      </c>
      <c r="P221" s="840"/>
      <c r="Q221" s="841">
        <f t="shared" si="741"/>
        <v>0</v>
      </c>
      <c r="R221" s="841">
        <f t="shared" si="742"/>
        <v>0</v>
      </c>
      <c r="S221" s="841">
        <f t="shared" si="743"/>
        <v>0</v>
      </c>
      <c r="T221" s="842">
        <f t="shared" si="744"/>
        <v>0</v>
      </c>
      <c r="U221" s="842">
        <f t="shared" si="745"/>
        <v>0</v>
      </c>
      <c r="V221" s="842">
        <f t="shared" si="746"/>
        <v>0</v>
      </c>
      <c r="W221" s="953" t="s">
        <v>164</v>
      </c>
      <c r="X221" s="443"/>
      <c r="Y221" s="974"/>
    </row>
    <row r="222" spans="2:25" ht="19.5" customHeight="1">
      <c r="B222" s="27"/>
      <c r="C222" s="1169" t="str">
        <f t="shared" ref="C222" si="748">"TOTAL TGL … "&amp;TEXT(DAY(C219),"00")</f>
        <v>TOTAL TGL … 28</v>
      </c>
      <c r="D222" s="1172"/>
      <c r="E222" s="1172"/>
      <c r="F222" s="1173"/>
      <c r="G222" s="110"/>
      <c r="H222" s="978" t="s">
        <v>188</v>
      </c>
      <c r="I222" s="110"/>
      <c r="J222" s="111">
        <f t="shared" ref="J222:L222" si="749">SUM(J219:J221)</f>
        <v>0</v>
      </c>
      <c r="K222" s="111">
        <f t="shared" si="749"/>
        <v>0</v>
      </c>
      <c r="L222" s="111">
        <f t="shared" si="749"/>
        <v>0</v>
      </c>
      <c r="M222" s="902">
        <f t="shared" ref="M222" si="750">IFERROR(N222/L222%,0)</f>
        <v>0</v>
      </c>
      <c r="N222" s="111">
        <f t="shared" ref="N222:O222" si="751">SUM(N219:N221)</f>
        <v>0</v>
      </c>
      <c r="O222" s="111">
        <f t="shared" si="751"/>
        <v>0</v>
      </c>
      <c r="P222" s="111"/>
      <c r="Q222" s="111">
        <f t="shared" ref="Q222" si="752">SUM(Q219:Q221)</f>
        <v>0</v>
      </c>
      <c r="R222" s="111"/>
      <c r="S222" s="111">
        <f t="shared" ref="S222:S226" si="753">IFERROR(T222/O222,0)</f>
        <v>0</v>
      </c>
      <c r="T222" s="111">
        <f t="shared" ref="T222:V222" si="754">SUM(T219:T221)</f>
        <v>0</v>
      </c>
      <c r="U222" s="111">
        <f t="shared" si="754"/>
        <v>0</v>
      </c>
      <c r="V222" s="111">
        <f t="shared" si="754"/>
        <v>0</v>
      </c>
      <c r="W222" s="111"/>
      <c r="X222" s="444">
        <f t="shared" ref="X222" si="755">V222</f>
        <v>0</v>
      </c>
      <c r="Y222" s="974">
        <f t="shared" ref="Y222" si="756">Y214+V222</f>
        <v>21807976</v>
      </c>
    </row>
    <row r="223" spans="2:25" ht="19.5" customHeight="1">
      <c r="B223" s="965"/>
      <c r="C223" s="1174" t="s">
        <v>46</v>
      </c>
      <c r="D223" s="1174"/>
      <c r="E223" s="1174"/>
      <c r="F223" s="1174"/>
      <c r="G223" s="30"/>
      <c r="H223" s="977" t="s">
        <v>189</v>
      </c>
      <c r="I223" s="966" t="s">
        <v>37</v>
      </c>
      <c r="J223" s="33">
        <f t="shared" ref="J223:L223" si="757">J222-J224</f>
        <v>0</v>
      </c>
      <c r="K223" s="33">
        <f t="shared" si="757"/>
        <v>0</v>
      </c>
      <c r="L223" s="33">
        <f t="shared" si="757"/>
        <v>0</v>
      </c>
      <c r="M223" s="963">
        <f t="shared" si="722"/>
        <v>0</v>
      </c>
      <c r="N223" s="33">
        <f t="shared" ref="N223:O223" si="758">N222-N224</f>
        <v>0</v>
      </c>
      <c r="O223" s="33">
        <f t="shared" si="758"/>
        <v>0</v>
      </c>
      <c r="P223" s="33"/>
      <c r="Q223" s="33">
        <f t="shared" ref="Q223" si="759">Q222-Q224</f>
        <v>0</v>
      </c>
      <c r="R223" s="455"/>
      <c r="S223" s="455">
        <f t="shared" si="753"/>
        <v>0</v>
      </c>
      <c r="T223" s="33">
        <f t="shared" ref="T223:V223" si="760">T222-T224</f>
        <v>0</v>
      </c>
      <c r="U223" s="33">
        <f t="shared" si="760"/>
        <v>0</v>
      </c>
      <c r="V223" s="33">
        <f t="shared" si="760"/>
        <v>0</v>
      </c>
      <c r="W223" s="967"/>
      <c r="X223" s="440"/>
      <c r="Y223" s="974">
        <f t="shared" si="728"/>
        <v>0</v>
      </c>
    </row>
    <row r="224" spans="2:25" ht="19.5" customHeight="1">
      <c r="B224" s="968"/>
      <c r="C224" s="1199"/>
      <c r="D224" s="1199"/>
      <c r="E224" s="1199"/>
      <c r="F224" s="1199"/>
      <c r="G224" s="969"/>
      <c r="H224" s="980" t="s">
        <v>190</v>
      </c>
      <c r="I224" s="970" t="s">
        <v>38</v>
      </c>
      <c r="J224" s="971">
        <f t="shared" ref="J224:L224" si="761">SUM(J219:J221)</f>
        <v>0</v>
      </c>
      <c r="K224" s="971">
        <f t="shared" si="761"/>
        <v>0</v>
      </c>
      <c r="L224" s="971">
        <f t="shared" si="761"/>
        <v>0</v>
      </c>
      <c r="M224" s="964">
        <f t="shared" si="722"/>
        <v>0</v>
      </c>
      <c r="N224" s="971">
        <f t="shared" ref="N224:O224" si="762">SUM(N219:N221)</f>
        <v>0</v>
      </c>
      <c r="O224" s="971">
        <f t="shared" si="762"/>
        <v>0</v>
      </c>
      <c r="P224" s="971"/>
      <c r="Q224" s="971">
        <f t="shared" ref="Q224" si="763">SUM(Q219:Q221)</f>
        <v>0</v>
      </c>
      <c r="R224" s="973"/>
      <c r="S224" s="973">
        <f t="shared" si="753"/>
        <v>0</v>
      </c>
      <c r="T224" s="971">
        <f t="shared" ref="T224:V224" si="764">SUM(T219:T221)</f>
        <v>0</v>
      </c>
      <c r="U224" s="971">
        <f t="shared" si="764"/>
        <v>0</v>
      </c>
      <c r="V224" s="971">
        <f t="shared" si="764"/>
        <v>0</v>
      </c>
      <c r="W224" s="972"/>
      <c r="X224" s="441"/>
      <c r="Y224" s="974">
        <f t="shared" si="728"/>
        <v>21807976</v>
      </c>
    </row>
    <row r="225" spans="2:25" ht="19.5" customHeight="1">
      <c r="B225" s="965"/>
      <c r="C225" s="1174" t="s">
        <v>47</v>
      </c>
      <c r="D225" s="1174"/>
      <c r="E225" s="1174"/>
      <c r="F225" s="1174"/>
      <c r="G225" s="30"/>
      <c r="H225" s="977" t="s">
        <v>191</v>
      </c>
      <c r="I225" s="966" t="s">
        <v>37</v>
      </c>
      <c r="J225" s="33"/>
      <c r="K225" s="33"/>
      <c r="L225" s="33"/>
      <c r="M225" s="963">
        <f t="shared" si="722"/>
        <v>0</v>
      </c>
      <c r="N225" s="33"/>
      <c r="O225" s="33"/>
      <c r="P225" s="33"/>
      <c r="Q225" s="33"/>
      <c r="R225" s="455"/>
      <c r="S225" s="455">
        <f t="shared" si="753"/>
        <v>0</v>
      </c>
      <c r="T225" s="33"/>
      <c r="U225" s="33"/>
      <c r="V225" s="33"/>
      <c r="W225" s="967"/>
      <c r="X225" s="442"/>
      <c r="Y225" s="974">
        <f t="shared" si="728"/>
        <v>0</v>
      </c>
    </row>
    <row r="226" spans="2:25" ht="19.5" customHeight="1">
      <c r="B226" s="968"/>
      <c r="C226" s="1199"/>
      <c r="D226" s="1199"/>
      <c r="E226" s="1199"/>
      <c r="F226" s="1199"/>
      <c r="G226" s="969"/>
      <c r="H226" s="979" t="s">
        <v>192</v>
      </c>
      <c r="I226" s="970" t="s">
        <v>38</v>
      </c>
      <c r="J226" s="971"/>
      <c r="K226" s="971"/>
      <c r="L226" s="971"/>
      <c r="M226" s="964">
        <f t="shared" si="722"/>
        <v>0</v>
      </c>
      <c r="N226" s="971"/>
      <c r="O226" s="971"/>
      <c r="P226" s="971"/>
      <c r="Q226" s="971"/>
      <c r="R226" s="973"/>
      <c r="S226" s="973">
        <f t="shared" si="753"/>
        <v>0</v>
      </c>
      <c r="T226" s="971"/>
      <c r="U226" s="971"/>
      <c r="V226" s="971"/>
      <c r="W226" s="972"/>
      <c r="X226" s="440"/>
      <c r="Y226" s="974">
        <f t="shared" si="728"/>
        <v>0</v>
      </c>
    </row>
    <row r="227" spans="2:25" ht="19.5" customHeight="1">
      <c r="B227" s="120">
        <v>28</v>
      </c>
      <c r="C227" s="928">
        <f t="shared" ref="C227" si="765">C219+1</f>
        <v>43950</v>
      </c>
      <c r="D227" s="127"/>
      <c r="E227" s="391"/>
      <c r="F227" s="122" t="s">
        <v>36</v>
      </c>
      <c r="G227" s="23"/>
      <c r="H227" s="24"/>
      <c r="I227" s="917"/>
      <c r="J227" s="845"/>
      <c r="K227" s="845"/>
      <c r="L227" s="837">
        <f t="shared" ref="L227:L229" si="766">+J227-K227</f>
        <v>0</v>
      </c>
      <c r="M227" s="838"/>
      <c r="N227" s="839">
        <f t="shared" ref="N227:N229" si="767">L227*M227%</f>
        <v>0</v>
      </c>
      <c r="O227" s="839">
        <f t="shared" ref="O227:O229" si="768">L227-N227</f>
        <v>0</v>
      </c>
      <c r="P227" s="840"/>
      <c r="Q227" s="841">
        <f t="shared" ref="Q227:Q229" si="769">ROUND((O227*P227),0)</f>
        <v>0</v>
      </c>
      <c r="R227" s="841">
        <f t="shared" ref="R227:R229" si="770">ROUND(P227*0.5025%,2)</f>
        <v>0</v>
      </c>
      <c r="S227" s="841">
        <f t="shared" ref="S227:S229" si="771">P227+R227</f>
        <v>0</v>
      </c>
      <c r="T227" s="842">
        <f t="shared" ref="T227:T229" si="772">ROUND((O227*+S227),0)</f>
        <v>0</v>
      </c>
      <c r="U227" s="842">
        <f t="shared" ref="U227:U229" si="773">ROUND((T227*0.5%),0)</f>
        <v>0</v>
      </c>
      <c r="V227" s="842">
        <f t="shared" ref="V227:V229" si="774">ROUND((T227-U227),0)</f>
        <v>0</v>
      </c>
      <c r="W227" s="953" t="s">
        <v>164</v>
      </c>
      <c r="X227" s="443"/>
      <c r="Y227" s="974"/>
    </row>
    <row r="228" spans="2:25" ht="19.5" customHeight="1">
      <c r="B228" s="120">
        <f t="shared" ref="B228" si="775">B227+1</f>
        <v>29</v>
      </c>
      <c r="C228" s="445"/>
      <c r="D228" s="127"/>
      <c r="E228" s="391"/>
      <c r="F228" s="122"/>
      <c r="G228" s="23"/>
      <c r="H228" s="24"/>
      <c r="I228" s="917"/>
      <c r="J228" s="845"/>
      <c r="K228" s="845"/>
      <c r="L228" s="837">
        <f t="shared" si="766"/>
        <v>0</v>
      </c>
      <c r="M228" s="838"/>
      <c r="N228" s="839">
        <f t="shared" si="767"/>
        <v>0</v>
      </c>
      <c r="O228" s="839">
        <f t="shared" si="768"/>
        <v>0</v>
      </c>
      <c r="P228" s="840"/>
      <c r="Q228" s="841">
        <f t="shared" si="769"/>
        <v>0</v>
      </c>
      <c r="R228" s="841">
        <f t="shared" si="770"/>
        <v>0</v>
      </c>
      <c r="S228" s="841">
        <f t="shared" si="771"/>
        <v>0</v>
      </c>
      <c r="T228" s="842">
        <f t="shared" si="772"/>
        <v>0</v>
      </c>
      <c r="U228" s="842">
        <f t="shared" si="773"/>
        <v>0</v>
      </c>
      <c r="V228" s="842">
        <f t="shared" si="774"/>
        <v>0</v>
      </c>
      <c r="W228" s="953" t="s">
        <v>164</v>
      </c>
      <c r="X228" s="443"/>
      <c r="Y228" s="974"/>
    </row>
    <row r="229" spans="2:25" ht="19.5" customHeight="1">
      <c r="B229" s="120">
        <f t="shared" si="719"/>
        <v>30</v>
      </c>
      <c r="C229" s="445"/>
      <c r="D229" s="127"/>
      <c r="E229" s="391"/>
      <c r="F229" s="122"/>
      <c r="G229" s="23"/>
      <c r="H229" s="24"/>
      <c r="I229" s="917"/>
      <c r="J229" s="845"/>
      <c r="K229" s="845"/>
      <c r="L229" s="837">
        <f t="shared" si="766"/>
        <v>0</v>
      </c>
      <c r="M229" s="838"/>
      <c r="N229" s="839">
        <f t="shared" si="767"/>
        <v>0</v>
      </c>
      <c r="O229" s="839">
        <f t="shared" si="768"/>
        <v>0</v>
      </c>
      <c r="P229" s="840"/>
      <c r="Q229" s="841">
        <f t="shared" si="769"/>
        <v>0</v>
      </c>
      <c r="R229" s="841">
        <f t="shared" si="770"/>
        <v>0</v>
      </c>
      <c r="S229" s="841">
        <f t="shared" si="771"/>
        <v>0</v>
      </c>
      <c r="T229" s="842">
        <f t="shared" si="772"/>
        <v>0</v>
      </c>
      <c r="U229" s="842">
        <f t="shared" si="773"/>
        <v>0</v>
      </c>
      <c r="V229" s="842">
        <f t="shared" si="774"/>
        <v>0</v>
      </c>
      <c r="W229" s="953" t="s">
        <v>164</v>
      </c>
      <c r="X229" s="443"/>
      <c r="Y229" s="974"/>
    </row>
    <row r="230" spans="2:25" ht="19.5" customHeight="1">
      <c r="B230" s="27"/>
      <c r="C230" s="1169" t="str">
        <f t="shared" ref="C230" si="776">"TOTAL TGL … "&amp;TEXT(DAY(C227),"00")</f>
        <v>TOTAL TGL … 29</v>
      </c>
      <c r="D230" s="1172"/>
      <c r="E230" s="1172"/>
      <c r="F230" s="1173"/>
      <c r="G230" s="110"/>
      <c r="H230" s="978" t="s">
        <v>188</v>
      </c>
      <c r="I230" s="110"/>
      <c r="J230" s="111">
        <f t="shared" ref="J230:L230" si="777">SUM(J227:J229)</f>
        <v>0</v>
      </c>
      <c r="K230" s="111">
        <f t="shared" si="777"/>
        <v>0</v>
      </c>
      <c r="L230" s="111">
        <f t="shared" si="777"/>
        <v>0</v>
      </c>
      <c r="M230" s="902">
        <f t="shared" ref="M230" si="778">IFERROR(N230/L230%,0)</f>
        <v>0</v>
      </c>
      <c r="N230" s="111">
        <f t="shared" ref="N230:O230" si="779">SUM(N227:N229)</f>
        <v>0</v>
      </c>
      <c r="O230" s="111">
        <f t="shared" si="779"/>
        <v>0</v>
      </c>
      <c r="P230" s="111"/>
      <c r="Q230" s="111">
        <f t="shared" ref="Q230" si="780">SUM(Q227:Q229)</f>
        <v>0</v>
      </c>
      <c r="R230" s="111"/>
      <c r="S230" s="111">
        <f t="shared" ref="S230:S234" si="781">IFERROR(T230/O230,0)</f>
        <v>0</v>
      </c>
      <c r="T230" s="111">
        <f t="shared" ref="T230:V230" si="782">SUM(T227:T229)</f>
        <v>0</v>
      </c>
      <c r="U230" s="111">
        <f t="shared" si="782"/>
        <v>0</v>
      </c>
      <c r="V230" s="111">
        <f t="shared" si="782"/>
        <v>0</v>
      </c>
      <c r="W230" s="111"/>
      <c r="X230" s="444">
        <f t="shared" ref="X230" si="783">V230</f>
        <v>0</v>
      </c>
      <c r="Y230" s="974">
        <f t="shared" ref="Y230" si="784">Y222+V230</f>
        <v>21807976</v>
      </c>
    </row>
    <row r="231" spans="2:25" ht="19.5" customHeight="1">
      <c r="B231" s="965"/>
      <c r="C231" s="1174" t="s">
        <v>46</v>
      </c>
      <c r="D231" s="1174"/>
      <c r="E231" s="1174"/>
      <c r="F231" s="1174"/>
      <c r="G231" s="30"/>
      <c r="H231" s="977" t="s">
        <v>189</v>
      </c>
      <c r="I231" s="966" t="s">
        <v>37</v>
      </c>
      <c r="J231" s="33">
        <f t="shared" ref="J231:L231" si="785">J230-J232</f>
        <v>0</v>
      </c>
      <c r="K231" s="33">
        <f t="shared" si="785"/>
        <v>0</v>
      </c>
      <c r="L231" s="33">
        <f t="shared" si="785"/>
        <v>0</v>
      </c>
      <c r="M231" s="963">
        <f t="shared" si="722"/>
        <v>0</v>
      </c>
      <c r="N231" s="33">
        <f t="shared" ref="N231:O231" si="786">N230-N232</f>
        <v>0</v>
      </c>
      <c r="O231" s="33">
        <f t="shared" si="786"/>
        <v>0</v>
      </c>
      <c r="P231" s="33"/>
      <c r="Q231" s="33">
        <f t="shared" ref="Q231" si="787">Q230-Q232</f>
        <v>0</v>
      </c>
      <c r="R231" s="455"/>
      <c r="S231" s="455">
        <f t="shared" si="781"/>
        <v>0</v>
      </c>
      <c r="T231" s="33">
        <f t="shared" ref="T231:V231" si="788">T230-T232</f>
        <v>0</v>
      </c>
      <c r="U231" s="33">
        <f t="shared" si="788"/>
        <v>0</v>
      </c>
      <c r="V231" s="33">
        <f t="shared" si="788"/>
        <v>0</v>
      </c>
      <c r="W231" s="967"/>
      <c r="X231" s="440"/>
      <c r="Y231" s="974">
        <f t="shared" si="728"/>
        <v>0</v>
      </c>
    </row>
    <row r="232" spans="2:25" ht="19.5" customHeight="1">
      <c r="B232" s="968"/>
      <c r="C232" s="1199"/>
      <c r="D232" s="1199"/>
      <c r="E232" s="1199"/>
      <c r="F232" s="1199"/>
      <c r="G232" s="969"/>
      <c r="H232" s="980" t="s">
        <v>190</v>
      </c>
      <c r="I232" s="970" t="s">
        <v>38</v>
      </c>
      <c r="J232" s="971">
        <f t="shared" ref="J232:L232" si="789">SUM(J227:J229)</f>
        <v>0</v>
      </c>
      <c r="K232" s="971">
        <f t="shared" si="789"/>
        <v>0</v>
      </c>
      <c r="L232" s="971">
        <f t="shared" si="789"/>
        <v>0</v>
      </c>
      <c r="M232" s="964">
        <f t="shared" si="722"/>
        <v>0</v>
      </c>
      <c r="N232" s="971">
        <f t="shared" ref="N232:O232" si="790">SUM(N227:N229)</f>
        <v>0</v>
      </c>
      <c r="O232" s="971">
        <f t="shared" si="790"/>
        <v>0</v>
      </c>
      <c r="P232" s="971"/>
      <c r="Q232" s="971">
        <f t="shared" ref="Q232" si="791">SUM(Q227:Q229)</f>
        <v>0</v>
      </c>
      <c r="R232" s="973"/>
      <c r="S232" s="973">
        <f t="shared" si="781"/>
        <v>0</v>
      </c>
      <c r="T232" s="971">
        <f t="shared" ref="T232:V232" si="792">SUM(T227:T229)</f>
        <v>0</v>
      </c>
      <c r="U232" s="971">
        <f t="shared" si="792"/>
        <v>0</v>
      </c>
      <c r="V232" s="971">
        <f t="shared" si="792"/>
        <v>0</v>
      </c>
      <c r="W232" s="972"/>
      <c r="X232" s="441"/>
      <c r="Y232" s="974">
        <f t="shared" si="728"/>
        <v>21807976</v>
      </c>
    </row>
    <row r="233" spans="2:25" ht="19.5" customHeight="1">
      <c r="B233" s="965"/>
      <c r="C233" s="1174" t="s">
        <v>47</v>
      </c>
      <c r="D233" s="1174"/>
      <c r="E233" s="1174"/>
      <c r="F233" s="1174"/>
      <c r="G233" s="30"/>
      <c r="H233" s="977" t="s">
        <v>191</v>
      </c>
      <c r="I233" s="966" t="s">
        <v>37</v>
      </c>
      <c r="J233" s="33"/>
      <c r="K233" s="33"/>
      <c r="L233" s="33"/>
      <c r="M233" s="963">
        <f t="shared" si="722"/>
        <v>0</v>
      </c>
      <c r="N233" s="33"/>
      <c r="O233" s="33"/>
      <c r="P233" s="33"/>
      <c r="Q233" s="33"/>
      <c r="R233" s="455"/>
      <c r="S233" s="455">
        <f t="shared" si="781"/>
        <v>0</v>
      </c>
      <c r="T233" s="33"/>
      <c r="U233" s="33"/>
      <c r="V233" s="33"/>
      <c r="W233" s="967"/>
      <c r="X233" s="442"/>
      <c r="Y233" s="974">
        <f t="shared" si="728"/>
        <v>0</v>
      </c>
    </row>
    <row r="234" spans="2:25" ht="19.5" customHeight="1">
      <c r="B234" s="968"/>
      <c r="C234" s="1199"/>
      <c r="D234" s="1199"/>
      <c r="E234" s="1199"/>
      <c r="F234" s="1199"/>
      <c r="G234" s="969"/>
      <c r="H234" s="979" t="s">
        <v>192</v>
      </c>
      <c r="I234" s="970" t="s">
        <v>38</v>
      </c>
      <c r="J234" s="971"/>
      <c r="K234" s="971"/>
      <c r="L234" s="971"/>
      <c r="M234" s="964">
        <f t="shared" si="722"/>
        <v>0</v>
      </c>
      <c r="N234" s="971"/>
      <c r="O234" s="971"/>
      <c r="P234" s="971"/>
      <c r="Q234" s="971"/>
      <c r="R234" s="973"/>
      <c r="S234" s="973">
        <f t="shared" si="781"/>
        <v>0</v>
      </c>
      <c r="T234" s="971"/>
      <c r="U234" s="971"/>
      <c r="V234" s="971"/>
      <c r="W234" s="972"/>
      <c r="X234" s="440"/>
      <c r="Y234" s="974">
        <f t="shared" si="728"/>
        <v>0</v>
      </c>
    </row>
    <row r="235" spans="2:25" ht="19.5" customHeight="1">
      <c r="B235" s="120">
        <v>29</v>
      </c>
      <c r="C235" s="928">
        <f t="shared" ref="C235" si="793">C227+1</f>
        <v>43951</v>
      </c>
      <c r="D235" s="127"/>
      <c r="E235" s="391"/>
      <c r="F235" s="122" t="s">
        <v>36</v>
      </c>
      <c r="G235" s="23"/>
      <c r="H235" s="24"/>
      <c r="I235" s="917"/>
      <c r="J235" s="845"/>
      <c r="K235" s="845"/>
      <c r="L235" s="837">
        <f t="shared" ref="L235:L237" si="794">+J235-K235</f>
        <v>0</v>
      </c>
      <c r="M235" s="838"/>
      <c r="N235" s="839">
        <f t="shared" ref="N235:N237" si="795">L235*M235%</f>
        <v>0</v>
      </c>
      <c r="O235" s="839">
        <f t="shared" ref="O235:O237" si="796">L235-N235</f>
        <v>0</v>
      </c>
      <c r="P235" s="840"/>
      <c r="Q235" s="841">
        <f t="shared" ref="Q235:Q237" si="797">ROUND((O235*P235),0)</f>
        <v>0</v>
      </c>
      <c r="R235" s="841">
        <f t="shared" ref="R235:R237" si="798">ROUND(P235*0.5025%,2)</f>
        <v>0</v>
      </c>
      <c r="S235" s="841">
        <f t="shared" ref="S235:S237" si="799">P235+R235</f>
        <v>0</v>
      </c>
      <c r="T235" s="842">
        <f t="shared" ref="T235:T237" si="800">ROUND((O235*+S235),0)</f>
        <v>0</v>
      </c>
      <c r="U235" s="842">
        <f t="shared" ref="U235:U237" si="801">ROUND((T235*0.5%),0)</f>
        <v>0</v>
      </c>
      <c r="V235" s="842">
        <f t="shared" ref="V235:V237" si="802">ROUND((T235-U235),0)</f>
        <v>0</v>
      </c>
      <c r="W235" s="953" t="s">
        <v>164</v>
      </c>
      <c r="X235" s="443"/>
      <c r="Y235" s="974"/>
    </row>
    <row r="236" spans="2:25" ht="19.5" customHeight="1">
      <c r="B236" s="120">
        <f t="shared" ref="B236" si="803">B235+1</f>
        <v>30</v>
      </c>
      <c r="C236" s="445"/>
      <c r="D236" s="127"/>
      <c r="E236" s="391"/>
      <c r="F236" s="122"/>
      <c r="G236" s="23"/>
      <c r="H236" s="24"/>
      <c r="I236" s="917"/>
      <c r="J236" s="845"/>
      <c r="K236" s="845"/>
      <c r="L236" s="837">
        <f t="shared" si="794"/>
        <v>0</v>
      </c>
      <c r="M236" s="838"/>
      <c r="N236" s="839">
        <f t="shared" si="795"/>
        <v>0</v>
      </c>
      <c r="O236" s="839">
        <f t="shared" si="796"/>
        <v>0</v>
      </c>
      <c r="P236" s="840"/>
      <c r="Q236" s="841">
        <f t="shared" si="797"/>
        <v>0</v>
      </c>
      <c r="R236" s="841">
        <f t="shared" si="798"/>
        <v>0</v>
      </c>
      <c r="S236" s="841">
        <f t="shared" si="799"/>
        <v>0</v>
      </c>
      <c r="T236" s="842">
        <f t="shared" si="800"/>
        <v>0</v>
      </c>
      <c r="U236" s="842">
        <f t="shared" si="801"/>
        <v>0</v>
      </c>
      <c r="V236" s="842">
        <f t="shared" si="802"/>
        <v>0</v>
      </c>
      <c r="W236" s="953" t="s">
        <v>164</v>
      </c>
      <c r="X236" s="443"/>
      <c r="Y236" s="974"/>
    </row>
    <row r="237" spans="2:25" ht="19.5" customHeight="1">
      <c r="B237" s="120">
        <f t="shared" si="719"/>
        <v>31</v>
      </c>
      <c r="C237" s="445"/>
      <c r="D237" s="127"/>
      <c r="E237" s="391"/>
      <c r="F237" s="122"/>
      <c r="G237" s="23"/>
      <c r="H237" s="24"/>
      <c r="I237" s="917"/>
      <c r="J237" s="845"/>
      <c r="K237" s="845"/>
      <c r="L237" s="837">
        <f t="shared" si="794"/>
        <v>0</v>
      </c>
      <c r="M237" s="838"/>
      <c r="N237" s="839">
        <f t="shared" si="795"/>
        <v>0</v>
      </c>
      <c r="O237" s="839">
        <f t="shared" si="796"/>
        <v>0</v>
      </c>
      <c r="P237" s="840"/>
      <c r="Q237" s="841">
        <f t="shared" si="797"/>
        <v>0</v>
      </c>
      <c r="R237" s="841">
        <f t="shared" si="798"/>
        <v>0</v>
      </c>
      <c r="S237" s="841">
        <f t="shared" si="799"/>
        <v>0</v>
      </c>
      <c r="T237" s="842">
        <f t="shared" si="800"/>
        <v>0</v>
      </c>
      <c r="U237" s="842">
        <f t="shared" si="801"/>
        <v>0</v>
      </c>
      <c r="V237" s="842">
        <f t="shared" si="802"/>
        <v>0</v>
      </c>
      <c r="W237" s="953" t="s">
        <v>164</v>
      </c>
      <c r="X237" s="443"/>
      <c r="Y237" s="974"/>
    </row>
    <row r="238" spans="2:25" ht="19.5" customHeight="1">
      <c r="B238" s="27"/>
      <c r="C238" s="1169" t="str">
        <f t="shared" ref="C238" si="804">"TOTAL TGL … "&amp;TEXT(DAY(C235),"00")</f>
        <v>TOTAL TGL … 30</v>
      </c>
      <c r="D238" s="1172"/>
      <c r="E238" s="1172"/>
      <c r="F238" s="1173"/>
      <c r="G238" s="110"/>
      <c r="H238" s="978" t="s">
        <v>188</v>
      </c>
      <c r="I238" s="110"/>
      <c r="J238" s="111">
        <f t="shared" ref="J238:L238" si="805">SUM(J235:J237)</f>
        <v>0</v>
      </c>
      <c r="K238" s="111">
        <f t="shared" si="805"/>
        <v>0</v>
      </c>
      <c r="L238" s="111">
        <f t="shared" si="805"/>
        <v>0</v>
      </c>
      <c r="M238" s="902">
        <f t="shared" ref="M238" si="806">IFERROR(N238/L238%,0)</f>
        <v>0</v>
      </c>
      <c r="N238" s="111">
        <f t="shared" ref="N238:O238" si="807">SUM(N235:N237)</f>
        <v>0</v>
      </c>
      <c r="O238" s="111">
        <f t="shared" si="807"/>
        <v>0</v>
      </c>
      <c r="P238" s="111"/>
      <c r="Q238" s="111">
        <f t="shared" ref="Q238" si="808">SUM(Q235:Q237)</f>
        <v>0</v>
      </c>
      <c r="R238" s="111"/>
      <c r="S238" s="111">
        <f t="shared" ref="S238:S242" si="809">IFERROR(T238/O238,0)</f>
        <v>0</v>
      </c>
      <c r="T238" s="111">
        <f t="shared" ref="T238:V238" si="810">SUM(T235:T237)</f>
        <v>0</v>
      </c>
      <c r="U238" s="111">
        <f t="shared" si="810"/>
        <v>0</v>
      </c>
      <c r="V238" s="111">
        <f t="shared" si="810"/>
        <v>0</v>
      </c>
      <c r="W238" s="111"/>
      <c r="X238" s="444">
        <f t="shared" ref="X238" si="811">V238</f>
        <v>0</v>
      </c>
      <c r="Y238" s="974">
        <f t="shared" ref="Y238" si="812">Y230+V238</f>
        <v>21807976</v>
      </c>
    </row>
    <row r="239" spans="2:25" ht="19.5" customHeight="1">
      <c r="B239" s="965"/>
      <c r="C239" s="1174" t="s">
        <v>46</v>
      </c>
      <c r="D239" s="1174"/>
      <c r="E239" s="1174"/>
      <c r="F239" s="1174"/>
      <c r="G239" s="30"/>
      <c r="H239" s="977" t="s">
        <v>189</v>
      </c>
      <c r="I239" s="966" t="s">
        <v>37</v>
      </c>
      <c r="J239" s="33">
        <f t="shared" ref="J239:L239" si="813">J238-J240</f>
        <v>0</v>
      </c>
      <c r="K239" s="33">
        <f t="shared" si="813"/>
        <v>0</v>
      </c>
      <c r="L239" s="33">
        <f t="shared" si="813"/>
        <v>0</v>
      </c>
      <c r="M239" s="963">
        <f t="shared" si="722"/>
        <v>0</v>
      </c>
      <c r="N239" s="33">
        <f t="shared" ref="N239:O239" si="814">N238-N240</f>
        <v>0</v>
      </c>
      <c r="O239" s="33">
        <f t="shared" si="814"/>
        <v>0</v>
      </c>
      <c r="P239" s="33"/>
      <c r="Q239" s="33">
        <f t="shared" ref="Q239" si="815">Q238-Q240</f>
        <v>0</v>
      </c>
      <c r="R239" s="455"/>
      <c r="S239" s="455">
        <f t="shared" si="809"/>
        <v>0</v>
      </c>
      <c r="T239" s="33">
        <f t="shared" ref="T239:V239" si="816">T238-T240</f>
        <v>0</v>
      </c>
      <c r="U239" s="33">
        <f t="shared" si="816"/>
        <v>0</v>
      </c>
      <c r="V239" s="33">
        <f t="shared" si="816"/>
        <v>0</v>
      </c>
      <c r="W239" s="967"/>
      <c r="X239" s="440"/>
      <c r="Y239" s="974">
        <f t="shared" si="728"/>
        <v>0</v>
      </c>
    </row>
    <row r="240" spans="2:25" ht="19.5" customHeight="1">
      <c r="B240" s="968"/>
      <c r="C240" s="1199"/>
      <c r="D240" s="1199"/>
      <c r="E240" s="1199"/>
      <c r="F240" s="1199"/>
      <c r="G240" s="969"/>
      <c r="H240" s="980" t="s">
        <v>190</v>
      </c>
      <c r="I240" s="970" t="s">
        <v>38</v>
      </c>
      <c r="J240" s="971">
        <f t="shared" ref="J240:L240" si="817">SUM(J235:J237)</f>
        <v>0</v>
      </c>
      <c r="K240" s="971">
        <f t="shared" si="817"/>
        <v>0</v>
      </c>
      <c r="L240" s="971">
        <f t="shared" si="817"/>
        <v>0</v>
      </c>
      <c r="M240" s="964">
        <f t="shared" si="722"/>
        <v>0</v>
      </c>
      <c r="N240" s="971">
        <f t="shared" ref="N240:O240" si="818">SUM(N235:N237)</f>
        <v>0</v>
      </c>
      <c r="O240" s="971">
        <f t="shared" si="818"/>
        <v>0</v>
      </c>
      <c r="P240" s="971"/>
      <c r="Q240" s="971">
        <f t="shared" ref="Q240" si="819">SUM(Q235:Q237)</f>
        <v>0</v>
      </c>
      <c r="R240" s="973"/>
      <c r="S240" s="973">
        <f t="shared" si="809"/>
        <v>0</v>
      </c>
      <c r="T240" s="971">
        <f t="shared" ref="T240:V240" si="820">SUM(T235:T237)</f>
        <v>0</v>
      </c>
      <c r="U240" s="971">
        <f t="shared" si="820"/>
        <v>0</v>
      </c>
      <c r="V240" s="971">
        <f t="shared" si="820"/>
        <v>0</v>
      </c>
      <c r="W240" s="972"/>
      <c r="X240" s="441"/>
      <c r="Y240" s="974">
        <f t="shared" si="728"/>
        <v>21807976</v>
      </c>
    </row>
    <row r="241" spans="1:25" ht="19.5" customHeight="1">
      <c r="B241" s="965"/>
      <c r="C241" s="1174" t="s">
        <v>47</v>
      </c>
      <c r="D241" s="1174"/>
      <c r="E241" s="1174"/>
      <c r="F241" s="1174"/>
      <c r="G241" s="30"/>
      <c r="H241" s="977" t="s">
        <v>191</v>
      </c>
      <c r="I241" s="966" t="s">
        <v>37</v>
      </c>
      <c r="J241" s="33"/>
      <c r="K241" s="33"/>
      <c r="L241" s="33"/>
      <c r="M241" s="963">
        <f t="shared" si="722"/>
        <v>0</v>
      </c>
      <c r="N241" s="33"/>
      <c r="O241" s="33"/>
      <c r="P241" s="33"/>
      <c r="Q241" s="33"/>
      <c r="R241" s="455"/>
      <c r="S241" s="455">
        <f t="shared" si="809"/>
        <v>0</v>
      </c>
      <c r="T241" s="33"/>
      <c r="U241" s="33"/>
      <c r="V241" s="33"/>
      <c r="W241" s="967"/>
      <c r="X241" s="442"/>
      <c r="Y241" s="974">
        <f t="shared" si="728"/>
        <v>0</v>
      </c>
    </row>
    <row r="242" spans="1:25" ht="19.5" customHeight="1">
      <c r="B242" s="968"/>
      <c r="C242" s="1199"/>
      <c r="D242" s="1199"/>
      <c r="E242" s="1199"/>
      <c r="F242" s="1199"/>
      <c r="G242" s="969"/>
      <c r="H242" s="979" t="s">
        <v>192</v>
      </c>
      <c r="I242" s="970" t="s">
        <v>38</v>
      </c>
      <c r="J242" s="971"/>
      <c r="K242" s="971"/>
      <c r="L242" s="971"/>
      <c r="M242" s="964">
        <f t="shared" si="722"/>
        <v>0</v>
      </c>
      <c r="N242" s="971"/>
      <c r="O242" s="971"/>
      <c r="P242" s="971"/>
      <c r="Q242" s="971"/>
      <c r="R242" s="973"/>
      <c r="S242" s="973">
        <f t="shared" si="809"/>
        <v>0</v>
      </c>
      <c r="T242" s="971"/>
      <c r="U242" s="971"/>
      <c r="V242" s="971"/>
      <c r="W242" s="972"/>
      <c r="X242" s="440"/>
      <c r="Y242" s="974">
        <f t="shared" si="728"/>
        <v>0</v>
      </c>
    </row>
    <row r="244" spans="1:25" s="1091" customFormat="1" ht="29.25" customHeight="1">
      <c r="A244" s="1087"/>
      <c r="B244" s="1088"/>
      <c r="C244" s="1200" t="str">
        <f>UPPER("TOTAL BULAN "&amp;TEXT(C235,"MMMM YYYY"))</f>
        <v>TOTAL BULAN APRIL 2020</v>
      </c>
      <c r="D244" s="1201"/>
      <c r="E244" s="1201"/>
      <c r="F244" s="1202"/>
      <c r="G244" s="1084"/>
      <c r="H244" s="1085" t="s">
        <v>188</v>
      </c>
      <c r="I244" s="1084"/>
      <c r="J244" s="1102">
        <f>SUMIFS(J8:J242,$H$8:$H$242,$H$244)</f>
        <v>21050</v>
      </c>
      <c r="K244" s="1102">
        <f>SUMIFS(K8:K242,$H$8:$H$242,$H$244)</f>
        <v>11770</v>
      </c>
      <c r="L244" s="1102">
        <f>SUMIFS(L8:L242,$H$8:$H$242,$H$244)</f>
        <v>9280</v>
      </c>
      <c r="M244" s="1103">
        <f t="shared" ref="M244" si="821">IFERROR(N244/L244%,0)</f>
        <v>6</v>
      </c>
      <c r="N244" s="1102">
        <f>SUMIFS(N8:N242,$H$8:$H$242,$H$244)</f>
        <v>556.79999999999995</v>
      </c>
      <c r="O244" s="1102">
        <f>SUMIFS(O8:O242,$H$8:$H$242,$H$244)</f>
        <v>8723.2000000000007</v>
      </c>
      <c r="P244" s="1102"/>
      <c r="Q244" s="1102">
        <f>SUMIFS(Q8:Q242,$H$8:$H$242,$H$244)</f>
        <v>21808000</v>
      </c>
      <c r="R244" s="1102"/>
      <c r="S244" s="1102">
        <f t="shared" ref="S244" si="822">IFERROR(T244/O244,0)</f>
        <v>2512.5600696991928</v>
      </c>
      <c r="T244" s="1102">
        <f>SUMIFS(T8:T242,$H$8:$H$242,$H$244)</f>
        <v>21917564</v>
      </c>
      <c r="U244" s="1102">
        <f>SUMIFS(U8:U242,$H$8:$H$242,$H$244)</f>
        <v>109588</v>
      </c>
      <c r="V244" s="1102">
        <f>SUMIFS(V8:V242,$H$8:$H$242,$H$244)</f>
        <v>21807976</v>
      </c>
      <c r="W244" s="1102"/>
      <c r="X244" s="1089"/>
      <c r="Y244" s="1090"/>
    </row>
    <row r="245" spans="1:25" s="1091" customFormat="1" ht="19.5" customHeight="1">
      <c r="A245" s="1087"/>
      <c r="B245" s="1089"/>
      <c r="C245" s="1089"/>
      <c r="D245" s="1089"/>
      <c r="E245" s="1089"/>
      <c r="F245" s="1092"/>
      <c r="G245" s="1089"/>
      <c r="H245" s="1089"/>
      <c r="I245" s="1089"/>
      <c r="J245" s="1104"/>
      <c r="K245" s="1104"/>
      <c r="L245" s="1104"/>
      <c r="M245" s="1104"/>
      <c r="N245" s="1104"/>
      <c r="O245" s="1104"/>
      <c r="P245" s="1104"/>
      <c r="Q245" s="1104"/>
      <c r="R245" s="1104"/>
      <c r="S245" s="1104"/>
      <c r="T245" s="1104"/>
      <c r="U245" s="1104"/>
      <c r="V245" s="1104"/>
      <c r="W245" s="1104"/>
      <c r="X245" s="1089"/>
      <c r="Y245" s="1086"/>
    </row>
    <row r="246" spans="1:25" s="1091" customFormat="1" ht="19.5" customHeight="1">
      <c r="A246" s="1087"/>
      <c r="B246" s="1093"/>
      <c r="C246" s="1203" t="s">
        <v>46</v>
      </c>
      <c r="D246" s="1203"/>
      <c r="E246" s="1203"/>
      <c r="F246" s="1203"/>
      <c r="G246" s="1094"/>
      <c r="H246" s="1095" t="s">
        <v>189</v>
      </c>
      <c r="I246" s="1096" t="s">
        <v>37</v>
      </c>
      <c r="J246" s="1105">
        <f>SUMIFS(J8:J242,$H$8:$H$242,$H$246)</f>
        <v>0</v>
      </c>
      <c r="K246" s="1105">
        <f>SUMIFS(K8:K242,$H$8:$H$242,$H$246)</f>
        <v>0</v>
      </c>
      <c r="L246" s="1105">
        <f>SUMIFS(L8:L242,$H$8:$H$242,$H$246)</f>
        <v>0</v>
      </c>
      <c r="M246" s="1106">
        <f t="shared" ref="M246:M249" si="823">IFERROR(N246/L246%,0)</f>
        <v>0</v>
      </c>
      <c r="N246" s="1105">
        <f>SUMIFS(N8:N242,$H$8:$H$242,$H$246)</f>
        <v>0</v>
      </c>
      <c r="O246" s="1105">
        <f>SUMIFS(O8:O242,$H$8:$H$242,$H$246)</f>
        <v>0</v>
      </c>
      <c r="P246" s="1105"/>
      <c r="Q246" s="1105">
        <f>SUMIFS(Q8:Q242,$H$8:$H$242,$H$246)</f>
        <v>0</v>
      </c>
      <c r="R246" s="1107"/>
      <c r="S246" s="1107">
        <f t="shared" ref="S246:S249" si="824">IFERROR(T246/O246,0)</f>
        <v>0</v>
      </c>
      <c r="T246" s="1105">
        <f>SUMIFS(T8:T242,$H$8:$H$242,$H$246)</f>
        <v>0</v>
      </c>
      <c r="U246" s="1105">
        <f>SUMIFS(U8:U242,$H$8:$H$242,$H$246)</f>
        <v>0</v>
      </c>
      <c r="V246" s="1105">
        <f>SUMIFS(V8:V242,$H$8:$H$242,$H$246)</f>
        <v>0</v>
      </c>
      <c r="W246" s="1108"/>
      <c r="X246" s="440"/>
      <c r="Y246" s="1090"/>
    </row>
    <row r="247" spans="1:25" s="1091" customFormat="1" ht="19.5" customHeight="1">
      <c r="A247" s="1087"/>
      <c r="B247" s="1097"/>
      <c r="C247" s="1204"/>
      <c r="D247" s="1204"/>
      <c r="E247" s="1204"/>
      <c r="F247" s="1204"/>
      <c r="G247" s="1098"/>
      <c r="H247" s="1099" t="s">
        <v>190</v>
      </c>
      <c r="I247" s="1100" t="s">
        <v>38</v>
      </c>
      <c r="J247" s="1109">
        <f>SUMIFS(J8:J242,$H$8:$H$242,$H$247)</f>
        <v>21050</v>
      </c>
      <c r="K247" s="1109">
        <f>SUMIFS(K8:K242,$H$8:$H$242,$H$247)</f>
        <v>11770</v>
      </c>
      <c r="L247" s="1109">
        <f>SUMIFS(L8:L242,$H$8:$H$242,$H$247)</f>
        <v>9280</v>
      </c>
      <c r="M247" s="1110">
        <f t="shared" si="823"/>
        <v>6</v>
      </c>
      <c r="N247" s="1109">
        <f>SUMIFS(N8:N242,$H$8:$H$242,$H$247)</f>
        <v>556.79999999999995</v>
      </c>
      <c r="O247" s="1109">
        <f>SUMIFS(O8:O242,$H$8:$H$242,$H$247)</f>
        <v>8723.2000000000007</v>
      </c>
      <c r="P247" s="1109"/>
      <c r="Q247" s="1109">
        <f>SUMIFS(Q8:Q242,$H$8:$H$242,$H$247)</f>
        <v>21808000</v>
      </c>
      <c r="R247" s="1111"/>
      <c r="S247" s="1111">
        <f t="shared" si="824"/>
        <v>2512.5600696991928</v>
      </c>
      <c r="T247" s="1109">
        <f>SUMIFS(T8:T242,$H$8:$H$242,$H$247)</f>
        <v>21917564</v>
      </c>
      <c r="U247" s="1109">
        <f>SUMIFS(U8:U242,$H$8:$H$242,$H$247)</f>
        <v>109588</v>
      </c>
      <c r="V247" s="1109">
        <f>SUMIFS(V8:V242,$H$8:$H$242,$H$247)</f>
        <v>21807976</v>
      </c>
      <c r="W247" s="1112"/>
      <c r="X247" s="441"/>
      <c r="Y247" s="1090"/>
    </row>
    <row r="248" spans="1:25" s="1091" customFormat="1" ht="19.5" customHeight="1">
      <c r="A248" s="1087"/>
      <c r="B248" s="1093"/>
      <c r="C248" s="1203" t="s">
        <v>47</v>
      </c>
      <c r="D248" s="1203"/>
      <c r="E248" s="1203"/>
      <c r="F248" s="1203"/>
      <c r="G248" s="1094"/>
      <c r="H248" s="1095" t="s">
        <v>191</v>
      </c>
      <c r="I248" s="1096" t="s">
        <v>37</v>
      </c>
      <c r="J248" s="1105">
        <f>SUMIFS(J8:J242,$H$8:$H$242,$H$248)</f>
        <v>0</v>
      </c>
      <c r="K248" s="1105">
        <f>SUMIFS(K8:K242,$H$8:$H$242,$H$248)</f>
        <v>0</v>
      </c>
      <c r="L248" s="1105">
        <f>SUMIFS(L8:L242,$H$8:$H$242,$H$248)</f>
        <v>0</v>
      </c>
      <c r="M248" s="1106">
        <f t="shared" si="823"/>
        <v>0</v>
      </c>
      <c r="N248" s="1105">
        <f>SUMIFS(N8:N242,$H$8:$H$242,$H$248)</f>
        <v>0</v>
      </c>
      <c r="O248" s="1105">
        <f>SUMIFS(O8:O242,$H$8:$H$242,$H$248)</f>
        <v>0</v>
      </c>
      <c r="P248" s="1105"/>
      <c r="Q248" s="1105">
        <f>SUMIFS(Q8:Q242,$H$8:$H$242,$H$248)</f>
        <v>0</v>
      </c>
      <c r="R248" s="1107"/>
      <c r="S248" s="1107">
        <f t="shared" si="824"/>
        <v>0</v>
      </c>
      <c r="T248" s="1105">
        <f>SUMIFS(T8:T242,$H$8:$H$242,$H$248)</f>
        <v>0</v>
      </c>
      <c r="U248" s="1105">
        <f>SUMIFS(U8:U242,$H$8:$H$242,$H$248)</f>
        <v>0</v>
      </c>
      <c r="V248" s="1105">
        <f>SUMIFS(V8:V242,$H$8:$H$242,$H$248)</f>
        <v>0</v>
      </c>
      <c r="W248" s="1108"/>
      <c r="X248" s="442"/>
      <c r="Y248" s="1090"/>
    </row>
    <row r="249" spans="1:25" s="1091" customFormat="1" ht="19.5" customHeight="1">
      <c r="A249" s="1087"/>
      <c r="B249" s="1097"/>
      <c r="C249" s="1204"/>
      <c r="D249" s="1204"/>
      <c r="E249" s="1204"/>
      <c r="F249" s="1204"/>
      <c r="G249" s="1098"/>
      <c r="H249" s="1101" t="s">
        <v>192</v>
      </c>
      <c r="I249" s="1100" t="s">
        <v>38</v>
      </c>
      <c r="J249" s="1109">
        <f>SUMIFS(J8:J242,$H$8:$H$242,$H$249)</f>
        <v>0</v>
      </c>
      <c r="K249" s="1109">
        <f>SUMIFS(K8:K242,$H$8:$H$242,$H$249)</f>
        <v>0</v>
      </c>
      <c r="L249" s="1109">
        <f>SUMIFS(L8:L242,$H$8:$H$242,$H$249)</f>
        <v>0</v>
      </c>
      <c r="M249" s="1110">
        <f t="shared" si="823"/>
        <v>0</v>
      </c>
      <c r="N249" s="1109">
        <f>SUMIFS(N8:N242,$H$8:$H$242,$H$249)</f>
        <v>0</v>
      </c>
      <c r="O249" s="1109">
        <f>SUMIFS(O8:O242,$H$8:$H$242,$H$249)</f>
        <v>0</v>
      </c>
      <c r="P249" s="1109"/>
      <c r="Q249" s="1109">
        <f>SUMIFS(Q8:Q242,$H$8:$H$242,$H$249)</f>
        <v>0</v>
      </c>
      <c r="R249" s="1111"/>
      <c r="S249" s="1111">
        <f t="shared" si="824"/>
        <v>0</v>
      </c>
      <c r="T249" s="1109">
        <f>SUMIFS(T8:T242,$H$8:$H$242,$H$249)</f>
        <v>0</v>
      </c>
      <c r="U249" s="1109">
        <f>SUMIFS(U8:U242,$H$8:$H$242,$H$249)</f>
        <v>0</v>
      </c>
      <c r="V249" s="1109">
        <f>SUMIFS(V8:V242,$H$8:$H$242,$H$249)</f>
        <v>0</v>
      </c>
      <c r="W249" s="1112"/>
      <c r="X249" s="440"/>
      <c r="Y249" s="1090"/>
    </row>
  </sheetData>
  <sortState ref="D167:W242">
    <sortCondition ref="F167:F242"/>
  </sortState>
  <mergeCells count="107">
    <mergeCell ref="C119:F120"/>
    <mergeCell ref="C121:F122"/>
    <mergeCell ref="C17:F18"/>
    <mergeCell ref="C118:F118"/>
    <mergeCell ref="C1:W1"/>
    <mergeCell ref="M2:N2"/>
    <mergeCell ref="U2:U3"/>
    <mergeCell ref="W2:W3"/>
    <mergeCell ref="R2:R3"/>
    <mergeCell ref="S2:S3"/>
    <mergeCell ref="C14:F14"/>
    <mergeCell ref="C15:F16"/>
    <mergeCell ref="C110:F110"/>
    <mergeCell ref="C111:F112"/>
    <mergeCell ref="C113:F114"/>
    <mergeCell ref="C70:F70"/>
    <mergeCell ref="C71:F72"/>
    <mergeCell ref="C73:F74"/>
    <mergeCell ref="C78:F78"/>
    <mergeCell ref="C79:F80"/>
    <mergeCell ref="C81:F82"/>
    <mergeCell ref="C86:F86"/>
    <mergeCell ref="C87:F88"/>
    <mergeCell ref="C89:F90"/>
    <mergeCell ref="B2:B3"/>
    <mergeCell ref="C2:C3"/>
    <mergeCell ref="D2:D3"/>
    <mergeCell ref="F2:F3"/>
    <mergeCell ref="Y2:Y3"/>
    <mergeCell ref="X2:X3"/>
    <mergeCell ref="C9:F10"/>
    <mergeCell ref="C11:F12"/>
    <mergeCell ref="G2:G3"/>
    <mergeCell ref="C8:F8"/>
    <mergeCell ref="I2:I3"/>
    <mergeCell ref="C142:F142"/>
    <mergeCell ref="C143:F144"/>
    <mergeCell ref="C145:F146"/>
    <mergeCell ref="C126:F126"/>
    <mergeCell ref="C127:F128"/>
    <mergeCell ref="C129:F130"/>
    <mergeCell ref="C134:F134"/>
    <mergeCell ref="C135:F136"/>
    <mergeCell ref="C137:F138"/>
    <mergeCell ref="C150:F150"/>
    <mergeCell ref="C151:F152"/>
    <mergeCell ref="C153:F154"/>
    <mergeCell ref="C158:F158"/>
    <mergeCell ref="C159:F160"/>
    <mergeCell ref="C161:F162"/>
    <mergeCell ref="C166:F166"/>
    <mergeCell ref="C167:F168"/>
    <mergeCell ref="C169:F170"/>
    <mergeCell ref="C214:F214"/>
    <mergeCell ref="C215:F216"/>
    <mergeCell ref="C217:F218"/>
    <mergeCell ref="C190:F190"/>
    <mergeCell ref="C191:F192"/>
    <mergeCell ref="C193:F194"/>
    <mergeCell ref="C174:F174"/>
    <mergeCell ref="C175:F176"/>
    <mergeCell ref="C177:F178"/>
    <mergeCell ref="C182:F182"/>
    <mergeCell ref="C183:F184"/>
    <mergeCell ref="C185:F186"/>
    <mergeCell ref="C94:F94"/>
    <mergeCell ref="C95:F96"/>
    <mergeCell ref="C97:F98"/>
    <mergeCell ref="C102:F102"/>
    <mergeCell ref="C103:F104"/>
    <mergeCell ref="C105:F106"/>
    <mergeCell ref="C244:F244"/>
    <mergeCell ref="C246:F247"/>
    <mergeCell ref="C248:F249"/>
    <mergeCell ref="C238:F238"/>
    <mergeCell ref="C239:F240"/>
    <mergeCell ref="C241:F242"/>
    <mergeCell ref="C222:F222"/>
    <mergeCell ref="C223:F224"/>
    <mergeCell ref="C225:F226"/>
    <mergeCell ref="C230:F230"/>
    <mergeCell ref="C231:F232"/>
    <mergeCell ref="C233:F234"/>
    <mergeCell ref="C198:F198"/>
    <mergeCell ref="C199:F200"/>
    <mergeCell ref="C201:F202"/>
    <mergeCell ref="C206:F206"/>
    <mergeCell ref="C207:F208"/>
    <mergeCell ref="C209:F210"/>
    <mergeCell ref="C22:F22"/>
    <mergeCell ref="C23:F24"/>
    <mergeCell ref="C25:F26"/>
    <mergeCell ref="C30:F30"/>
    <mergeCell ref="C31:F32"/>
    <mergeCell ref="C33:F34"/>
    <mergeCell ref="C38:F38"/>
    <mergeCell ref="C39:F40"/>
    <mergeCell ref="C41:F42"/>
    <mergeCell ref="C46:F46"/>
    <mergeCell ref="C47:F48"/>
    <mergeCell ref="C49:F50"/>
    <mergeCell ref="C54:F54"/>
    <mergeCell ref="C55:F56"/>
    <mergeCell ref="C57:F58"/>
    <mergeCell ref="C62:F62"/>
    <mergeCell ref="C63:F64"/>
    <mergeCell ref="C65:F66"/>
  </mergeCells>
  <phoneticPr fontId="37" type="noConversion"/>
  <pageMargins left="7.0000000000000007E-2" right="7.0000000000000007E-2" top="7.4999999999999997E-2" bottom="7.4999999999999997E-2" header="0.3" footer="0.3"/>
  <pageSetup paperSize="5" scale="55" orientation="landscape" horizontalDpi="4294967293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9">
    <tabColor indexed="12"/>
  </sheetPr>
  <dimension ref="A1:U249"/>
  <sheetViews>
    <sheetView tabSelected="1" showWhiteSpace="0" topLeftCell="A123" zoomScale="55" zoomScaleNormal="55" workbookViewId="0">
      <selection activeCell="A123" sqref="A123"/>
    </sheetView>
  </sheetViews>
  <sheetFormatPr defaultRowHeight="15" customHeight="1"/>
  <cols>
    <col min="1" max="1" width="6" style="141" customWidth="1"/>
    <col min="2" max="2" width="6.5703125" style="990" customWidth="1"/>
    <col min="3" max="3" width="59.5703125" style="504" customWidth="1"/>
    <col min="4" max="4" width="15.42578125" style="504" customWidth="1"/>
    <col min="5" max="5" width="11.140625" style="504" customWidth="1"/>
    <col min="6" max="6" width="24.5703125" style="504" bestFit="1" customWidth="1"/>
    <col min="7" max="7" width="17.85546875" style="504" customWidth="1"/>
    <col min="8" max="8" width="18" style="504" customWidth="1"/>
    <col min="9" max="9" width="10.28515625" style="504" customWidth="1"/>
    <col min="10" max="10" width="15.7109375" style="504" customWidth="1"/>
    <col min="11" max="11" width="18.28515625" style="504" customWidth="1"/>
    <col min="12" max="12" width="11.5703125" style="509" customWidth="1"/>
    <col min="13" max="13" width="20.85546875" style="504" customWidth="1"/>
    <col min="14" max="14" width="13.85546875" style="504" customWidth="1"/>
    <col min="15" max="15" width="15.85546875" style="504" customWidth="1"/>
    <col min="16" max="16" width="22.42578125" style="504" customWidth="1"/>
    <col min="17" max="17" width="17.42578125" style="504" customWidth="1"/>
    <col min="18" max="18" width="22.140625" style="509" customWidth="1"/>
    <col min="19" max="19" width="15.85546875" style="143" customWidth="1"/>
    <col min="20" max="20" width="13.85546875" style="143" customWidth="1"/>
    <col min="21" max="21" width="16.7109375" style="141" customWidth="1"/>
    <col min="22" max="24" width="9.140625" style="141"/>
    <col min="25" max="25" width="10.42578125" style="141" bestFit="1" customWidth="1"/>
    <col min="26" max="16384" width="9.140625" style="141"/>
  </cols>
  <sheetData>
    <row r="1" spans="1:21" ht="15" customHeight="1">
      <c r="A1" s="141" t="s">
        <v>193</v>
      </c>
      <c r="C1" s="961"/>
      <c r="D1" s="961"/>
      <c r="E1" s="961"/>
      <c r="F1" s="1070"/>
      <c r="G1" s="1070"/>
      <c r="H1" s="1070"/>
      <c r="I1" s="1070"/>
      <c r="J1" s="1070"/>
      <c r="K1" s="1070"/>
      <c r="L1" s="1071"/>
      <c r="M1" s="1070"/>
      <c r="N1" s="1070"/>
      <c r="O1" s="1070"/>
      <c r="P1" s="1070"/>
      <c r="Q1" s="1070"/>
      <c r="R1" s="504"/>
      <c r="S1" s="141"/>
      <c r="T1" s="141"/>
    </row>
    <row r="2" spans="1:21" ht="26.25" customHeight="1">
      <c r="B2" s="981" t="s">
        <v>156</v>
      </c>
      <c r="C2" s="503"/>
      <c r="E2" s="812" t="s">
        <v>78</v>
      </c>
      <c r="F2" s="927">
        <v>43922</v>
      </c>
      <c r="H2" s="505"/>
      <c r="I2" s="506"/>
      <c r="J2" s="506"/>
      <c r="K2" s="506"/>
      <c r="L2" s="506"/>
      <c r="M2" s="506"/>
      <c r="P2" s="507"/>
      <c r="Q2" s="508">
        <f ca="1">NOW()</f>
        <v>43925.344812615738</v>
      </c>
    </row>
    <row r="3" spans="1:21" ht="15" customHeight="1">
      <c r="B3" s="982"/>
      <c r="C3" s="503"/>
      <c r="E3" s="812"/>
      <c r="F3" s="813"/>
      <c r="H3" s="506"/>
      <c r="I3" s="506"/>
      <c r="J3" s="506"/>
      <c r="K3" s="506"/>
      <c r="L3" s="506"/>
      <c r="M3" s="506"/>
      <c r="P3" s="507"/>
      <c r="Q3" s="508"/>
    </row>
    <row r="4" spans="1:21" s="126" customFormat="1" ht="18" hidden="1">
      <c r="A4" s="141"/>
      <c r="B4" s="1267" t="s">
        <v>120</v>
      </c>
      <c r="C4" s="1268"/>
      <c r="D4" s="1268"/>
      <c r="E4" s="1269"/>
      <c r="F4" s="991" t="s">
        <v>8</v>
      </c>
      <c r="G4" s="991" t="s">
        <v>8</v>
      </c>
      <c r="H4" s="992" t="s">
        <v>8</v>
      </c>
      <c r="I4" s="1270" t="s">
        <v>30</v>
      </c>
      <c r="J4" s="1271"/>
      <c r="K4" s="1272" t="s">
        <v>40</v>
      </c>
      <c r="L4" s="1273"/>
      <c r="M4" s="1274" t="s">
        <v>42</v>
      </c>
      <c r="N4" s="1274" t="s">
        <v>43</v>
      </c>
      <c r="O4" s="992" t="s">
        <v>19</v>
      </c>
      <c r="P4" s="993" t="s">
        <v>1</v>
      </c>
      <c r="Q4" s="1276" t="s">
        <v>126</v>
      </c>
      <c r="R4" s="1276" t="s">
        <v>127</v>
      </c>
      <c r="S4" s="994" t="s">
        <v>1</v>
      </c>
      <c r="T4" s="1278" t="s">
        <v>41</v>
      </c>
      <c r="U4" s="995" t="s">
        <v>1</v>
      </c>
    </row>
    <row r="5" spans="1:21" s="126" customFormat="1" ht="36" hidden="1">
      <c r="A5" s="141"/>
      <c r="B5" s="983" t="s">
        <v>2</v>
      </c>
      <c r="C5" s="554" t="s">
        <v>121</v>
      </c>
      <c r="D5" s="996" t="s">
        <v>89</v>
      </c>
      <c r="E5" s="555" t="s">
        <v>90</v>
      </c>
      <c r="F5" s="997" t="s">
        <v>11</v>
      </c>
      <c r="G5" s="997" t="s">
        <v>12</v>
      </c>
      <c r="H5" s="998" t="s">
        <v>13</v>
      </c>
      <c r="I5" s="999" t="s">
        <v>32</v>
      </c>
      <c r="J5" s="998" t="s">
        <v>33</v>
      </c>
      <c r="K5" s="1000" t="s">
        <v>14</v>
      </c>
      <c r="L5" s="1001" t="s">
        <v>15</v>
      </c>
      <c r="M5" s="1275"/>
      <c r="N5" s="1275"/>
      <c r="O5" s="1002" t="s">
        <v>22</v>
      </c>
      <c r="P5" s="1003" t="s">
        <v>23</v>
      </c>
      <c r="Q5" s="1277"/>
      <c r="R5" s="1277"/>
      <c r="S5" s="1004" t="s">
        <v>25</v>
      </c>
      <c r="T5" s="1279"/>
      <c r="U5" s="1005" t="s">
        <v>34</v>
      </c>
    </row>
    <row r="6" spans="1:21" s="126" customFormat="1" ht="33.75" hidden="1" thickBot="1">
      <c r="A6" s="141"/>
      <c r="B6" s="1006">
        <v>1</v>
      </c>
      <c r="C6" s="556">
        <v>2</v>
      </c>
      <c r="D6" s="1007">
        <v>3</v>
      </c>
      <c r="E6" s="556">
        <v>4</v>
      </c>
      <c r="F6" s="1008">
        <v>6</v>
      </c>
      <c r="G6" s="1009">
        <v>7</v>
      </c>
      <c r="H6" s="1010" t="s">
        <v>134</v>
      </c>
      <c r="I6" s="1009">
        <v>9</v>
      </c>
      <c r="J6" s="1008">
        <v>10</v>
      </c>
      <c r="K6" s="1009">
        <v>11</v>
      </c>
      <c r="L6" s="1008" t="s">
        <v>139</v>
      </c>
      <c r="M6" s="1009" t="s">
        <v>140</v>
      </c>
      <c r="N6" s="1009" t="s">
        <v>141</v>
      </c>
      <c r="O6" s="1008">
        <v>15</v>
      </c>
      <c r="P6" s="1011" t="s">
        <v>142</v>
      </c>
      <c r="Q6" s="1012" t="s">
        <v>146</v>
      </c>
      <c r="R6" s="1013" t="s">
        <v>147</v>
      </c>
      <c r="S6" s="1014" t="s">
        <v>148</v>
      </c>
      <c r="T6" s="1014" t="s">
        <v>149</v>
      </c>
      <c r="U6" s="1015" t="s">
        <v>150</v>
      </c>
    </row>
    <row r="7" spans="1:21" s="126" customFormat="1" ht="30" hidden="1" customHeight="1" thickTop="1">
      <c r="A7" s="141"/>
      <c r="B7" s="498"/>
      <c r="C7" s="499"/>
      <c r="D7" s="500"/>
      <c r="E7" s="517"/>
      <c r="F7" s="1034"/>
      <c r="G7" s="1034"/>
      <c r="H7" s="1034"/>
      <c r="I7" s="1034">
        <f>IFERROR(J7/H7%,0)</f>
        <v>0</v>
      </c>
      <c r="J7" s="1034"/>
      <c r="K7" s="1034"/>
      <c r="L7" s="1034"/>
      <c r="M7" s="1034"/>
      <c r="N7" s="1034"/>
      <c r="O7" s="1034"/>
      <c r="P7" s="1034"/>
      <c r="Q7" s="1034"/>
      <c r="R7" s="1034"/>
      <c r="S7" s="1034"/>
      <c r="T7" s="1034"/>
      <c r="U7" s="1034"/>
    </row>
    <row r="8" spans="1:21" s="126" customFormat="1" ht="30" hidden="1" customHeight="1">
      <c r="A8" s="141"/>
      <c r="B8" s="498"/>
      <c r="C8" s="499"/>
      <c r="D8" s="500"/>
      <c r="E8" s="517"/>
      <c r="F8" s="1034"/>
      <c r="G8" s="1034"/>
      <c r="H8" s="1034"/>
      <c r="I8" s="1034">
        <f t="shared" ref="I8:I11" si="0">IFERROR(J8/H8%,0)</f>
        <v>0</v>
      </c>
      <c r="J8" s="1034"/>
      <c r="K8" s="1034"/>
      <c r="L8" s="1034"/>
      <c r="M8" s="1034"/>
      <c r="N8" s="1034"/>
      <c r="O8" s="1034"/>
      <c r="P8" s="1034"/>
      <c r="Q8" s="1034"/>
      <c r="R8" s="1034"/>
      <c r="S8" s="1034"/>
      <c r="T8" s="1034"/>
      <c r="U8" s="1034"/>
    </row>
    <row r="9" spans="1:21" s="126" customFormat="1" ht="30" hidden="1" customHeight="1">
      <c r="A9" s="141"/>
      <c r="B9" s="498"/>
      <c r="C9" s="499"/>
      <c r="D9" s="500"/>
      <c r="E9" s="517"/>
      <c r="F9" s="1034"/>
      <c r="G9" s="1034"/>
      <c r="H9" s="1034"/>
      <c r="I9" s="1034">
        <f t="shared" si="0"/>
        <v>0</v>
      </c>
      <c r="J9" s="1034"/>
      <c r="K9" s="1034"/>
      <c r="L9" s="1034"/>
      <c r="M9" s="1034"/>
      <c r="N9" s="1034"/>
      <c r="O9" s="1034"/>
      <c r="P9" s="1034"/>
      <c r="Q9" s="1034"/>
      <c r="R9" s="1034"/>
      <c r="S9" s="1034"/>
      <c r="T9" s="1034"/>
      <c r="U9" s="1034"/>
    </row>
    <row r="10" spans="1:21" ht="9.9499999999999993" hidden="1" customHeight="1" thickBot="1">
      <c r="B10" s="985"/>
      <c r="C10" s="557"/>
      <c r="D10" s="558"/>
      <c r="E10" s="559"/>
      <c r="F10" s="1035"/>
      <c r="G10" s="1035"/>
      <c r="H10" s="1035"/>
      <c r="I10" s="1035">
        <f t="shared" si="0"/>
        <v>0</v>
      </c>
      <c r="J10" s="1035"/>
      <c r="K10" s="1035"/>
      <c r="L10" s="1036"/>
      <c r="M10" s="1035"/>
      <c r="N10" s="1035"/>
      <c r="O10" s="1035"/>
      <c r="P10" s="1035"/>
      <c r="Q10" s="1035"/>
      <c r="R10" s="1037"/>
      <c r="S10" s="1038"/>
      <c r="T10" s="1038"/>
      <c r="U10" s="1038"/>
    </row>
    <row r="11" spans="1:21" ht="30" hidden="1" customHeight="1" thickTop="1" thickBot="1">
      <c r="B11" s="1280" t="s">
        <v>1</v>
      </c>
      <c r="C11" s="1281"/>
      <c r="D11" s="1282"/>
      <c r="E11" s="560">
        <f>SUM(E7:E10)</f>
        <v>0</v>
      </c>
      <c r="F11" s="789">
        <f>SUM(F7:F10)</f>
        <v>0</v>
      </c>
      <c r="G11" s="789">
        <f>SUM(G7:G10)</f>
        <v>0</v>
      </c>
      <c r="H11" s="789">
        <f>SUM(H7:H10)</f>
        <v>0</v>
      </c>
      <c r="I11" s="789">
        <f t="shared" si="0"/>
        <v>0</v>
      </c>
      <c r="J11" s="789">
        <f>SUM(J7:J10)</f>
        <v>0</v>
      </c>
      <c r="K11" s="789">
        <f>SUM(K7:K10)</f>
        <v>0</v>
      </c>
      <c r="L11" s="789">
        <f>SUM(L7:L10)</f>
        <v>0</v>
      </c>
      <c r="M11" s="789">
        <f>SUM(M7:M10)</f>
        <v>0</v>
      </c>
      <c r="N11" s="789">
        <f>SUM(N7:N10)</f>
        <v>0</v>
      </c>
      <c r="O11" s="789"/>
      <c r="P11" s="789">
        <f t="shared" ref="P11:U11" si="1">SUM(P7:P10)</f>
        <v>0</v>
      </c>
      <c r="Q11" s="789">
        <f t="shared" si="1"/>
        <v>0</v>
      </c>
      <c r="R11" s="789">
        <f t="shared" si="1"/>
        <v>0</v>
      </c>
      <c r="S11" s="1039">
        <f t="shared" si="1"/>
        <v>0</v>
      </c>
      <c r="T11" s="1039">
        <f t="shared" si="1"/>
        <v>0</v>
      </c>
      <c r="U11" s="1039">
        <f t="shared" si="1"/>
        <v>0</v>
      </c>
    </row>
    <row r="12" spans="1:21" ht="30" hidden="1" customHeight="1" thickTop="1">
      <c r="B12" s="1260" t="s">
        <v>123</v>
      </c>
      <c r="C12" s="1261"/>
      <c r="D12" s="1262"/>
      <c r="E12" s="915">
        <f>E11</f>
        <v>0</v>
      </c>
      <c r="F12" s="1040">
        <f t="shared" ref="F12:U12" si="2">F11</f>
        <v>0</v>
      </c>
      <c r="G12" s="1040">
        <f t="shared" si="2"/>
        <v>0</v>
      </c>
      <c r="H12" s="1040">
        <f t="shared" si="2"/>
        <v>0</v>
      </c>
      <c r="I12" s="1040">
        <f t="shared" si="2"/>
        <v>0</v>
      </c>
      <c r="J12" s="1040">
        <f t="shared" si="2"/>
        <v>0</v>
      </c>
      <c r="K12" s="1040">
        <f t="shared" si="2"/>
        <v>0</v>
      </c>
      <c r="L12" s="1040">
        <f t="shared" si="2"/>
        <v>0</v>
      </c>
      <c r="M12" s="1040">
        <f t="shared" si="2"/>
        <v>0</v>
      </c>
      <c r="N12" s="1040">
        <f t="shared" si="2"/>
        <v>0</v>
      </c>
      <c r="O12" s="1040"/>
      <c r="P12" s="1040">
        <f t="shared" si="2"/>
        <v>0</v>
      </c>
      <c r="Q12" s="1040">
        <f t="shared" si="2"/>
        <v>0</v>
      </c>
      <c r="R12" s="1040">
        <f t="shared" si="2"/>
        <v>0</v>
      </c>
      <c r="S12" s="1041">
        <f t="shared" si="2"/>
        <v>0</v>
      </c>
      <c r="T12" s="1041">
        <f t="shared" si="2"/>
        <v>0</v>
      </c>
      <c r="U12" s="1041">
        <f t="shared" si="2"/>
        <v>0</v>
      </c>
    </row>
    <row r="13" spans="1:21" ht="24.95" hidden="1" customHeight="1">
      <c r="B13" s="986"/>
      <c r="C13" s="802"/>
      <c r="D13" s="802"/>
      <c r="E13" s="561"/>
      <c r="F13" s="562"/>
      <c r="G13" s="562"/>
      <c r="H13" s="562"/>
      <c r="I13" s="562"/>
      <c r="J13" s="562"/>
      <c r="K13" s="562"/>
      <c r="L13" s="562"/>
      <c r="M13" s="562"/>
      <c r="N13" s="562"/>
      <c r="O13" s="562"/>
      <c r="P13" s="562"/>
      <c r="Q13" s="563"/>
      <c r="R13" s="563"/>
      <c r="S13" s="203"/>
      <c r="T13" s="126"/>
    </row>
    <row r="14" spans="1:21" ht="54">
      <c r="B14" s="1263" t="s">
        <v>165</v>
      </c>
      <c r="C14" s="1264"/>
      <c r="D14" s="1264"/>
      <c r="E14" s="1265"/>
      <c r="F14" s="956" t="s">
        <v>79</v>
      </c>
      <c r="G14" s="956" t="s">
        <v>80</v>
      </c>
      <c r="H14" s="956" t="s">
        <v>81</v>
      </c>
      <c r="I14" s="1246" t="s">
        <v>82</v>
      </c>
      <c r="J14" s="1247"/>
      <c r="K14" s="956" t="s">
        <v>83</v>
      </c>
      <c r="L14" s="956" t="s">
        <v>84</v>
      </c>
      <c r="M14" s="956" t="s">
        <v>85</v>
      </c>
      <c r="N14" s="1237" t="s">
        <v>126</v>
      </c>
      <c r="O14" s="1239" t="s">
        <v>171</v>
      </c>
      <c r="P14" s="956" t="s">
        <v>86</v>
      </c>
      <c r="Q14" s="1248" t="s">
        <v>39</v>
      </c>
      <c r="R14" s="1248" t="s">
        <v>87</v>
      </c>
      <c r="S14" s="1266"/>
      <c r="T14" s="290"/>
    </row>
    <row r="15" spans="1:21" ht="36">
      <c r="B15" s="983" t="s">
        <v>2</v>
      </c>
      <c r="C15" s="510" t="s">
        <v>88</v>
      </c>
      <c r="D15" s="613" t="s">
        <v>89</v>
      </c>
      <c r="E15" s="510" t="s">
        <v>90</v>
      </c>
      <c r="F15" s="826" t="s">
        <v>168</v>
      </c>
      <c r="G15" s="826" t="s">
        <v>169</v>
      </c>
      <c r="H15" s="826" t="s">
        <v>91</v>
      </c>
      <c r="I15" s="1016" t="s">
        <v>14</v>
      </c>
      <c r="J15" s="958" t="s">
        <v>15</v>
      </c>
      <c r="K15" s="826" t="s">
        <v>92</v>
      </c>
      <c r="L15" s="958" t="s">
        <v>93</v>
      </c>
      <c r="M15" s="958" t="s">
        <v>94</v>
      </c>
      <c r="N15" s="1238"/>
      <c r="O15" s="1240"/>
      <c r="P15" s="958" t="s">
        <v>95</v>
      </c>
      <c r="Q15" s="1249"/>
      <c r="R15" s="1249"/>
      <c r="S15" s="1266"/>
      <c r="T15" s="290"/>
    </row>
    <row r="16" spans="1:21" ht="36.75" thickBot="1">
      <c r="B16" s="1006">
        <v>1</v>
      </c>
      <c r="C16" s="513">
        <v>2</v>
      </c>
      <c r="D16" s="1017">
        <v>3</v>
      </c>
      <c r="E16" s="513">
        <v>4</v>
      </c>
      <c r="F16" s="1018">
        <v>5</v>
      </c>
      <c r="G16" s="1018">
        <v>6</v>
      </c>
      <c r="H16" s="1018" t="s">
        <v>96</v>
      </c>
      <c r="I16" s="1018">
        <v>8</v>
      </c>
      <c r="J16" s="1019" t="s">
        <v>97</v>
      </c>
      <c r="K16" s="1018" t="s">
        <v>98</v>
      </c>
      <c r="L16" s="1020">
        <v>11</v>
      </c>
      <c r="M16" s="1018" t="s">
        <v>99</v>
      </c>
      <c r="N16" s="1018" t="s">
        <v>128</v>
      </c>
      <c r="O16" s="1018" t="s">
        <v>132</v>
      </c>
      <c r="P16" s="1018" t="s">
        <v>133</v>
      </c>
      <c r="Q16" s="1018" t="s">
        <v>129</v>
      </c>
      <c r="R16" s="1018" t="s">
        <v>122</v>
      </c>
      <c r="S16" s="144"/>
      <c r="T16" s="145"/>
    </row>
    <row r="17" spans="1:21" s="126" customFormat="1" ht="30" customHeight="1" thickTop="1">
      <c r="A17" s="141"/>
      <c r="B17" s="498" t="s">
        <v>183</v>
      </c>
      <c r="C17" s="499" t="s">
        <v>194</v>
      </c>
      <c r="D17" s="500" t="s">
        <v>182</v>
      </c>
      <c r="E17" s="517">
        <v>1</v>
      </c>
      <c r="F17" s="1042">
        <f>'KB CMI TYPE A'!J5</f>
        <v>5940</v>
      </c>
      <c r="G17" s="1042">
        <f>'KB CMI TYPE A'!K5</f>
        <v>3890</v>
      </c>
      <c r="H17" s="1042">
        <f>'KB CMI TYPE A'!L5</f>
        <v>2050</v>
      </c>
      <c r="I17" s="1034">
        <f>IFERROR(J17/H17%,0)</f>
        <v>6</v>
      </c>
      <c r="J17" s="1042">
        <f>'KB CMI TYPE A'!N5</f>
        <v>123</v>
      </c>
      <c r="K17" s="1042">
        <f>'KB CMI TYPE A'!O5</f>
        <v>1927</v>
      </c>
      <c r="L17" s="1042">
        <f>IFERROR(M17/K17,0)</f>
        <v>2500</v>
      </c>
      <c r="M17" s="1042">
        <f>'KB CMI TYPE A'!Q5</f>
        <v>4817500</v>
      </c>
      <c r="N17" s="1043">
        <f t="shared" ref="N17" si="3">ROUND(L17*0.5025%,2)</f>
        <v>12.56</v>
      </c>
      <c r="O17" s="1043">
        <f t="shared" ref="O17" si="4">L17+N17</f>
        <v>2512.56</v>
      </c>
      <c r="P17" s="1042">
        <f>'KB CMI TYPE A'!T5</f>
        <v>4841703</v>
      </c>
      <c r="Q17" s="1042">
        <f>'KB CMI TYPE A'!U5</f>
        <v>24209</v>
      </c>
      <c r="R17" s="1042">
        <f>'KB CMI TYPE A'!V5</f>
        <v>4817494</v>
      </c>
      <c r="S17" s="123"/>
      <c r="T17" s="140"/>
      <c r="U17" s="331"/>
    </row>
    <row r="18" spans="1:21" s="126" customFormat="1" ht="30" customHeight="1">
      <c r="A18" s="141"/>
      <c r="B18" s="498"/>
      <c r="C18" s="499" t="s">
        <v>195</v>
      </c>
      <c r="D18" s="500" t="s">
        <v>182</v>
      </c>
      <c r="E18" s="517">
        <v>1</v>
      </c>
      <c r="F18" s="1034">
        <f>'KB CMI TYPE A'!J6</f>
        <v>7930</v>
      </c>
      <c r="G18" s="1034">
        <f>'KB CMI TYPE A'!K6</f>
        <v>3940</v>
      </c>
      <c r="H18" s="1034">
        <f>'KB CMI TYPE A'!L6</f>
        <v>3990</v>
      </c>
      <c r="I18" s="1034">
        <f t="shared" ref="I18:I21" si="5">IFERROR(J18/H18%,0)</f>
        <v>6</v>
      </c>
      <c r="J18" s="1034">
        <f>'KB CMI TYPE A'!N6</f>
        <v>239.39999999999998</v>
      </c>
      <c r="K18" s="1034">
        <f>'KB CMI TYPE A'!O6</f>
        <v>3750.6</v>
      </c>
      <c r="L18" s="1034">
        <f>IFERROR(M18/K18,0)</f>
        <v>2500</v>
      </c>
      <c r="M18" s="1034">
        <f>'KB CMI TYPE A'!Q6</f>
        <v>9376500</v>
      </c>
      <c r="N18" s="1043">
        <f t="shared" ref="N18" si="6">ROUND(L18*0.5025%,2)</f>
        <v>12.56</v>
      </c>
      <c r="O18" s="1043">
        <f t="shared" ref="O18" si="7">L18+N18</f>
        <v>2512.56</v>
      </c>
      <c r="P18" s="1034">
        <f>'KB CMI TYPE A'!T6</f>
        <v>9423608</v>
      </c>
      <c r="Q18" s="1034">
        <f>'KB CMI TYPE A'!U6</f>
        <v>47118</v>
      </c>
      <c r="R18" s="1034">
        <f>'KB CMI TYPE A'!V6</f>
        <v>9376490</v>
      </c>
      <c r="S18" s="123"/>
      <c r="T18" s="140"/>
      <c r="U18" s="331"/>
    </row>
    <row r="19" spans="1:21" s="126" customFormat="1" ht="9.9499999999999993" customHeight="1" thickBot="1">
      <c r="A19" s="141"/>
      <c r="B19" s="518"/>
      <c r="C19" s="519"/>
      <c r="D19" s="520"/>
      <c r="E19" s="521"/>
      <c r="F19" s="1036"/>
      <c r="G19" s="1035"/>
      <c r="H19" s="1035"/>
      <c r="I19" s="1035"/>
      <c r="J19" s="1036"/>
      <c r="K19" s="1036"/>
      <c r="L19" s="1036"/>
      <c r="M19" s="1035"/>
      <c r="N19" s="1035"/>
      <c r="O19" s="1035"/>
      <c r="P19" s="1044"/>
      <c r="Q19" s="1036"/>
      <c r="R19" s="1036"/>
      <c r="S19" s="146"/>
      <c r="T19" s="142"/>
    </row>
    <row r="20" spans="1:21" s="126" customFormat="1" ht="30" customHeight="1" thickTop="1">
      <c r="A20" s="141"/>
      <c r="B20" s="987"/>
      <c r="C20" s="504"/>
      <c r="D20" s="522" t="s">
        <v>1</v>
      </c>
      <c r="E20" s="523">
        <f>SUM(E17:E19)</f>
        <v>2</v>
      </c>
      <c r="F20" s="1045">
        <f>SUM(F17:F19)</f>
        <v>13870</v>
      </c>
      <c r="G20" s="1045">
        <f>SUM(G17:G19)</f>
        <v>7830</v>
      </c>
      <c r="H20" s="1045">
        <f>SUM(H17:H19)</f>
        <v>6040</v>
      </c>
      <c r="I20" s="1045">
        <f t="shared" si="5"/>
        <v>6</v>
      </c>
      <c r="J20" s="1045">
        <f>SUM(J17:J19)</f>
        <v>362.4</v>
      </c>
      <c r="K20" s="1045">
        <f>SUM(K17:K19)</f>
        <v>5677.6</v>
      </c>
      <c r="L20" s="1046"/>
      <c r="M20" s="1045">
        <f>SUM(M17:M19)</f>
        <v>14194000</v>
      </c>
      <c r="N20" s="1045"/>
      <c r="O20" s="1045">
        <f>IFERROR(P20/K20,0)</f>
        <v>2512.5600605889813</v>
      </c>
      <c r="P20" s="1045">
        <f>SUM(P17:P19)</f>
        <v>14265311</v>
      </c>
      <c r="Q20" s="1045">
        <f>SUM(Q17:Q19)</f>
        <v>71327</v>
      </c>
      <c r="R20" s="1045">
        <f>SUM(R17:R19)</f>
        <v>14193984</v>
      </c>
      <c r="S20" s="147"/>
      <c r="T20" s="292"/>
    </row>
    <row r="21" spans="1:21" s="126" customFormat="1" ht="30" customHeight="1">
      <c r="A21" s="141"/>
      <c r="B21" s="988"/>
      <c r="C21" s="504"/>
      <c r="D21" s="1250" t="s">
        <v>105</v>
      </c>
      <c r="E21" s="1251"/>
      <c r="F21" s="1047">
        <f>F20</f>
        <v>13870</v>
      </c>
      <c r="G21" s="1047">
        <f t="shared" ref="G21:H21" si="8">G20</f>
        <v>7830</v>
      </c>
      <c r="H21" s="1047">
        <f t="shared" si="8"/>
        <v>6040</v>
      </c>
      <c r="I21" s="1047">
        <f t="shared" si="5"/>
        <v>6</v>
      </c>
      <c r="J21" s="1047">
        <f>J20</f>
        <v>362.4</v>
      </c>
      <c r="K21" s="1047">
        <f>K20</f>
        <v>5677.6</v>
      </c>
      <c r="L21" s="1048"/>
      <c r="M21" s="1047">
        <f>M20</f>
        <v>14194000</v>
      </c>
      <c r="N21" s="1047"/>
      <c r="O21" s="1047">
        <f>IFERROR(P21/K21,0)</f>
        <v>2512.5600605889813</v>
      </c>
      <c r="P21" s="1047">
        <f>P20</f>
        <v>14265311</v>
      </c>
      <c r="Q21" s="1047">
        <f>Q20</f>
        <v>71327</v>
      </c>
      <c r="R21" s="1047">
        <f>R20</f>
        <v>14193984</v>
      </c>
      <c r="S21" s="148"/>
      <c r="T21" s="293"/>
    </row>
    <row r="22" spans="1:21" s="126" customFormat="1" ht="24.95" hidden="1" customHeight="1">
      <c r="A22" s="141"/>
      <c r="B22" s="988"/>
      <c r="C22" s="524"/>
      <c r="D22" s="525"/>
      <c r="E22" s="525"/>
      <c r="F22" s="526"/>
      <c r="G22" s="526"/>
      <c r="H22" s="526"/>
      <c r="I22" s="526"/>
      <c r="J22" s="526"/>
      <c r="K22" s="575"/>
      <c r="L22" s="527"/>
      <c r="M22" s="526"/>
      <c r="N22" s="526"/>
      <c r="O22" s="526"/>
      <c r="P22" s="526"/>
      <c r="Q22" s="528"/>
      <c r="R22" s="509"/>
      <c r="S22" s="125"/>
      <c r="T22" s="125"/>
    </row>
    <row r="23" spans="1:21" s="126" customFormat="1" ht="54" hidden="1">
      <c r="A23" s="141"/>
      <c r="B23" s="1243" t="s">
        <v>166</v>
      </c>
      <c r="C23" s="1244"/>
      <c r="D23" s="1244"/>
      <c r="E23" s="1245"/>
      <c r="F23" s="956" t="s">
        <v>79</v>
      </c>
      <c r="G23" s="956" t="s">
        <v>80</v>
      </c>
      <c r="H23" s="956" t="s">
        <v>81</v>
      </c>
      <c r="I23" s="1246" t="s">
        <v>82</v>
      </c>
      <c r="J23" s="1247"/>
      <c r="K23" s="956" t="s">
        <v>83</v>
      </c>
      <c r="L23" s="956" t="s">
        <v>84</v>
      </c>
      <c r="M23" s="956" t="s">
        <v>85</v>
      </c>
      <c r="N23" s="1237" t="s">
        <v>126</v>
      </c>
      <c r="O23" s="1239" t="s">
        <v>171</v>
      </c>
      <c r="P23" s="956" t="s">
        <v>86</v>
      </c>
      <c r="Q23" s="1248" t="s">
        <v>131</v>
      </c>
      <c r="R23" s="1248" t="s">
        <v>87</v>
      </c>
      <c r="S23" s="291"/>
    </row>
    <row r="24" spans="1:21" s="126" customFormat="1" ht="36" hidden="1">
      <c r="A24" s="141"/>
      <c r="B24" s="983" t="s">
        <v>2</v>
      </c>
      <c r="C24" s="510" t="s">
        <v>88</v>
      </c>
      <c r="D24" s="613" t="s">
        <v>89</v>
      </c>
      <c r="E24" s="510" t="s">
        <v>90</v>
      </c>
      <c r="F24" s="826" t="s">
        <v>168</v>
      </c>
      <c r="G24" s="826" t="s">
        <v>169</v>
      </c>
      <c r="H24" s="826" t="s">
        <v>91</v>
      </c>
      <c r="I24" s="1016" t="s">
        <v>14</v>
      </c>
      <c r="J24" s="958" t="s">
        <v>15</v>
      </c>
      <c r="K24" s="826" t="s">
        <v>92</v>
      </c>
      <c r="L24" s="958" t="s">
        <v>93</v>
      </c>
      <c r="M24" s="958" t="s">
        <v>94</v>
      </c>
      <c r="N24" s="1238"/>
      <c r="O24" s="1240"/>
      <c r="P24" s="958" t="s">
        <v>95</v>
      </c>
      <c r="Q24" s="1249"/>
      <c r="R24" s="1249"/>
      <c r="S24" s="291"/>
    </row>
    <row r="25" spans="1:21" s="126" customFormat="1" ht="36.75" hidden="1" thickBot="1">
      <c r="A25" s="141"/>
      <c r="B25" s="1006">
        <v>1</v>
      </c>
      <c r="C25" s="513">
        <v>2</v>
      </c>
      <c r="D25" s="1017">
        <v>3</v>
      </c>
      <c r="E25" s="513">
        <v>4</v>
      </c>
      <c r="F25" s="1018">
        <v>5</v>
      </c>
      <c r="G25" s="1018">
        <v>6</v>
      </c>
      <c r="H25" s="1018" t="s">
        <v>96</v>
      </c>
      <c r="I25" s="1018">
        <v>8</v>
      </c>
      <c r="J25" s="1019" t="s">
        <v>97</v>
      </c>
      <c r="K25" s="1018" t="s">
        <v>98</v>
      </c>
      <c r="L25" s="1018">
        <v>11</v>
      </c>
      <c r="M25" s="1018" t="s">
        <v>99</v>
      </c>
      <c r="N25" s="1018" t="s">
        <v>128</v>
      </c>
      <c r="O25" s="1018" t="s">
        <v>132</v>
      </c>
      <c r="P25" s="1018" t="s">
        <v>133</v>
      </c>
      <c r="Q25" s="1018" t="s">
        <v>103</v>
      </c>
      <c r="R25" s="1018" t="s">
        <v>104</v>
      </c>
      <c r="S25" s="124"/>
      <c r="T25" s="150"/>
    </row>
    <row r="26" spans="1:21" s="126" customFormat="1" ht="30" hidden="1" customHeight="1" thickTop="1">
      <c r="A26" s="141"/>
      <c r="B26" s="496"/>
      <c r="C26" s="499" t="s">
        <v>36</v>
      </c>
      <c r="D26" s="497"/>
      <c r="E26" s="495"/>
      <c r="F26" s="1042"/>
      <c r="G26" s="1042"/>
      <c r="H26" s="1042"/>
      <c r="I26" s="1034">
        <f t="shared" ref="I26:I28" si="9">IFERROR(J26/H26%,0)</f>
        <v>0</v>
      </c>
      <c r="J26" s="1042"/>
      <c r="K26" s="1042"/>
      <c r="L26" s="1034"/>
      <c r="M26" s="1042"/>
      <c r="N26" s="1049"/>
      <c r="O26" s="1049"/>
      <c r="P26" s="1042"/>
      <c r="Q26" s="1042"/>
      <c r="R26" s="1042"/>
      <c r="S26" s="124"/>
      <c r="T26" s="140"/>
    </row>
    <row r="27" spans="1:21" s="126" customFormat="1" ht="30" hidden="1" customHeight="1">
      <c r="A27" s="141"/>
      <c r="B27" s="529"/>
      <c r="C27" s="499"/>
      <c r="D27" s="530"/>
      <c r="E27" s="531"/>
      <c r="F27" s="1050"/>
      <c r="G27" s="1050"/>
      <c r="H27" s="1050"/>
      <c r="I27" s="1034">
        <f t="shared" si="9"/>
        <v>0</v>
      </c>
      <c r="J27" s="1050"/>
      <c r="K27" s="1050"/>
      <c r="L27" s="1034"/>
      <c r="M27" s="1050"/>
      <c r="N27" s="1049"/>
      <c r="O27" s="1049"/>
      <c r="P27" s="1050"/>
      <c r="Q27" s="1050"/>
      <c r="R27" s="1050"/>
      <c r="S27" s="124"/>
      <c r="T27" s="140"/>
    </row>
    <row r="28" spans="1:21" s="126" customFormat="1" ht="30" hidden="1" customHeight="1">
      <c r="A28" s="141"/>
      <c r="B28" s="529"/>
      <c r="C28" s="499"/>
      <c r="D28" s="530"/>
      <c r="E28" s="531"/>
      <c r="F28" s="1050"/>
      <c r="G28" s="1050"/>
      <c r="H28" s="1050"/>
      <c r="I28" s="1034">
        <f t="shared" si="9"/>
        <v>0</v>
      </c>
      <c r="J28" s="1050"/>
      <c r="K28" s="1050"/>
      <c r="L28" s="1034"/>
      <c r="M28" s="1050"/>
      <c r="N28" s="1049"/>
      <c r="O28" s="1049"/>
      <c r="P28" s="1050"/>
      <c r="Q28" s="1050"/>
      <c r="R28" s="1050"/>
      <c r="S28" s="124"/>
      <c r="T28" s="140"/>
    </row>
    <row r="29" spans="1:21" s="126" customFormat="1" ht="9.9499999999999993" hidden="1" customHeight="1" thickBot="1">
      <c r="A29" s="141"/>
      <c r="B29" s="532"/>
      <c r="C29" s="533"/>
      <c r="D29" s="534"/>
      <c r="E29" s="535"/>
      <c r="F29" s="1051"/>
      <c r="G29" s="1051"/>
      <c r="H29" s="1051"/>
      <c r="I29" s="1034"/>
      <c r="J29" s="1034"/>
      <c r="K29" s="1034"/>
      <c r="L29" s="1034"/>
      <c r="M29" s="1034"/>
      <c r="N29" s="1052"/>
      <c r="O29" s="1052"/>
      <c r="P29" s="1034"/>
      <c r="Q29" s="1034"/>
      <c r="R29" s="1034"/>
      <c r="S29" s="124"/>
      <c r="T29" s="140"/>
    </row>
    <row r="30" spans="1:21" s="126" customFormat="1" ht="30" hidden="1" customHeight="1" thickTop="1">
      <c r="A30" s="141"/>
      <c r="B30" s="988"/>
      <c r="C30" s="504"/>
      <c r="D30" s="522" t="s">
        <v>1</v>
      </c>
      <c r="E30" s="523">
        <f>SUM(E26:E29)</f>
        <v>0</v>
      </c>
      <c r="F30" s="1045">
        <f>SUM(F26:F29)</f>
        <v>0</v>
      </c>
      <c r="G30" s="1045">
        <f>SUM(G26:G29)</f>
        <v>0</v>
      </c>
      <c r="H30" s="1045">
        <f>SUM(H26:H29)</f>
        <v>0</v>
      </c>
      <c r="I30" s="1045">
        <f t="shared" ref="I30:I32" si="10">IFERROR(J30/H30%,0)</f>
        <v>0</v>
      </c>
      <c r="J30" s="1045">
        <f>SUM(J26:J29)</f>
        <v>0</v>
      </c>
      <c r="K30" s="1045">
        <f>SUM(K26:K29)</f>
        <v>0</v>
      </c>
      <c r="L30" s="1046"/>
      <c r="M30" s="1045">
        <f>SUM(M26:M29)</f>
        <v>0</v>
      </c>
      <c r="N30" s="1045"/>
      <c r="O30" s="1045">
        <f t="shared" ref="O30:O32" si="11">IFERROR(P30/K30,0)</f>
        <v>0</v>
      </c>
      <c r="P30" s="1045">
        <f>SUM(P26:P29)</f>
        <v>0</v>
      </c>
      <c r="Q30" s="1045">
        <f>SUM(Q26:Q29)</f>
        <v>0</v>
      </c>
      <c r="R30" s="1045">
        <f>SUM(R26:R29)</f>
        <v>0</v>
      </c>
      <c r="S30" s="125"/>
      <c r="T30" s="149"/>
    </row>
    <row r="31" spans="1:21" s="126" customFormat="1" ht="30" hidden="1" customHeight="1">
      <c r="A31" s="141"/>
      <c r="B31" s="988"/>
      <c r="C31" s="504"/>
      <c r="D31" s="1250" t="s">
        <v>105</v>
      </c>
      <c r="E31" s="1251"/>
      <c r="F31" s="1053">
        <f>+F30</f>
        <v>0</v>
      </c>
      <c r="G31" s="1053">
        <f t="shared" ref="G31:R31" si="12">+G30</f>
        <v>0</v>
      </c>
      <c r="H31" s="1053">
        <f t="shared" si="12"/>
        <v>0</v>
      </c>
      <c r="I31" s="1053">
        <f t="shared" si="10"/>
        <v>0</v>
      </c>
      <c r="J31" s="1053">
        <f t="shared" si="12"/>
        <v>0</v>
      </c>
      <c r="K31" s="1053">
        <f t="shared" si="12"/>
        <v>0</v>
      </c>
      <c r="L31" s="1053"/>
      <c r="M31" s="1053">
        <f t="shared" si="12"/>
        <v>0</v>
      </c>
      <c r="N31" s="1053"/>
      <c r="O31" s="1053">
        <f t="shared" si="11"/>
        <v>0</v>
      </c>
      <c r="P31" s="1053">
        <f t="shared" si="12"/>
        <v>0</v>
      </c>
      <c r="Q31" s="1053">
        <f t="shared" si="12"/>
        <v>0</v>
      </c>
      <c r="R31" s="1053">
        <f t="shared" si="12"/>
        <v>0</v>
      </c>
      <c r="S31" s="140"/>
      <c r="T31" s="294"/>
    </row>
    <row r="32" spans="1:21" s="126" customFormat="1" ht="30" hidden="1" customHeight="1">
      <c r="A32" s="141"/>
      <c r="B32" s="988"/>
      <c r="C32" s="1252" t="s">
        <v>170</v>
      </c>
      <c r="D32" s="1253"/>
      <c r="E32" s="1254"/>
      <c r="F32" s="1065">
        <f>F21+F31</f>
        <v>13870</v>
      </c>
      <c r="G32" s="1065">
        <f t="shared" ref="G32:H32" si="13">G21+G31</f>
        <v>7830</v>
      </c>
      <c r="H32" s="1065">
        <f t="shared" si="13"/>
        <v>6040</v>
      </c>
      <c r="I32" s="1065">
        <f t="shared" si="10"/>
        <v>6</v>
      </c>
      <c r="J32" s="1065">
        <f t="shared" ref="J32" si="14">J21+J31</f>
        <v>362.4</v>
      </c>
      <c r="K32" s="1065">
        <f t="shared" ref="K32:M32" si="15">K21+K31</f>
        <v>5677.6</v>
      </c>
      <c r="L32" s="1065"/>
      <c r="M32" s="1065">
        <f t="shared" si="15"/>
        <v>14194000</v>
      </c>
      <c r="N32" s="904"/>
      <c r="O32" s="904">
        <f t="shared" si="11"/>
        <v>2512.5600605889813</v>
      </c>
      <c r="P32" s="1065">
        <f t="shared" ref="P32" si="16">P21+P31</f>
        <v>14265311</v>
      </c>
      <c r="Q32" s="1065">
        <f t="shared" ref="Q32" si="17">Q21+Q31</f>
        <v>71327</v>
      </c>
      <c r="R32" s="1065">
        <f t="shared" ref="R32" si="18">R21+R31</f>
        <v>14193984</v>
      </c>
      <c r="S32" s="140"/>
      <c r="T32" s="294"/>
    </row>
    <row r="33" spans="1:20" s="778" customFormat="1" ht="24.95" hidden="1" customHeight="1">
      <c r="A33" s="141"/>
      <c r="B33" s="988"/>
      <c r="C33" s="507"/>
      <c r="D33" s="961"/>
      <c r="E33" s="961"/>
      <c r="F33" s="567"/>
      <c r="G33" s="567"/>
      <c r="H33" s="567"/>
      <c r="I33" s="567"/>
      <c r="J33" s="567"/>
      <c r="K33" s="1063"/>
      <c r="L33" s="567"/>
      <c r="M33" s="567"/>
      <c r="N33" s="567"/>
      <c r="O33" s="567"/>
      <c r="P33" s="567"/>
      <c r="Q33" s="1064"/>
      <c r="R33" s="1064"/>
      <c r="S33" s="140"/>
      <c r="T33" s="294"/>
    </row>
    <row r="34" spans="1:20" s="126" customFormat="1" ht="23.25" hidden="1" customHeight="1">
      <c r="A34" s="141"/>
      <c r="B34" s="1255" t="s">
        <v>107</v>
      </c>
      <c r="C34" s="1256"/>
      <c r="D34" s="1256"/>
      <c r="E34" s="1257"/>
      <c r="F34" s="1059" t="s">
        <v>8</v>
      </c>
      <c r="G34" s="1021" t="s">
        <v>8</v>
      </c>
      <c r="H34" s="1022" t="s">
        <v>8</v>
      </c>
      <c r="I34" s="1258" t="s">
        <v>7</v>
      </c>
      <c r="J34" s="1259"/>
      <c r="K34" s="1021" t="s">
        <v>8</v>
      </c>
      <c r="L34" s="1022" t="s">
        <v>19</v>
      </c>
      <c r="M34" s="1023" t="s">
        <v>1</v>
      </c>
      <c r="N34" s="1023" t="s">
        <v>20</v>
      </c>
      <c r="O34" s="1022" t="s">
        <v>21</v>
      </c>
      <c r="P34" s="1023" t="s">
        <v>1</v>
      </c>
      <c r="Q34" s="1248" t="s">
        <v>39</v>
      </c>
      <c r="R34" s="1248" t="s">
        <v>87</v>
      </c>
      <c r="S34" s="291"/>
      <c r="T34" s="291"/>
    </row>
    <row r="35" spans="1:20" s="126" customFormat="1" ht="33" hidden="1">
      <c r="A35" s="141"/>
      <c r="B35" s="983" t="s">
        <v>2</v>
      </c>
      <c r="C35" s="510" t="s">
        <v>88</v>
      </c>
      <c r="D35" s="613" t="s">
        <v>89</v>
      </c>
      <c r="E35" s="510" t="s">
        <v>90</v>
      </c>
      <c r="F35" s="1024" t="s">
        <v>11</v>
      </c>
      <c r="G35" s="1024" t="s">
        <v>12</v>
      </c>
      <c r="H35" s="1025" t="s">
        <v>13</v>
      </c>
      <c r="I35" s="1026" t="s">
        <v>14</v>
      </c>
      <c r="J35" s="1027" t="s">
        <v>15</v>
      </c>
      <c r="K35" s="1024" t="s">
        <v>108</v>
      </c>
      <c r="L35" s="1028" t="s">
        <v>22</v>
      </c>
      <c r="M35" s="1029" t="s">
        <v>109</v>
      </c>
      <c r="N35" s="1029" t="s">
        <v>24</v>
      </c>
      <c r="O35" s="1028" t="s">
        <v>24</v>
      </c>
      <c r="P35" s="1029" t="s">
        <v>25</v>
      </c>
      <c r="Q35" s="1249"/>
      <c r="R35" s="1249"/>
      <c r="S35" s="291"/>
      <c r="T35" s="291"/>
    </row>
    <row r="36" spans="1:20" s="126" customFormat="1" ht="36.75" hidden="1" thickBot="1">
      <c r="A36" s="141"/>
      <c r="B36" s="1006">
        <v>1</v>
      </c>
      <c r="C36" s="513">
        <v>2</v>
      </c>
      <c r="D36" s="1017">
        <v>3</v>
      </c>
      <c r="E36" s="513">
        <v>4</v>
      </c>
      <c r="F36" s="1018">
        <v>5</v>
      </c>
      <c r="G36" s="1018">
        <v>6</v>
      </c>
      <c r="H36" s="1018" t="s">
        <v>96</v>
      </c>
      <c r="I36" s="1018">
        <v>8</v>
      </c>
      <c r="J36" s="1019" t="s">
        <v>97</v>
      </c>
      <c r="K36" s="1018" t="s">
        <v>98</v>
      </c>
      <c r="L36" s="1018">
        <v>11</v>
      </c>
      <c r="M36" s="1018" t="s">
        <v>99</v>
      </c>
      <c r="N36" s="1018" t="s">
        <v>100</v>
      </c>
      <c r="O36" s="1018" t="s">
        <v>101</v>
      </c>
      <c r="P36" s="1018" t="s">
        <v>102</v>
      </c>
      <c r="Q36" s="1018" t="s">
        <v>103</v>
      </c>
      <c r="R36" s="1018" t="s">
        <v>104</v>
      </c>
      <c r="S36" s="150"/>
      <c r="T36" s="150"/>
    </row>
    <row r="37" spans="1:20" s="126" customFormat="1" ht="30" hidden="1" customHeight="1" thickTop="1">
      <c r="A37" s="141"/>
      <c r="B37" s="529"/>
      <c r="C37" s="499" t="s">
        <v>36</v>
      </c>
      <c r="D37" s="530"/>
      <c r="E37" s="531"/>
      <c r="F37" s="1050"/>
      <c r="G37" s="1050"/>
      <c r="H37" s="1050"/>
      <c r="I37" s="1034"/>
      <c r="J37" s="1050"/>
      <c r="K37" s="1050"/>
      <c r="L37" s="1052"/>
      <c r="M37" s="1050"/>
      <c r="N37" s="1052"/>
      <c r="O37" s="1052"/>
      <c r="P37" s="1050"/>
      <c r="Q37" s="1050"/>
      <c r="R37" s="1050"/>
      <c r="S37" s="124"/>
      <c r="T37" s="140"/>
    </row>
    <row r="38" spans="1:20" s="126" customFormat="1" ht="30" hidden="1" customHeight="1">
      <c r="A38" s="141"/>
      <c r="B38" s="529"/>
      <c r="C38" s="499"/>
      <c r="D38" s="530"/>
      <c r="E38" s="531"/>
      <c r="F38" s="1050"/>
      <c r="G38" s="1050"/>
      <c r="H38" s="1050"/>
      <c r="I38" s="1034"/>
      <c r="J38" s="1050"/>
      <c r="K38" s="1050"/>
      <c r="L38" s="1052"/>
      <c r="M38" s="1050"/>
      <c r="N38" s="1052"/>
      <c r="O38" s="1052"/>
      <c r="P38" s="1050"/>
      <c r="Q38" s="1050"/>
      <c r="R38" s="1050"/>
      <c r="S38" s="124"/>
      <c r="T38" s="140"/>
    </row>
    <row r="39" spans="1:20" s="126" customFormat="1" ht="30" hidden="1" customHeight="1">
      <c r="A39" s="141"/>
      <c r="B39" s="529"/>
      <c r="C39" s="499"/>
      <c r="D39" s="530"/>
      <c r="E39" s="531"/>
      <c r="F39" s="1050"/>
      <c r="G39" s="1050"/>
      <c r="H39" s="1050"/>
      <c r="I39" s="1034"/>
      <c r="J39" s="1050"/>
      <c r="K39" s="1050"/>
      <c r="L39" s="1052"/>
      <c r="M39" s="1050"/>
      <c r="N39" s="1052"/>
      <c r="O39" s="1052"/>
      <c r="P39" s="1050"/>
      <c r="Q39" s="1050"/>
      <c r="R39" s="1050"/>
      <c r="S39" s="124"/>
      <c r="T39" s="140"/>
    </row>
    <row r="40" spans="1:20" s="126" customFormat="1" ht="9.9499999999999993" hidden="1" customHeight="1" thickBot="1">
      <c r="A40" s="141"/>
      <c r="B40" s="532"/>
      <c r="C40" s="533"/>
      <c r="D40" s="534"/>
      <c r="E40" s="535"/>
      <c r="F40" s="1051"/>
      <c r="G40" s="1051"/>
      <c r="H40" s="1051"/>
      <c r="I40" s="1034"/>
      <c r="J40" s="1034"/>
      <c r="K40" s="1034"/>
      <c r="L40" s="1034"/>
      <c r="M40" s="1034"/>
      <c r="N40" s="1052"/>
      <c r="O40" s="1052"/>
      <c r="P40" s="1034"/>
      <c r="Q40" s="1034"/>
      <c r="R40" s="1034"/>
      <c r="S40" s="124"/>
      <c r="T40" s="140"/>
    </row>
    <row r="41" spans="1:20" s="126" customFormat="1" ht="30" hidden="1" customHeight="1" thickTop="1">
      <c r="A41" s="141"/>
      <c r="B41" s="987"/>
      <c r="C41" s="504"/>
      <c r="D41" s="539" t="s">
        <v>1</v>
      </c>
      <c r="E41" s="540">
        <f>SUM(E37:E40)</f>
        <v>0</v>
      </c>
      <c r="F41" s="1045">
        <f>SUM(F37:F40)</f>
        <v>0</v>
      </c>
      <c r="G41" s="1045">
        <f>SUM(G37:G40)</f>
        <v>0</v>
      </c>
      <c r="H41" s="1045">
        <f>SUM(H37:H40)</f>
        <v>0</v>
      </c>
      <c r="I41" s="1045">
        <v>0</v>
      </c>
      <c r="J41" s="1045">
        <f>SUM(J37:J40)</f>
        <v>0</v>
      </c>
      <c r="K41" s="1045">
        <f>SUM(K37:K40)</f>
        <v>0</v>
      </c>
      <c r="L41" s="1046"/>
      <c r="M41" s="1045">
        <f t="shared" ref="M41:R41" si="19">SUM(M37:M40)</f>
        <v>0</v>
      </c>
      <c r="N41" s="1045"/>
      <c r="O41" s="1045">
        <f t="shared" si="19"/>
        <v>0</v>
      </c>
      <c r="P41" s="1045">
        <f t="shared" si="19"/>
        <v>0</v>
      </c>
      <c r="Q41" s="1045">
        <f t="shared" si="19"/>
        <v>0</v>
      </c>
      <c r="R41" s="1045">
        <f t="shared" si="19"/>
        <v>0</v>
      </c>
      <c r="S41" s="149"/>
      <c r="T41" s="149"/>
    </row>
    <row r="42" spans="1:20" s="126" customFormat="1" ht="30" hidden="1" customHeight="1">
      <c r="A42" s="141"/>
      <c r="B42" s="988"/>
      <c r="C42" s="504"/>
      <c r="D42" s="1235" t="s">
        <v>105</v>
      </c>
      <c r="E42" s="1236"/>
      <c r="F42" s="1053">
        <f t="shared" ref="F42:K42" si="20">+F41</f>
        <v>0</v>
      </c>
      <c r="G42" s="1053">
        <f t="shared" si="20"/>
        <v>0</v>
      </c>
      <c r="H42" s="1053">
        <f t="shared" si="20"/>
        <v>0</v>
      </c>
      <c r="I42" s="1053">
        <f t="shared" si="20"/>
        <v>0</v>
      </c>
      <c r="J42" s="1053">
        <f t="shared" si="20"/>
        <v>0</v>
      </c>
      <c r="K42" s="1053">
        <f t="shared" si="20"/>
        <v>0</v>
      </c>
      <c r="L42" s="1054"/>
      <c r="M42" s="1053">
        <f t="shared" ref="M42:R42" si="21">+M41</f>
        <v>0</v>
      </c>
      <c r="N42" s="1053"/>
      <c r="O42" s="1053">
        <f t="shared" si="21"/>
        <v>0</v>
      </c>
      <c r="P42" s="1053">
        <f t="shared" si="21"/>
        <v>0</v>
      </c>
      <c r="Q42" s="1053">
        <f t="shared" si="21"/>
        <v>0</v>
      </c>
      <c r="R42" s="1053">
        <f t="shared" si="21"/>
        <v>0</v>
      </c>
      <c r="S42" s="149"/>
      <c r="T42" s="149"/>
    </row>
    <row r="43" spans="1:20" s="126" customFormat="1" ht="24.95" customHeight="1">
      <c r="A43" s="141"/>
      <c r="B43" s="988"/>
      <c r="C43" s="504"/>
      <c r="D43" s="525"/>
      <c r="E43" s="525"/>
      <c r="F43" s="525"/>
      <c r="G43" s="525"/>
      <c r="H43" s="525"/>
      <c r="I43" s="525"/>
      <c r="J43" s="525"/>
      <c r="K43" s="525"/>
      <c r="L43" s="525"/>
      <c r="M43" s="525"/>
      <c r="N43" s="525"/>
      <c r="O43" s="525"/>
      <c r="P43" s="525"/>
      <c r="Q43" s="525"/>
      <c r="R43" s="525"/>
      <c r="S43" s="140"/>
      <c r="T43" s="294"/>
    </row>
    <row r="44" spans="1:20" s="126" customFormat="1" ht="54">
      <c r="A44" s="141"/>
      <c r="B44" s="988"/>
      <c r="C44" s="504"/>
      <c r="D44" s="501"/>
      <c r="E44" s="1030" t="s">
        <v>1</v>
      </c>
      <c r="F44" s="956" t="s">
        <v>79</v>
      </c>
      <c r="G44" s="956" t="s">
        <v>80</v>
      </c>
      <c r="H44" s="956" t="s">
        <v>81</v>
      </c>
      <c r="I44" s="1237" t="s">
        <v>82</v>
      </c>
      <c r="J44" s="1237"/>
      <c r="K44" s="956" t="s">
        <v>83</v>
      </c>
      <c r="L44" s="956" t="s">
        <v>84</v>
      </c>
      <c r="M44" s="956" t="s">
        <v>85</v>
      </c>
      <c r="N44" s="1237" t="s">
        <v>126</v>
      </c>
      <c r="O44" s="1239" t="s">
        <v>171</v>
      </c>
      <c r="P44" s="956" t="s">
        <v>86</v>
      </c>
      <c r="Q44" s="1241" t="s">
        <v>39</v>
      </c>
      <c r="R44" s="1241" t="s">
        <v>87</v>
      </c>
      <c r="S44" s="125"/>
      <c r="T44" s="125"/>
    </row>
    <row r="45" spans="1:20" s="126" customFormat="1" ht="36">
      <c r="A45" s="141"/>
      <c r="B45" s="988"/>
      <c r="C45" s="504"/>
      <c r="D45" s="502"/>
      <c r="E45" s="1031" t="s">
        <v>106</v>
      </c>
      <c r="F45" s="1032" t="s">
        <v>168</v>
      </c>
      <c r="G45" s="1032" t="s">
        <v>169</v>
      </c>
      <c r="H45" s="1032" t="s">
        <v>91</v>
      </c>
      <c r="I45" s="1033" t="s">
        <v>14</v>
      </c>
      <c r="J45" s="957" t="s">
        <v>15</v>
      </c>
      <c r="K45" s="1032" t="s">
        <v>92</v>
      </c>
      <c r="L45" s="957" t="s">
        <v>93</v>
      </c>
      <c r="M45" s="957" t="s">
        <v>94</v>
      </c>
      <c r="N45" s="1238"/>
      <c r="O45" s="1240"/>
      <c r="P45" s="957" t="s">
        <v>95</v>
      </c>
      <c r="Q45" s="1242"/>
      <c r="R45" s="1242"/>
      <c r="S45" s="142"/>
      <c r="T45" s="142"/>
    </row>
    <row r="46" spans="1:20" ht="30" customHeight="1">
      <c r="B46" s="1217" t="s">
        <v>172</v>
      </c>
      <c r="C46" s="1218"/>
      <c r="D46" s="1219"/>
      <c r="E46" s="901"/>
      <c r="F46" s="1055"/>
      <c r="G46" s="1055"/>
      <c r="H46" s="1055"/>
      <c r="I46" s="1034"/>
      <c r="J46" s="1055"/>
      <c r="K46" s="1055"/>
      <c r="L46" s="1034"/>
      <c r="M46" s="1055"/>
      <c r="N46" s="1043"/>
      <c r="O46" s="1043"/>
      <c r="P46" s="1055"/>
      <c r="Q46" s="1055"/>
      <c r="R46" s="1055"/>
      <c r="S46" s="423"/>
      <c r="T46" s="125"/>
    </row>
    <row r="47" spans="1:20" ht="30" customHeight="1">
      <c r="B47" s="1217" t="s">
        <v>173</v>
      </c>
      <c r="C47" s="1218"/>
      <c r="D47" s="1219"/>
      <c r="E47" s="566">
        <f>SUM(E17:E18)</f>
        <v>2</v>
      </c>
      <c r="F47" s="1056">
        <f>SUM(F17:F18)</f>
        <v>13870</v>
      </c>
      <c r="G47" s="1056">
        <f t="shared" ref="G47:R47" si="22">SUM(G17:G18)</f>
        <v>7830</v>
      </c>
      <c r="H47" s="1056">
        <f t="shared" si="22"/>
        <v>6040</v>
      </c>
      <c r="I47" s="1034">
        <f t="shared" ref="I47" si="23">IFERROR(J47/H47%,0)</f>
        <v>6</v>
      </c>
      <c r="J47" s="1056">
        <f t="shared" si="22"/>
        <v>362.4</v>
      </c>
      <c r="K47" s="1056">
        <f t="shared" si="22"/>
        <v>5677.6</v>
      </c>
      <c r="L47" s="1034">
        <f>IFERROR(M47/K47,0)</f>
        <v>2500</v>
      </c>
      <c r="M47" s="1056">
        <f t="shared" si="22"/>
        <v>14194000</v>
      </c>
      <c r="N47" s="1043">
        <f t="shared" ref="N47" si="24">ROUND(L47*0.5025%,2)</f>
        <v>12.56</v>
      </c>
      <c r="O47" s="1043">
        <f t="shared" ref="O47" si="25">L47+N47</f>
        <v>2512.56</v>
      </c>
      <c r="P47" s="1056">
        <f t="shared" si="22"/>
        <v>14265311</v>
      </c>
      <c r="Q47" s="1056">
        <f t="shared" si="22"/>
        <v>71327</v>
      </c>
      <c r="R47" s="1056">
        <f t="shared" si="22"/>
        <v>14193984</v>
      </c>
      <c r="S47" s="150"/>
      <c r="T47" s="140"/>
    </row>
    <row r="48" spans="1:20" ht="30" customHeight="1">
      <c r="B48" s="1217" t="s">
        <v>175</v>
      </c>
      <c r="C48" s="1218"/>
      <c r="D48" s="1219"/>
      <c r="E48" s="566"/>
      <c r="F48" s="591"/>
      <c r="G48" s="591"/>
      <c r="H48" s="591"/>
      <c r="I48" s="1034"/>
      <c r="J48" s="591"/>
      <c r="K48" s="591"/>
      <c r="L48" s="1034"/>
      <c r="M48" s="591"/>
      <c r="N48" s="1049"/>
      <c r="O48" s="1049"/>
      <c r="P48" s="591"/>
      <c r="Q48" s="591"/>
      <c r="R48" s="591"/>
      <c r="S48" s="150"/>
      <c r="T48" s="140"/>
    </row>
    <row r="49" spans="1:20" ht="30" customHeight="1">
      <c r="B49" s="1217" t="s">
        <v>174</v>
      </c>
      <c r="C49" s="1218"/>
      <c r="D49" s="1219"/>
      <c r="E49" s="566"/>
      <c r="F49" s="1057"/>
      <c r="G49" s="1057"/>
      <c r="H49" s="1057"/>
      <c r="I49" s="1057"/>
      <c r="J49" s="1057"/>
      <c r="K49" s="1057"/>
      <c r="L49" s="1057"/>
      <c r="M49" s="1057"/>
      <c r="N49" s="1057"/>
      <c r="O49" s="1057"/>
      <c r="P49" s="1057"/>
      <c r="Q49" s="1057"/>
      <c r="R49" s="1057"/>
      <c r="S49" s="150"/>
      <c r="T49" s="140"/>
    </row>
    <row r="50" spans="1:20" ht="30" customHeight="1" thickBot="1">
      <c r="B50" s="1217" t="s">
        <v>180</v>
      </c>
      <c r="C50" s="1218"/>
      <c r="D50" s="1219"/>
      <c r="E50" s="566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150"/>
      <c r="T50" s="140"/>
    </row>
    <row r="51" spans="1:20" ht="30" customHeight="1" thickTop="1">
      <c r="B51" s="1220" t="s">
        <v>179</v>
      </c>
      <c r="C51" s="1221"/>
      <c r="D51" s="1222"/>
      <c r="E51" s="564">
        <f>SUM(E46:E50)</f>
        <v>2</v>
      </c>
      <c r="F51" s="1045">
        <f>SUM(F46:F50)</f>
        <v>13870</v>
      </c>
      <c r="G51" s="1045">
        <f t="shared" ref="G51" si="26">SUM(G46:G50)</f>
        <v>7830</v>
      </c>
      <c r="H51" s="1045">
        <f t="shared" ref="H51" si="27">SUM(H46:H50)</f>
        <v>6040</v>
      </c>
      <c r="I51" s="1045">
        <f t="shared" ref="I51:I52" si="28">IFERROR(J51/H51%,0)</f>
        <v>6</v>
      </c>
      <c r="J51" s="1045">
        <f t="shared" ref="J51" si="29">SUM(J46:J50)</f>
        <v>362.4</v>
      </c>
      <c r="K51" s="1045">
        <f t="shared" ref="K51" si="30">SUM(K46:K50)</f>
        <v>5677.6</v>
      </c>
      <c r="L51" s="1045" t="s">
        <v>124</v>
      </c>
      <c r="M51" s="1045">
        <f t="shared" ref="M51" si="31">SUM(M46:M50)</f>
        <v>14194000</v>
      </c>
      <c r="N51" s="1045"/>
      <c r="O51" s="1045">
        <f t="shared" ref="O51:O52" si="32">IFERROR(P51/K51,0)</f>
        <v>2512.5600605889813</v>
      </c>
      <c r="P51" s="1045">
        <f t="shared" ref="P51" si="33">SUM(P46:P50)</f>
        <v>14265311</v>
      </c>
      <c r="Q51" s="1045">
        <f t="shared" ref="Q51" si="34">SUM(Q46:Q50)</f>
        <v>71327</v>
      </c>
      <c r="R51" s="1045">
        <f t="shared" ref="R51" si="35">SUM(R46:R50)</f>
        <v>14193984</v>
      </c>
      <c r="S51" s="151"/>
      <c r="T51" s="125"/>
    </row>
    <row r="52" spans="1:20" ht="30" customHeight="1">
      <c r="B52" s="1223" t="s">
        <v>177</v>
      </c>
      <c r="C52" s="1224"/>
      <c r="D52" s="1225"/>
      <c r="E52" s="916">
        <f>SUM(E51)</f>
        <v>2</v>
      </c>
      <c r="F52" s="1058">
        <f>SUM(F51)</f>
        <v>13870</v>
      </c>
      <c r="G52" s="1058">
        <f>SUM(G51)</f>
        <v>7830</v>
      </c>
      <c r="H52" s="1058">
        <f t="shared" ref="H52" si="36">SUM(H51)</f>
        <v>6040</v>
      </c>
      <c r="I52" s="1058">
        <f t="shared" si="28"/>
        <v>6</v>
      </c>
      <c r="J52" s="1058">
        <f t="shared" ref="J52:M52" si="37">SUM(J51)</f>
        <v>362.4</v>
      </c>
      <c r="K52" s="1058">
        <f t="shared" si="37"/>
        <v>5677.6</v>
      </c>
      <c r="L52" s="1058">
        <f t="shared" si="37"/>
        <v>0</v>
      </c>
      <c r="M52" s="1058">
        <f t="shared" si="37"/>
        <v>14194000</v>
      </c>
      <c r="N52" s="1058"/>
      <c r="O52" s="1058">
        <f t="shared" si="32"/>
        <v>2512.5600605889813</v>
      </c>
      <c r="P52" s="1058">
        <f t="shared" ref="P52:R52" si="38">SUM(P51)</f>
        <v>14265311</v>
      </c>
      <c r="Q52" s="1058">
        <f t="shared" si="38"/>
        <v>71327</v>
      </c>
      <c r="R52" s="1058">
        <f t="shared" si="38"/>
        <v>14193984</v>
      </c>
      <c r="S52" s="695"/>
      <c r="T52" s="695"/>
    </row>
    <row r="53" spans="1:20" s="126" customFormat="1" ht="18.75" customHeight="1">
      <c r="A53" s="141"/>
      <c r="B53" s="988"/>
      <c r="C53" s="504"/>
      <c r="D53" s="536"/>
      <c r="E53" s="536"/>
      <c r="F53" s="537"/>
      <c r="G53" s="537"/>
      <c r="H53" s="537"/>
      <c r="I53" s="537"/>
      <c r="J53" s="537"/>
      <c r="K53" s="537"/>
      <c r="L53" s="538"/>
      <c r="M53" s="537"/>
      <c r="N53" s="537"/>
      <c r="O53" s="537"/>
      <c r="P53" s="537"/>
      <c r="Q53" s="537"/>
      <c r="R53" s="537"/>
      <c r="S53" s="149"/>
      <c r="T53" s="149"/>
    </row>
    <row r="54" spans="1:20" ht="15" customHeight="1">
      <c r="B54" s="988"/>
      <c r="D54" s="536"/>
      <c r="E54" s="536"/>
      <c r="F54" s="537"/>
      <c r="G54" s="537" t="s">
        <v>178</v>
      </c>
      <c r="H54" s="537"/>
      <c r="I54" s="537"/>
      <c r="J54" s="537"/>
      <c r="K54" s="537"/>
      <c r="L54" s="538"/>
      <c r="M54" s="537"/>
      <c r="N54" s="537"/>
      <c r="O54" s="537"/>
      <c r="P54" s="537"/>
      <c r="Q54" s="537"/>
      <c r="R54" s="537"/>
      <c r="S54" s="152"/>
      <c r="T54" s="152"/>
    </row>
    <row r="55" spans="1:20" ht="18">
      <c r="B55" s="1226" t="s">
        <v>110</v>
      </c>
      <c r="C55" s="1227"/>
      <c r="D55" s="1227"/>
      <c r="E55" s="1228"/>
      <c r="F55" s="541" t="s">
        <v>8</v>
      </c>
      <c r="G55" s="541" t="s">
        <v>8</v>
      </c>
      <c r="H55" s="1211" t="s">
        <v>81</v>
      </c>
      <c r="I55" s="1229" t="s">
        <v>30</v>
      </c>
      <c r="J55" s="1230"/>
      <c r="K55" s="1231" t="s">
        <v>111</v>
      </c>
      <c r="L55" s="1233" t="s">
        <v>112</v>
      </c>
      <c r="M55" s="1209" t="s">
        <v>113</v>
      </c>
      <c r="N55" s="1210"/>
      <c r="O55" s="1211" t="s">
        <v>83</v>
      </c>
      <c r="P55" s="542" t="s">
        <v>19</v>
      </c>
      <c r="Q55" s="543" t="s">
        <v>1</v>
      </c>
    </row>
    <row r="56" spans="1:20" ht="33">
      <c r="B56" s="983" t="s">
        <v>2</v>
      </c>
      <c r="C56" s="510" t="s">
        <v>88</v>
      </c>
      <c r="D56" s="511" t="s">
        <v>89</v>
      </c>
      <c r="E56" s="510" t="s">
        <v>90</v>
      </c>
      <c r="F56" s="544" t="s">
        <v>11</v>
      </c>
      <c r="G56" s="544" t="s">
        <v>12</v>
      </c>
      <c r="H56" s="1212"/>
      <c r="I56" s="545" t="s">
        <v>32</v>
      </c>
      <c r="J56" s="546" t="s">
        <v>33</v>
      </c>
      <c r="K56" s="1232"/>
      <c r="L56" s="1234"/>
      <c r="M56" s="547" t="s">
        <v>114</v>
      </c>
      <c r="N56" s="548" t="s">
        <v>115</v>
      </c>
      <c r="O56" s="1212"/>
      <c r="P56" s="549" t="s">
        <v>22</v>
      </c>
      <c r="Q56" s="550" t="s">
        <v>34</v>
      </c>
    </row>
    <row r="57" spans="1:20" ht="18.75" thickBot="1">
      <c r="B57" s="984">
        <v>1</v>
      </c>
      <c r="C57" s="513">
        <v>2</v>
      </c>
      <c r="D57" s="512">
        <v>3</v>
      </c>
      <c r="E57" s="514">
        <v>4</v>
      </c>
      <c r="F57" s="515">
        <v>5</v>
      </c>
      <c r="G57" s="515">
        <v>6</v>
      </c>
      <c r="H57" s="515" t="s">
        <v>96</v>
      </c>
      <c r="I57" s="515">
        <v>8</v>
      </c>
      <c r="J57" s="516">
        <v>9</v>
      </c>
      <c r="K57" s="515">
        <v>10</v>
      </c>
      <c r="L57" s="516" t="s">
        <v>116</v>
      </c>
      <c r="M57" s="515">
        <v>12</v>
      </c>
      <c r="N57" s="515" t="s">
        <v>117</v>
      </c>
      <c r="O57" s="515" t="s">
        <v>118</v>
      </c>
      <c r="P57" s="515">
        <v>15</v>
      </c>
      <c r="Q57" s="515" t="s">
        <v>119</v>
      </c>
    </row>
    <row r="58" spans="1:20" ht="30" customHeight="1" thickTop="1">
      <c r="B58" s="989"/>
      <c r="C58" s="499"/>
      <c r="D58" s="551"/>
      <c r="E58" s="552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504"/>
      <c r="S58" s="141"/>
      <c r="T58" s="141"/>
    </row>
    <row r="59" spans="1:20" ht="30" customHeight="1">
      <c r="B59" s="1060"/>
      <c r="C59" s="730"/>
      <c r="D59" s="1061"/>
      <c r="E59" s="1062"/>
      <c r="F59" s="1066"/>
      <c r="G59" s="1066"/>
      <c r="H59" s="1066"/>
      <c r="I59" s="1066"/>
      <c r="J59" s="1066"/>
      <c r="K59" s="1066"/>
      <c r="L59" s="1066"/>
      <c r="M59" s="1066"/>
      <c r="N59" s="1066"/>
      <c r="O59" s="1066"/>
      <c r="P59" s="1066"/>
      <c r="Q59" s="1066"/>
      <c r="R59" s="565"/>
      <c r="S59" s="153"/>
      <c r="T59" s="153"/>
    </row>
    <row r="60" spans="1:20" ht="30" customHeight="1">
      <c r="B60" s="1074"/>
      <c r="C60" s="1075"/>
      <c r="D60" s="1076"/>
      <c r="E60" s="1077"/>
      <c r="F60" s="1078"/>
      <c r="G60" s="1078"/>
      <c r="H60" s="1078"/>
      <c r="I60" s="1078"/>
      <c r="J60" s="1078"/>
      <c r="K60" s="1079"/>
      <c r="L60" s="1079"/>
      <c r="M60" s="1078"/>
      <c r="N60" s="1078"/>
      <c r="O60" s="1078"/>
      <c r="P60" s="1078"/>
      <c r="Q60" s="1078"/>
      <c r="R60" s="565"/>
      <c r="S60" s="153"/>
      <c r="T60" s="153"/>
    </row>
    <row r="61" spans="1:20" s="126" customFormat="1" ht="9.9499999999999993" customHeight="1" thickBot="1">
      <c r="A61" s="141"/>
      <c r="B61" s="1080"/>
      <c r="C61" s="787"/>
      <c r="D61" s="783"/>
      <c r="E61" s="788"/>
      <c r="F61" s="1081"/>
      <c r="G61" s="1081"/>
      <c r="H61" s="1081"/>
      <c r="I61" s="1081"/>
      <c r="J61" s="1081"/>
      <c r="K61" s="1081"/>
      <c r="L61" s="1081"/>
      <c r="M61" s="1081"/>
      <c r="N61" s="1082"/>
      <c r="O61" s="1082"/>
      <c r="P61" s="1081"/>
      <c r="Q61" s="1081"/>
      <c r="R61" s="565"/>
      <c r="S61" s="1083"/>
      <c r="T61" s="140"/>
    </row>
    <row r="62" spans="1:20" ht="30" customHeight="1" thickTop="1" thickBot="1">
      <c r="C62" s="553"/>
      <c r="D62" s="1213" t="s">
        <v>1</v>
      </c>
      <c r="E62" s="1214"/>
      <c r="F62" s="1067">
        <f t="shared" ref="F62:K62" si="39">SUM(F58:F60)</f>
        <v>0</v>
      </c>
      <c r="G62" s="1067">
        <f t="shared" si="39"/>
        <v>0</v>
      </c>
      <c r="H62" s="1067">
        <f t="shared" si="39"/>
        <v>0</v>
      </c>
      <c r="I62" s="1067">
        <f t="shared" si="39"/>
        <v>0</v>
      </c>
      <c r="J62" s="1067">
        <f t="shared" si="39"/>
        <v>0</v>
      </c>
      <c r="K62" s="1067">
        <f t="shared" si="39"/>
        <v>0</v>
      </c>
      <c r="L62" s="1068">
        <f>IFERROR(AVERAGE(L58),0)</f>
        <v>0</v>
      </c>
      <c r="M62" s="1067">
        <f>IFERROR(AVERAGE(M58:M61),0)</f>
        <v>0</v>
      </c>
      <c r="N62" s="1067">
        <f>SUM(N58:N60)</f>
        <v>0</v>
      </c>
      <c r="O62" s="1067">
        <f>SUM(O58:O60)</f>
        <v>0</v>
      </c>
      <c r="P62" s="1067">
        <f>IFERROR(Q62/O62,0)</f>
        <v>0</v>
      </c>
      <c r="Q62" s="1067">
        <f>SUM(Q58:Q60)</f>
        <v>0</v>
      </c>
      <c r="R62" s="565"/>
      <c r="S62" s="153"/>
      <c r="T62" s="153"/>
    </row>
    <row r="63" spans="1:20" ht="30" customHeight="1" thickTop="1">
      <c r="A63" s="141" t="s">
        <v>193</v>
      </c>
      <c r="C63" s="961"/>
      <c r="D63" s="1250" t="s">
        <v>105</v>
      </c>
      <c r="E63" s="1251"/>
      <c r="F63" s="1069">
        <f>F62</f>
        <v>0</v>
      </c>
      <c r="G63" s="1069">
        <f t="shared" ref="G63:O63" si="40">G62</f>
        <v>0</v>
      </c>
      <c r="H63" s="1069">
        <f t="shared" si="40"/>
        <v>0</v>
      </c>
      <c r="I63" s="1069">
        <f t="shared" si="40"/>
        <v>0</v>
      </c>
      <c r="J63" s="1069">
        <f t="shared" si="40"/>
        <v>0</v>
      </c>
      <c r="K63" s="1069">
        <f t="shared" si="40"/>
        <v>0</v>
      </c>
      <c r="L63" s="1040">
        <f t="shared" si="40"/>
        <v>0</v>
      </c>
      <c r="M63" s="1069">
        <f t="shared" si="40"/>
        <v>0</v>
      </c>
      <c r="N63" s="1069">
        <f t="shared" si="40"/>
        <v>0</v>
      </c>
      <c r="O63" s="1069">
        <f t="shared" si="40"/>
        <v>0</v>
      </c>
      <c r="P63" s="1067">
        <f>IFERROR(Q63/O63,0)</f>
        <v>0</v>
      </c>
      <c r="Q63" s="1069">
        <f>Q62</f>
        <v>0</v>
      </c>
      <c r="R63" s="565"/>
      <c r="S63" s="153"/>
      <c r="T63" s="153"/>
    </row>
    <row r="64" spans="1:20" ht="30" customHeight="1">
      <c r="A64" s="141" t="s">
        <v>193</v>
      </c>
      <c r="C64" s="961"/>
      <c r="D64" s="961"/>
      <c r="E64" s="961"/>
      <c r="F64" s="1070"/>
      <c r="G64" s="1070"/>
      <c r="H64" s="1070"/>
      <c r="I64" s="1070"/>
      <c r="J64" s="1070"/>
      <c r="K64" s="1070"/>
      <c r="L64" s="1071"/>
      <c r="M64" s="1070"/>
      <c r="N64" s="1070"/>
      <c r="O64" s="1070"/>
      <c r="P64" s="1070"/>
      <c r="Q64" s="1070"/>
      <c r="R64" s="504"/>
      <c r="S64" s="141"/>
      <c r="T64" s="141"/>
    </row>
    <row r="65" spans="1:21" ht="26.25" customHeight="1">
      <c r="B65" s="981" t="s">
        <v>156</v>
      </c>
      <c r="C65" s="503"/>
      <c r="E65" s="812" t="s">
        <v>78</v>
      </c>
      <c r="F65" s="927">
        <f>F2+1</f>
        <v>43923</v>
      </c>
      <c r="H65" s="505"/>
      <c r="I65" s="506"/>
      <c r="J65" s="506"/>
      <c r="K65" s="506"/>
      <c r="L65" s="506"/>
      <c r="M65" s="506"/>
      <c r="P65" s="507"/>
      <c r="Q65" s="508">
        <f ca="1">NOW()</f>
        <v>43925.3448125</v>
      </c>
    </row>
    <row r="66" spans="1:21" ht="15" hidden="1" customHeight="1">
      <c r="B66" s="982"/>
      <c r="C66" s="503"/>
      <c r="E66" s="812"/>
      <c r="F66" s="813"/>
      <c r="H66" s="506"/>
      <c r="I66" s="506"/>
      <c r="J66" s="506"/>
      <c r="K66" s="506"/>
      <c r="L66" s="506"/>
      <c r="M66" s="506"/>
      <c r="P66" s="507"/>
      <c r="Q66" s="508"/>
    </row>
    <row r="67" spans="1:21" s="126" customFormat="1" ht="18" hidden="1">
      <c r="A67" s="141"/>
      <c r="B67" s="1267" t="s">
        <v>120</v>
      </c>
      <c r="C67" s="1268"/>
      <c r="D67" s="1268"/>
      <c r="E67" s="1269"/>
      <c r="F67" s="991" t="s">
        <v>8</v>
      </c>
      <c r="G67" s="991" t="s">
        <v>8</v>
      </c>
      <c r="H67" s="992" t="s">
        <v>8</v>
      </c>
      <c r="I67" s="1270" t="s">
        <v>30</v>
      </c>
      <c r="J67" s="1271"/>
      <c r="K67" s="1272" t="s">
        <v>40</v>
      </c>
      <c r="L67" s="1273"/>
      <c r="M67" s="1274" t="s">
        <v>42</v>
      </c>
      <c r="N67" s="1274" t="s">
        <v>43</v>
      </c>
      <c r="O67" s="992" t="s">
        <v>19</v>
      </c>
      <c r="P67" s="993" t="s">
        <v>1</v>
      </c>
      <c r="Q67" s="1276" t="s">
        <v>126</v>
      </c>
      <c r="R67" s="1276" t="s">
        <v>127</v>
      </c>
      <c r="S67" s="994" t="s">
        <v>1</v>
      </c>
      <c r="T67" s="1278" t="s">
        <v>41</v>
      </c>
      <c r="U67" s="995" t="s">
        <v>1</v>
      </c>
    </row>
    <row r="68" spans="1:21" s="126" customFormat="1" ht="36" hidden="1">
      <c r="A68" s="141"/>
      <c r="B68" s="983" t="s">
        <v>2</v>
      </c>
      <c r="C68" s="554" t="s">
        <v>121</v>
      </c>
      <c r="D68" s="996" t="s">
        <v>89</v>
      </c>
      <c r="E68" s="555" t="s">
        <v>90</v>
      </c>
      <c r="F68" s="997" t="s">
        <v>11</v>
      </c>
      <c r="G68" s="997" t="s">
        <v>12</v>
      </c>
      <c r="H68" s="998" t="s">
        <v>13</v>
      </c>
      <c r="I68" s="999" t="s">
        <v>32</v>
      </c>
      <c r="J68" s="998" t="s">
        <v>33</v>
      </c>
      <c r="K68" s="1000" t="s">
        <v>14</v>
      </c>
      <c r="L68" s="1001" t="s">
        <v>15</v>
      </c>
      <c r="M68" s="1275"/>
      <c r="N68" s="1275"/>
      <c r="O68" s="1002" t="s">
        <v>22</v>
      </c>
      <c r="P68" s="1003" t="s">
        <v>23</v>
      </c>
      <c r="Q68" s="1277"/>
      <c r="R68" s="1277"/>
      <c r="S68" s="1004" t="s">
        <v>25</v>
      </c>
      <c r="T68" s="1279"/>
      <c r="U68" s="1005" t="s">
        <v>34</v>
      </c>
    </row>
    <row r="69" spans="1:21" s="126" customFormat="1" ht="33.75" hidden="1" thickBot="1">
      <c r="A69" s="141"/>
      <c r="B69" s="1006">
        <v>1</v>
      </c>
      <c r="C69" s="556">
        <v>2</v>
      </c>
      <c r="D69" s="1007">
        <v>3</v>
      </c>
      <c r="E69" s="556">
        <v>4</v>
      </c>
      <c r="F69" s="1008">
        <v>6</v>
      </c>
      <c r="G69" s="1009">
        <v>7</v>
      </c>
      <c r="H69" s="1010" t="s">
        <v>134</v>
      </c>
      <c r="I69" s="1009">
        <v>9</v>
      </c>
      <c r="J69" s="1008">
        <v>10</v>
      </c>
      <c r="K69" s="1009">
        <v>11</v>
      </c>
      <c r="L69" s="1008" t="s">
        <v>139</v>
      </c>
      <c r="M69" s="1009" t="s">
        <v>140</v>
      </c>
      <c r="N69" s="1009" t="s">
        <v>141</v>
      </c>
      <c r="O69" s="1008">
        <v>15</v>
      </c>
      <c r="P69" s="1011" t="s">
        <v>142</v>
      </c>
      <c r="Q69" s="1012" t="s">
        <v>146</v>
      </c>
      <c r="R69" s="1013" t="s">
        <v>147</v>
      </c>
      <c r="S69" s="1014" t="s">
        <v>148</v>
      </c>
      <c r="T69" s="1014" t="s">
        <v>149</v>
      </c>
      <c r="U69" s="1015" t="s">
        <v>150</v>
      </c>
    </row>
    <row r="70" spans="1:21" s="126" customFormat="1" ht="30" hidden="1" customHeight="1" thickTop="1">
      <c r="A70" s="141"/>
      <c r="B70" s="498"/>
      <c r="C70" s="499"/>
      <c r="D70" s="500"/>
      <c r="E70" s="517"/>
      <c r="F70" s="1034"/>
      <c r="G70" s="1034"/>
      <c r="H70" s="1034"/>
      <c r="I70" s="1034">
        <f>IFERROR(J70/H70%,0)</f>
        <v>0</v>
      </c>
      <c r="J70" s="1034"/>
      <c r="K70" s="1034"/>
      <c r="L70" s="1034"/>
      <c r="M70" s="1034"/>
      <c r="N70" s="1034"/>
      <c r="O70" s="1034"/>
      <c r="P70" s="1034"/>
      <c r="Q70" s="1034"/>
      <c r="R70" s="1034"/>
      <c r="S70" s="1034"/>
      <c r="T70" s="1034"/>
      <c r="U70" s="1034"/>
    </row>
    <row r="71" spans="1:21" s="126" customFormat="1" ht="30" hidden="1" customHeight="1">
      <c r="A71" s="141"/>
      <c r="B71" s="498"/>
      <c r="C71" s="499"/>
      <c r="D71" s="500"/>
      <c r="E71" s="517"/>
      <c r="F71" s="1034"/>
      <c r="G71" s="1034"/>
      <c r="H71" s="1034"/>
      <c r="I71" s="1034">
        <f t="shared" ref="I71:I75" si="41">IFERROR(J71/H71%,0)</f>
        <v>0</v>
      </c>
      <c r="J71" s="1034"/>
      <c r="K71" s="1034"/>
      <c r="L71" s="1034"/>
      <c r="M71" s="1034"/>
      <c r="N71" s="1034"/>
      <c r="O71" s="1034"/>
      <c r="P71" s="1034"/>
      <c r="Q71" s="1034"/>
      <c r="R71" s="1034"/>
      <c r="S71" s="1034"/>
      <c r="T71" s="1034"/>
      <c r="U71" s="1034"/>
    </row>
    <row r="72" spans="1:21" s="126" customFormat="1" ht="30" hidden="1" customHeight="1">
      <c r="A72" s="141"/>
      <c r="B72" s="498"/>
      <c r="C72" s="499"/>
      <c r="D72" s="500"/>
      <c r="E72" s="517"/>
      <c r="F72" s="1034"/>
      <c r="G72" s="1034"/>
      <c r="H72" s="1034"/>
      <c r="I72" s="1034">
        <f t="shared" si="41"/>
        <v>0</v>
      </c>
      <c r="J72" s="1034"/>
      <c r="K72" s="1034"/>
      <c r="L72" s="1034"/>
      <c r="M72" s="1034"/>
      <c r="N72" s="1034"/>
      <c r="O72" s="1034"/>
      <c r="P72" s="1034"/>
      <c r="Q72" s="1034"/>
      <c r="R72" s="1034"/>
      <c r="S72" s="1034"/>
      <c r="T72" s="1034"/>
      <c r="U72" s="1034"/>
    </row>
    <row r="73" spans="1:21" ht="9.9499999999999993" hidden="1" customHeight="1" thickBot="1">
      <c r="B73" s="985"/>
      <c r="C73" s="557"/>
      <c r="D73" s="558"/>
      <c r="E73" s="559"/>
      <c r="F73" s="1035"/>
      <c r="G73" s="1035"/>
      <c r="H73" s="1035"/>
      <c r="I73" s="1035">
        <f t="shared" si="41"/>
        <v>0</v>
      </c>
      <c r="J73" s="1035"/>
      <c r="K73" s="1035"/>
      <c r="L73" s="1036"/>
      <c r="M73" s="1035"/>
      <c r="N73" s="1035"/>
      <c r="O73" s="1035"/>
      <c r="P73" s="1035"/>
      <c r="Q73" s="1035"/>
      <c r="R73" s="1037"/>
      <c r="S73" s="1038"/>
      <c r="T73" s="1038"/>
      <c r="U73" s="1038"/>
    </row>
    <row r="74" spans="1:21" ht="30" hidden="1" customHeight="1" thickTop="1" thickBot="1">
      <c r="B74" s="1280" t="s">
        <v>1</v>
      </c>
      <c r="C74" s="1281"/>
      <c r="D74" s="1282"/>
      <c r="E74" s="560">
        <f>SUM(E70:E73)</f>
        <v>0</v>
      </c>
      <c r="F74" s="789">
        <f>SUM(F70:F73)</f>
        <v>0</v>
      </c>
      <c r="G74" s="789">
        <f>SUM(G70:G73)</f>
        <v>0</v>
      </c>
      <c r="H74" s="789">
        <f>SUM(H70:H73)</f>
        <v>0</v>
      </c>
      <c r="I74" s="789">
        <f t="shared" si="41"/>
        <v>0</v>
      </c>
      <c r="J74" s="789">
        <f>SUM(J70:J73)</f>
        <v>0</v>
      </c>
      <c r="K74" s="789">
        <f>SUM(K70:K73)</f>
        <v>0</v>
      </c>
      <c r="L74" s="789">
        <f>SUM(L70:L73)</f>
        <v>0</v>
      </c>
      <c r="M74" s="789">
        <f>SUM(M70:M73)</f>
        <v>0</v>
      </c>
      <c r="N74" s="789">
        <f>SUM(N70:N73)</f>
        <v>0</v>
      </c>
      <c r="O74" s="789"/>
      <c r="P74" s="789">
        <f t="shared" ref="P74:U74" si="42">SUM(P70:P73)</f>
        <v>0</v>
      </c>
      <c r="Q74" s="789">
        <f t="shared" si="42"/>
        <v>0</v>
      </c>
      <c r="R74" s="789">
        <f t="shared" si="42"/>
        <v>0</v>
      </c>
      <c r="S74" s="1039">
        <f t="shared" si="42"/>
        <v>0</v>
      </c>
      <c r="T74" s="1039">
        <f t="shared" si="42"/>
        <v>0</v>
      </c>
      <c r="U74" s="1039">
        <f t="shared" si="42"/>
        <v>0</v>
      </c>
    </row>
    <row r="75" spans="1:21" ht="30" hidden="1" customHeight="1" thickTop="1" thickBot="1">
      <c r="B75" s="1260" t="s">
        <v>123</v>
      </c>
      <c r="C75" s="1261"/>
      <c r="D75" s="1262"/>
      <c r="E75" s="915">
        <f>E74</f>
        <v>0</v>
      </c>
      <c r="F75" s="1040">
        <f>F12+F74</f>
        <v>0</v>
      </c>
      <c r="G75" s="1040">
        <f>G12+G74</f>
        <v>0</v>
      </c>
      <c r="H75" s="1040">
        <f>H12+H74</f>
        <v>0</v>
      </c>
      <c r="I75" s="789">
        <f t="shared" si="41"/>
        <v>0</v>
      </c>
      <c r="J75" s="1040">
        <f>J12+J74</f>
        <v>0</v>
      </c>
      <c r="K75" s="1040">
        <f>K12+K74</f>
        <v>0</v>
      </c>
      <c r="L75" s="1040">
        <f>L12+L74</f>
        <v>0</v>
      </c>
      <c r="M75" s="1040">
        <f>M12+M74</f>
        <v>0</v>
      </c>
      <c r="N75" s="1040">
        <f>N12+N74</f>
        <v>0</v>
      </c>
      <c r="O75" s="1040"/>
      <c r="P75" s="1040">
        <f t="shared" ref="P75:U75" si="43">P12+P74</f>
        <v>0</v>
      </c>
      <c r="Q75" s="1040">
        <f t="shared" si="43"/>
        <v>0</v>
      </c>
      <c r="R75" s="1040">
        <f t="shared" si="43"/>
        <v>0</v>
      </c>
      <c r="S75" s="1040">
        <f t="shared" si="43"/>
        <v>0</v>
      </c>
      <c r="T75" s="1040">
        <f t="shared" si="43"/>
        <v>0</v>
      </c>
      <c r="U75" s="1040">
        <f t="shared" si="43"/>
        <v>0</v>
      </c>
    </row>
    <row r="76" spans="1:21" ht="24.95" hidden="1" customHeight="1" thickTop="1">
      <c r="B76" s="986"/>
      <c r="C76" s="959"/>
      <c r="D76" s="959"/>
      <c r="E76" s="561"/>
      <c r="F76" s="562"/>
      <c r="G76" s="562"/>
      <c r="H76" s="562"/>
      <c r="I76" s="562"/>
      <c r="J76" s="562"/>
      <c r="K76" s="562"/>
      <c r="L76" s="562"/>
      <c r="M76" s="562"/>
      <c r="N76" s="562"/>
      <c r="O76" s="562"/>
      <c r="P76" s="562"/>
      <c r="Q76" s="563"/>
      <c r="R76" s="563"/>
      <c r="S76" s="203"/>
      <c r="T76" s="126"/>
    </row>
    <row r="77" spans="1:21" ht="54">
      <c r="B77" s="1263" t="s">
        <v>165</v>
      </c>
      <c r="C77" s="1264"/>
      <c r="D77" s="1264"/>
      <c r="E77" s="1265"/>
      <c r="F77" s="956" t="s">
        <v>79</v>
      </c>
      <c r="G77" s="956" t="s">
        <v>80</v>
      </c>
      <c r="H77" s="956" t="s">
        <v>81</v>
      </c>
      <c r="I77" s="1246" t="s">
        <v>82</v>
      </c>
      <c r="J77" s="1247"/>
      <c r="K77" s="956" t="s">
        <v>83</v>
      </c>
      <c r="L77" s="956" t="s">
        <v>84</v>
      </c>
      <c r="M77" s="956" t="s">
        <v>85</v>
      </c>
      <c r="N77" s="1237" t="s">
        <v>126</v>
      </c>
      <c r="O77" s="1239" t="s">
        <v>171</v>
      </c>
      <c r="P77" s="956" t="s">
        <v>86</v>
      </c>
      <c r="Q77" s="1248" t="s">
        <v>39</v>
      </c>
      <c r="R77" s="1248" t="s">
        <v>87</v>
      </c>
      <c r="S77" s="1266"/>
      <c r="T77" s="960"/>
    </row>
    <row r="78" spans="1:21" ht="36">
      <c r="B78" s="983" t="s">
        <v>2</v>
      </c>
      <c r="C78" s="510" t="s">
        <v>88</v>
      </c>
      <c r="D78" s="613" t="s">
        <v>89</v>
      </c>
      <c r="E78" s="510" t="s">
        <v>90</v>
      </c>
      <c r="F78" s="826" t="s">
        <v>168</v>
      </c>
      <c r="G78" s="826" t="s">
        <v>169</v>
      </c>
      <c r="H78" s="826" t="s">
        <v>91</v>
      </c>
      <c r="I78" s="1016" t="s">
        <v>14</v>
      </c>
      <c r="J78" s="958" t="s">
        <v>15</v>
      </c>
      <c r="K78" s="826" t="s">
        <v>92</v>
      </c>
      <c r="L78" s="958" t="s">
        <v>93</v>
      </c>
      <c r="M78" s="958" t="s">
        <v>94</v>
      </c>
      <c r="N78" s="1238"/>
      <c r="O78" s="1240"/>
      <c r="P78" s="958" t="s">
        <v>95</v>
      </c>
      <c r="Q78" s="1249"/>
      <c r="R78" s="1249"/>
      <c r="S78" s="1266"/>
      <c r="T78" s="960"/>
    </row>
    <row r="79" spans="1:21" ht="36.75" thickBot="1">
      <c r="B79" s="1006">
        <v>1</v>
      </c>
      <c r="C79" s="513">
        <v>2</v>
      </c>
      <c r="D79" s="1017">
        <v>3</v>
      </c>
      <c r="E79" s="513">
        <v>4</v>
      </c>
      <c r="F79" s="1018">
        <v>5</v>
      </c>
      <c r="G79" s="1018">
        <v>6</v>
      </c>
      <c r="H79" s="1018" t="s">
        <v>96</v>
      </c>
      <c r="I79" s="1018">
        <v>8</v>
      </c>
      <c r="J79" s="1019" t="s">
        <v>97</v>
      </c>
      <c r="K79" s="1018" t="s">
        <v>98</v>
      </c>
      <c r="L79" s="1020">
        <v>11</v>
      </c>
      <c r="M79" s="1018" t="s">
        <v>99</v>
      </c>
      <c r="N79" s="1018" t="s">
        <v>128</v>
      </c>
      <c r="O79" s="1018" t="s">
        <v>132</v>
      </c>
      <c r="P79" s="1018" t="s">
        <v>133</v>
      </c>
      <c r="Q79" s="1018" t="s">
        <v>129</v>
      </c>
      <c r="R79" s="1018" t="s">
        <v>122</v>
      </c>
      <c r="S79" s="144"/>
      <c r="T79" s="145"/>
    </row>
    <row r="80" spans="1:21" s="126" customFormat="1" ht="30" customHeight="1" thickTop="1">
      <c r="A80" s="141"/>
      <c r="B80" s="498" t="s">
        <v>203</v>
      </c>
      <c r="C80" s="499" t="s">
        <v>201</v>
      </c>
      <c r="D80" s="500" t="s">
        <v>182</v>
      </c>
      <c r="E80" s="517">
        <v>1</v>
      </c>
      <c r="F80" s="1042">
        <f>'KB CMI TYPE A'!J13</f>
        <v>7180</v>
      </c>
      <c r="G80" s="1042">
        <f>'KB CMI TYPE A'!K13</f>
        <v>3940</v>
      </c>
      <c r="H80" s="1042">
        <f>'KB CMI TYPE A'!L13</f>
        <v>3240</v>
      </c>
      <c r="I80" s="1034">
        <f>IFERROR(J80/H80%,0)</f>
        <v>6</v>
      </c>
      <c r="J80" s="1042">
        <f>'KB CMI TYPE A'!N13</f>
        <v>194.4</v>
      </c>
      <c r="K80" s="1042">
        <f>'KB CMI TYPE A'!O13</f>
        <v>3045.6</v>
      </c>
      <c r="L80" s="1034">
        <f>M80/K80</f>
        <v>2500</v>
      </c>
      <c r="M80" s="1042">
        <f>'KB CMI TYPE A'!Q13</f>
        <v>7614000</v>
      </c>
      <c r="N80" s="1043">
        <f t="shared" ref="N80" si="44">ROUND(L80*0.5025%,2)</f>
        <v>12.56</v>
      </c>
      <c r="O80" s="1043">
        <f t="shared" ref="O80" si="45">L80+N80</f>
        <v>2512.56</v>
      </c>
      <c r="P80" s="1042">
        <f>'KB CMI TYPE A'!T13</f>
        <v>7652253</v>
      </c>
      <c r="Q80" s="1042">
        <f>'KB CMI TYPE A'!U13</f>
        <v>38261</v>
      </c>
      <c r="R80" s="1042">
        <f>'KB CMI TYPE A'!V13</f>
        <v>7613992</v>
      </c>
      <c r="S80" s="123"/>
      <c r="T80" s="140"/>
      <c r="U80" s="331"/>
    </row>
    <row r="81" spans="1:20" s="126" customFormat="1" ht="9.9499999999999993" customHeight="1" thickBot="1">
      <c r="A81" s="141"/>
      <c r="B81" s="518"/>
      <c r="C81" s="519"/>
      <c r="D81" s="520"/>
      <c r="E81" s="521"/>
      <c r="F81" s="1036"/>
      <c r="G81" s="1035"/>
      <c r="H81" s="1035"/>
      <c r="I81" s="1035"/>
      <c r="J81" s="1036"/>
      <c r="K81" s="1036"/>
      <c r="L81" s="1036"/>
      <c r="M81" s="1035"/>
      <c r="N81" s="1035"/>
      <c r="O81" s="1035"/>
      <c r="P81" s="1044"/>
      <c r="Q81" s="1036"/>
      <c r="R81" s="1036"/>
      <c r="S81" s="146"/>
      <c r="T81" s="142"/>
    </row>
    <row r="82" spans="1:20" s="126" customFormat="1" ht="30" customHeight="1" thickTop="1">
      <c r="A82" s="141"/>
      <c r="B82" s="987"/>
      <c r="C82" s="504"/>
      <c r="D82" s="522" t="s">
        <v>1</v>
      </c>
      <c r="E82" s="523">
        <f>SUM(E80:E81)</f>
        <v>1</v>
      </c>
      <c r="F82" s="1045">
        <f>SUM(F80:F81)</f>
        <v>7180</v>
      </c>
      <c r="G82" s="1045">
        <f>SUM(G80:G81)</f>
        <v>3940</v>
      </c>
      <c r="H82" s="1045">
        <f>SUM(H80:H81)</f>
        <v>3240</v>
      </c>
      <c r="I82" s="1045">
        <f t="shared" ref="I82:I83" si="46">IFERROR(J82/H82%,0)</f>
        <v>6</v>
      </c>
      <c r="J82" s="1045">
        <f>SUM(J80:J81)</f>
        <v>194.4</v>
      </c>
      <c r="K82" s="1045">
        <f>SUM(K80:K81)</f>
        <v>3045.6</v>
      </c>
      <c r="L82" s="1046"/>
      <c r="M82" s="1045">
        <f>SUM(M80:M81)</f>
        <v>7614000</v>
      </c>
      <c r="N82" s="1045"/>
      <c r="O82" s="1045">
        <f>IFERROR(P82/K82,0)</f>
        <v>2512.560086682427</v>
      </c>
      <c r="P82" s="1045">
        <f>SUM(P80:P81)</f>
        <v>7652253</v>
      </c>
      <c r="Q82" s="1045">
        <f>SUM(Q80:Q81)</f>
        <v>38261</v>
      </c>
      <c r="R82" s="1045">
        <f>SUM(R80:R81)</f>
        <v>7613992</v>
      </c>
      <c r="S82" s="147"/>
      <c r="T82" s="292"/>
    </row>
    <row r="83" spans="1:20" s="126" customFormat="1" ht="30" customHeight="1">
      <c r="A83" s="141"/>
      <c r="B83" s="988"/>
      <c r="C83" s="504"/>
      <c r="D83" s="1250" t="s">
        <v>105</v>
      </c>
      <c r="E83" s="1251"/>
      <c r="F83" s="1047">
        <f>F21+F82</f>
        <v>21050</v>
      </c>
      <c r="G83" s="1047">
        <f>G21+G82</f>
        <v>11770</v>
      </c>
      <c r="H83" s="1047">
        <f>H21+H82</f>
        <v>9280</v>
      </c>
      <c r="I83" s="1047">
        <f t="shared" si="46"/>
        <v>6</v>
      </c>
      <c r="J83" s="1047">
        <f>J21+J82</f>
        <v>556.79999999999995</v>
      </c>
      <c r="K83" s="1047">
        <f>K21+K82</f>
        <v>8723.2000000000007</v>
      </c>
      <c r="L83" s="1048"/>
      <c r="M83" s="1047">
        <f>M21+M82</f>
        <v>21808000</v>
      </c>
      <c r="N83" s="1047"/>
      <c r="O83" s="1047">
        <f>IFERROR(P83/K83,0)</f>
        <v>2512.5600696991928</v>
      </c>
      <c r="P83" s="1047">
        <f>P21+P82</f>
        <v>21917564</v>
      </c>
      <c r="Q83" s="1047">
        <f>Q21+Q82</f>
        <v>109588</v>
      </c>
      <c r="R83" s="1047">
        <f>R21+R82</f>
        <v>21807976</v>
      </c>
      <c r="S83" s="148"/>
      <c r="T83" s="293"/>
    </row>
    <row r="84" spans="1:20" s="126" customFormat="1" ht="24.95" hidden="1" customHeight="1">
      <c r="A84" s="141"/>
      <c r="B84" s="988"/>
      <c r="C84" s="524"/>
      <c r="D84" s="961"/>
      <c r="E84" s="961"/>
      <c r="F84" s="526"/>
      <c r="G84" s="526"/>
      <c r="H84" s="526"/>
      <c r="I84" s="526"/>
      <c r="J84" s="526"/>
      <c r="K84" s="575"/>
      <c r="L84" s="527"/>
      <c r="M84" s="526"/>
      <c r="N84" s="526"/>
      <c r="O84" s="526"/>
      <c r="P84" s="526"/>
      <c r="Q84" s="528"/>
      <c r="R84" s="509"/>
      <c r="S84" s="125"/>
      <c r="T84" s="125"/>
    </row>
    <row r="85" spans="1:20" s="126" customFormat="1" ht="54" hidden="1">
      <c r="A85" s="141"/>
      <c r="B85" s="1243" t="s">
        <v>166</v>
      </c>
      <c r="C85" s="1244"/>
      <c r="D85" s="1244"/>
      <c r="E85" s="1245"/>
      <c r="F85" s="956" t="s">
        <v>79</v>
      </c>
      <c r="G85" s="956" t="s">
        <v>80</v>
      </c>
      <c r="H85" s="956" t="s">
        <v>81</v>
      </c>
      <c r="I85" s="1246" t="s">
        <v>82</v>
      </c>
      <c r="J85" s="1247"/>
      <c r="K85" s="956" t="s">
        <v>83</v>
      </c>
      <c r="L85" s="956" t="s">
        <v>84</v>
      </c>
      <c r="M85" s="956" t="s">
        <v>85</v>
      </c>
      <c r="N85" s="1237" t="s">
        <v>126</v>
      </c>
      <c r="O85" s="1239" t="s">
        <v>171</v>
      </c>
      <c r="P85" s="956" t="s">
        <v>86</v>
      </c>
      <c r="Q85" s="1248" t="s">
        <v>131</v>
      </c>
      <c r="R85" s="1248" t="s">
        <v>87</v>
      </c>
      <c r="S85" s="423"/>
    </row>
    <row r="86" spans="1:20" s="126" customFormat="1" ht="36" hidden="1">
      <c r="A86" s="141"/>
      <c r="B86" s="983" t="s">
        <v>2</v>
      </c>
      <c r="C86" s="510" t="s">
        <v>88</v>
      </c>
      <c r="D86" s="613" t="s">
        <v>89</v>
      </c>
      <c r="E86" s="510" t="s">
        <v>90</v>
      </c>
      <c r="F86" s="826" t="s">
        <v>168</v>
      </c>
      <c r="G86" s="826" t="s">
        <v>169</v>
      </c>
      <c r="H86" s="826" t="s">
        <v>91</v>
      </c>
      <c r="I86" s="1016" t="s">
        <v>14</v>
      </c>
      <c r="J86" s="958" t="s">
        <v>15</v>
      </c>
      <c r="K86" s="826" t="s">
        <v>92</v>
      </c>
      <c r="L86" s="958" t="s">
        <v>93</v>
      </c>
      <c r="M86" s="958" t="s">
        <v>94</v>
      </c>
      <c r="N86" s="1238"/>
      <c r="O86" s="1240"/>
      <c r="P86" s="958" t="s">
        <v>95</v>
      </c>
      <c r="Q86" s="1249"/>
      <c r="R86" s="1249"/>
      <c r="S86" s="423"/>
    </row>
    <row r="87" spans="1:20" s="126" customFormat="1" ht="36.75" hidden="1" thickBot="1">
      <c r="A87" s="141"/>
      <c r="B87" s="1006">
        <v>1</v>
      </c>
      <c r="C87" s="513">
        <v>2</v>
      </c>
      <c r="D87" s="1017">
        <v>3</v>
      </c>
      <c r="E87" s="513">
        <v>4</v>
      </c>
      <c r="F87" s="1018">
        <v>5</v>
      </c>
      <c r="G87" s="1018">
        <v>6</v>
      </c>
      <c r="H87" s="1018" t="s">
        <v>96</v>
      </c>
      <c r="I87" s="1018">
        <v>8</v>
      </c>
      <c r="J87" s="1019" t="s">
        <v>97</v>
      </c>
      <c r="K87" s="1018" t="s">
        <v>98</v>
      </c>
      <c r="L87" s="1018">
        <v>11</v>
      </c>
      <c r="M87" s="1018" t="s">
        <v>99</v>
      </c>
      <c r="N87" s="1018" t="s">
        <v>128</v>
      </c>
      <c r="O87" s="1018" t="s">
        <v>132</v>
      </c>
      <c r="P87" s="1018" t="s">
        <v>133</v>
      </c>
      <c r="Q87" s="1018" t="s">
        <v>103</v>
      </c>
      <c r="R87" s="1018" t="s">
        <v>104</v>
      </c>
      <c r="S87" s="124"/>
      <c r="T87" s="150"/>
    </row>
    <row r="88" spans="1:20" s="126" customFormat="1" ht="30" hidden="1" customHeight="1" thickTop="1">
      <c r="A88" s="141"/>
      <c r="B88" s="496"/>
      <c r="C88" s="499" t="s">
        <v>36</v>
      </c>
      <c r="D88" s="497"/>
      <c r="E88" s="495"/>
      <c r="F88" s="1042"/>
      <c r="G88" s="1042"/>
      <c r="H88" s="1042"/>
      <c r="I88" s="1034">
        <f t="shared" ref="I88" si="47">IFERROR(J88/H88%,0)</f>
        <v>0</v>
      </c>
      <c r="J88" s="1042"/>
      <c r="K88" s="1042"/>
      <c r="L88" s="1034"/>
      <c r="M88" s="1042"/>
      <c r="N88" s="1049"/>
      <c r="O88" s="1049"/>
      <c r="P88" s="1042"/>
      <c r="Q88" s="1042"/>
      <c r="R88" s="1042"/>
      <c r="S88" s="124"/>
      <c r="T88" s="140"/>
    </row>
    <row r="89" spans="1:20" s="126" customFormat="1" ht="9.9499999999999993" hidden="1" customHeight="1" thickBot="1">
      <c r="A89" s="141"/>
      <c r="B89" s="532"/>
      <c r="C89" s="533"/>
      <c r="D89" s="534"/>
      <c r="E89" s="535"/>
      <c r="F89" s="1051"/>
      <c r="G89" s="1051"/>
      <c r="H89" s="1051"/>
      <c r="I89" s="1034"/>
      <c r="J89" s="1034"/>
      <c r="K89" s="1034"/>
      <c r="L89" s="1034"/>
      <c r="M89" s="1034"/>
      <c r="N89" s="1052"/>
      <c r="O89" s="1052"/>
      <c r="P89" s="1034"/>
      <c r="Q89" s="1034"/>
      <c r="R89" s="1034"/>
      <c r="S89" s="124"/>
      <c r="T89" s="140"/>
    </row>
    <row r="90" spans="1:20" s="126" customFormat="1" ht="30" hidden="1" customHeight="1" thickTop="1">
      <c r="A90" s="141"/>
      <c r="B90" s="988"/>
      <c r="C90" s="504"/>
      <c r="D90" s="522" t="s">
        <v>1</v>
      </c>
      <c r="E90" s="523">
        <f>SUM(E88:E89)</f>
        <v>0</v>
      </c>
      <c r="F90" s="1045">
        <f>SUM(F88:F89)</f>
        <v>0</v>
      </c>
      <c r="G90" s="1045">
        <f>SUM(G88:G89)</f>
        <v>0</v>
      </c>
      <c r="H90" s="1045">
        <f>SUM(H88:H89)</f>
        <v>0</v>
      </c>
      <c r="I90" s="1045">
        <f t="shared" ref="I90:I92" si="48">IFERROR(J90/H90%,0)</f>
        <v>0</v>
      </c>
      <c r="J90" s="1045">
        <f>SUM(J88:J89)</f>
        <v>0</v>
      </c>
      <c r="K90" s="1045">
        <f>SUM(K88:K89)</f>
        <v>0</v>
      </c>
      <c r="L90" s="1046"/>
      <c r="M90" s="1045">
        <f>SUM(M88:M89)</f>
        <v>0</v>
      </c>
      <c r="N90" s="1045"/>
      <c r="O90" s="1045">
        <f t="shared" ref="O90:O92" si="49">IFERROR(P90/K90,0)</f>
        <v>0</v>
      </c>
      <c r="P90" s="1045">
        <f>SUM(P88:P89)</f>
        <v>0</v>
      </c>
      <c r="Q90" s="1045">
        <f>SUM(Q88:Q89)</f>
        <v>0</v>
      </c>
      <c r="R90" s="1045">
        <f>SUM(R88:R89)</f>
        <v>0</v>
      </c>
      <c r="S90" s="125"/>
      <c r="T90" s="149"/>
    </row>
    <row r="91" spans="1:20" s="126" customFormat="1" ht="30" hidden="1" customHeight="1">
      <c r="A91" s="141"/>
      <c r="B91" s="988"/>
      <c r="C91" s="504"/>
      <c r="D91" s="1250" t="s">
        <v>105</v>
      </c>
      <c r="E91" s="1251"/>
      <c r="F91" s="1053">
        <f>F31+F90</f>
        <v>0</v>
      </c>
      <c r="G91" s="1053">
        <f t="shared" ref="G91:H91" si="50">+G90</f>
        <v>0</v>
      </c>
      <c r="H91" s="1053">
        <f t="shared" si="50"/>
        <v>0</v>
      </c>
      <c r="I91" s="1053">
        <f t="shared" si="48"/>
        <v>0</v>
      </c>
      <c r="J91" s="1053">
        <f t="shared" ref="J91:K91" si="51">+J90</f>
        <v>0</v>
      </c>
      <c r="K91" s="1053">
        <f t="shared" si="51"/>
        <v>0</v>
      </c>
      <c r="L91" s="1053"/>
      <c r="M91" s="1053">
        <f t="shared" ref="M91" si="52">+M90</f>
        <v>0</v>
      </c>
      <c r="N91" s="1053"/>
      <c r="O91" s="1053">
        <f t="shared" si="49"/>
        <v>0</v>
      </c>
      <c r="P91" s="1053">
        <f t="shared" ref="P91:R91" si="53">+P90</f>
        <v>0</v>
      </c>
      <c r="Q91" s="1053">
        <f t="shared" si="53"/>
        <v>0</v>
      </c>
      <c r="R91" s="1053">
        <f t="shared" si="53"/>
        <v>0</v>
      </c>
      <c r="S91" s="140"/>
      <c r="T91" s="294"/>
    </row>
    <row r="92" spans="1:20" s="126" customFormat="1" ht="30" hidden="1" customHeight="1">
      <c r="A92" s="141"/>
      <c r="B92" s="988"/>
      <c r="C92" s="1252" t="s">
        <v>170</v>
      </c>
      <c r="D92" s="1253"/>
      <c r="E92" s="1254"/>
      <c r="F92" s="1072">
        <f>F83+F91</f>
        <v>21050</v>
      </c>
      <c r="G92" s="1072">
        <f>G83+G91</f>
        <v>11770</v>
      </c>
      <c r="H92" s="1072">
        <f>H83+H91</f>
        <v>9280</v>
      </c>
      <c r="I92" s="1072">
        <f t="shared" si="48"/>
        <v>6</v>
      </c>
      <c r="J92" s="1072">
        <f>J83+J91</f>
        <v>556.79999999999995</v>
      </c>
      <c r="K92" s="1072">
        <f>K83+K91</f>
        <v>8723.2000000000007</v>
      </c>
      <c r="L92" s="1072"/>
      <c r="M92" s="1072">
        <f>M83+M91</f>
        <v>21808000</v>
      </c>
      <c r="N92" s="1073"/>
      <c r="O92" s="1073">
        <f t="shared" si="49"/>
        <v>2512.5600696991928</v>
      </c>
      <c r="P92" s="1072">
        <f>P83+P91</f>
        <v>21917564</v>
      </c>
      <c r="Q92" s="1072">
        <f>Q83+Q91</f>
        <v>109588</v>
      </c>
      <c r="R92" s="1072">
        <f>R83+R91</f>
        <v>21807976</v>
      </c>
      <c r="S92" s="140"/>
      <c r="T92" s="294"/>
    </row>
    <row r="93" spans="1:20" s="778" customFormat="1" ht="24.95" hidden="1" customHeight="1">
      <c r="A93" s="141"/>
      <c r="B93" s="988"/>
      <c r="C93" s="507"/>
      <c r="D93" s="961"/>
      <c r="E93" s="961"/>
      <c r="F93" s="567"/>
      <c r="G93" s="567"/>
      <c r="H93" s="567"/>
      <c r="I93" s="567"/>
      <c r="J93" s="567"/>
      <c r="K93" s="1063"/>
      <c r="L93" s="567"/>
      <c r="M93" s="567"/>
      <c r="N93" s="567"/>
      <c r="O93" s="567"/>
      <c r="P93" s="567"/>
      <c r="Q93" s="1064"/>
      <c r="R93" s="1064"/>
      <c r="S93" s="140"/>
      <c r="T93" s="294"/>
    </row>
    <row r="94" spans="1:20" s="126" customFormat="1" ht="23.25" hidden="1" customHeight="1">
      <c r="A94" s="141"/>
      <c r="B94" s="1255" t="s">
        <v>107</v>
      </c>
      <c r="C94" s="1256"/>
      <c r="D94" s="1256"/>
      <c r="E94" s="1257"/>
      <c r="F94" s="1059" t="s">
        <v>8</v>
      </c>
      <c r="G94" s="1021" t="s">
        <v>8</v>
      </c>
      <c r="H94" s="1022" t="s">
        <v>8</v>
      </c>
      <c r="I94" s="1258" t="s">
        <v>7</v>
      </c>
      <c r="J94" s="1259"/>
      <c r="K94" s="1021" t="s">
        <v>8</v>
      </c>
      <c r="L94" s="1022" t="s">
        <v>19</v>
      </c>
      <c r="M94" s="1023" t="s">
        <v>1</v>
      </c>
      <c r="N94" s="1023" t="s">
        <v>20</v>
      </c>
      <c r="O94" s="1022" t="s">
        <v>21</v>
      </c>
      <c r="P94" s="1023" t="s">
        <v>1</v>
      </c>
      <c r="Q94" s="1248" t="s">
        <v>39</v>
      </c>
      <c r="R94" s="1248" t="s">
        <v>87</v>
      </c>
      <c r="S94" s="423"/>
      <c r="T94" s="423"/>
    </row>
    <row r="95" spans="1:20" s="126" customFormat="1" ht="33" hidden="1">
      <c r="A95" s="141"/>
      <c r="B95" s="983" t="s">
        <v>2</v>
      </c>
      <c r="C95" s="510" t="s">
        <v>88</v>
      </c>
      <c r="D95" s="613" t="s">
        <v>89</v>
      </c>
      <c r="E95" s="510" t="s">
        <v>90</v>
      </c>
      <c r="F95" s="1024" t="s">
        <v>11</v>
      </c>
      <c r="G95" s="1024" t="s">
        <v>12</v>
      </c>
      <c r="H95" s="1025" t="s">
        <v>13</v>
      </c>
      <c r="I95" s="1026" t="s">
        <v>14</v>
      </c>
      <c r="J95" s="1027" t="s">
        <v>15</v>
      </c>
      <c r="K95" s="1024" t="s">
        <v>108</v>
      </c>
      <c r="L95" s="1028" t="s">
        <v>22</v>
      </c>
      <c r="M95" s="1029" t="s">
        <v>109</v>
      </c>
      <c r="N95" s="1029" t="s">
        <v>24</v>
      </c>
      <c r="O95" s="1028" t="s">
        <v>24</v>
      </c>
      <c r="P95" s="1029" t="s">
        <v>25</v>
      </c>
      <c r="Q95" s="1249"/>
      <c r="R95" s="1249"/>
      <c r="S95" s="423"/>
      <c r="T95" s="423"/>
    </row>
    <row r="96" spans="1:20" s="126" customFormat="1" ht="36.75" hidden="1" thickBot="1">
      <c r="A96" s="141"/>
      <c r="B96" s="1006">
        <v>1</v>
      </c>
      <c r="C96" s="513">
        <v>2</v>
      </c>
      <c r="D96" s="1017">
        <v>3</v>
      </c>
      <c r="E96" s="513">
        <v>4</v>
      </c>
      <c r="F96" s="1018">
        <v>5</v>
      </c>
      <c r="G96" s="1018">
        <v>6</v>
      </c>
      <c r="H96" s="1018" t="s">
        <v>96</v>
      </c>
      <c r="I96" s="1018">
        <v>8</v>
      </c>
      <c r="J96" s="1019" t="s">
        <v>97</v>
      </c>
      <c r="K96" s="1018" t="s">
        <v>98</v>
      </c>
      <c r="L96" s="1018">
        <v>11</v>
      </c>
      <c r="M96" s="1018" t="s">
        <v>99</v>
      </c>
      <c r="N96" s="1018" t="s">
        <v>100</v>
      </c>
      <c r="O96" s="1018" t="s">
        <v>101</v>
      </c>
      <c r="P96" s="1018" t="s">
        <v>102</v>
      </c>
      <c r="Q96" s="1018" t="s">
        <v>103</v>
      </c>
      <c r="R96" s="1018" t="s">
        <v>104</v>
      </c>
      <c r="S96" s="150"/>
      <c r="T96" s="150"/>
    </row>
    <row r="97" spans="1:20" s="126" customFormat="1" ht="30" hidden="1" customHeight="1" thickTop="1">
      <c r="A97" s="141"/>
      <c r="B97" s="529"/>
      <c r="C97" s="499" t="s">
        <v>36</v>
      </c>
      <c r="D97" s="530"/>
      <c r="E97" s="531"/>
      <c r="F97" s="1050"/>
      <c r="G97" s="1050"/>
      <c r="H97" s="1050"/>
      <c r="I97" s="1034"/>
      <c r="J97" s="1050"/>
      <c r="K97" s="1050"/>
      <c r="L97" s="1052"/>
      <c r="M97" s="1050"/>
      <c r="N97" s="1052"/>
      <c r="O97" s="1052"/>
      <c r="P97" s="1050"/>
      <c r="Q97" s="1050"/>
      <c r="R97" s="1050"/>
      <c r="S97" s="124"/>
      <c r="T97" s="140"/>
    </row>
    <row r="98" spans="1:20" s="126" customFormat="1" ht="9.9499999999999993" hidden="1" customHeight="1" thickBot="1">
      <c r="A98" s="141"/>
      <c r="B98" s="532"/>
      <c r="C98" s="533"/>
      <c r="D98" s="534"/>
      <c r="E98" s="535"/>
      <c r="F98" s="1051"/>
      <c r="G98" s="1051"/>
      <c r="H98" s="1051"/>
      <c r="I98" s="1034"/>
      <c r="J98" s="1034"/>
      <c r="K98" s="1034"/>
      <c r="L98" s="1034"/>
      <c r="M98" s="1034"/>
      <c r="N98" s="1052"/>
      <c r="O98" s="1052"/>
      <c r="P98" s="1034"/>
      <c r="Q98" s="1034"/>
      <c r="R98" s="1034"/>
      <c r="S98" s="124"/>
      <c r="T98" s="140"/>
    </row>
    <row r="99" spans="1:20" s="126" customFormat="1" ht="30" hidden="1" customHeight="1" thickTop="1">
      <c r="A99" s="141"/>
      <c r="B99" s="987"/>
      <c r="C99" s="504"/>
      <c r="D99" s="539" t="s">
        <v>1</v>
      </c>
      <c r="E99" s="540">
        <f>SUM(E97:E98)</f>
        <v>0</v>
      </c>
      <c r="F99" s="1045">
        <f>SUM(F97:F98)</f>
        <v>0</v>
      </c>
      <c r="G99" s="1045">
        <f>SUM(G97:G98)</f>
        <v>0</v>
      </c>
      <c r="H99" s="1045">
        <f>SUM(H97:H98)</f>
        <v>0</v>
      </c>
      <c r="I99" s="1045">
        <f t="shared" ref="I99:I100" si="54">IFERROR(J99/H99%,0)</f>
        <v>0</v>
      </c>
      <c r="J99" s="1045">
        <f>SUM(J97:J98)</f>
        <v>0</v>
      </c>
      <c r="K99" s="1045">
        <f>SUM(K97:K98)</f>
        <v>0</v>
      </c>
      <c r="L99" s="1046"/>
      <c r="M99" s="1045">
        <f>SUM(M97:M98)</f>
        <v>0</v>
      </c>
      <c r="N99" s="1045"/>
      <c r="O99" s="1045">
        <f>SUM(O97:O98)</f>
        <v>0</v>
      </c>
      <c r="P99" s="1045">
        <f>SUM(P97:P98)</f>
        <v>0</v>
      </c>
      <c r="Q99" s="1045">
        <f>SUM(Q97:Q98)</f>
        <v>0</v>
      </c>
      <c r="R99" s="1045">
        <f>SUM(R97:R98)</f>
        <v>0</v>
      </c>
      <c r="S99" s="149"/>
      <c r="T99" s="149"/>
    </row>
    <row r="100" spans="1:20" s="126" customFormat="1" ht="30" hidden="1" customHeight="1">
      <c r="A100" s="141"/>
      <c r="B100" s="988"/>
      <c r="C100" s="504"/>
      <c r="D100" s="1235" t="s">
        <v>105</v>
      </c>
      <c r="E100" s="1236"/>
      <c r="F100" s="1053">
        <f t="shared" ref="F100:K100" si="55">+F99</f>
        <v>0</v>
      </c>
      <c r="G100" s="1053">
        <f t="shared" si="55"/>
        <v>0</v>
      </c>
      <c r="H100" s="1053">
        <f t="shared" si="55"/>
        <v>0</v>
      </c>
      <c r="I100" s="1053">
        <f t="shared" si="54"/>
        <v>0</v>
      </c>
      <c r="J100" s="1053">
        <f t="shared" si="55"/>
        <v>0</v>
      </c>
      <c r="K100" s="1053">
        <f t="shared" si="55"/>
        <v>0</v>
      </c>
      <c r="L100" s="1054"/>
      <c r="M100" s="1053">
        <f t="shared" ref="M100" si="56">+M99</f>
        <v>0</v>
      </c>
      <c r="N100" s="1053"/>
      <c r="O100" s="1053">
        <f t="shared" ref="O100:R100" si="57">+O99</f>
        <v>0</v>
      </c>
      <c r="P100" s="1053">
        <f t="shared" si="57"/>
        <v>0</v>
      </c>
      <c r="Q100" s="1053">
        <f t="shared" si="57"/>
        <v>0</v>
      </c>
      <c r="R100" s="1053">
        <f t="shared" si="57"/>
        <v>0</v>
      </c>
      <c r="S100" s="149"/>
      <c r="T100" s="149"/>
    </row>
    <row r="101" spans="1:20" s="126" customFormat="1" ht="24.95" customHeight="1">
      <c r="A101" s="141"/>
      <c r="B101" s="988"/>
      <c r="C101" s="504"/>
      <c r="D101" s="961"/>
      <c r="E101" s="961"/>
      <c r="F101" s="961"/>
      <c r="G101" s="961"/>
      <c r="H101" s="961"/>
      <c r="I101" s="961"/>
      <c r="J101" s="961"/>
      <c r="K101" s="961"/>
      <c r="L101" s="961"/>
      <c r="M101" s="961"/>
      <c r="N101" s="961"/>
      <c r="O101" s="961"/>
      <c r="P101" s="961"/>
      <c r="Q101" s="961"/>
      <c r="R101" s="961"/>
      <c r="S101" s="140"/>
      <c r="T101" s="294"/>
    </row>
    <row r="102" spans="1:20" s="126" customFormat="1" ht="54">
      <c r="A102" s="141"/>
      <c r="B102" s="988"/>
      <c r="C102" s="504"/>
      <c r="D102" s="501"/>
      <c r="E102" s="1030" t="s">
        <v>1</v>
      </c>
      <c r="F102" s="956" t="s">
        <v>79</v>
      </c>
      <c r="G102" s="956" t="s">
        <v>80</v>
      </c>
      <c r="H102" s="956" t="s">
        <v>81</v>
      </c>
      <c r="I102" s="1237" t="s">
        <v>82</v>
      </c>
      <c r="J102" s="1237"/>
      <c r="K102" s="956" t="s">
        <v>83</v>
      </c>
      <c r="L102" s="956" t="s">
        <v>84</v>
      </c>
      <c r="M102" s="956" t="s">
        <v>85</v>
      </c>
      <c r="N102" s="1237" t="s">
        <v>126</v>
      </c>
      <c r="O102" s="1239" t="s">
        <v>171</v>
      </c>
      <c r="P102" s="956" t="s">
        <v>86</v>
      </c>
      <c r="Q102" s="1241" t="s">
        <v>39</v>
      </c>
      <c r="R102" s="1241" t="s">
        <v>87</v>
      </c>
      <c r="S102" s="125"/>
      <c r="T102" s="125"/>
    </row>
    <row r="103" spans="1:20" s="126" customFormat="1" ht="36">
      <c r="A103" s="141"/>
      <c r="B103" s="988"/>
      <c r="C103" s="504"/>
      <c r="D103" s="502"/>
      <c r="E103" s="1031" t="s">
        <v>106</v>
      </c>
      <c r="F103" s="1032" t="s">
        <v>168</v>
      </c>
      <c r="G103" s="1032" t="s">
        <v>169</v>
      </c>
      <c r="H103" s="1032" t="s">
        <v>91</v>
      </c>
      <c r="I103" s="1033" t="s">
        <v>14</v>
      </c>
      <c r="J103" s="957" t="s">
        <v>15</v>
      </c>
      <c r="K103" s="1032" t="s">
        <v>92</v>
      </c>
      <c r="L103" s="957" t="s">
        <v>93</v>
      </c>
      <c r="M103" s="957" t="s">
        <v>94</v>
      </c>
      <c r="N103" s="1238"/>
      <c r="O103" s="1240"/>
      <c r="P103" s="957" t="s">
        <v>95</v>
      </c>
      <c r="Q103" s="1242"/>
      <c r="R103" s="1242"/>
      <c r="S103" s="142"/>
      <c r="T103" s="142"/>
    </row>
    <row r="104" spans="1:20" ht="30" customHeight="1">
      <c r="B104" s="1217" t="s">
        <v>172</v>
      </c>
      <c r="C104" s="1218"/>
      <c r="D104" s="1219"/>
      <c r="E104" s="901"/>
      <c r="F104" s="1055"/>
      <c r="G104" s="1055"/>
      <c r="H104" s="1055"/>
      <c r="I104" s="1034"/>
      <c r="J104" s="1055"/>
      <c r="K104" s="1055"/>
      <c r="L104" s="1034"/>
      <c r="M104" s="1055"/>
      <c r="N104" s="1043"/>
      <c r="O104" s="1043"/>
      <c r="P104" s="1055"/>
      <c r="Q104" s="1055"/>
      <c r="R104" s="1055"/>
      <c r="S104" s="423"/>
      <c r="T104" s="125"/>
    </row>
    <row r="105" spans="1:20" ht="30" customHeight="1">
      <c r="B105" s="1217" t="s">
        <v>173</v>
      </c>
      <c r="C105" s="1218"/>
      <c r="D105" s="1219"/>
      <c r="E105" s="566">
        <f>E80</f>
        <v>1</v>
      </c>
      <c r="F105" s="1056">
        <f t="shared" ref="F105:R105" si="58">F80</f>
        <v>7180</v>
      </c>
      <c r="G105" s="1056">
        <f t="shared" si="58"/>
        <v>3940</v>
      </c>
      <c r="H105" s="1056">
        <f t="shared" si="58"/>
        <v>3240</v>
      </c>
      <c r="I105" s="1034">
        <f t="shared" si="58"/>
        <v>6</v>
      </c>
      <c r="J105" s="1056">
        <f t="shared" si="58"/>
        <v>194.4</v>
      </c>
      <c r="K105" s="1056">
        <f t="shared" si="58"/>
        <v>3045.6</v>
      </c>
      <c r="L105" s="1034">
        <f t="shared" si="58"/>
        <v>2500</v>
      </c>
      <c r="M105" s="1056">
        <f t="shared" si="58"/>
        <v>7614000</v>
      </c>
      <c r="N105" s="1043">
        <f t="shared" si="58"/>
        <v>12.56</v>
      </c>
      <c r="O105" s="1043">
        <f t="shared" si="58"/>
        <v>2512.56</v>
      </c>
      <c r="P105" s="1056">
        <f t="shared" si="58"/>
        <v>7652253</v>
      </c>
      <c r="Q105" s="1056">
        <f t="shared" si="58"/>
        <v>38261</v>
      </c>
      <c r="R105" s="1056">
        <f t="shared" si="58"/>
        <v>7613992</v>
      </c>
      <c r="S105" s="150"/>
      <c r="T105" s="140"/>
    </row>
    <row r="106" spans="1:20" ht="30" customHeight="1">
      <c r="B106" s="1217" t="s">
        <v>175</v>
      </c>
      <c r="C106" s="1218"/>
      <c r="D106" s="1219"/>
      <c r="E106" s="566"/>
      <c r="F106" s="591"/>
      <c r="G106" s="591"/>
      <c r="H106" s="591"/>
      <c r="I106" s="1034"/>
      <c r="J106" s="591"/>
      <c r="K106" s="591"/>
      <c r="L106" s="1034"/>
      <c r="M106" s="591"/>
      <c r="N106" s="1049"/>
      <c r="O106" s="1049"/>
      <c r="P106" s="591"/>
      <c r="Q106" s="591"/>
      <c r="R106" s="591"/>
      <c r="S106" s="150"/>
      <c r="T106" s="140"/>
    </row>
    <row r="107" spans="1:20" ht="30" customHeight="1">
      <c r="B107" s="1217" t="s">
        <v>174</v>
      </c>
      <c r="C107" s="1218"/>
      <c r="D107" s="1219"/>
      <c r="E107" s="566"/>
      <c r="F107" s="1057"/>
      <c r="G107" s="1057"/>
      <c r="H107" s="1057"/>
      <c r="I107" s="1057"/>
      <c r="J107" s="1057"/>
      <c r="K107" s="1057"/>
      <c r="L107" s="1057"/>
      <c r="M107" s="1057"/>
      <c r="N107" s="1057"/>
      <c r="O107" s="1057"/>
      <c r="P107" s="1057"/>
      <c r="Q107" s="1057"/>
      <c r="R107" s="1057"/>
      <c r="S107" s="150"/>
      <c r="T107" s="140"/>
    </row>
    <row r="108" spans="1:20" ht="30" customHeight="1" thickBot="1">
      <c r="B108" s="1217" t="s">
        <v>180</v>
      </c>
      <c r="C108" s="1218"/>
      <c r="D108" s="1219"/>
      <c r="E108" s="566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150"/>
      <c r="T108" s="140"/>
    </row>
    <row r="109" spans="1:20" ht="30" customHeight="1" thickTop="1">
      <c r="B109" s="1220" t="s">
        <v>179</v>
      </c>
      <c r="C109" s="1221"/>
      <c r="D109" s="1222"/>
      <c r="E109" s="564">
        <f>SUM(E104:E108)</f>
        <v>1</v>
      </c>
      <c r="F109" s="1045">
        <f>SUM(F104:F108)</f>
        <v>7180</v>
      </c>
      <c r="G109" s="1045">
        <f t="shared" ref="G109:H109" si="59">SUM(G104:G108)</f>
        <v>3940</v>
      </c>
      <c r="H109" s="1045">
        <f t="shared" si="59"/>
        <v>3240</v>
      </c>
      <c r="I109" s="1045">
        <f t="shared" ref="I109:I110" si="60">IFERROR(J109/H109%,0)</f>
        <v>6</v>
      </c>
      <c r="J109" s="1045">
        <f t="shared" ref="J109:M109" si="61">SUM(J104:J108)</f>
        <v>194.4</v>
      </c>
      <c r="K109" s="1045">
        <f t="shared" si="61"/>
        <v>3045.6</v>
      </c>
      <c r="L109" s="1045" t="s">
        <v>124</v>
      </c>
      <c r="M109" s="1045">
        <f t="shared" si="61"/>
        <v>7614000</v>
      </c>
      <c r="N109" s="1045"/>
      <c r="O109" s="1045">
        <f t="shared" ref="O109:O110" si="62">IFERROR(P109/K109,0)</f>
        <v>2512.560086682427</v>
      </c>
      <c r="P109" s="1045">
        <f t="shared" ref="P109" si="63">SUM(P104:P108)</f>
        <v>7652253</v>
      </c>
      <c r="Q109" s="1045">
        <f t="shared" ref="Q109" si="64">SUM(Q104:Q108)</f>
        <v>38261</v>
      </c>
      <c r="R109" s="1045">
        <f t="shared" ref="R109" si="65">SUM(R104:R108)</f>
        <v>7613992</v>
      </c>
      <c r="S109" s="151"/>
      <c r="T109" s="125"/>
    </row>
    <row r="110" spans="1:20" ht="30" customHeight="1">
      <c r="B110" s="1223" t="s">
        <v>177</v>
      </c>
      <c r="C110" s="1224"/>
      <c r="D110" s="1225"/>
      <c r="E110" s="916">
        <f>E52+E109</f>
        <v>3</v>
      </c>
      <c r="F110" s="1058">
        <f>F52+F109</f>
        <v>21050</v>
      </c>
      <c r="G110" s="1058">
        <f>G52+G109</f>
        <v>11770</v>
      </c>
      <c r="H110" s="1058">
        <f>H52+H109</f>
        <v>9280</v>
      </c>
      <c r="I110" s="1058">
        <f t="shared" si="60"/>
        <v>6</v>
      </c>
      <c r="J110" s="1058">
        <f>J52+J109</f>
        <v>556.79999999999995</v>
      </c>
      <c r="K110" s="1058">
        <f>K52+K109</f>
        <v>8723.2000000000007</v>
      </c>
      <c r="L110" s="1058"/>
      <c r="M110" s="1058">
        <f>M52+M109</f>
        <v>21808000</v>
      </c>
      <c r="N110" s="1058"/>
      <c r="O110" s="1058">
        <f t="shared" si="62"/>
        <v>2512.5600696991928</v>
      </c>
      <c r="P110" s="1058">
        <f>P52+P109</f>
        <v>21917564</v>
      </c>
      <c r="Q110" s="1058">
        <f>Q52+Q109</f>
        <v>109588</v>
      </c>
      <c r="R110" s="1058">
        <f>R52+R109</f>
        <v>21807976</v>
      </c>
      <c r="S110" s="695"/>
      <c r="T110" s="695"/>
    </row>
    <row r="111" spans="1:20" s="126" customFormat="1" ht="18.75" customHeight="1">
      <c r="A111" s="141"/>
      <c r="B111" s="988"/>
      <c r="C111" s="504"/>
      <c r="D111" s="962"/>
      <c r="E111" s="962"/>
      <c r="F111" s="537"/>
      <c r="G111" s="537"/>
      <c r="H111" s="537"/>
      <c r="I111" s="537"/>
      <c r="J111" s="537"/>
      <c r="K111" s="537"/>
      <c r="L111" s="538"/>
      <c r="M111" s="537"/>
      <c r="N111" s="537"/>
      <c r="O111" s="537"/>
      <c r="P111" s="537"/>
      <c r="Q111" s="537"/>
      <c r="R111" s="537"/>
      <c r="S111" s="149"/>
      <c r="T111" s="149"/>
    </row>
    <row r="112" spans="1:20" ht="15" customHeight="1">
      <c r="B112" s="988"/>
      <c r="D112" s="962"/>
      <c r="E112" s="962"/>
      <c r="F112" s="537"/>
      <c r="G112" s="537" t="s">
        <v>178</v>
      </c>
      <c r="H112" s="537"/>
      <c r="I112" s="537"/>
      <c r="J112" s="537"/>
      <c r="K112" s="537"/>
      <c r="L112" s="538"/>
      <c r="M112" s="537"/>
      <c r="N112" s="537"/>
      <c r="O112" s="537"/>
      <c r="P112" s="537"/>
      <c r="Q112" s="537"/>
      <c r="R112" s="537"/>
      <c r="S112" s="152"/>
      <c r="T112" s="152"/>
    </row>
    <row r="113" spans="1:21" ht="18" hidden="1">
      <c r="B113" s="1226" t="s">
        <v>110</v>
      </c>
      <c r="C113" s="1227"/>
      <c r="D113" s="1227"/>
      <c r="E113" s="1228"/>
      <c r="F113" s="541" t="s">
        <v>8</v>
      </c>
      <c r="G113" s="541" t="s">
        <v>8</v>
      </c>
      <c r="H113" s="1211" t="s">
        <v>81</v>
      </c>
      <c r="I113" s="1229" t="s">
        <v>30</v>
      </c>
      <c r="J113" s="1230"/>
      <c r="K113" s="1231" t="s">
        <v>111</v>
      </c>
      <c r="L113" s="1233" t="s">
        <v>112</v>
      </c>
      <c r="M113" s="1209" t="s">
        <v>113</v>
      </c>
      <c r="N113" s="1210"/>
      <c r="O113" s="1211" t="s">
        <v>83</v>
      </c>
      <c r="P113" s="542" t="s">
        <v>19</v>
      </c>
      <c r="Q113" s="543" t="s">
        <v>1</v>
      </c>
    </row>
    <row r="114" spans="1:21" ht="33" hidden="1">
      <c r="B114" s="983" t="s">
        <v>2</v>
      </c>
      <c r="C114" s="510" t="s">
        <v>88</v>
      </c>
      <c r="D114" s="511" t="s">
        <v>89</v>
      </c>
      <c r="E114" s="510" t="s">
        <v>90</v>
      </c>
      <c r="F114" s="544" t="s">
        <v>11</v>
      </c>
      <c r="G114" s="544" t="s">
        <v>12</v>
      </c>
      <c r="H114" s="1212"/>
      <c r="I114" s="545" t="s">
        <v>32</v>
      </c>
      <c r="J114" s="546" t="s">
        <v>33</v>
      </c>
      <c r="K114" s="1232"/>
      <c r="L114" s="1234"/>
      <c r="M114" s="547" t="s">
        <v>114</v>
      </c>
      <c r="N114" s="548" t="s">
        <v>115</v>
      </c>
      <c r="O114" s="1212"/>
      <c r="P114" s="549" t="s">
        <v>22</v>
      </c>
      <c r="Q114" s="550" t="s">
        <v>34</v>
      </c>
    </row>
    <row r="115" spans="1:21" ht="18.75" hidden="1" thickBot="1">
      <c r="B115" s="984">
        <v>1</v>
      </c>
      <c r="C115" s="513">
        <v>2</v>
      </c>
      <c r="D115" s="512">
        <v>3</v>
      </c>
      <c r="E115" s="514">
        <v>4</v>
      </c>
      <c r="F115" s="515">
        <v>5</v>
      </c>
      <c r="G115" s="515">
        <v>6</v>
      </c>
      <c r="H115" s="515" t="s">
        <v>96</v>
      </c>
      <c r="I115" s="515">
        <v>8</v>
      </c>
      <c r="J115" s="516">
        <v>9</v>
      </c>
      <c r="K115" s="515">
        <v>10</v>
      </c>
      <c r="L115" s="516" t="s">
        <v>116</v>
      </c>
      <c r="M115" s="515">
        <v>12</v>
      </c>
      <c r="N115" s="515" t="s">
        <v>117</v>
      </c>
      <c r="O115" s="515" t="s">
        <v>118</v>
      </c>
      <c r="P115" s="515">
        <v>15</v>
      </c>
      <c r="Q115" s="515" t="s">
        <v>119</v>
      </c>
    </row>
    <row r="116" spans="1:21" ht="30" hidden="1" customHeight="1" thickTop="1">
      <c r="B116" s="989"/>
      <c r="C116" s="499"/>
      <c r="D116" s="551"/>
      <c r="E116" s="552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04"/>
      <c r="S116" s="141"/>
      <c r="T116" s="141"/>
    </row>
    <row r="117" spans="1:21" ht="30" hidden="1" customHeight="1">
      <c r="B117" s="1060"/>
      <c r="C117" s="730"/>
      <c r="D117" s="1061"/>
      <c r="E117" s="1062"/>
      <c r="F117" s="1066"/>
      <c r="G117" s="1066"/>
      <c r="H117" s="1066"/>
      <c r="I117" s="1066"/>
      <c r="J117" s="1066"/>
      <c r="K117" s="1066"/>
      <c r="L117" s="1066"/>
      <c r="M117" s="1066"/>
      <c r="N117" s="1066"/>
      <c r="O117" s="1066"/>
      <c r="P117" s="1066"/>
      <c r="Q117" s="1066"/>
      <c r="R117" s="504"/>
      <c r="S117" s="141"/>
      <c r="T117" s="141"/>
    </row>
    <row r="118" spans="1:21" ht="30" hidden="1" customHeight="1">
      <c r="B118" s="1074"/>
      <c r="C118" s="1075"/>
      <c r="D118" s="1076"/>
      <c r="E118" s="1077"/>
      <c r="F118" s="1078"/>
      <c r="G118" s="1078"/>
      <c r="H118" s="1078"/>
      <c r="I118" s="1078"/>
      <c r="J118" s="1078"/>
      <c r="K118" s="1079"/>
      <c r="L118" s="1079"/>
      <c r="M118" s="1078"/>
      <c r="N118" s="1078"/>
      <c r="O118" s="1078"/>
      <c r="P118" s="1078"/>
      <c r="Q118" s="1078"/>
      <c r="R118" s="504"/>
      <c r="S118" s="141"/>
      <c r="T118" s="141"/>
    </row>
    <row r="119" spans="1:21" s="126" customFormat="1" ht="9.9499999999999993" hidden="1" customHeight="1" thickBot="1">
      <c r="A119" s="141"/>
      <c r="B119" s="1080"/>
      <c r="C119" s="787"/>
      <c r="D119" s="783"/>
      <c r="E119" s="788"/>
      <c r="F119" s="1081"/>
      <c r="G119" s="1081"/>
      <c r="H119" s="1081"/>
      <c r="I119" s="1081"/>
      <c r="J119" s="1081"/>
      <c r="K119" s="1081"/>
      <c r="L119" s="1081"/>
      <c r="M119" s="1081"/>
      <c r="N119" s="1082"/>
      <c r="O119" s="1082"/>
      <c r="P119" s="1081"/>
      <c r="Q119" s="1081"/>
      <c r="R119" s="1034"/>
      <c r="S119" s="124"/>
      <c r="T119" s="140"/>
    </row>
    <row r="120" spans="1:21" ht="30" hidden="1" customHeight="1" thickTop="1" thickBot="1">
      <c r="C120" s="553"/>
      <c r="D120" s="1213" t="s">
        <v>1</v>
      </c>
      <c r="E120" s="1214"/>
      <c r="F120" s="1067">
        <f t="shared" ref="F120:K120" si="66">SUM(F116:F118)</f>
        <v>0</v>
      </c>
      <c r="G120" s="1067">
        <f t="shared" si="66"/>
        <v>0</v>
      </c>
      <c r="H120" s="1067">
        <f t="shared" si="66"/>
        <v>0</v>
      </c>
      <c r="I120" s="1067">
        <f t="shared" si="66"/>
        <v>0</v>
      </c>
      <c r="J120" s="1067">
        <f t="shared" si="66"/>
        <v>0</v>
      </c>
      <c r="K120" s="1067">
        <f t="shared" si="66"/>
        <v>0</v>
      </c>
      <c r="L120" s="1068">
        <f>IFERROR(AVERAGE(L116),0)</f>
        <v>0</v>
      </c>
      <c r="M120" s="1067">
        <f>IFERROR(AVERAGE(M116:M119),0)</f>
        <v>0</v>
      </c>
      <c r="N120" s="1067">
        <f>SUM(N116:N118)</f>
        <v>0</v>
      </c>
      <c r="O120" s="1067">
        <f>SUM(O116:O118)</f>
        <v>0</v>
      </c>
      <c r="P120" s="1067">
        <f>IFERROR(Q120/O120,0)</f>
        <v>0</v>
      </c>
      <c r="Q120" s="1067">
        <f>SUM(Q116:Q118)</f>
        <v>0</v>
      </c>
      <c r="R120" s="504"/>
      <c r="S120" s="141"/>
      <c r="T120" s="141"/>
    </row>
    <row r="121" spans="1:21" ht="30" hidden="1" customHeight="1" thickTop="1">
      <c r="A121" s="141" t="s">
        <v>193</v>
      </c>
      <c r="C121" s="961"/>
      <c r="D121" s="1250" t="s">
        <v>105</v>
      </c>
      <c r="E121" s="1251"/>
      <c r="F121" s="1069">
        <f>F120</f>
        <v>0</v>
      </c>
      <c r="G121" s="1069">
        <f t="shared" ref="G121:O121" si="67">G120</f>
        <v>0</v>
      </c>
      <c r="H121" s="1069">
        <f t="shared" si="67"/>
        <v>0</v>
      </c>
      <c r="I121" s="1069">
        <f t="shared" si="67"/>
        <v>0</v>
      </c>
      <c r="J121" s="1069">
        <f t="shared" si="67"/>
        <v>0</v>
      </c>
      <c r="K121" s="1069">
        <f t="shared" si="67"/>
        <v>0</v>
      </c>
      <c r="L121" s="1040">
        <f t="shared" si="67"/>
        <v>0</v>
      </c>
      <c r="M121" s="1069">
        <f t="shared" si="67"/>
        <v>0</v>
      </c>
      <c r="N121" s="1069">
        <f t="shared" si="67"/>
        <v>0</v>
      </c>
      <c r="O121" s="1069">
        <f t="shared" si="67"/>
        <v>0</v>
      </c>
      <c r="P121" s="1067">
        <f>IFERROR(Q121/O121,0)</f>
        <v>0</v>
      </c>
      <c r="Q121" s="1069">
        <f>Q120</f>
        <v>0</v>
      </c>
      <c r="R121" s="504"/>
      <c r="S121" s="141"/>
      <c r="T121" s="141"/>
    </row>
    <row r="122" spans="1:21" ht="30" hidden="1" customHeight="1">
      <c r="A122" s="141" t="s">
        <v>193</v>
      </c>
      <c r="C122" s="961"/>
      <c r="D122" s="961"/>
      <c r="E122" s="961"/>
      <c r="F122" s="1070"/>
      <c r="G122" s="1070"/>
      <c r="H122" s="1070"/>
      <c r="I122" s="1070"/>
      <c r="J122" s="1070"/>
      <c r="K122" s="1070"/>
      <c r="L122" s="1071"/>
      <c r="M122" s="1070"/>
      <c r="N122" s="1070"/>
      <c r="O122" s="1070"/>
      <c r="P122" s="1070"/>
      <c r="Q122" s="1070"/>
      <c r="R122" s="504"/>
      <c r="S122" s="141"/>
      <c r="T122" s="141"/>
    </row>
    <row r="123" spans="1:21" ht="26.25" customHeight="1">
      <c r="B123" s="981" t="s">
        <v>156</v>
      </c>
      <c r="C123" s="503"/>
      <c r="E123" s="812" t="s">
        <v>78</v>
      </c>
      <c r="F123" s="927">
        <f>F65+1</f>
        <v>43924</v>
      </c>
      <c r="H123" s="505"/>
      <c r="I123" s="506"/>
      <c r="J123" s="506"/>
      <c r="K123" s="506"/>
      <c r="L123" s="506"/>
      <c r="M123" s="506"/>
      <c r="P123" s="507"/>
      <c r="Q123" s="508">
        <f ca="1">NOW()</f>
        <v>43925.3448125</v>
      </c>
    </row>
    <row r="124" spans="1:21" ht="15" customHeight="1">
      <c r="B124" s="982"/>
      <c r="C124" s="503"/>
      <c r="E124" s="812"/>
      <c r="F124" s="813"/>
      <c r="H124" s="506"/>
      <c r="I124" s="506"/>
      <c r="J124" s="506"/>
      <c r="K124" s="506"/>
      <c r="L124" s="506"/>
      <c r="M124" s="506"/>
      <c r="P124" s="507"/>
      <c r="Q124" s="508"/>
    </row>
    <row r="125" spans="1:21" s="126" customFormat="1" ht="18" hidden="1">
      <c r="A125" s="141"/>
      <c r="B125" s="1267" t="s">
        <v>120</v>
      </c>
      <c r="C125" s="1268"/>
      <c r="D125" s="1268"/>
      <c r="E125" s="1269"/>
      <c r="F125" s="991" t="s">
        <v>8</v>
      </c>
      <c r="G125" s="991" t="s">
        <v>8</v>
      </c>
      <c r="H125" s="992" t="s">
        <v>8</v>
      </c>
      <c r="I125" s="1270" t="s">
        <v>30</v>
      </c>
      <c r="J125" s="1271"/>
      <c r="K125" s="1272" t="s">
        <v>40</v>
      </c>
      <c r="L125" s="1273"/>
      <c r="M125" s="1274" t="s">
        <v>42</v>
      </c>
      <c r="N125" s="1274" t="s">
        <v>43</v>
      </c>
      <c r="O125" s="992" t="s">
        <v>19</v>
      </c>
      <c r="P125" s="993" t="s">
        <v>1</v>
      </c>
      <c r="Q125" s="1276" t="s">
        <v>126</v>
      </c>
      <c r="R125" s="1276" t="s">
        <v>127</v>
      </c>
      <c r="S125" s="994" t="s">
        <v>1</v>
      </c>
      <c r="T125" s="1278" t="s">
        <v>41</v>
      </c>
      <c r="U125" s="995" t="s">
        <v>1</v>
      </c>
    </row>
    <row r="126" spans="1:21" s="126" customFormat="1" ht="36" hidden="1">
      <c r="A126" s="141"/>
      <c r="B126" s="983" t="s">
        <v>2</v>
      </c>
      <c r="C126" s="554" t="s">
        <v>121</v>
      </c>
      <c r="D126" s="996" t="s">
        <v>89</v>
      </c>
      <c r="E126" s="555" t="s">
        <v>90</v>
      </c>
      <c r="F126" s="997" t="s">
        <v>11</v>
      </c>
      <c r="G126" s="997" t="s">
        <v>12</v>
      </c>
      <c r="H126" s="998" t="s">
        <v>13</v>
      </c>
      <c r="I126" s="999" t="s">
        <v>32</v>
      </c>
      <c r="J126" s="998" t="s">
        <v>33</v>
      </c>
      <c r="K126" s="1000" t="s">
        <v>14</v>
      </c>
      <c r="L126" s="1001" t="s">
        <v>15</v>
      </c>
      <c r="M126" s="1275"/>
      <c r="N126" s="1275"/>
      <c r="O126" s="1002" t="s">
        <v>22</v>
      </c>
      <c r="P126" s="1003" t="s">
        <v>23</v>
      </c>
      <c r="Q126" s="1277"/>
      <c r="R126" s="1277"/>
      <c r="S126" s="1004" t="s">
        <v>25</v>
      </c>
      <c r="T126" s="1279"/>
      <c r="U126" s="1005" t="s">
        <v>34</v>
      </c>
    </row>
    <row r="127" spans="1:21" s="126" customFormat="1" ht="33.75" hidden="1" thickBot="1">
      <c r="A127" s="141"/>
      <c r="B127" s="1006">
        <v>1</v>
      </c>
      <c r="C127" s="556">
        <v>2</v>
      </c>
      <c r="D127" s="1007">
        <v>3</v>
      </c>
      <c r="E127" s="556">
        <v>4</v>
      </c>
      <c r="F127" s="1008">
        <v>6</v>
      </c>
      <c r="G127" s="1009">
        <v>7</v>
      </c>
      <c r="H127" s="1010" t="s">
        <v>134</v>
      </c>
      <c r="I127" s="1009">
        <v>9</v>
      </c>
      <c r="J127" s="1008">
        <v>10</v>
      </c>
      <c r="K127" s="1009">
        <v>11</v>
      </c>
      <c r="L127" s="1008" t="s">
        <v>139</v>
      </c>
      <c r="M127" s="1009" t="s">
        <v>140</v>
      </c>
      <c r="N127" s="1009" t="s">
        <v>141</v>
      </c>
      <c r="O127" s="1008">
        <v>15</v>
      </c>
      <c r="P127" s="1011" t="s">
        <v>142</v>
      </c>
      <c r="Q127" s="1012" t="s">
        <v>146</v>
      </c>
      <c r="R127" s="1013" t="s">
        <v>147</v>
      </c>
      <c r="S127" s="1014" t="s">
        <v>148</v>
      </c>
      <c r="T127" s="1014" t="s">
        <v>149</v>
      </c>
      <c r="U127" s="1015" t="s">
        <v>150</v>
      </c>
    </row>
    <row r="128" spans="1:21" s="126" customFormat="1" ht="30" hidden="1" customHeight="1" thickTop="1">
      <c r="A128" s="141"/>
      <c r="B128" s="498"/>
      <c r="C128" s="499" t="s">
        <v>36</v>
      </c>
      <c r="D128" s="500"/>
      <c r="E128" s="517"/>
      <c r="F128" s="1034"/>
      <c r="G128" s="1034"/>
      <c r="H128" s="1034"/>
      <c r="I128" s="1034">
        <f>IFERROR(J128/H128%,0)</f>
        <v>0</v>
      </c>
      <c r="J128" s="1034"/>
      <c r="K128" s="1034"/>
      <c r="L128" s="1034"/>
      <c r="M128" s="1034"/>
      <c r="N128" s="1034"/>
      <c r="O128" s="1034"/>
      <c r="P128" s="1034"/>
      <c r="Q128" s="1034"/>
      <c r="R128" s="1034"/>
      <c r="S128" s="1034"/>
      <c r="T128" s="1034"/>
      <c r="U128" s="1034"/>
    </row>
    <row r="129" spans="1:21" s="126" customFormat="1" ht="30" hidden="1" customHeight="1">
      <c r="A129" s="141"/>
      <c r="B129" s="498"/>
      <c r="C129" s="499"/>
      <c r="D129" s="500"/>
      <c r="E129" s="517"/>
      <c r="F129" s="1034"/>
      <c r="G129" s="1034"/>
      <c r="H129" s="1034"/>
      <c r="I129" s="1034">
        <f t="shared" ref="I129:I133" si="68">IFERROR(J129/H129%,0)</f>
        <v>0</v>
      </c>
      <c r="J129" s="1034"/>
      <c r="K129" s="1034"/>
      <c r="L129" s="1034"/>
      <c r="M129" s="1034"/>
      <c r="N129" s="1034"/>
      <c r="O129" s="1034"/>
      <c r="P129" s="1034"/>
      <c r="Q129" s="1034"/>
      <c r="R129" s="1034"/>
      <c r="S129" s="1034"/>
      <c r="T129" s="1034"/>
      <c r="U129" s="1034"/>
    </row>
    <row r="130" spans="1:21" s="126" customFormat="1" ht="30" hidden="1" customHeight="1">
      <c r="A130" s="141"/>
      <c r="B130" s="498"/>
      <c r="C130" s="499"/>
      <c r="D130" s="500"/>
      <c r="E130" s="517"/>
      <c r="F130" s="1034"/>
      <c r="G130" s="1034"/>
      <c r="H130" s="1034"/>
      <c r="I130" s="1034">
        <f t="shared" si="68"/>
        <v>0</v>
      </c>
      <c r="J130" s="1034"/>
      <c r="K130" s="1034"/>
      <c r="L130" s="1034"/>
      <c r="M130" s="1034"/>
      <c r="N130" s="1034"/>
      <c r="O130" s="1034"/>
      <c r="P130" s="1034"/>
      <c r="Q130" s="1034"/>
      <c r="R130" s="1034"/>
      <c r="S130" s="1034"/>
      <c r="T130" s="1034"/>
      <c r="U130" s="1034"/>
    </row>
    <row r="131" spans="1:21" ht="9.9499999999999993" hidden="1" customHeight="1" thickBot="1">
      <c r="B131" s="985"/>
      <c r="C131" s="557"/>
      <c r="D131" s="558"/>
      <c r="E131" s="559"/>
      <c r="F131" s="1035"/>
      <c r="G131" s="1035"/>
      <c r="H131" s="1035"/>
      <c r="I131" s="1035">
        <f t="shared" si="68"/>
        <v>0</v>
      </c>
      <c r="J131" s="1035"/>
      <c r="K131" s="1035"/>
      <c r="L131" s="1036"/>
      <c r="M131" s="1035"/>
      <c r="N131" s="1035"/>
      <c r="O131" s="1035"/>
      <c r="P131" s="1035"/>
      <c r="Q131" s="1035"/>
      <c r="R131" s="1037"/>
      <c r="S131" s="1038"/>
      <c r="T131" s="1038"/>
      <c r="U131" s="1038"/>
    </row>
    <row r="132" spans="1:21" ht="30" hidden="1" customHeight="1" thickTop="1" thickBot="1">
      <c r="B132" s="1280" t="s">
        <v>1</v>
      </c>
      <c r="C132" s="1281"/>
      <c r="D132" s="1282"/>
      <c r="E132" s="560">
        <f>SUM(E128:E131)</f>
        <v>0</v>
      </c>
      <c r="F132" s="789">
        <f>SUM(F128:F131)</f>
        <v>0</v>
      </c>
      <c r="G132" s="789">
        <f>SUM(G128:G131)</f>
        <v>0</v>
      </c>
      <c r="H132" s="789">
        <f>SUM(H128:H131)</f>
        <v>0</v>
      </c>
      <c r="I132" s="789">
        <f t="shared" si="68"/>
        <v>0</v>
      </c>
      <c r="J132" s="789">
        <f>SUM(J128:J131)</f>
        <v>0</v>
      </c>
      <c r="K132" s="789">
        <f>SUM(K128:K131)</f>
        <v>0</v>
      </c>
      <c r="L132" s="789">
        <f>SUM(L128:L131)</f>
        <v>0</v>
      </c>
      <c r="M132" s="789">
        <f>SUM(M128:M131)</f>
        <v>0</v>
      </c>
      <c r="N132" s="789">
        <f>SUM(N128:N131)</f>
        <v>0</v>
      </c>
      <c r="O132" s="789"/>
      <c r="P132" s="789">
        <f t="shared" ref="P132:U132" si="69">SUM(P128:P131)</f>
        <v>0</v>
      </c>
      <c r="Q132" s="789">
        <f t="shared" si="69"/>
        <v>0</v>
      </c>
      <c r="R132" s="789">
        <f t="shared" si="69"/>
        <v>0</v>
      </c>
      <c r="S132" s="1039">
        <f t="shared" si="69"/>
        <v>0</v>
      </c>
      <c r="T132" s="1039">
        <f t="shared" si="69"/>
        <v>0</v>
      </c>
      <c r="U132" s="1039">
        <f t="shared" si="69"/>
        <v>0</v>
      </c>
    </row>
    <row r="133" spans="1:21" ht="30" hidden="1" customHeight="1" thickTop="1" thickBot="1">
      <c r="B133" s="1260" t="s">
        <v>123</v>
      </c>
      <c r="C133" s="1261"/>
      <c r="D133" s="1262"/>
      <c r="E133" s="915">
        <f>E132</f>
        <v>0</v>
      </c>
      <c r="F133" s="1040">
        <f>F76+F132</f>
        <v>0</v>
      </c>
      <c r="G133" s="1040">
        <f>G76+G132</f>
        <v>0</v>
      </c>
      <c r="H133" s="1040">
        <f>H76+H132</f>
        <v>0</v>
      </c>
      <c r="I133" s="789">
        <f t="shared" si="68"/>
        <v>0</v>
      </c>
      <c r="J133" s="1040">
        <f>J76+J132</f>
        <v>0</v>
      </c>
      <c r="K133" s="1040">
        <f>K76+K132</f>
        <v>0</v>
      </c>
      <c r="L133" s="1040">
        <f>L76+L132</f>
        <v>0</v>
      </c>
      <c r="M133" s="1040">
        <f>M76+M132</f>
        <v>0</v>
      </c>
      <c r="N133" s="1040">
        <f>N76+N132</f>
        <v>0</v>
      </c>
      <c r="O133" s="1040"/>
      <c r="P133" s="1040">
        <f t="shared" ref="P133:U133" si="70">P76+P132</f>
        <v>0</v>
      </c>
      <c r="Q133" s="1040">
        <f t="shared" si="70"/>
        <v>0</v>
      </c>
      <c r="R133" s="1040">
        <f t="shared" si="70"/>
        <v>0</v>
      </c>
      <c r="S133" s="1040">
        <f t="shared" si="70"/>
        <v>0</v>
      </c>
      <c r="T133" s="1040">
        <f t="shared" si="70"/>
        <v>0</v>
      </c>
      <c r="U133" s="1040">
        <f t="shared" si="70"/>
        <v>0</v>
      </c>
    </row>
    <row r="134" spans="1:21" ht="24.95" customHeight="1">
      <c r="B134" s="986"/>
      <c r="C134" s="959"/>
      <c r="D134" s="959"/>
      <c r="E134" s="561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3"/>
      <c r="R134" s="563"/>
      <c r="S134" s="203"/>
      <c r="T134" s="126"/>
    </row>
    <row r="135" spans="1:21" ht="54">
      <c r="B135" s="1263" t="s">
        <v>165</v>
      </c>
      <c r="C135" s="1264"/>
      <c r="D135" s="1264"/>
      <c r="E135" s="1265"/>
      <c r="F135" s="1113" t="s">
        <v>79</v>
      </c>
      <c r="G135" s="1113" t="s">
        <v>80</v>
      </c>
      <c r="H135" s="1113" t="s">
        <v>81</v>
      </c>
      <c r="I135" s="1246" t="s">
        <v>82</v>
      </c>
      <c r="J135" s="1247"/>
      <c r="K135" s="1113" t="s">
        <v>83</v>
      </c>
      <c r="L135" s="1113" t="s">
        <v>84</v>
      </c>
      <c r="M135" s="1113" t="s">
        <v>85</v>
      </c>
      <c r="N135" s="1237" t="s">
        <v>126</v>
      </c>
      <c r="O135" s="1239" t="s">
        <v>171</v>
      </c>
      <c r="P135" s="1113" t="s">
        <v>86</v>
      </c>
      <c r="Q135" s="1248" t="s">
        <v>39</v>
      </c>
      <c r="R135" s="1248" t="s">
        <v>87</v>
      </c>
      <c r="S135" s="1266"/>
      <c r="T135" s="960"/>
    </row>
    <row r="136" spans="1:21" ht="36">
      <c r="B136" s="983" t="s">
        <v>2</v>
      </c>
      <c r="C136" s="510" t="s">
        <v>88</v>
      </c>
      <c r="D136" s="613" t="s">
        <v>89</v>
      </c>
      <c r="E136" s="510" t="s">
        <v>90</v>
      </c>
      <c r="F136" s="826" t="s">
        <v>168</v>
      </c>
      <c r="G136" s="826" t="s">
        <v>169</v>
      </c>
      <c r="H136" s="826" t="s">
        <v>91</v>
      </c>
      <c r="I136" s="1016" t="s">
        <v>14</v>
      </c>
      <c r="J136" s="958" t="s">
        <v>15</v>
      </c>
      <c r="K136" s="826" t="s">
        <v>92</v>
      </c>
      <c r="L136" s="958" t="s">
        <v>93</v>
      </c>
      <c r="M136" s="958" t="s">
        <v>94</v>
      </c>
      <c r="N136" s="1238"/>
      <c r="O136" s="1240"/>
      <c r="P136" s="958" t="s">
        <v>95</v>
      </c>
      <c r="Q136" s="1249"/>
      <c r="R136" s="1249"/>
      <c r="S136" s="1266"/>
      <c r="T136" s="960"/>
    </row>
    <row r="137" spans="1:21" ht="36.75" thickBot="1">
      <c r="B137" s="1006">
        <v>1</v>
      </c>
      <c r="C137" s="513">
        <v>2</v>
      </c>
      <c r="D137" s="1017">
        <v>3</v>
      </c>
      <c r="E137" s="513">
        <v>4</v>
      </c>
      <c r="F137" s="1018">
        <v>5</v>
      </c>
      <c r="G137" s="1018">
        <v>6</v>
      </c>
      <c r="H137" s="1018" t="s">
        <v>96</v>
      </c>
      <c r="I137" s="1018">
        <v>8</v>
      </c>
      <c r="J137" s="1019" t="s">
        <v>97</v>
      </c>
      <c r="K137" s="1018" t="s">
        <v>98</v>
      </c>
      <c r="L137" s="1020">
        <v>11</v>
      </c>
      <c r="M137" s="1018" t="s">
        <v>99</v>
      </c>
      <c r="N137" s="1018" t="s">
        <v>128</v>
      </c>
      <c r="O137" s="1018" t="s">
        <v>132</v>
      </c>
      <c r="P137" s="1018" t="s">
        <v>133</v>
      </c>
      <c r="Q137" s="1018" t="s">
        <v>129</v>
      </c>
      <c r="R137" s="1018" t="s">
        <v>122</v>
      </c>
      <c r="S137" s="144"/>
      <c r="T137" s="145"/>
    </row>
    <row r="138" spans="1:21" s="126" customFormat="1" ht="30" customHeight="1" thickTop="1">
      <c r="A138" s="141"/>
      <c r="B138" s="498"/>
      <c r="C138" s="499" t="s">
        <v>36</v>
      </c>
      <c r="D138" s="500"/>
      <c r="E138" s="517"/>
      <c r="F138" s="1042"/>
      <c r="G138" s="1042"/>
      <c r="H138" s="1042"/>
      <c r="I138" s="1034">
        <f>IFERROR(J138/H138%,0)</f>
        <v>0</v>
      </c>
      <c r="J138" s="1042"/>
      <c r="K138" s="1042"/>
      <c r="L138" s="1034"/>
      <c r="M138" s="1042"/>
      <c r="N138" s="1043">
        <f t="shared" ref="N138:N140" si="71">ROUND(L138*0.5025%,2)</f>
        <v>0</v>
      </c>
      <c r="O138" s="1043">
        <f t="shared" ref="O138:O140" si="72">L138+N138</f>
        <v>0</v>
      </c>
      <c r="P138" s="1042"/>
      <c r="Q138" s="1042"/>
      <c r="R138" s="1042"/>
      <c r="S138" s="123"/>
      <c r="T138" s="140"/>
      <c r="U138" s="331"/>
    </row>
    <row r="139" spans="1:21" s="126" customFormat="1" ht="30" customHeight="1">
      <c r="A139" s="141"/>
      <c r="B139" s="498"/>
      <c r="C139" s="499"/>
      <c r="D139" s="500"/>
      <c r="E139" s="517"/>
      <c r="F139" s="1034"/>
      <c r="G139" s="1034"/>
      <c r="H139" s="1034"/>
      <c r="I139" s="1034">
        <f t="shared" ref="I139:I140" si="73">IFERROR(J139/H139%,0)</f>
        <v>0</v>
      </c>
      <c r="J139" s="1034"/>
      <c r="K139" s="1034"/>
      <c r="L139" s="1034"/>
      <c r="M139" s="1034"/>
      <c r="N139" s="1043">
        <f t="shared" si="71"/>
        <v>0</v>
      </c>
      <c r="O139" s="1043">
        <f t="shared" si="72"/>
        <v>0</v>
      </c>
      <c r="P139" s="1034"/>
      <c r="Q139" s="1034"/>
      <c r="R139" s="1034"/>
      <c r="S139" s="123"/>
      <c r="T139" s="140"/>
      <c r="U139" s="331"/>
    </row>
    <row r="140" spans="1:21" s="126" customFormat="1" ht="30" customHeight="1">
      <c r="A140" s="141"/>
      <c r="B140" s="498"/>
      <c r="C140" s="499"/>
      <c r="D140" s="500"/>
      <c r="E140" s="517"/>
      <c r="F140" s="1034"/>
      <c r="G140" s="1034"/>
      <c r="H140" s="1034"/>
      <c r="I140" s="1034">
        <f t="shared" si="73"/>
        <v>0</v>
      </c>
      <c r="J140" s="1034"/>
      <c r="K140" s="1034"/>
      <c r="L140" s="1034"/>
      <c r="M140" s="1034"/>
      <c r="N140" s="1043">
        <f t="shared" si="71"/>
        <v>0</v>
      </c>
      <c r="O140" s="1043">
        <f t="shared" si="72"/>
        <v>0</v>
      </c>
      <c r="P140" s="1034"/>
      <c r="Q140" s="1034"/>
      <c r="R140" s="1034"/>
      <c r="S140" s="123"/>
      <c r="T140" s="140"/>
      <c r="U140" s="331"/>
    </row>
    <row r="141" spans="1:21" s="126" customFormat="1" ht="9.9499999999999993" customHeight="1" thickBot="1">
      <c r="A141" s="141"/>
      <c r="B141" s="518"/>
      <c r="C141" s="519"/>
      <c r="D141" s="520"/>
      <c r="E141" s="521"/>
      <c r="F141" s="1036"/>
      <c r="G141" s="1035"/>
      <c r="H141" s="1035"/>
      <c r="I141" s="1035"/>
      <c r="J141" s="1036"/>
      <c r="K141" s="1036"/>
      <c r="L141" s="1036"/>
      <c r="M141" s="1035"/>
      <c r="N141" s="1035"/>
      <c r="O141" s="1035"/>
      <c r="P141" s="1044"/>
      <c r="Q141" s="1036"/>
      <c r="R141" s="1036"/>
      <c r="S141" s="146"/>
      <c r="T141" s="142"/>
    </row>
    <row r="142" spans="1:21" s="126" customFormat="1" ht="30" customHeight="1" thickTop="1">
      <c r="A142" s="141"/>
      <c r="B142" s="987"/>
      <c r="C142" s="504"/>
      <c r="D142" s="522" t="s">
        <v>1</v>
      </c>
      <c r="E142" s="523">
        <f>SUM(E138:E141)</f>
        <v>0</v>
      </c>
      <c r="F142" s="1045">
        <f>SUM(F138:F141)</f>
        <v>0</v>
      </c>
      <c r="G142" s="1045">
        <f t="shared" ref="G142:H142" si="74">SUM(G138:G141)</f>
        <v>0</v>
      </c>
      <c r="H142" s="1045">
        <f t="shared" si="74"/>
        <v>0</v>
      </c>
      <c r="I142" s="1045">
        <f t="shared" ref="I142:I143" si="75">IFERROR(J142/H142%,0)</f>
        <v>0</v>
      </c>
      <c r="J142" s="1045">
        <f>SUM(J138:J141)</f>
        <v>0</v>
      </c>
      <c r="K142" s="1045">
        <f>SUM(K138:K141)</f>
        <v>0</v>
      </c>
      <c r="L142" s="1046"/>
      <c r="M142" s="1045">
        <f>SUM(M138:M141)</f>
        <v>0</v>
      </c>
      <c r="N142" s="1045"/>
      <c r="O142" s="1045">
        <f>IFERROR(P142/K142,0)</f>
        <v>0</v>
      </c>
      <c r="P142" s="1045">
        <f>SUM(P138:P141)</f>
        <v>0</v>
      </c>
      <c r="Q142" s="1045">
        <f>SUM(Q138:Q141)</f>
        <v>0</v>
      </c>
      <c r="R142" s="1045">
        <f>SUM(R138:R141)</f>
        <v>0</v>
      </c>
      <c r="S142" s="147"/>
      <c r="T142" s="292"/>
    </row>
    <row r="143" spans="1:21" s="126" customFormat="1" ht="30" customHeight="1">
      <c r="A143" s="141"/>
      <c r="B143" s="988"/>
      <c r="C143" s="504"/>
      <c r="D143" s="1250" t="s">
        <v>105</v>
      </c>
      <c r="E143" s="1251"/>
      <c r="F143" s="1047">
        <f>F83+F142</f>
        <v>21050</v>
      </c>
      <c r="G143" s="1047">
        <f>G83+G142</f>
        <v>11770</v>
      </c>
      <c r="H143" s="1047">
        <f>H83+H142</f>
        <v>9280</v>
      </c>
      <c r="I143" s="1047">
        <f t="shared" si="75"/>
        <v>6</v>
      </c>
      <c r="J143" s="1047">
        <f>J83+J142</f>
        <v>556.79999999999995</v>
      </c>
      <c r="K143" s="1047">
        <f>K83+K142</f>
        <v>8723.2000000000007</v>
      </c>
      <c r="L143" s="1048"/>
      <c r="M143" s="1047">
        <f>M83+M142</f>
        <v>21808000</v>
      </c>
      <c r="N143" s="1047"/>
      <c r="O143" s="1047">
        <f>IFERROR(P143/K143,0)</f>
        <v>2512.5600696991928</v>
      </c>
      <c r="P143" s="1047">
        <f>P83+P142</f>
        <v>21917564</v>
      </c>
      <c r="Q143" s="1047">
        <f>Q83+Q142</f>
        <v>109588</v>
      </c>
      <c r="R143" s="1047">
        <f>R83+R142</f>
        <v>21807976</v>
      </c>
      <c r="S143" s="148"/>
      <c r="T143" s="293"/>
    </row>
    <row r="144" spans="1:21" s="126" customFormat="1" ht="24.95" hidden="1" customHeight="1">
      <c r="A144" s="141"/>
      <c r="B144" s="988"/>
      <c r="C144" s="524"/>
      <c r="D144" s="961"/>
      <c r="E144" s="961"/>
      <c r="F144" s="526"/>
      <c r="G144" s="526"/>
      <c r="H144" s="526"/>
      <c r="I144" s="526"/>
      <c r="J144" s="526"/>
      <c r="K144" s="575"/>
      <c r="L144" s="527"/>
      <c r="M144" s="526"/>
      <c r="N144" s="526"/>
      <c r="O144" s="526"/>
      <c r="P144" s="526"/>
      <c r="Q144" s="528"/>
      <c r="R144" s="509"/>
      <c r="S144" s="125"/>
      <c r="T144" s="125"/>
    </row>
    <row r="145" spans="1:20" s="126" customFormat="1" ht="54" hidden="1">
      <c r="A145" s="141"/>
      <c r="B145" s="1243" t="s">
        <v>166</v>
      </c>
      <c r="C145" s="1244"/>
      <c r="D145" s="1244"/>
      <c r="E145" s="1245"/>
      <c r="F145" s="1113" t="s">
        <v>79</v>
      </c>
      <c r="G145" s="1113" t="s">
        <v>80</v>
      </c>
      <c r="H145" s="1113" t="s">
        <v>81</v>
      </c>
      <c r="I145" s="1246" t="s">
        <v>82</v>
      </c>
      <c r="J145" s="1247"/>
      <c r="K145" s="1113" t="s">
        <v>83</v>
      </c>
      <c r="L145" s="1113" t="s">
        <v>84</v>
      </c>
      <c r="M145" s="1113" t="s">
        <v>85</v>
      </c>
      <c r="N145" s="1237" t="s">
        <v>126</v>
      </c>
      <c r="O145" s="1239" t="s">
        <v>171</v>
      </c>
      <c r="P145" s="1113" t="s">
        <v>86</v>
      </c>
      <c r="Q145" s="1248" t="s">
        <v>131</v>
      </c>
      <c r="R145" s="1248" t="s">
        <v>87</v>
      </c>
      <c r="S145" s="423"/>
    </row>
    <row r="146" spans="1:20" s="126" customFormat="1" ht="36" hidden="1">
      <c r="A146" s="141"/>
      <c r="B146" s="983" t="s">
        <v>2</v>
      </c>
      <c r="C146" s="510" t="s">
        <v>88</v>
      </c>
      <c r="D146" s="613" t="s">
        <v>89</v>
      </c>
      <c r="E146" s="510" t="s">
        <v>90</v>
      </c>
      <c r="F146" s="826" t="s">
        <v>168</v>
      </c>
      <c r="G146" s="826" t="s">
        <v>169</v>
      </c>
      <c r="H146" s="826" t="s">
        <v>91</v>
      </c>
      <c r="I146" s="1016" t="s">
        <v>14</v>
      </c>
      <c r="J146" s="958" t="s">
        <v>15</v>
      </c>
      <c r="K146" s="826" t="s">
        <v>92</v>
      </c>
      <c r="L146" s="958" t="s">
        <v>93</v>
      </c>
      <c r="M146" s="958" t="s">
        <v>94</v>
      </c>
      <c r="N146" s="1238"/>
      <c r="O146" s="1240"/>
      <c r="P146" s="958" t="s">
        <v>95</v>
      </c>
      <c r="Q146" s="1249"/>
      <c r="R146" s="1249"/>
      <c r="S146" s="423"/>
    </row>
    <row r="147" spans="1:20" s="126" customFormat="1" ht="36.75" hidden="1" thickBot="1">
      <c r="A147" s="141"/>
      <c r="B147" s="1006">
        <v>1</v>
      </c>
      <c r="C147" s="513">
        <v>2</v>
      </c>
      <c r="D147" s="1017">
        <v>3</v>
      </c>
      <c r="E147" s="513">
        <v>4</v>
      </c>
      <c r="F147" s="1018">
        <v>5</v>
      </c>
      <c r="G147" s="1018">
        <v>6</v>
      </c>
      <c r="H147" s="1018" t="s">
        <v>96</v>
      </c>
      <c r="I147" s="1018">
        <v>8</v>
      </c>
      <c r="J147" s="1019" t="s">
        <v>97</v>
      </c>
      <c r="K147" s="1018" t="s">
        <v>98</v>
      </c>
      <c r="L147" s="1018">
        <v>11</v>
      </c>
      <c r="M147" s="1018" t="s">
        <v>99</v>
      </c>
      <c r="N147" s="1018" t="s">
        <v>128</v>
      </c>
      <c r="O147" s="1018" t="s">
        <v>132</v>
      </c>
      <c r="P147" s="1018" t="s">
        <v>133</v>
      </c>
      <c r="Q147" s="1018" t="s">
        <v>103</v>
      </c>
      <c r="R147" s="1018" t="s">
        <v>104</v>
      </c>
      <c r="S147" s="124"/>
      <c r="T147" s="150"/>
    </row>
    <row r="148" spans="1:20" s="126" customFormat="1" ht="30" hidden="1" customHeight="1" thickTop="1">
      <c r="A148" s="141"/>
      <c r="B148" s="496"/>
      <c r="C148" s="499" t="s">
        <v>36</v>
      </c>
      <c r="D148" s="497"/>
      <c r="E148" s="495"/>
      <c r="F148" s="1042"/>
      <c r="G148" s="1042"/>
      <c r="H148" s="1042"/>
      <c r="I148" s="1034">
        <f t="shared" ref="I148:I150" si="76">IFERROR(J148/H148%,0)</f>
        <v>0</v>
      </c>
      <c r="J148" s="1042"/>
      <c r="K148" s="1042"/>
      <c r="L148" s="1034"/>
      <c r="M148" s="1042"/>
      <c r="N148" s="1049"/>
      <c r="O148" s="1049"/>
      <c r="P148" s="1042"/>
      <c r="Q148" s="1042"/>
      <c r="R148" s="1042"/>
      <c r="S148" s="124"/>
      <c r="T148" s="140"/>
    </row>
    <row r="149" spans="1:20" s="126" customFormat="1" ht="30" hidden="1" customHeight="1">
      <c r="A149" s="141"/>
      <c r="B149" s="529"/>
      <c r="C149" s="499"/>
      <c r="D149" s="530"/>
      <c r="E149" s="531"/>
      <c r="F149" s="1050"/>
      <c r="G149" s="1050"/>
      <c r="H149" s="1050"/>
      <c r="I149" s="1034">
        <f t="shared" si="76"/>
        <v>0</v>
      </c>
      <c r="J149" s="1050"/>
      <c r="K149" s="1050"/>
      <c r="L149" s="1034"/>
      <c r="M149" s="1050"/>
      <c r="N149" s="1049"/>
      <c r="O149" s="1049"/>
      <c r="P149" s="1050"/>
      <c r="Q149" s="1050"/>
      <c r="R149" s="1050"/>
      <c r="S149" s="124"/>
      <c r="T149" s="140"/>
    </row>
    <row r="150" spans="1:20" s="126" customFormat="1" ht="30" hidden="1" customHeight="1">
      <c r="A150" s="141"/>
      <c r="B150" s="529"/>
      <c r="C150" s="499"/>
      <c r="D150" s="530"/>
      <c r="E150" s="531"/>
      <c r="F150" s="1050"/>
      <c r="G150" s="1050"/>
      <c r="H150" s="1050"/>
      <c r="I150" s="1034">
        <f t="shared" si="76"/>
        <v>0</v>
      </c>
      <c r="J150" s="1050"/>
      <c r="K150" s="1050"/>
      <c r="L150" s="1034"/>
      <c r="M150" s="1050"/>
      <c r="N150" s="1049"/>
      <c r="O150" s="1049"/>
      <c r="P150" s="1050"/>
      <c r="Q150" s="1050"/>
      <c r="R150" s="1050"/>
      <c r="S150" s="124"/>
      <c r="T150" s="140"/>
    </row>
    <row r="151" spans="1:20" s="126" customFormat="1" ht="9.9499999999999993" hidden="1" customHeight="1" thickBot="1">
      <c r="A151" s="141"/>
      <c r="B151" s="532"/>
      <c r="C151" s="533"/>
      <c r="D151" s="534"/>
      <c r="E151" s="535"/>
      <c r="F151" s="1051"/>
      <c r="G151" s="1051"/>
      <c r="H151" s="1051"/>
      <c r="I151" s="1034"/>
      <c r="J151" s="1034"/>
      <c r="K151" s="1034"/>
      <c r="L151" s="1034"/>
      <c r="M151" s="1034"/>
      <c r="N151" s="1052"/>
      <c r="O151" s="1052"/>
      <c r="P151" s="1034"/>
      <c r="Q151" s="1034"/>
      <c r="R151" s="1034"/>
      <c r="S151" s="124"/>
      <c r="T151" s="140"/>
    </row>
    <row r="152" spans="1:20" s="126" customFormat="1" ht="30" hidden="1" customHeight="1" thickTop="1">
      <c r="A152" s="141"/>
      <c r="B152" s="988"/>
      <c r="C152" s="504"/>
      <c r="D152" s="522" t="s">
        <v>1</v>
      </c>
      <c r="E152" s="523">
        <f>SUM(E148:E151)</f>
        <v>0</v>
      </c>
      <c r="F152" s="1045">
        <f>SUM(F148:F151)</f>
        <v>0</v>
      </c>
      <c r="G152" s="1045">
        <f>SUM(G148:G151)</f>
        <v>0</v>
      </c>
      <c r="H152" s="1045">
        <f>SUM(H148:H151)</f>
        <v>0</v>
      </c>
      <c r="I152" s="1045">
        <f t="shared" ref="I152:I154" si="77">IFERROR(J152/H152%,0)</f>
        <v>0</v>
      </c>
      <c r="J152" s="1045">
        <f>SUM(J148:J151)</f>
        <v>0</v>
      </c>
      <c r="K152" s="1045">
        <f>SUM(K148:K151)</f>
        <v>0</v>
      </c>
      <c r="L152" s="1046"/>
      <c r="M152" s="1045">
        <f>SUM(M148:M151)</f>
        <v>0</v>
      </c>
      <c r="N152" s="1045"/>
      <c r="O152" s="1045">
        <f t="shared" ref="O152:O154" si="78">IFERROR(P152/K152,0)</f>
        <v>0</v>
      </c>
      <c r="P152" s="1045">
        <f>SUM(P148:P151)</f>
        <v>0</v>
      </c>
      <c r="Q152" s="1045">
        <f>SUM(Q148:Q151)</f>
        <v>0</v>
      </c>
      <c r="R152" s="1045">
        <f>SUM(R148:R151)</f>
        <v>0</v>
      </c>
      <c r="S152" s="125"/>
      <c r="T152" s="149"/>
    </row>
    <row r="153" spans="1:20" s="126" customFormat="1" ht="30" hidden="1" customHeight="1">
      <c r="A153" s="141"/>
      <c r="B153" s="988"/>
      <c r="C153" s="504"/>
      <c r="D153" s="1250" t="s">
        <v>105</v>
      </c>
      <c r="E153" s="1251"/>
      <c r="F153" s="1053">
        <f>F91+F152</f>
        <v>0</v>
      </c>
      <c r="G153" s="1053">
        <f t="shared" ref="G153:H153" si="79">+G152</f>
        <v>0</v>
      </c>
      <c r="H153" s="1053">
        <f t="shared" si="79"/>
        <v>0</v>
      </c>
      <c r="I153" s="1053">
        <f t="shared" si="77"/>
        <v>0</v>
      </c>
      <c r="J153" s="1053">
        <f t="shared" ref="J153:K153" si="80">+J152</f>
        <v>0</v>
      </c>
      <c r="K153" s="1053">
        <f t="shared" si="80"/>
        <v>0</v>
      </c>
      <c r="L153" s="1053"/>
      <c r="M153" s="1053">
        <f t="shared" ref="M153" si="81">+M152</f>
        <v>0</v>
      </c>
      <c r="N153" s="1053"/>
      <c r="O153" s="1053">
        <f t="shared" si="78"/>
        <v>0</v>
      </c>
      <c r="P153" s="1053">
        <f t="shared" ref="P153:R153" si="82">+P152</f>
        <v>0</v>
      </c>
      <c r="Q153" s="1053">
        <f t="shared" si="82"/>
        <v>0</v>
      </c>
      <c r="R153" s="1053">
        <f t="shared" si="82"/>
        <v>0</v>
      </c>
      <c r="S153" s="140"/>
      <c r="T153" s="294"/>
    </row>
    <row r="154" spans="1:20" s="126" customFormat="1" ht="30" hidden="1" customHeight="1">
      <c r="A154" s="141"/>
      <c r="B154" s="988"/>
      <c r="C154" s="1252" t="s">
        <v>170</v>
      </c>
      <c r="D154" s="1253"/>
      <c r="E154" s="1254"/>
      <c r="F154" s="1072">
        <f>F143+F153</f>
        <v>21050</v>
      </c>
      <c r="G154" s="1072">
        <f t="shared" ref="G154:H154" si="83">G143+G153</f>
        <v>11770</v>
      </c>
      <c r="H154" s="1072">
        <f t="shared" si="83"/>
        <v>9280</v>
      </c>
      <c r="I154" s="1072">
        <f t="shared" si="77"/>
        <v>6</v>
      </c>
      <c r="J154" s="1072">
        <f t="shared" ref="J154:K154" si="84">J143+J153</f>
        <v>556.79999999999995</v>
      </c>
      <c r="K154" s="1072">
        <f t="shared" si="84"/>
        <v>8723.2000000000007</v>
      </c>
      <c r="L154" s="1072"/>
      <c r="M154" s="1072">
        <f t="shared" ref="M154" si="85">M143+M153</f>
        <v>21808000</v>
      </c>
      <c r="N154" s="1073"/>
      <c r="O154" s="1073">
        <f t="shared" si="78"/>
        <v>2512.5600696991928</v>
      </c>
      <c r="P154" s="1072">
        <f t="shared" ref="P154:R154" si="86">P143+P153</f>
        <v>21917564</v>
      </c>
      <c r="Q154" s="1072">
        <f t="shared" si="86"/>
        <v>109588</v>
      </c>
      <c r="R154" s="1072">
        <f t="shared" si="86"/>
        <v>21807976</v>
      </c>
      <c r="S154" s="140"/>
      <c r="T154" s="294"/>
    </row>
    <row r="155" spans="1:20" s="778" customFormat="1" ht="24.95" hidden="1" customHeight="1">
      <c r="A155" s="141"/>
      <c r="B155" s="988"/>
      <c r="C155" s="507"/>
      <c r="D155" s="961"/>
      <c r="E155" s="961"/>
      <c r="F155" s="567"/>
      <c r="G155" s="567"/>
      <c r="H155" s="567"/>
      <c r="I155" s="567"/>
      <c r="J155" s="567"/>
      <c r="K155" s="1063"/>
      <c r="L155" s="567"/>
      <c r="M155" s="567"/>
      <c r="N155" s="567"/>
      <c r="O155" s="567"/>
      <c r="P155" s="567"/>
      <c r="Q155" s="1064"/>
      <c r="R155" s="1064"/>
      <c r="S155" s="140"/>
      <c r="T155" s="294"/>
    </row>
    <row r="156" spans="1:20" s="126" customFormat="1" ht="23.25" hidden="1" customHeight="1">
      <c r="A156" s="141"/>
      <c r="B156" s="1255" t="s">
        <v>107</v>
      </c>
      <c r="C156" s="1256"/>
      <c r="D156" s="1256"/>
      <c r="E156" s="1257"/>
      <c r="F156" s="1115" t="s">
        <v>8</v>
      </c>
      <c r="G156" s="1021" t="s">
        <v>8</v>
      </c>
      <c r="H156" s="1022" t="s">
        <v>8</v>
      </c>
      <c r="I156" s="1258" t="s">
        <v>7</v>
      </c>
      <c r="J156" s="1259"/>
      <c r="K156" s="1021" t="s">
        <v>8</v>
      </c>
      <c r="L156" s="1022" t="s">
        <v>19</v>
      </c>
      <c r="M156" s="1023" t="s">
        <v>1</v>
      </c>
      <c r="N156" s="1023" t="s">
        <v>20</v>
      </c>
      <c r="O156" s="1022" t="s">
        <v>21</v>
      </c>
      <c r="P156" s="1023" t="s">
        <v>1</v>
      </c>
      <c r="Q156" s="1248" t="s">
        <v>39</v>
      </c>
      <c r="R156" s="1248" t="s">
        <v>87</v>
      </c>
      <c r="S156" s="423"/>
      <c r="T156" s="423"/>
    </row>
    <row r="157" spans="1:20" s="126" customFormat="1" ht="33" hidden="1">
      <c r="A157" s="141"/>
      <c r="B157" s="983" t="s">
        <v>2</v>
      </c>
      <c r="C157" s="510" t="s">
        <v>88</v>
      </c>
      <c r="D157" s="613" t="s">
        <v>89</v>
      </c>
      <c r="E157" s="510" t="s">
        <v>90</v>
      </c>
      <c r="F157" s="1024" t="s">
        <v>11</v>
      </c>
      <c r="G157" s="1024" t="s">
        <v>12</v>
      </c>
      <c r="H157" s="1025" t="s">
        <v>13</v>
      </c>
      <c r="I157" s="1026" t="s">
        <v>14</v>
      </c>
      <c r="J157" s="1027" t="s">
        <v>15</v>
      </c>
      <c r="K157" s="1024" t="s">
        <v>108</v>
      </c>
      <c r="L157" s="1028" t="s">
        <v>22</v>
      </c>
      <c r="M157" s="1029" t="s">
        <v>109</v>
      </c>
      <c r="N157" s="1029" t="s">
        <v>24</v>
      </c>
      <c r="O157" s="1028" t="s">
        <v>24</v>
      </c>
      <c r="P157" s="1029" t="s">
        <v>25</v>
      </c>
      <c r="Q157" s="1249"/>
      <c r="R157" s="1249"/>
      <c r="S157" s="423"/>
      <c r="T157" s="423"/>
    </row>
    <row r="158" spans="1:20" s="126" customFormat="1" ht="36.75" hidden="1" thickBot="1">
      <c r="A158" s="141"/>
      <c r="B158" s="1006">
        <v>1</v>
      </c>
      <c r="C158" s="513">
        <v>2</v>
      </c>
      <c r="D158" s="1017">
        <v>3</v>
      </c>
      <c r="E158" s="513">
        <v>4</v>
      </c>
      <c r="F158" s="1018">
        <v>5</v>
      </c>
      <c r="G158" s="1018">
        <v>6</v>
      </c>
      <c r="H158" s="1018" t="s">
        <v>96</v>
      </c>
      <c r="I158" s="1018">
        <v>8</v>
      </c>
      <c r="J158" s="1019" t="s">
        <v>97</v>
      </c>
      <c r="K158" s="1018" t="s">
        <v>98</v>
      </c>
      <c r="L158" s="1018">
        <v>11</v>
      </c>
      <c r="M158" s="1018" t="s">
        <v>99</v>
      </c>
      <c r="N158" s="1018" t="s">
        <v>100</v>
      </c>
      <c r="O158" s="1018" t="s">
        <v>101</v>
      </c>
      <c r="P158" s="1018" t="s">
        <v>102</v>
      </c>
      <c r="Q158" s="1018" t="s">
        <v>103</v>
      </c>
      <c r="R158" s="1018" t="s">
        <v>104</v>
      </c>
      <c r="S158" s="150"/>
      <c r="T158" s="150"/>
    </row>
    <row r="159" spans="1:20" s="126" customFormat="1" ht="30" hidden="1" customHeight="1" thickTop="1">
      <c r="A159" s="141"/>
      <c r="B159" s="529"/>
      <c r="C159" s="499" t="s">
        <v>36</v>
      </c>
      <c r="D159" s="530"/>
      <c r="E159" s="531"/>
      <c r="F159" s="1050"/>
      <c r="G159" s="1050"/>
      <c r="H159" s="1050"/>
      <c r="I159" s="1034"/>
      <c r="J159" s="1050"/>
      <c r="K159" s="1050"/>
      <c r="L159" s="1052"/>
      <c r="M159" s="1050"/>
      <c r="N159" s="1052"/>
      <c r="O159" s="1052"/>
      <c r="P159" s="1050"/>
      <c r="Q159" s="1050"/>
      <c r="R159" s="1050"/>
      <c r="S159" s="124"/>
      <c r="T159" s="140"/>
    </row>
    <row r="160" spans="1:20" s="126" customFormat="1" ht="30" hidden="1" customHeight="1">
      <c r="A160" s="141"/>
      <c r="B160" s="529"/>
      <c r="C160" s="499"/>
      <c r="D160" s="530"/>
      <c r="E160" s="531"/>
      <c r="F160" s="1050"/>
      <c r="G160" s="1050"/>
      <c r="H160" s="1050"/>
      <c r="I160" s="1034"/>
      <c r="J160" s="1050"/>
      <c r="K160" s="1050"/>
      <c r="L160" s="1052"/>
      <c r="M160" s="1050"/>
      <c r="N160" s="1052"/>
      <c r="O160" s="1052"/>
      <c r="P160" s="1050"/>
      <c r="Q160" s="1050"/>
      <c r="R160" s="1050"/>
      <c r="S160" s="124"/>
      <c r="T160" s="140"/>
    </row>
    <row r="161" spans="1:20" s="126" customFormat="1" ht="30" hidden="1" customHeight="1">
      <c r="A161" s="141"/>
      <c r="B161" s="529"/>
      <c r="C161" s="499"/>
      <c r="D161" s="530"/>
      <c r="E161" s="531"/>
      <c r="F161" s="1050"/>
      <c r="G161" s="1050"/>
      <c r="H161" s="1050"/>
      <c r="I161" s="1034"/>
      <c r="J161" s="1050"/>
      <c r="K161" s="1050"/>
      <c r="L161" s="1052"/>
      <c r="M161" s="1050"/>
      <c r="N161" s="1052"/>
      <c r="O161" s="1052"/>
      <c r="P161" s="1050"/>
      <c r="Q161" s="1050"/>
      <c r="R161" s="1050"/>
      <c r="S161" s="124"/>
      <c r="T161" s="140"/>
    </row>
    <row r="162" spans="1:20" s="126" customFormat="1" ht="9.9499999999999993" hidden="1" customHeight="1" thickBot="1">
      <c r="A162" s="141"/>
      <c r="B162" s="532"/>
      <c r="C162" s="533"/>
      <c r="D162" s="534"/>
      <c r="E162" s="535"/>
      <c r="F162" s="1051"/>
      <c r="G162" s="1051"/>
      <c r="H162" s="1051"/>
      <c r="I162" s="1034"/>
      <c r="J162" s="1034"/>
      <c r="K162" s="1034"/>
      <c r="L162" s="1034"/>
      <c r="M162" s="1034"/>
      <c r="N162" s="1052"/>
      <c r="O162" s="1052"/>
      <c r="P162" s="1034"/>
      <c r="Q162" s="1034"/>
      <c r="R162" s="1034"/>
      <c r="S162" s="124"/>
      <c r="T162" s="140"/>
    </row>
    <row r="163" spans="1:20" s="126" customFormat="1" ht="30" hidden="1" customHeight="1" thickTop="1">
      <c r="A163" s="141"/>
      <c r="B163" s="987"/>
      <c r="C163" s="504"/>
      <c r="D163" s="539" t="s">
        <v>1</v>
      </c>
      <c r="E163" s="540">
        <f>SUM(E159:E162)</f>
        <v>0</v>
      </c>
      <c r="F163" s="1045">
        <f>SUM(F159:F162)</f>
        <v>0</v>
      </c>
      <c r="G163" s="1045">
        <f>SUM(G159:G162)</f>
        <v>0</v>
      </c>
      <c r="H163" s="1045">
        <f>SUM(H159:H162)</f>
        <v>0</v>
      </c>
      <c r="I163" s="1045">
        <f t="shared" ref="I163:I164" si="87">IFERROR(J163/H163%,0)</f>
        <v>0</v>
      </c>
      <c r="J163" s="1045">
        <f>SUM(J159:J162)</f>
        <v>0</v>
      </c>
      <c r="K163" s="1045">
        <f>SUM(K159:K162)</f>
        <v>0</v>
      </c>
      <c r="L163" s="1046"/>
      <c r="M163" s="1045">
        <f t="shared" ref="M163" si="88">SUM(M159:M162)</f>
        <v>0</v>
      </c>
      <c r="N163" s="1045"/>
      <c r="O163" s="1045">
        <f t="shared" ref="O163:R163" si="89">SUM(O159:O162)</f>
        <v>0</v>
      </c>
      <c r="P163" s="1045">
        <f t="shared" si="89"/>
        <v>0</v>
      </c>
      <c r="Q163" s="1045">
        <f t="shared" si="89"/>
        <v>0</v>
      </c>
      <c r="R163" s="1045">
        <f t="shared" si="89"/>
        <v>0</v>
      </c>
      <c r="S163" s="149"/>
      <c r="T163" s="149"/>
    </row>
    <row r="164" spans="1:20" s="126" customFormat="1" ht="30" hidden="1" customHeight="1">
      <c r="A164" s="141"/>
      <c r="B164" s="988"/>
      <c r="C164" s="504"/>
      <c r="D164" s="1235" t="s">
        <v>105</v>
      </c>
      <c r="E164" s="1236"/>
      <c r="F164" s="1053">
        <f t="shared" ref="F164:H164" si="90">+F163</f>
        <v>0</v>
      </c>
      <c r="G164" s="1053">
        <f t="shared" si="90"/>
        <v>0</v>
      </c>
      <c r="H164" s="1053">
        <f t="shared" si="90"/>
        <v>0</v>
      </c>
      <c r="I164" s="1053">
        <f t="shared" si="87"/>
        <v>0</v>
      </c>
      <c r="J164" s="1053">
        <f t="shared" ref="J164:K164" si="91">+J163</f>
        <v>0</v>
      </c>
      <c r="K164" s="1053">
        <f t="shared" si="91"/>
        <v>0</v>
      </c>
      <c r="L164" s="1054"/>
      <c r="M164" s="1053">
        <f t="shared" ref="M164" si="92">+M163</f>
        <v>0</v>
      </c>
      <c r="N164" s="1053"/>
      <c r="O164" s="1053">
        <f t="shared" ref="O164:R164" si="93">+O163</f>
        <v>0</v>
      </c>
      <c r="P164" s="1053">
        <f t="shared" si="93"/>
        <v>0</v>
      </c>
      <c r="Q164" s="1053">
        <f t="shared" si="93"/>
        <v>0</v>
      </c>
      <c r="R164" s="1053">
        <f t="shared" si="93"/>
        <v>0</v>
      </c>
      <c r="S164" s="149"/>
      <c r="T164" s="149"/>
    </row>
    <row r="165" spans="1:20" s="126" customFormat="1" ht="24.95" customHeight="1">
      <c r="A165" s="141"/>
      <c r="B165" s="988"/>
      <c r="C165" s="504"/>
      <c r="D165" s="961"/>
      <c r="E165" s="961"/>
      <c r="F165" s="961"/>
      <c r="G165" s="961"/>
      <c r="H165" s="961"/>
      <c r="I165" s="961"/>
      <c r="J165" s="961"/>
      <c r="K165" s="961"/>
      <c r="L165" s="961"/>
      <c r="M165" s="961"/>
      <c r="N165" s="961"/>
      <c r="O165" s="961"/>
      <c r="P165" s="961"/>
      <c r="Q165" s="961"/>
      <c r="R165" s="961"/>
      <c r="S165" s="140"/>
      <c r="T165" s="294"/>
    </row>
    <row r="166" spans="1:20" s="126" customFormat="1" ht="54">
      <c r="A166" s="141"/>
      <c r="B166" s="988"/>
      <c r="C166" s="504"/>
      <c r="D166" s="501"/>
      <c r="E166" s="1030" t="s">
        <v>1</v>
      </c>
      <c r="F166" s="1113" t="s">
        <v>79</v>
      </c>
      <c r="G166" s="1113" t="s">
        <v>80</v>
      </c>
      <c r="H166" s="1113" t="s">
        <v>81</v>
      </c>
      <c r="I166" s="1237" t="s">
        <v>82</v>
      </c>
      <c r="J166" s="1237"/>
      <c r="K166" s="1113" t="s">
        <v>83</v>
      </c>
      <c r="L166" s="1113" t="s">
        <v>84</v>
      </c>
      <c r="M166" s="1113" t="s">
        <v>85</v>
      </c>
      <c r="N166" s="1237" t="s">
        <v>126</v>
      </c>
      <c r="O166" s="1239" t="s">
        <v>171</v>
      </c>
      <c r="P166" s="1113" t="s">
        <v>86</v>
      </c>
      <c r="Q166" s="1241" t="s">
        <v>39</v>
      </c>
      <c r="R166" s="1241" t="s">
        <v>87</v>
      </c>
      <c r="S166" s="125"/>
      <c r="T166" s="125"/>
    </row>
    <row r="167" spans="1:20" s="126" customFormat="1" ht="36">
      <c r="A167" s="141"/>
      <c r="B167" s="988"/>
      <c r="C167" s="504"/>
      <c r="D167" s="502"/>
      <c r="E167" s="1031" t="s">
        <v>106</v>
      </c>
      <c r="F167" s="1032" t="s">
        <v>168</v>
      </c>
      <c r="G167" s="1032" t="s">
        <v>169</v>
      </c>
      <c r="H167" s="1032" t="s">
        <v>91</v>
      </c>
      <c r="I167" s="1033" t="s">
        <v>14</v>
      </c>
      <c r="J167" s="1114" t="s">
        <v>15</v>
      </c>
      <c r="K167" s="1032" t="s">
        <v>92</v>
      </c>
      <c r="L167" s="1114" t="s">
        <v>93</v>
      </c>
      <c r="M167" s="1114" t="s">
        <v>94</v>
      </c>
      <c r="N167" s="1238"/>
      <c r="O167" s="1240"/>
      <c r="P167" s="1114" t="s">
        <v>95</v>
      </c>
      <c r="Q167" s="1242"/>
      <c r="R167" s="1242"/>
      <c r="S167" s="142"/>
      <c r="T167" s="142"/>
    </row>
    <row r="168" spans="1:20" ht="30" customHeight="1">
      <c r="B168" s="1217" t="s">
        <v>172</v>
      </c>
      <c r="C168" s="1218"/>
      <c r="D168" s="1219"/>
      <c r="E168" s="901"/>
      <c r="F168" s="1055"/>
      <c r="G168" s="1055"/>
      <c r="H168" s="1055"/>
      <c r="I168" s="1034"/>
      <c r="J168" s="1055"/>
      <c r="K168" s="1055"/>
      <c r="L168" s="1034"/>
      <c r="M168" s="1055"/>
      <c r="N168" s="1043"/>
      <c r="O168" s="1043"/>
      <c r="P168" s="1055"/>
      <c r="Q168" s="1055"/>
      <c r="R168" s="1055"/>
      <c r="S168" s="423"/>
      <c r="T168" s="125"/>
    </row>
    <row r="169" spans="1:20" ht="30" customHeight="1">
      <c r="B169" s="1217" t="s">
        <v>173</v>
      </c>
      <c r="C169" s="1218"/>
      <c r="D169" s="1219"/>
      <c r="E169" s="566"/>
      <c r="F169" s="1056"/>
      <c r="G169" s="1056"/>
      <c r="H169" s="1056"/>
      <c r="I169" s="1034"/>
      <c r="J169" s="1056"/>
      <c r="K169" s="1056"/>
      <c r="L169" s="1034"/>
      <c r="M169" s="1056"/>
      <c r="N169" s="1043"/>
      <c r="O169" s="1043"/>
      <c r="P169" s="1056"/>
      <c r="Q169" s="1056"/>
      <c r="R169" s="1056"/>
      <c r="S169" s="150"/>
      <c r="T169" s="140"/>
    </row>
    <row r="170" spans="1:20" ht="30" customHeight="1">
      <c r="B170" s="1217" t="s">
        <v>175</v>
      </c>
      <c r="C170" s="1218"/>
      <c r="D170" s="1219"/>
      <c r="E170" s="566"/>
      <c r="F170" s="591"/>
      <c r="G170" s="591"/>
      <c r="H170" s="591"/>
      <c r="I170" s="1034"/>
      <c r="J170" s="591"/>
      <c r="K170" s="591"/>
      <c r="L170" s="1034"/>
      <c r="M170" s="591"/>
      <c r="N170" s="1049"/>
      <c r="O170" s="1049"/>
      <c r="P170" s="591"/>
      <c r="Q170" s="591"/>
      <c r="R170" s="591"/>
      <c r="S170" s="150"/>
      <c r="T170" s="140"/>
    </row>
    <row r="171" spans="1:20" ht="30" customHeight="1">
      <c r="B171" s="1217" t="s">
        <v>174</v>
      </c>
      <c r="C171" s="1218"/>
      <c r="D171" s="1219"/>
      <c r="E171" s="566"/>
      <c r="F171" s="1057"/>
      <c r="G171" s="1057"/>
      <c r="H171" s="1057"/>
      <c r="I171" s="1057"/>
      <c r="J171" s="1057"/>
      <c r="K171" s="1057"/>
      <c r="L171" s="1057"/>
      <c r="M171" s="1057"/>
      <c r="N171" s="1057"/>
      <c r="O171" s="1057"/>
      <c r="P171" s="1057"/>
      <c r="Q171" s="1057"/>
      <c r="R171" s="1057"/>
      <c r="S171" s="150"/>
      <c r="T171" s="140"/>
    </row>
    <row r="172" spans="1:20" ht="30" customHeight="1" thickBot="1">
      <c r="B172" s="1217" t="s">
        <v>180</v>
      </c>
      <c r="C172" s="1218"/>
      <c r="D172" s="1219"/>
      <c r="E172" s="566"/>
      <c r="F172" s="591"/>
      <c r="G172" s="591"/>
      <c r="H172" s="591"/>
      <c r="I172" s="591"/>
      <c r="J172" s="591"/>
      <c r="K172" s="591"/>
      <c r="L172" s="591"/>
      <c r="M172" s="591"/>
      <c r="N172" s="591"/>
      <c r="O172" s="591"/>
      <c r="P172" s="591"/>
      <c r="Q172" s="591"/>
      <c r="R172" s="591"/>
      <c r="S172" s="150"/>
      <c r="T172" s="140"/>
    </row>
    <row r="173" spans="1:20" ht="30" customHeight="1" thickTop="1">
      <c r="B173" s="1220" t="s">
        <v>179</v>
      </c>
      <c r="C173" s="1221"/>
      <c r="D173" s="1222"/>
      <c r="E173" s="564">
        <f>SUM(E168:E172)</f>
        <v>0</v>
      </c>
      <c r="F173" s="1045">
        <f>SUM(F168:F172)</f>
        <v>0</v>
      </c>
      <c r="G173" s="1045">
        <f t="shared" ref="G173:H173" si="94">SUM(G168:G172)</f>
        <v>0</v>
      </c>
      <c r="H173" s="1045">
        <f t="shared" si="94"/>
        <v>0</v>
      </c>
      <c r="I173" s="1045">
        <f t="shared" ref="I173:I174" si="95">IFERROR(J173/H173%,0)</f>
        <v>0</v>
      </c>
      <c r="J173" s="1045">
        <f t="shared" ref="J173:K173" si="96">SUM(J168:J172)</f>
        <v>0</v>
      </c>
      <c r="K173" s="1045">
        <f t="shared" si="96"/>
        <v>0</v>
      </c>
      <c r="L173" s="1045" t="s">
        <v>124</v>
      </c>
      <c r="M173" s="1045">
        <f t="shared" ref="M173" si="97">SUM(M168:M172)</f>
        <v>0</v>
      </c>
      <c r="N173" s="1045"/>
      <c r="O173" s="1045">
        <f t="shared" ref="O173:O174" si="98">IFERROR(P173/K173,0)</f>
        <v>0</v>
      </c>
      <c r="P173" s="1045">
        <f t="shared" ref="P173" si="99">SUM(P168:P172)</f>
        <v>0</v>
      </c>
      <c r="Q173" s="1045">
        <f t="shared" ref="Q173:R173" si="100">SUM(Q168:Q172)</f>
        <v>0</v>
      </c>
      <c r="R173" s="1045">
        <f t="shared" si="100"/>
        <v>0</v>
      </c>
      <c r="S173" s="151"/>
      <c r="T173" s="125"/>
    </row>
    <row r="174" spans="1:20" ht="30" customHeight="1">
      <c r="B174" s="1223" t="s">
        <v>177</v>
      </c>
      <c r="C174" s="1224"/>
      <c r="D174" s="1225"/>
      <c r="E174" s="916">
        <f>E110+E173</f>
        <v>3</v>
      </c>
      <c r="F174" s="1058">
        <f>F110+F173</f>
        <v>21050</v>
      </c>
      <c r="G174" s="1058">
        <f t="shared" ref="G174:H174" si="101">G110+G173</f>
        <v>11770</v>
      </c>
      <c r="H174" s="1058">
        <f t="shared" si="101"/>
        <v>9280</v>
      </c>
      <c r="I174" s="1058">
        <f t="shared" si="95"/>
        <v>6</v>
      </c>
      <c r="J174" s="1058">
        <f t="shared" ref="J174:K174" si="102">J110+J173</f>
        <v>556.79999999999995</v>
      </c>
      <c r="K174" s="1058">
        <f t="shared" si="102"/>
        <v>8723.2000000000007</v>
      </c>
      <c r="L174" s="1058"/>
      <c r="M174" s="1058">
        <f t="shared" ref="M174" si="103">M110+M173</f>
        <v>21808000</v>
      </c>
      <c r="N174" s="1058"/>
      <c r="O174" s="1058">
        <f t="shared" si="98"/>
        <v>2512.5600696991928</v>
      </c>
      <c r="P174" s="1058">
        <f t="shared" ref="P174:R174" si="104">P110+P173</f>
        <v>21917564</v>
      </c>
      <c r="Q174" s="1058">
        <f t="shared" si="104"/>
        <v>109588</v>
      </c>
      <c r="R174" s="1058">
        <f t="shared" si="104"/>
        <v>21807976</v>
      </c>
      <c r="S174" s="695"/>
      <c r="T174" s="695"/>
    </row>
    <row r="175" spans="1:20" s="126" customFormat="1" ht="18.75" hidden="1" customHeight="1">
      <c r="A175" s="141"/>
      <c r="B175" s="988"/>
      <c r="C175" s="504"/>
      <c r="D175" s="962"/>
      <c r="E175" s="962"/>
      <c r="F175" s="537"/>
      <c r="G175" s="537"/>
      <c r="H175" s="537"/>
      <c r="I175" s="537"/>
      <c r="J175" s="537"/>
      <c r="K175" s="537"/>
      <c r="L175" s="538"/>
      <c r="M175" s="537"/>
      <c r="N175" s="537"/>
      <c r="O175" s="537"/>
      <c r="P175" s="537"/>
      <c r="Q175" s="537"/>
      <c r="R175" s="537"/>
      <c r="S175" s="149"/>
      <c r="T175" s="149"/>
    </row>
    <row r="176" spans="1:20" ht="15" hidden="1" customHeight="1">
      <c r="B176" s="988"/>
      <c r="D176" s="962"/>
      <c r="E176" s="962"/>
      <c r="F176" s="537"/>
      <c r="G176" s="537" t="s">
        <v>178</v>
      </c>
      <c r="H176" s="537"/>
      <c r="I176" s="537"/>
      <c r="J176" s="537"/>
      <c r="K176" s="537"/>
      <c r="L176" s="538"/>
      <c r="M176" s="537"/>
      <c r="N176" s="537"/>
      <c r="O176" s="537"/>
      <c r="P176" s="537"/>
      <c r="Q176" s="537"/>
      <c r="R176" s="537"/>
      <c r="S176" s="152"/>
      <c r="T176" s="152"/>
    </row>
    <row r="177" spans="1:21" ht="18" hidden="1">
      <c r="B177" s="1226" t="s">
        <v>110</v>
      </c>
      <c r="C177" s="1227"/>
      <c r="D177" s="1227"/>
      <c r="E177" s="1228"/>
      <c r="F177" s="541" t="s">
        <v>8</v>
      </c>
      <c r="G177" s="541" t="s">
        <v>8</v>
      </c>
      <c r="H177" s="1211" t="s">
        <v>81</v>
      </c>
      <c r="I177" s="1229" t="s">
        <v>30</v>
      </c>
      <c r="J177" s="1230"/>
      <c r="K177" s="1231" t="s">
        <v>111</v>
      </c>
      <c r="L177" s="1233" t="s">
        <v>112</v>
      </c>
      <c r="M177" s="1209" t="s">
        <v>113</v>
      </c>
      <c r="N177" s="1210"/>
      <c r="O177" s="1211" t="s">
        <v>83</v>
      </c>
      <c r="P177" s="542" t="s">
        <v>19</v>
      </c>
      <c r="Q177" s="543" t="s">
        <v>1</v>
      </c>
    </row>
    <row r="178" spans="1:21" ht="33" hidden="1">
      <c r="B178" s="983" t="s">
        <v>2</v>
      </c>
      <c r="C178" s="510" t="s">
        <v>88</v>
      </c>
      <c r="D178" s="511" t="s">
        <v>89</v>
      </c>
      <c r="E178" s="510" t="s">
        <v>90</v>
      </c>
      <c r="F178" s="544" t="s">
        <v>11</v>
      </c>
      <c r="G178" s="544" t="s">
        <v>12</v>
      </c>
      <c r="H178" s="1212"/>
      <c r="I178" s="545" t="s">
        <v>32</v>
      </c>
      <c r="J178" s="546" t="s">
        <v>33</v>
      </c>
      <c r="K178" s="1232"/>
      <c r="L178" s="1234"/>
      <c r="M178" s="547" t="s">
        <v>114</v>
      </c>
      <c r="N178" s="548" t="s">
        <v>115</v>
      </c>
      <c r="O178" s="1212"/>
      <c r="P178" s="549" t="s">
        <v>22</v>
      </c>
      <c r="Q178" s="550" t="s">
        <v>34</v>
      </c>
    </row>
    <row r="179" spans="1:21" ht="18.75" hidden="1" thickBot="1">
      <c r="B179" s="984">
        <v>1</v>
      </c>
      <c r="C179" s="513">
        <v>2</v>
      </c>
      <c r="D179" s="512">
        <v>3</v>
      </c>
      <c r="E179" s="514">
        <v>4</v>
      </c>
      <c r="F179" s="515">
        <v>5</v>
      </c>
      <c r="G179" s="515">
        <v>6</v>
      </c>
      <c r="H179" s="515" t="s">
        <v>96</v>
      </c>
      <c r="I179" s="515">
        <v>8</v>
      </c>
      <c r="J179" s="516">
        <v>9</v>
      </c>
      <c r="K179" s="515">
        <v>10</v>
      </c>
      <c r="L179" s="516" t="s">
        <v>116</v>
      </c>
      <c r="M179" s="515">
        <v>12</v>
      </c>
      <c r="N179" s="515" t="s">
        <v>117</v>
      </c>
      <c r="O179" s="515" t="s">
        <v>118</v>
      </c>
      <c r="P179" s="515">
        <v>15</v>
      </c>
      <c r="Q179" s="515" t="s">
        <v>119</v>
      </c>
    </row>
    <row r="180" spans="1:21" ht="30" hidden="1" customHeight="1" thickTop="1">
      <c r="B180" s="989"/>
      <c r="C180" s="499"/>
      <c r="D180" s="551"/>
      <c r="E180" s="552"/>
      <c r="F180" s="568"/>
      <c r="G180" s="568"/>
      <c r="H180" s="568"/>
      <c r="I180" s="568"/>
      <c r="J180" s="568"/>
      <c r="K180" s="568"/>
      <c r="L180" s="568"/>
      <c r="M180" s="568"/>
      <c r="N180" s="568"/>
      <c r="O180" s="568"/>
      <c r="P180" s="568"/>
      <c r="Q180" s="568"/>
      <c r="R180" s="504"/>
      <c r="S180" s="141"/>
      <c r="T180" s="141"/>
    </row>
    <row r="181" spans="1:21" ht="30" hidden="1" customHeight="1">
      <c r="B181" s="1060"/>
      <c r="C181" s="730"/>
      <c r="D181" s="1061"/>
      <c r="E181" s="1062"/>
      <c r="F181" s="1066"/>
      <c r="G181" s="1066"/>
      <c r="H181" s="1066"/>
      <c r="I181" s="1066"/>
      <c r="J181" s="1066"/>
      <c r="K181" s="1066"/>
      <c r="L181" s="1066"/>
      <c r="M181" s="1066"/>
      <c r="N181" s="1066"/>
      <c r="O181" s="1066"/>
      <c r="P181" s="1066"/>
      <c r="Q181" s="1066"/>
      <c r="R181" s="504"/>
      <c r="S181" s="141"/>
      <c r="T181" s="141"/>
    </row>
    <row r="182" spans="1:21" ht="30" hidden="1" customHeight="1">
      <c r="B182" s="1074"/>
      <c r="C182" s="1075"/>
      <c r="D182" s="1076"/>
      <c r="E182" s="1077"/>
      <c r="F182" s="1078"/>
      <c r="G182" s="1078"/>
      <c r="H182" s="1078"/>
      <c r="I182" s="1078"/>
      <c r="J182" s="1078"/>
      <c r="K182" s="1079"/>
      <c r="L182" s="1079"/>
      <c r="M182" s="1078"/>
      <c r="N182" s="1078"/>
      <c r="O182" s="1078"/>
      <c r="P182" s="1078"/>
      <c r="Q182" s="1078"/>
      <c r="R182" s="504"/>
      <c r="S182" s="141"/>
      <c r="T182" s="141"/>
    </row>
    <row r="183" spans="1:21" s="126" customFormat="1" ht="9.9499999999999993" hidden="1" customHeight="1" thickBot="1">
      <c r="A183" s="141"/>
      <c r="B183" s="1080"/>
      <c r="C183" s="787"/>
      <c r="D183" s="783"/>
      <c r="E183" s="788"/>
      <c r="F183" s="1081"/>
      <c r="G183" s="1081"/>
      <c r="H183" s="1081"/>
      <c r="I183" s="1081"/>
      <c r="J183" s="1081"/>
      <c r="K183" s="1081"/>
      <c r="L183" s="1081"/>
      <c r="M183" s="1081"/>
      <c r="N183" s="1082"/>
      <c r="O183" s="1082"/>
      <c r="P183" s="1081"/>
      <c r="Q183" s="1081"/>
      <c r="R183" s="1034"/>
      <c r="S183" s="124"/>
      <c r="T183" s="140"/>
    </row>
    <row r="184" spans="1:21" ht="30" hidden="1" customHeight="1" thickTop="1" thickBot="1">
      <c r="C184" s="553"/>
      <c r="D184" s="1213" t="s">
        <v>1</v>
      </c>
      <c r="E184" s="1214"/>
      <c r="F184" s="1067">
        <f t="shared" ref="F184:K184" si="105">SUM(F180:F182)</f>
        <v>0</v>
      </c>
      <c r="G184" s="1067">
        <f t="shared" si="105"/>
        <v>0</v>
      </c>
      <c r="H184" s="1067">
        <f t="shared" si="105"/>
        <v>0</v>
      </c>
      <c r="I184" s="1067">
        <f t="shared" si="105"/>
        <v>0</v>
      </c>
      <c r="J184" s="1067">
        <f t="shared" si="105"/>
        <v>0</v>
      </c>
      <c r="K184" s="1067">
        <f t="shared" si="105"/>
        <v>0</v>
      </c>
      <c r="L184" s="1068">
        <f>IFERROR(AVERAGE(L180),0)</f>
        <v>0</v>
      </c>
      <c r="M184" s="1067">
        <f>IFERROR(AVERAGE(M180:M183),0)</f>
        <v>0</v>
      </c>
      <c r="N184" s="1067">
        <f>SUM(N180:N182)</f>
        <v>0</v>
      </c>
      <c r="O184" s="1067">
        <f>SUM(O180:O182)</f>
        <v>0</v>
      </c>
      <c r="P184" s="1067">
        <f>IFERROR(Q184/O184,0)</f>
        <v>0</v>
      </c>
      <c r="Q184" s="1067">
        <f>SUM(Q180:Q182)</f>
        <v>0</v>
      </c>
      <c r="R184" s="504"/>
      <c r="S184" s="141"/>
      <c r="T184" s="141"/>
    </row>
    <row r="185" spans="1:21" ht="30" hidden="1" customHeight="1" thickTop="1">
      <c r="A185" s="141" t="s">
        <v>193</v>
      </c>
      <c r="C185" s="961"/>
      <c r="D185" s="1215" t="s">
        <v>105</v>
      </c>
      <c r="E185" s="1216"/>
      <c r="F185" s="1069">
        <f>F184</f>
        <v>0</v>
      </c>
      <c r="G185" s="1069">
        <f t="shared" ref="G185:O185" si="106">G184</f>
        <v>0</v>
      </c>
      <c r="H185" s="1069">
        <f t="shared" si="106"/>
        <v>0</v>
      </c>
      <c r="I185" s="1069">
        <f t="shared" si="106"/>
        <v>0</v>
      </c>
      <c r="J185" s="1069">
        <f t="shared" si="106"/>
        <v>0</v>
      </c>
      <c r="K185" s="1069">
        <f t="shared" si="106"/>
        <v>0</v>
      </c>
      <c r="L185" s="1040">
        <f t="shared" si="106"/>
        <v>0</v>
      </c>
      <c r="M185" s="1069">
        <f t="shared" si="106"/>
        <v>0</v>
      </c>
      <c r="N185" s="1069">
        <f t="shared" si="106"/>
        <v>0</v>
      </c>
      <c r="O185" s="1069">
        <f t="shared" si="106"/>
        <v>0</v>
      </c>
      <c r="P185" s="1067">
        <f>IFERROR(Q185/O185,0)</f>
        <v>0</v>
      </c>
      <c r="Q185" s="1069">
        <f>Q184</f>
        <v>0</v>
      </c>
      <c r="R185" s="504"/>
      <c r="S185" s="141"/>
      <c r="T185" s="141"/>
    </row>
    <row r="186" spans="1:21" ht="30" customHeight="1">
      <c r="A186" s="141" t="s">
        <v>193</v>
      </c>
      <c r="C186" s="961"/>
      <c r="D186" s="961"/>
      <c r="E186" s="961"/>
      <c r="F186" s="1070"/>
      <c r="G186" s="1070"/>
      <c r="H186" s="1070"/>
      <c r="I186" s="1070"/>
      <c r="J186" s="1070"/>
      <c r="K186" s="1070"/>
      <c r="L186" s="1071"/>
      <c r="M186" s="1070"/>
      <c r="N186" s="1070"/>
      <c r="O186" s="1070"/>
      <c r="P186" s="1070"/>
      <c r="Q186" s="1070"/>
      <c r="R186" s="504"/>
      <c r="S186" s="141"/>
      <c r="T186" s="141"/>
    </row>
    <row r="187" spans="1:21" ht="26.25" hidden="1" customHeight="1">
      <c r="B187" s="981" t="s">
        <v>156</v>
      </c>
      <c r="C187" s="503"/>
      <c r="E187" s="812" t="s">
        <v>78</v>
      </c>
      <c r="F187" s="927">
        <f>F123+1</f>
        <v>43925</v>
      </c>
      <c r="H187" s="505"/>
      <c r="I187" s="506"/>
      <c r="J187" s="506"/>
      <c r="K187" s="506"/>
      <c r="L187" s="506"/>
      <c r="M187" s="506"/>
      <c r="P187" s="507"/>
      <c r="Q187" s="508">
        <f ca="1">NOW()</f>
        <v>43925.3448125</v>
      </c>
    </row>
    <row r="188" spans="1:21" ht="15" hidden="1" customHeight="1">
      <c r="B188" s="982"/>
      <c r="C188" s="503"/>
      <c r="E188" s="812"/>
      <c r="F188" s="813"/>
      <c r="H188" s="506"/>
      <c r="I188" s="506"/>
      <c r="J188" s="506"/>
      <c r="K188" s="506"/>
      <c r="L188" s="506"/>
      <c r="M188" s="506"/>
      <c r="P188" s="507"/>
      <c r="Q188" s="508"/>
    </row>
    <row r="189" spans="1:21" s="126" customFormat="1" ht="18" hidden="1">
      <c r="A189" s="141"/>
      <c r="B189" s="1267" t="s">
        <v>120</v>
      </c>
      <c r="C189" s="1268"/>
      <c r="D189" s="1268"/>
      <c r="E189" s="1269"/>
      <c r="F189" s="991" t="s">
        <v>8</v>
      </c>
      <c r="G189" s="991" t="s">
        <v>8</v>
      </c>
      <c r="H189" s="992" t="s">
        <v>8</v>
      </c>
      <c r="I189" s="1270" t="s">
        <v>30</v>
      </c>
      <c r="J189" s="1271"/>
      <c r="K189" s="1272" t="s">
        <v>40</v>
      </c>
      <c r="L189" s="1273"/>
      <c r="M189" s="1274" t="s">
        <v>42</v>
      </c>
      <c r="N189" s="1274" t="s">
        <v>43</v>
      </c>
      <c r="O189" s="992" t="s">
        <v>19</v>
      </c>
      <c r="P189" s="993" t="s">
        <v>1</v>
      </c>
      <c r="Q189" s="1276" t="s">
        <v>126</v>
      </c>
      <c r="R189" s="1276" t="s">
        <v>127</v>
      </c>
      <c r="S189" s="994" t="s">
        <v>1</v>
      </c>
      <c r="T189" s="1278" t="s">
        <v>41</v>
      </c>
      <c r="U189" s="995" t="s">
        <v>1</v>
      </c>
    </row>
    <row r="190" spans="1:21" s="126" customFormat="1" ht="36" hidden="1">
      <c r="A190" s="141"/>
      <c r="B190" s="983" t="s">
        <v>2</v>
      </c>
      <c r="C190" s="554" t="s">
        <v>121</v>
      </c>
      <c r="D190" s="996" t="s">
        <v>89</v>
      </c>
      <c r="E190" s="555" t="s">
        <v>90</v>
      </c>
      <c r="F190" s="997" t="s">
        <v>11</v>
      </c>
      <c r="G190" s="997" t="s">
        <v>12</v>
      </c>
      <c r="H190" s="998" t="s">
        <v>13</v>
      </c>
      <c r="I190" s="999" t="s">
        <v>32</v>
      </c>
      <c r="J190" s="998" t="s">
        <v>33</v>
      </c>
      <c r="K190" s="1000" t="s">
        <v>14</v>
      </c>
      <c r="L190" s="1001" t="s">
        <v>15</v>
      </c>
      <c r="M190" s="1275"/>
      <c r="N190" s="1275"/>
      <c r="O190" s="1002" t="s">
        <v>22</v>
      </c>
      <c r="P190" s="1003" t="s">
        <v>23</v>
      </c>
      <c r="Q190" s="1277"/>
      <c r="R190" s="1277"/>
      <c r="S190" s="1004" t="s">
        <v>25</v>
      </c>
      <c r="T190" s="1279"/>
      <c r="U190" s="1005" t="s">
        <v>34</v>
      </c>
    </row>
    <row r="191" spans="1:21" s="126" customFormat="1" ht="33.75" hidden="1" thickBot="1">
      <c r="A191" s="141"/>
      <c r="B191" s="1006">
        <v>1</v>
      </c>
      <c r="C191" s="556">
        <v>2</v>
      </c>
      <c r="D191" s="1007">
        <v>3</v>
      </c>
      <c r="E191" s="556">
        <v>4</v>
      </c>
      <c r="F191" s="1008">
        <v>6</v>
      </c>
      <c r="G191" s="1009">
        <v>7</v>
      </c>
      <c r="H191" s="1010" t="s">
        <v>134</v>
      </c>
      <c r="I191" s="1009">
        <v>9</v>
      </c>
      <c r="J191" s="1008">
        <v>10</v>
      </c>
      <c r="K191" s="1009">
        <v>11</v>
      </c>
      <c r="L191" s="1008" t="s">
        <v>139</v>
      </c>
      <c r="M191" s="1009" t="s">
        <v>140</v>
      </c>
      <c r="N191" s="1009" t="s">
        <v>141</v>
      </c>
      <c r="O191" s="1008">
        <v>15</v>
      </c>
      <c r="P191" s="1011" t="s">
        <v>142</v>
      </c>
      <c r="Q191" s="1012" t="s">
        <v>146</v>
      </c>
      <c r="R191" s="1013" t="s">
        <v>147</v>
      </c>
      <c r="S191" s="1014" t="s">
        <v>148</v>
      </c>
      <c r="T191" s="1014" t="s">
        <v>149</v>
      </c>
      <c r="U191" s="1015" t="s">
        <v>150</v>
      </c>
    </row>
    <row r="192" spans="1:21" s="126" customFormat="1" ht="30" hidden="1" customHeight="1" thickTop="1">
      <c r="A192" s="141"/>
      <c r="B192" s="498"/>
      <c r="C192" s="499" t="s">
        <v>36</v>
      </c>
      <c r="D192" s="500"/>
      <c r="E192" s="517"/>
      <c r="F192" s="1034"/>
      <c r="G192" s="1034"/>
      <c r="H192" s="1034"/>
      <c r="I192" s="1034">
        <f>IFERROR(J192/H192%,0)</f>
        <v>0</v>
      </c>
      <c r="J192" s="1034"/>
      <c r="K192" s="1034"/>
      <c r="L192" s="1034"/>
      <c r="M192" s="1034"/>
      <c r="N192" s="1034"/>
      <c r="O192" s="1034"/>
      <c r="P192" s="1034"/>
      <c r="Q192" s="1034"/>
      <c r="R192" s="1034"/>
      <c r="S192" s="1034"/>
      <c r="T192" s="1034"/>
      <c r="U192" s="1034"/>
    </row>
    <row r="193" spans="1:21" s="126" customFormat="1" ht="30" hidden="1" customHeight="1">
      <c r="A193" s="141"/>
      <c r="B193" s="498"/>
      <c r="C193" s="499"/>
      <c r="D193" s="500"/>
      <c r="E193" s="517"/>
      <c r="F193" s="1034"/>
      <c r="G193" s="1034"/>
      <c r="H193" s="1034"/>
      <c r="I193" s="1034">
        <f t="shared" ref="I193:I197" si="107">IFERROR(J193/H193%,0)</f>
        <v>0</v>
      </c>
      <c r="J193" s="1034"/>
      <c r="K193" s="1034"/>
      <c r="L193" s="1034"/>
      <c r="M193" s="1034"/>
      <c r="N193" s="1034"/>
      <c r="O193" s="1034"/>
      <c r="P193" s="1034"/>
      <c r="Q193" s="1034"/>
      <c r="R193" s="1034"/>
      <c r="S193" s="1034"/>
      <c r="T193" s="1034"/>
      <c r="U193" s="1034"/>
    </row>
    <row r="194" spans="1:21" s="126" customFormat="1" ht="30" hidden="1" customHeight="1">
      <c r="A194" s="141"/>
      <c r="B194" s="498"/>
      <c r="C194" s="499"/>
      <c r="D194" s="500"/>
      <c r="E194" s="517"/>
      <c r="F194" s="1034"/>
      <c r="G194" s="1034"/>
      <c r="H194" s="1034"/>
      <c r="I194" s="1034">
        <f t="shared" si="107"/>
        <v>0</v>
      </c>
      <c r="J194" s="1034"/>
      <c r="K194" s="1034"/>
      <c r="L194" s="1034"/>
      <c r="M194" s="1034"/>
      <c r="N194" s="1034"/>
      <c r="O194" s="1034"/>
      <c r="P194" s="1034"/>
      <c r="Q194" s="1034"/>
      <c r="R194" s="1034"/>
      <c r="S194" s="1034"/>
      <c r="T194" s="1034"/>
      <c r="U194" s="1034"/>
    </row>
    <row r="195" spans="1:21" ht="9.9499999999999993" hidden="1" customHeight="1" thickBot="1">
      <c r="B195" s="985"/>
      <c r="C195" s="557"/>
      <c r="D195" s="558"/>
      <c r="E195" s="559"/>
      <c r="F195" s="1035"/>
      <c r="G195" s="1035"/>
      <c r="H195" s="1035"/>
      <c r="I195" s="1035">
        <f t="shared" si="107"/>
        <v>0</v>
      </c>
      <c r="J195" s="1035"/>
      <c r="K195" s="1035"/>
      <c r="L195" s="1036"/>
      <c r="M195" s="1035"/>
      <c r="N195" s="1035"/>
      <c r="O195" s="1035"/>
      <c r="P195" s="1035"/>
      <c r="Q195" s="1035"/>
      <c r="R195" s="1037"/>
      <c r="S195" s="1038"/>
      <c r="T195" s="1038"/>
      <c r="U195" s="1038"/>
    </row>
    <row r="196" spans="1:21" ht="30" hidden="1" customHeight="1" thickTop="1" thickBot="1">
      <c r="B196" s="1280" t="s">
        <v>1</v>
      </c>
      <c r="C196" s="1281"/>
      <c r="D196" s="1282"/>
      <c r="E196" s="560">
        <f>SUM(E192:E195)</f>
        <v>0</v>
      </c>
      <c r="F196" s="789">
        <f>SUM(F192:F195)</f>
        <v>0</v>
      </c>
      <c r="G196" s="789">
        <f>SUM(G192:G195)</f>
        <v>0</v>
      </c>
      <c r="H196" s="789">
        <f>SUM(H192:H195)</f>
        <v>0</v>
      </c>
      <c r="I196" s="789">
        <f t="shared" si="107"/>
        <v>0</v>
      </c>
      <c r="J196" s="789">
        <f>SUM(J192:J195)</f>
        <v>0</v>
      </c>
      <c r="K196" s="789">
        <f>SUM(K192:K195)</f>
        <v>0</v>
      </c>
      <c r="L196" s="789">
        <f>SUM(L192:L195)</f>
        <v>0</v>
      </c>
      <c r="M196" s="789">
        <f>SUM(M192:M195)</f>
        <v>0</v>
      </c>
      <c r="N196" s="789">
        <f>SUM(N192:N195)</f>
        <v>0</v>
      </c>
      <c r="O196" s="789"/>
      <c r="P196" s="789">
        <f t="shared" ref="P196:U196" si="108">SUM(P192:P195)</f>
        <v>0</v>
      </c>
      <c r="Q196" s="789">
        <f t="shared" si="108"/>
        <v>0</v>
      </c>
      <c r="R196" s="789">
        <f t="shared" si="108"/>
        <v>0</v>
      </c>
      <c r="S196" s="1039">
        <f t="shared" si="108"/>
        <v>0</v>
      </c>
      <c r="T196" s="1039">
        <f t="shared" si="108"/>
        <v>0</v>
      </c>
      <c r="U196" s="1039">
        <f t="shared" si="108"/>
        <v>0</v>
      </c>
    </row>
    <row r="197" spans="1:21" ht="30" hidden="1" customHeight="1" thickTop="1" thickBot="1">
      <c r="B197" s="1260" t="s">
        <v>123</v>
      </c>
      <c r="C197" s="1261"/>
      <c r="D197" s="1262"/>
      <c r="E197" s="915">
        <f>E196</f>
        <v>0</v>
      </c>
      <c r="F197" s="1040">
        <f>F140+F196</f>
        <v>0</v>
      </c>
      <c r="G197" s="1040">
        <f>G140+G196</f>
        <v>0</v>
      </c>
      <c r="H197" s="1040">
        <f>H140+H196</f>
        <v>0</v>
      </c>
      <c r="I197" s="789">
        <f t="shared" si="107"/>
        <v>0</v>
      </c>
      <c r="J197" s="1040">
        <f>J140+J196</f>
        <v>0</v>
      </c>
      <c r="K197" s="1040">
        <f>K140+K196</f>
        <v>0</v>
      </c>
      <c r="L197" s="1040">
        <f>L140+L196</f>
        <v>0</v>
      </c>
      <c r="M197" s="1040">
        <f>M140+M196</f>
        <v>0</v>
      </c>
      <c r="N197" s="1040">
        <f>N140+N196</f>
        <v>0</v>
      </c>
      <c r="O197" s="1040"/>
      <c r="P197" s="1040">
        <f t="shared" ref="P197" si="109">P140+P196</f>
        <v>0</v>
      </c>
      <c r="Q197" s="1040">
        <f t="shared" ref="Q197" si="110">Q140+Q196</f>
        <v>0</v>
      </c>
      <c r="R197" s="1040">
        <f t="shared" ref="R197" si="111">R140+R196</f>
        <v>0</v>
      </c>
      <c r="S197" s="1040">
        <f t="shared" ref="S197" si="112">S140+S196</f>
        <v>0</v>
      </c>
      <c r="T197" s="1040">
        <f t="shared" ref="T197" si="113">T140+T196</f>
        <v>0</v>
      </c>
      <c r="U197" s="1040">
        <f t="shared" ref="U197" si="114">U140+U196</f>
        <v>0</v>
      </c>
    </row>
    <row r="198" spans="1:21" ht="24.95" hidden="1" customHeight="1" thickTop="1">
      <c r="B198" s="986"/>
      <c r="C198" s="959"/>
      <c r="D198" s="959"/>
      <c r="E198" s="561"/>
      <c r="F198" s="562"/>
      <c r="G198" s="562"/>
      <c r="H198" s="562"/>
      <c r="I198" s="562"/>
      <c r="J198" s="562"/>
      <c r="K198" s="562"/>
      <c r="L198" s="562"/>
      <c r="M198" s="562"/>
      <c r="N198" s="562"/>
      <c r="O198" s="562"/>
      <c r="P198" s="562"/>
      <c r="Q198" s="563"/>
      <c r="R198" s="563"/>
      <c r="S198" s="203"/>
      <c r="T198" s="126"/>
    </row>
    <row r="199" spans="1:21" ht="54" hidden="1">
      <c r="B199" s="1263" t="s">
        <v>165</v>
      </c>
      <c r="C199" s="1264"/>
      <c r="D199" s="1264"/>
      <c r="E199" s="1265"/>
      <c r="F199" s="1117" t="s">
        <v>79</v>
      </c>
      <c r="G199" s="1117" t="s">
        <v>80</v>
      </c>
      <c r="H199" s="1117" t="s">
        <v>81</v>
      </c>
      <c r="I199" s="1246" t="s">
        <v>82</v>
      </c>
      <c r="J199" s="1247"/>
      <c r="K199" s="1117" t="s">
        <v>83</v>
      </c>
      <c r="L199" s="1117" t="s">
        <v>84</v>
      </c>
      <c r="M199" s="1117" t="s">
        <v>85</v>
      </c>
      <c r="N199" s="1237" t="s">
        <v>126</v>
      </c>
      <c r="O199" s="1239" t="s">
        <v>171</v>
      </c>
      <c r="P199" s="1117" t="s">
        <v>86</v>
      </c>
      <c r="Q199" s="1248" t="s">
        <v>39</v>
      </c>
      <c r="R199" s="1248" t="s">
        <v>87</v>
      </c>
      <c r="S199" s="1266"/>
      <c r="T199" s="960"/>
    </row>
    <row r="200" spans="1:21" ht="36" hidden="1">
      <c r="B200" s="983" t="s">
        <v>2</v>
      </c>
      <c r="C200" s="510" t="s">
        <v>88</v>
      </c>
      <c r="D200" s="613" t="s">
        <v>89</v>
      </c>
      <c r="E200" s="510" t="s">
        <v>90</v>
      </c>
      <c r="F200" s="826" t="s">
        <v>168</v>
      </c>
      <c r="G200" s="826" t="s">
        <v>169</v>
      </c>
      <c r="H200" s="826" t="s">
        <v>91</v>
      </c>
      <c r="I200" s="1016" t="s">
        <v>14</v>
      </c>
      <c r="J200" s="958" t="s">
        <v>15</v>
      </c>
      <c r="K200" s="826" t="s">
        <v>92</v>
      </c>
      <c r="L200" s="958" t="s">
        <v>93</v>
      </c>
      <c r="M200" s="958" t="s">
        <v>94</v>
      </c>
      <c r="N200" s="1238"/>
      <c r="O200" s="1240"/>
      <c r="P200" s="958" t="s">
        <v>95</v>
      </c>
      <c r="Q200" s="1249"/>
      <c r="R200" s="1249"/>
      <c r="S200" s="1266"/>
      <c r="T200" s="960"/>
    </row>
    <row r="201" spans="1:21" ht="36.75" hidden="1" thickBot="1">
      <c r="B201" s="1006">
        <v>1</v>
      </c>
      <c r="C201" s="513">
        <v>2</v>
      </c>
      <c r="D201" s="1017">
        <v>3</v>
      </c>
      <c r="E201" s="513">
        <v>4</v>
      </c>
      <c r="F201" s="1018">
        <v>5</v>
      </c>
      <c r="G201" s="1018">
        <v>6</v>
      </c>
      <c r="H201" s="1018" t="s">
        <v>96</v>
      </c>
      <c r="I201" s="1018">
        <v>8</v>
      </c>
      <c r="J201" s="1019" t="s">
        <v>97</v>
      </c>
      <c r="K201" s="1018" t="s">
        <v>98</v>
      </c>
      <c r="L201" s="1020">
        <v>11</v>
      </c>
      <c r="M201" s="1018" t="s">
        <v>99</v>
      </c>
      <c r="N201" s="1018" t="s">
        <v>128</v>
      </c>
      <c r="O201" s="1018" t="s">
        <v>132</v>
      </c>
      <c r="P201" s="1018" t="s">
        <v>133</v>
      </c>
      <c r="Q201" s="1018" t="s">
        <v>129</v>
      </c>
      <c r="R201" s="1018" t="s">
        <v>122</v>
      </c>
      <c r="S201" s="144"/>
      <c r="T201" s="145"/>
    </row>
    <row r="202" spans="1:21" s="126" customFormat="1" ht="30" hidden="1" customHeight="1" thickTop="1">
      <c r="A202" s="141"/>
      <c r="B202" s="498"/>
      <c r="C202" s="499" t="s">
        <v>36</v>
      </c>
      <c r="D202" s="500"/>
      <c r="E202" s="517"/>
      <c r="F202" s="1042"/>
      <c r="G202" s="1042"/>
      <c r="H202" s="1042"/>
      <c r="I202" s="1034">
        <f>IFERROR(J202/H202%,0)</f>
        <v>0</v>
      </c>
      <c r="J202" s="1042"/>
      <c r="K202" s="1042"/>
      <c r="L202" s="1034"/>
      <c r="M202" s="1042"/>
      <c r="N202" s="1043">
        <f t="shared" ref="N202:N204" si="115">ROUND(L202*0.5025%,2)</f>
        <v>0</v>
      </c>
      <c r="O202" s="1043">
        <f t="shared" ref="O202:O204" si="116">L202+N202</f>
        <v>0</v>
      </c>
      <c r="P202" s="1042"/>
      <c r="Q202" s="1042"/>
      <c r="R202" s="1042"/>
      <c r="S202" s="123"/>
      <c r="T202" s="140"/>
      <c r="U202" s="331"/>
    </row>
    <row r="203" spans="1:21" s="126" customFormat="1" ht="30" hidden="1" customHeight="1">
      <c r="A203" s="141"/>
      <c r="B203" s="498"/>
      <c r="C203" s="499"/>
      <c r="D203" s="500"/>
      <c r="E203" s="517"/>
      <c r="F203" s="1034"/>
      <c r="G203" s="1034"/>
      <c r="H203" s="1034"/>
      <c r="I203" s="1034">
        <f t="shared" ref="I203:I204" si="117">IFERROR(J203/H203%,0)</f>
        <v>0</v>
      </c>
      <c r="J203" s="1034"/>
      <c r="K203" s="1034"/>
      <c r="L203" s="1034"/>
      <c r="M203" s="1034"/>
      <c r="N203" s="1043">
        <f t="shared" si="115"/>
        <v>0</v>
      </c>
      <c r="O203" s="1043">
        <f t="shared" si="116"/>
        <v>0</v>
      </c>
      <c r="P203" s="1034"/>
      <c r="Q203" s="1034"/>
      <c r="R203" s="1034"/>
      <c r="S203" s="123"/>
      <c r="T203" s="140"/>
      <c r="U203" s="331"/>
    </row>
    <row r="204" spans="1:21" s="126" customFormat="1" ht="30" hidden="1" customHeight="1">
      <c r="A204" s="141"/>
      <c r="B204" s="498"/>
      <c r="C204" s="499"/>
      <c r="D204" s="500"/>
      <c r="E204" s="517"/>
      <c r="F204" s="1034"/>
      <c r="G204" s="1034"/>
      <c r="H204" s="1034"/>
      <c r="I204" s="1034">
        <f t="shared" si="117"/>
        <v>0</v>
      </c>
      <c r="J204" s="1034"/>
      <c r="K204" s="1034"/>
      <c r="L204" s="1034"/>
      <c r="M204" s="1034"/>
      <c r="N204" s="1043">
        <f t="shared" si="115"/>
        <v>0</v>
      </c>
      <c r="O204" s="1043">
        <f t="shared" si="116"/>
        <v>0</v>
      </c>
      <c r="P204" s="1034"/>
      <c r="Q204" s="1034"/>
      <c r="R204" s="1034"/>
      <c r="S204" s="123"/>
      <c r="T204" s="140"/>
      <c r="U204" s="331"/>
    </row>
    <row r="205" spans="1:21" s="126" customFormat="1" ht="9.9499999999999993" hidden="1" customHeight="1" thickBot="1">
      <c r="A205" s="141"/>
      <c r="B205" s="518"/>
      <c r="C205" s="519"/>
      <c r="D205" s="520"/>
      <c r="E205" s="521"/>
      <c r="F205" s="1036"/>
      <c r="G205" s="1035"/>
      <c r="H205" s="1035"/>
      <c r="I205" s="1035"/>
      <c r="J205" s="1036"/>
      <c r="K205" s="1036"/>
      <c r="L205" s="1036"/>
      <c r="M205" s="1035"/>
      <c r="N205" s="1035"/>
      <c r="O205" s="1035"/>
      <c r="P205" s="1044"/>
      <c r="Q205" s="1036"/>
      <c r="R205" s="1036"/>
      <c r="S205" s="146"/>
      <c r="T205" s="142"/>
    </row>
    <row r="206" spans="1:21" s="126" customFormat="1" ht="30" hidden="1" customHeight="1" thickTop="1">
      <c r="A206" s="141"/>
      <c r="B206" s="987"/>
      <c r="C206" s="504"/>
      <c r="D206" s="522" t="s">
        <v>1</v>
      </c>
      <c r="E206" s="523">
        <f>SUM(E202:E205)</f>
        <v>0</v>
      </c>
      <c r="F206" s="1045">
        <f>SUM(F202:F205)</f>
        <v>0</v>
      </c>
      <c r="G206" s="1045">
        <f t="shared" ref="G206:H206" si="118">SUM(G202:G205)</f>
        <v>0</v>
      </c>
      <c r="H206" s="1045">
        <f t="shared" si="118"/>
        <v>0</v>
      </c>
      <c r="I206" s="1045">
        <f t="shared" ref="I206:I207" si="119">IFERROR(J206/H206%,0)</f>
        <v>0</v>
      </c>
      <c r="J206" s="1045">
        <f>SUM(J202:J205)</f>
        <v>0</v>
      </c>
      <c r="K206" s="1045">
        <f>SUM(K202:K205)</f>
        <v>0</v>
      </c>
      <c r="L206" s="1046"/>
      <c r="M206" s="1045">
        <f>SUM(M202:M205)</f>
        <v>0</v>
      </c>
      <c r="N206" s="1045"/>
      <c r="O206" s="1045">
        <f>IFERROR(P206/K206,0)</f>
        <v>0</v>
      </c>
      <c r="P206" s="1045">
        <f>SUM(P202:P205)</f>
        <v>0</v>
      </c>
      <c r="Q206" s="1045">
        <f>SUM(Q202:Q205)</f>
        <v>0</v>
      </c>
      <c r="R206" s="1045">
        <f>SUM(R202:R205)</f>
        <v>0</v>
      </c>
      <c r="S206" s="147"/>
      <c r="T206" s="292"/>
    </row>
    <row r="207" spans="1:21" s="126" customFormat="1" ht="30" hidden="1" customHeight="1">
      <c r="A207" s="141"/>
      <c r="B207" s="988"/>
      <c r="C207" s="504"/>
      <c r="D207" s="1250" t="s">
        <v>105</v>
      </c>
      <c r="E207" s="1251"/>
      <c r="F207" s="1047">
        <f>F147+F206</f>
        <v>5</v>
      </c>
      <c r="G207" s="1047">
        <f>G147+G206</f>
        <v>6</v>
      </c>
      <c r="H207" s="1047" t="e">
        <f>H147+H206</f>
        <v>#VALUE!</v>
      </c>
      <c r="I207" s="1047">
        <f t="shared" si="119"/>
        <v>0</v>
      </c>
      <c r="J207" s="1047" t="e">
        <f>J147+J206</f>
        <v>#VALUE!</v>
      </c>
      <c r="K207" s="1047" t="e">
        <f>K147+K206</f>
        <v>#VALUE!</v>
      </c>
      <c r="L207" s="1048"/>
      <c r="M207" s="1047" t="e">
        <f>M147+M206</f>
        <v>#VALUE!</v>
      </c>
      <c r="N207" s="1047"/>
      <c r="O207" s="1047">
        <f>IFERROR(P207/K207,0)</f>
        <v>0</v>
      </c>
      <c r="P207" s="1047" t="e">
        <f>P147+P206</f>
        <v>#VALUE!</v>
      </c>
      <c r="Q207" s="1047" t="e">
        <f>Q147+Q206</f>
        <v>#VALUE!</v>
      </c>
      <c r="R207" s="1047" t="e">
        <f>R147+R206</f>
        <v>#VALUE!</v>
      </c>
      <c r="S207" s="148"/>
      <c r="T207" s="293"/>
    </row>
    <row r="208" spans="1:21" s="126" customFormat="1" ht="24.95" hidden="1" customHeight="1">
      <c r="A208" s="141"/>
      <c r="B208" s="988"/>
      <c r="C208" s="524"/>
      <c r="D208" s="961"/>
      <c r="E208" s="961"/>
      <c r="F208" s="526"/>
      <c r="G208" s="526"/>
      <c r="H208" s="526"/>
      <c r="I208" s="526"/>
      <c r="J208" s="526"/>
      <c r="K208" s="575"/>
      <c r="L208" s="527"/>
      <c r="M208" s="526"/>
      <c r="N208" s="526"/>
      <c r="O208" s="526"/>
      <c r="P208" s="526"/>
      <c r="Q208" s="528"/>
      <c r="R208" s="509"/>
      <c r="S208" s="125"/>
      <c r="T208" s="125"/>
    </row>
    <row r="209" spans="1:20" s="126" customFormat="1" ht="54" hidden="1">
      <c r="A209" s="141"/>
      <c r="B209" s="1243" t="s">
        <v>166</v>
      </c>
      <c r="C209" s="1244"/>
      <c r="D209" s="1244"/>
      <c r="E209" s="1245"/>
      <c r="F209" s="1117" t="s">
        <v>79</v>
      </c>
      <c r="G209" s="1117" t="s">
        <v>80</v>
      </c>
      <c r="H209" s="1117" t="s">
        <v>81</v>
      </c>
      <c r="I209" s="1246" t="s">
        <v>82</v>
      </c>
      <c r="J209" s="1247"/>
      <c r="K209" s="1117" t="s">
        <v>83</v>
      </c>
      <c r="L209" s="1117" t="s">
        <v>84</v>
      </c>
      <c r="M209" s="1117" t="s">
        <v>85</v>
      </c>
      <c r="N209" s="1237" t="s">
        <v>126</v>
      </c>
      <c r="O209" s="1239" t="s">
        <v>171</v>
      </c>
      <c r="P209" s="1117" t="s">
        <v>86</v>
      </c>
      <c r="Q209" s="1248" t="s">
        <v>131</v>
      </c>
      <c r="R209" s="1248" t="s">
        <v>87</v>
      </c>
      <c r="S209" s="423"/>
    </row>
    <row r="210" spans="1:20" s="126" customFormat="1" ht="36" hidden="1">
      <c r="A210" s="141"/>
      <c r="B210" s="983" t="s">
        <v>2</v>
      </c>
      <c r="C210" s="510" t="s">
        <v>88</v>
      </c>
      <c r="D210" s="613" t="s">
        <v>89</v>
      </c>
      <c r="E210" s="510" t="s">
        <v>90</v>
      </c>
      <c r="F210" s="826" t="s">
        <v>168</v>
      </c>
      <c r="G210" s="826" t="s">
        <v>169</v>
      </c>
      <c r="H210" s="826" t="s">
        <v>91</v>
      </c>
      <c r="I210" s="1016" t="s">
        <v>14</v>
      </c>
      <c r="J210" s="958" t="s">
        <v>15</v>
      </c>
      <c r="K210" s="826" t="s">
        <v>92</v>
      </c>
      <c r="L210" s="958" t="s">
        <v>93</v>
      </c>
      <c r="M210" s="958" t="s">
        <v>94</v>
      </c>
      <c r="N210" s="1238"/>
      <c r="O210" s="1240"/>
      <c r="P210" s="958" t="s">
        <v>95</v>
      </c>
      <c r="Q210" s="1249"/>
      <c r="R210" s="1249"/>
      <c r="S210" s="423"/>
    </row>
    <row r="211" spans="1:20" s="126" customFormat="1" ht="36.75" hidden="1" thickBot="1">
      <c r="A211" s="141"/>
      <c r="B211" s="1006">
        <v>1</v>
      </c>
      <c r="C211" s="513">
        <v>2</v>
      </c>
      <c r="D211" s="1017">
        <v>3</v>
      </c>
      <c r="E211" s="513">
        <v>4</v>
      </c>
      <c r="F211" s="1018">
        <v>5</v>
      </c>
      <c r="G211" s="1018">
        <v>6</v>
      </c>
      <c r="H211" s="1018" t="s">
        <v>96</v>
      </c>
      <c r="I211" s="1018">
        <v>8</v>
      </c>
      <c r="J211" s="1019" t="s">
        <v>97</v>
      </c>
      <c r="K211" s="1018" t="s">
        <v>98</v>
      </c>
      <c r="L211" s="1018">
        <v>11</v>
      </c>
      <c r="M211" s="1018" t="s">
        <v>99</v>
      </c>
      <c r="N211" s="1018" t="s">
        <v>128</v>
      </c>
      <c r="O211" s="1018" t="s">
        <v>132</v>
      </c>
      <c r="P211" s="1018" t="s">
        <v>133</v>
      </c>
      <c r="Q211" s="1018" t="s">
        <v>103</v>
      </c>
      <c r="R211" s="1018" t="s">
        <v>104</v>
      </c>
      <c r="S211" s="124"/>
      <c r="T211" s="150"/>
    </row>
    <row r="212" spans="1:20" s="126" customFormat="1" ht="30" hidden="1" customHeight="1" thickTop="1">
      <c r="A212" s="141"/>
      <c r="B212" s="496"/>
      <c r="C212" s="499" t="s">
        <v>36</v>
      </c>
      <c r="D212" s="497"/>
      <c r="E212" s="495"/>
      <c r="F212" s="1042"/>
      <c r="G212" s="1042"/>
      <c r="H212" s="1042"/>
      <c r="I212" s="1034">
        <f t="shared" ref="I212:I214" si="120">IFERROR(J212/H212%,0)</f>
        <v>0</v>
      </c>
      <c r="J212" s="1042"/>
      <c r="K212" s="1042"/>
      <c r="L212" s="1034"/>
      <c r="M212" s="1042"/>
      <c r="N212" s="1049"/>
      <c r="O212" s="1049"/>
      <c r="P212" s="1042"/>
      <c r="Q212" s="1042"/>
      <c r="R212" s="1042"/>
      <c r="S212" s="124"/>
      <c r="T212" s="140"/>
    </row>
    <row r="213" spans="1:20" s="126" customFormat="1" ht="30" hidden="1" customHeight="1">
      <c r="A213" s="141"/>
      <c r="B213" s="529"/>
      <c r="C213" s="499"/>
      <c r="D213" s="530"/>
      <c r="E213" s="531"/>
      <c r="F213" s="1050"/>
      <c r="G213" s="1050"/>
      <c r="H213" s="1050"/>
      <c r="I213" s="1034">
        <f t="shared" si="120"/>
        <v>0</v>
      </c>
      <c r="J213" s="1050"/>
      <c r="K213" s="1050"/>
      <c r="L213" s="1034"/>
      <c r="M213" s="1050"/>
      <c r="N213" s="1049"/>
      <c r="O213" s="1049"/>
      <c r="P213" s="1050"/>
      <c r="Q213" s="1050"/>
      <c r="R213" s="1050"/>
      <c r="S213" s="124"/>
      <c r="T213" s="140"/>
    </row>
    <row r="214" spans="1:20" s="126" customFormat="1" ht="30" hidden="1" customHeight="1">
      <c r="A214" s="141"/>
      <c r="B214" s="529"/>
      <c r="C214" s="499"/>
      <c r="D214" s="530"/>
      <c r="E214" s="531"/>
      <c r="F214" s="1050"/>
      <c r="G214" s="1050"/>
      <c r="H214" s="1050"/>
      <c r="I214" s="1034">
        <f t="shared" si="120"/>
        <v>0</v>
      </c>
      <c r="J214" s="1050"/>
      <c r="K214" s="1050"/>
      <c r="L214" s="1034"/>
      <c r="M214" s="1050"/>
      <c r="N214" s="1049"/>
      <c r="O214" s="1049"/>
      <c r="P214" s="1050"/>
      <c r="Q214" s="1050"/>
      <c r="R214" s="1050"/>
      <c r="S214" s="124"/>
      <c r="T214" s="140"/>
    </row>
    <row r="215" spans="1:20" s="126" customFormat="1" ht="9.9499999999999993" hidden="1" customHeight="1" thickBot="1">
      <c r="A215" s="141"/>
      <c r="B215" s="532"/>
      <c r="C215" s="533"/>
      <c r="D215" s="534"/>
      <c r="E215" s="535"/>
      <c r="F215" s="1051"/>
      <c r="G215" s="1051"/>
      <c r="H215" s="1051"/>
      <c r="I215" s="1034"/>
      <c r="J215" s="1034"/>
      <c r="K215" s="1034"/>
      <c r="L215" s="1034"/>
      <c r="M215" s="1034"/>
      <c r="N215" s="1052"/>
      <c r="O215" s="1052"/>
      <c r="P215" s="1034"/>
      <c r="Q215" s="1034"/>
      <c r="R215" s="1034"/>
      <c r="S215" s="124"/>
      <c r="T215" s="140"/>
    </row>
    <row r="216" spans="1:20" s="126" customFormat="1" ht="30" hidden="1" customHeight="1" thickTop="1">
      <c r="A216" s="141"/>
      <c r="B216" s="988"/>
      <c r="C216" s="504"/>
      <c r="D216" s="522" t="s">
        <v>1</v>
      </c>
      <c r="E216" s="523">
        <f>SUM(E212:E215)</f>
        <v>0</v>
      </c>
      <c r="F216" s="1045">
        <f>SUM(F212:F215)</f>
        <v>0</v>
      </c>
      <c r="G216" s="1045">
        <f>SUM(G212:G215)</f>
        <v>0</v>
      </c>
      <c r="H216" s="1045">
        <f>SUM(H212:H215)</f>
        <v>0</v>
      </c>
      <c r="I216" s="1045">
        <f t="shared" ref="I216:I218" si="121">IFERROR(J216/H216%,0)</f>
        <v>0</v>
      </c>
      <c r="J216" s="1045">
        <f>SUM(J212:J215)</f>
        <v>0</v>
      </c>
      <c r="K216" s="1045">
        <f>SUM(K212:K215)</f>
        <v>0</v>
      </c>
      <c r="L216" s="1046"/>
      <c r="M216" s="1045">
        <f>SUM(M212:M215)</f>
        <v>0</v>
      </c>
      <c r="N216" s="1045"/>
      <c r="O216" s="1045">
        <f t="shared" ref="O216:O218" si="122">IFERROR(P216/K216,0)</f>
        <v>0</v>
      </c>
      <c r="P216" s="1045">
        <f>SUM(P212:P215)</f>
        <v>0</v>
      </c>
      <c r="Q216" s="1045">
        <f>SUM(Q212:Q215)</f>
        <v>0</v>
      </c>
      <c r="R216" s="1045">
        <f>SUM(R212:R215)</f>
        <v>0</v>
      </c>
      <c r="S216" s="125"/>
      <c r="T216" s="149"/>
    </row>
    <row r="217" spans="1:20" s="126" customFormat="1" ht="30" hidden="1" customHeight="1">
      <c r="A217" s="141"/>
      <c r="B217" s="988"/>
      <c r="C217" s="504"/>
      <c r="D217" s="1250" t="s">
        <v>105</v>
      </c>
      <c r="E217" s="1251"/>
      <c r="F217" s="1053">
        <f>F155+F216</f>
        <v>0</v>
      </c>
      <c r="G217" s="1053">
        <f t="shared" ref="G217:H217" si="123">+G216</f>
        <v>0</v>
      </c>
      <c r="H217" s="1053">
        <f t="shared" si="123"/>
        <v>0</v>
      </c>
      <c r="I217" s="1053">
        <f t="shared" si="121"/>
        <v>0</v>
      </c>
      <c r="J217" s="1053">
        <f t="shared" ref="J217:K217" si="124">+J216</f>
        <v>0</v>
      </c>
      <c r="K217" s="1053">
        <f t="shared" si="124"/>
        <v>0</v>
      </c>
      <c r="L217" s="1053"/>
      <c r="M217" s="1053">
        <f t="shared" ref="M217" si="125">+M216</f>
        <v>0</v>
      </c>
      <c r="N217" s="1053"/>
      <c r="O217" s="1053">
        <f t="shared" si="122"/>
        <v>0</v>
      </c>
      <c r="P217" s="1053">
        <f t="shared" ref="P217:R217" si="126">+P216</f>
        <v>0</v>
      </c>
      <c r="Q217" s="1053">
        <f t="shared" si="126"/>
        <v>0</v>
      </c>
      <c r="R217" s="1053">
        <f t="shared" si="126"/>
        <v>0</v>
      </c>
      <c r="S217" s="140"/>
      <c r="T217" s="294"/>
    </row>
    <row r="218" spans="1:20" s="126" customFormat="1" ht="30" hidden="1" customHeight="1">
      <c r="A218" s="141"/>
      <c r="B218" s="988"/>
      <c r="C218" s="1252" t="s">
        <v>170</v>
      </c>
      <c r="D218" s="1253"/>
      <c r="E218" s="1254"/>
      <c r="F218" s="1072">
        <f>F207+F217</f>
        <v>5</v>
      </c>
      <c r="G218" s="1072">
        <f t="shared" ref="G218:H218" si="127">G207+G217</f>
        <v>6</v>
      </c>
      <c r="H218" s="1072" t="e">
        <f t="shared" si="127"/>
        <v>#VALUE!</v>
      </c>
      <c r="I218" s="1072">
        <f t="shared" si="121"/>
        <v>0</v>
      </c>
      <c r="J218" s="1072" t="e">
        <f t="shared" ref="J218:K218" si="128">J207+J217</f>
        <v>#VALUE!</v>
      </c>
      <c r="K218" s="1072" t="e">
        <f t="shared" si="128"/>
        <v>#VALUE!</v>
      </c>
      <c r="L218" s="1072"/>
      <c r="M218" s="1072" t="e">
        <f t="shared" ref="M218" si="129">M207+M217</f>
        <v>#VALUE!</v>
      </c>
      <c r="N218" s="1073"/>
      <c r="O218" s="1073">
        <f t="shared" si="122"/>
        <v>0</v>
      </c>
      <c r="P218" s="1072" t="e">
        <f t="shared" ref="P218:R218" si="130">P207+P217</f>
        <v>#VALUE!</v>
      </c>
      <c r="Q218" s="1072" t="e">
        <f t="shared" si="130"/>
        <v>#VALUE!</v>
      </c>
      <c r="R218" s="1072" t="e">
        <f t="shared" si="130"/>
        <v>#VALUE!</v>
      </c>
      <c r="S218" s="140"/>
      <c r="T218" s="294"/>
    </row>
    <row r="219" spans="1:20" s="778" customFormat="1" ht="24.95" hidden="1" customHeight="1">
      <c r="A219" s="141"/>
      <c r="B219" s="988"/>
      <c r="C219" s="507"/>
      <c r="D219" s="961"/>
      <c r="E219" s="961"/>
      <c r="F219" s="567"/>
      <c r="G219" s="567"/>
      <c r="H219" s="567"/>
      <c r="I219" s="567"/>
      <c r="J219" s="567"/>
      <c r="K219" s="1063"/>
      <c r="L219" s="567"/>
      <c r="M219" s="567"/>
      <c r="N219" s="567"/>
      <c r="O219" s="567"/>
      <c r="P219" s="567"/>
      <c r="Q219" s="1064"/>
      <c r="R219" s="1064"/>
      <c r="S219" s="140"/>
      <c r="T219" s="294"/>
    </row>
    <row r="220" spans="1:20" s="126" customFormat="1" ht="23.25" hidden="1" customHeight="1">
      <c r="A220" s="141"/>
      <c r="B220" s="1255" t="s">
        <v>107</v>
      </c>
      <c r="C220" s="1256"/>
      <c r="D220" s="1256"/>
      <c r="E220" s="1257"/>
      <c r="F220" s="1116" t="s">
        <v>8</v>
      </c>
      <c r="G220" s="1021" t="s">
        <v>8</v>
      </c>
      <c r="H220" s="1022" t="s">
        <v>8</v>
      </c>
      <c r="I220" s="1258" t="s">
        <v>7</v>
      </c>
      <c r="J220" s="1259"/>
      <c r="K220" s="1021" t="s">
        <v>8</v>
      </c>
      <c r="L220" s="1022" t="s">
        <v>19</v>
      </c>
      <c r="M220" s="1023" t="s">
        <v>1</v>
      </c>
      <c r="N220" s="1023" t="s">
        <v>20</v>
      </c>
      <c r="O220" s="1022" t="s">
        <v>21</v>
      </c>
      <c r="P220" s="1023" t="s">
        <v>1</v>
      </c>
      <c r="Q220" s="1248" t="s">
        <v>39</v>
      </c>
      <c r="R220" s="1248" t="s">
        <v>87</v>
      </c>
      <c r="S220" s="423"/>
      <c r="T220" s="423"/>
    </row>
    <row r="221" spans="1:20" s="126" customFormat="1" ht="33" hidden="1">
      <c r="A221" s="141"/>
      <c r="B221" s="983" t="s">
        <v>2</v>
      </c>
      <c r="C221" s="510" t="s">
        <v>88</v>
      </c>
      <c r="D221" s="613" t="s">
        <v>89</v>
      </c>
      <c r="E221" s="510" t="s">
        <v>90</v>
      </c>
      <c r="F221" s="1024" t="s">
        <v>11</v>
      </c>
      <c r="G221" s="1024" t="s">
        <v>12</v>
      </c>
      <c r="H221" s="1025" t="s">
        <v>13</v>
      </c>
      <c r="I221" s="1026" t="s">
        <v>14</v>
      </c>
      <c r="J221" s="1027" t="s">
        <v>15</v>
      </c>
      <c r="K221" s="1024" t="s">
        <v>108</v>
      </c>
      <c r="L221" s="1028" t="s">
        <v>22</v>
      </c>
      <c r="M221" s="1029" t="s">
        <v>109</v>
      </c>
      <c r="N221" s="1029" t="s">
        <v>24</v>
      </c>
      <c r="O221" s="1028" t="s">
        <v>24</v>
      </c>
      <c r="P221" s="1029" t="s">
        <v>25</v>
      </c>
      <c r="Q221" s="1249"/>
      <c r="R221" s="1249"/>
      <c r="S221" s="423"/>
      <c r="T221" s="423"/>
    </row>
    <row r="222" spans="1:20" s="126" customFormat="1" ht="36.75" hidden="1" thickBot="1">
      <c r="A222" s="141"/>
      <c r="B222" s="1006">
        <v>1</v>
      </c>
      <c r="C222" s="513">
        <v>2</v>
      </c>
      <c r="D222" s="1017">
        <v>3</v>
      </c>
      <c r="E222" s="513">
        <v>4</v>
      </c>
      <c r="F222" s="1018">
        <v>5</v>
      </c>
      <c r="G222" s="1018">
        <v>6</v>
      </c>
      <c r="H222" s="1018" t="s">
        <v>96</v>
      </c>
      <c r="I222" s="1018">
        <v>8</v>
      </c>
      <c r="J222" s="1019" t="s">
        <v>97</v>
      </c>
      <c r="K222" s="1018" t="s">
        <v>98</v>
      </c>
      <c r="L222" s="1018">
        <v>11</v>
      </c>
      <c r="M222" s="1018" t="s">
        <v>99</v>
      </c>
      <c r="N222" s="1018" t="s">
        <v>100</v>
      </c>
      <c r="O222" s="1018" t="s">
        <v>101</v>
      </c>
      <c r="P222" s="1018" t="s">
        <v>102</v>
      </c>
      <c r="Q222" s="1018" t="s">
        <v>103</v>
      </c>
      <c r="R222" s="1018" t="s">
        <v>104</v>
      </c>
      <c r="S222" s="150"/>
      <c r="T222" s="150"/>
    </row>
    <row r="223" spans="1:20" s="126" customFormat="1" ht="30" hidden="1" customHeight="1" thickTop="1">
      <c r="A223" s="141"/>
      <c r="B223" s="529"/>
      <c r="C223" s="499" t="s">
        <v>36</v>
      </c>
      <c r="D223" s="530"/>
      <c r="E223" s="531"/>
      <c r="F223" s="1050"/>
      <c r="G223" s="1050"/>
      <c r="H223" s="1050"/>
      <c r="I223" s="1034"/>
      <c r="J223" s="1050"/>
      <c r="K223" s="1050"/>
      <c r="L223" s="1052"/>
      <c r="M223" s="1050"/>
      <c r="N223" s="1052"/>
      <c r="O223" s="1052"/>
      <c r="P223" s="1050"/>
      <c r="Q223" s="1050"/>
      <c r="R223" s="1050"/>
      <c r="S223" s="124"/>
      <c r="T223" s="140"/>
    </row>
    <row r="224" spans="1:20" s="126" customFormat="1" ht="30" hidden="1" customHeight="1">
      <c r="A224" s="141"/>
      <c r="B224" s="529"/>
      <c r="C224" s="499"/>
      <c r="D224" s="530"/>
      <c r="E224" s="531"/>
      <c r="F224" s="1050"/>
      <c r="G224" s="1050"/>
      <c r="H224" s="1050"/>
      <c r="I224" s="1034"/>
      <c r="J224" s="1050"/>
      <c r="K224" s="1050"/>
      <c r="L224" s="1052"/>
      <c r="M224" s="1050"/>
      <c r="N224" s="1052"/>
      <c r="O224" s="1052"/>
      <c r="P224" s="1050"/>
      <c r="Q224" s="1050"/>
      <c r="R224" s="1050"/>
      <c r="S224" s="124"/>
      <c r="T224" s="140"/>
    </row>
    <row r="225" spans="1:20" s="126" customFormat="1" ht="30" hidden="1" customHeight="1">
      <c r="A225" s="141"/>
      <c r="B225" s="529"/>
      <c r="C225" s="499"/>
      <c r="D225" s="530"/>
      <c r="E225" s="531"/>
      <c r="F225" s="1050"/>
      <c r="G225" s="1050"/>
      <c r="H225" s="1050"/>
      <c r="I225" s="1034"/>
      <c r="J225" s="1050"/>
      <c r="K225" s="1050"/>
      <c r="L225" s="1052"/>
      <c r="M225" s="1050"/>
      <c r="N225" s="1052"/>
      <c r="O225" s="1052"/>
      <c r="P225" s="1050"/>
      <c r="Q225" s="1050"/>
      <c r="R225" s="1050"/>
      <c r="S225" s="124"/>
      <c r="T225" s="140"/>
    </row>
    <row r="226" spans="1:20" s="126" customFormat="1" ht="9.9499999999999993" hidden="1" customHeight="1" thickBot="1">
      <c r="A226" s="141"/>
      <c r="B226" s="532"/>
      <c r="C226" s="533"/>
      <c r="D226" s="534"/>
      <c r="E226" s="535"/>
      <c r="F226" s="1051"/>
      <c r="G226" s="1051"/>
      <c r="H226" s="1051"/>
      <c r="I226" s="1034"/>
      <c r="J226" s="1034"/>
      <c r="K226" s="1034"/>
      <c r="L226" s="1034"/>
      <c r="M226" s="1034"/>
      <c r="N226" s="1052"/>
      <c r="O226" s="1052"/>
      <c r="P226" s="1034"/>
      <c r="Q226" s="1034"/>
      <c r="R226" s="1034"/>
      <c r="S226" s="124"/>
      <c r="T226" s="140"/>
    </row>
    <row r="227" spans="1:20" s="126" customFormat="1" ht="30" hidden="1" customHeight="1" thickTop="1">
      <c r="A227" s="141"/>
      <c r="B227" s="987"/>
      <c r="C227" s="504"/>
      <c r="D227" s="539" t="s">
        <v>1</v>
      </c>
      <c r="E227" s="540">
        <f>SUM(E223:E226)</f>
        <v>0</v>
      </c>
      <c r="F227" s="1045">
        <f>SUM(F223:F226)</f>
        <v>0</v>
      </c>
      <c r="G227" s="1045">
        <f>SUM(G223:G226)</f>
        <v>0</v>
      </c>
      <c r="H227" s="1045">
        <f>SUM(H223:H226)</f>
        <v>0</v>
      </c>
      <c r="I227" s="1045">
        <f t="shared" ref="I227:I228" si="131">IFERROR(J227/H227%,0)</f>
        <v>0</v>
      </c>
      <c r="J227" s="1045">
        <f>SUM(J223:J226)</f>
        <v>0</v>
      </c>
      <c r="K227" s="1045">
        <f>SUM(K223:K226)</f>
        <v>0</v>
      </c>
      <c r="L227" s="1046"/>
      <c r="M227" s="1045">
        <f t="shared" ref="M227" si="132">SUM(M223:M226)</f>
        <v>0</v>
      </c>
      <c r="N227" s="1045"/>
      <c r="O227" s="1045">
        <f t="shared" ref="O227:R227" si="133">SUM(O223:O226)</f>
        <v>0</v>
      </c>
      <c r="P227" s="1045">
        <f t="shared" si="133"/>
        <v>0</v>
      </c>
      <c r="Q227" s="1045">
        <f t="shared" si="133"/>
        <v>0</v>
      </c>
      <c r="R227" s="1045">
        <f t="shared" si="133"/>
        <v>0</v>
      </c>
      <c r="S227" s="149"/>
      <c r="T227" s="149"/>
    </row>
    <row r="228" spans="1:20" s="126" customFormat="1" ht="30" hidden="1" customHeight="1">
      <c r="A228" s="141"/>
      <c r="B228" s="988"/>
      <c r="C228" s="504"/>
      <c r="D228" s="1235" t="s">
        <v>105</v>
      </c>
      <c r="E228" s="1236"/>
      <c r="F228" s="1053">
        <f t="shared" ref="F228:H228" si="134">+F227</f>
        <v>0</v>
      </c>
      <c r="G228" s="1053">
        <f t="shared" si="134"/>
        <v>0</v>
      </c>
      <c r="H228" s="1053">
        <f t="shared" si="134"/>
        <v>0</v>
      </c>
      <c r="I228" s="1053">
        <f t="shared" si="131"/>
        <v>0</v>
      </c>
      <c r="J228" s="1053">
        <f t="shared" ref="J228:K228" si="135">+J227</f>
        <v>0</v>
      </c>
      <c r="K228" s="1053">
        <f t="shared" si="135"/>
        <v>0</v>
      </c>
      <c r="L228" s="1054"/>
      <c r="M228" s="1053">
        <f t="shared" ref="M228" si="136">+M227</f>
        <v>0</v>
      </c>
      <c r="N228" s="1053"/>
      <c r="O228" s="1053">
        <f t="shared" ref="O228:R228" si="137">+O227</f>
        <v>0</v>
      </c>
      <c r="P228" s="1053">
        <f t="shared" si="137"/>
        <v>0</v>
      </c>
      <c r="Q228" s="1053">
        <f t="shared" si="137"/>
        <v>0</v>
      </c>
      <c r="R228" s="1053">
        <f t="shared" si="137"/>
        <v>0</v>
      </c>
      <c r="S228" s="149"/>
      <c r="T228" s="149"/>
    </row>
    <row r="229" spans="1:20" s="126" customFormat="1" ht="24.95" hidden="1" customHeight="1">
      <c r="A229" s="141"/>
      <c r="B229" s="988"/>
      <c r="C229" s="504"/>
      <c r="D229" s="961"/>
      <c r="E229" s="961"/>
      <c r="F229" s="961"/>
      <c r="G229" s="961"/>
      <c r="H229" s="961"/>
      <c r="I229" s="961"/>
      <c r="J229" s="961"/>
      <c r="K229" s="961"/>
      <c r="L229" s="961"/>
      <c r="M229" s="961"/>
      <c r="N229" s="961"/>
      <c r="O229" s="961"/>
      <c r="P229" s="961"/>
      <c r="Q229" s="961"/>
      <c r="R229" s="961"/>
      <c r="S229" s="140"/>
      <c r="T229" s="294"/>
    </row>
    <row r="230" spans="1:20" s="126" customFormat="1" ht="54" hidden="1">
      <c r="A230" s="141"/>
      <c r="B230" s="988"/>
      <c r="C230" s="504"/>
      <c r="D230" s="501"/>
      <c r="E230" s="1030" t="s">
        <v>1</v>
      </c>
      <c r="F230" s="1117" t="s">
        <v>79</v>
      </c>
      <c r="G230" s="1117" t="s">
        <v>80</v>
      </c>
      <c r="H230" s="1117" t="s">
        <v>81</v>
      </c>
      <c r="I230" s="1237" t="s">
        <v>82</v>
      </c>
      <c r="J230" s="1237"/>
      <c r="K230" s="1117" t="s">
        <v>83</v>
      </c>
      <c r="L230" s="1117" t="s">
        <v>84</v>
      </c>
      <c r="M230" s="1117" t="s">
        <v>85</v>
      </c>
      <c r="N230" s="1237" t="s">
        <v>126</v>
      </c>
      <c r="O230" s="1239" t="s">
        <v>171</v>
      </c>
      <c r="P230" s="1117" t="s">
        <v>86</v>
      </c>
      <c r="Q230" s="1241" t="s">
        <v>39</v>
      </c>
      <c r="R230" s="1241" t="s">
        <v>87</v>
      </c>
      <c r="S230" s="125"/>
      <c r="T230" s="125"/>
    </row>
    <row r="231" spans="1:20" s="126" customFormat="1" ht="36" hidden="1">
      <c r="A231" s="141"/>
      <c r="B231" s="988"/>
      <c r="C231" s="504"/>
      <c r="D231" s="502"/>
      <c r="E231" s="1031" t="s">
        <v>106</v>
      </c>
      <c r="F231" s="1032" t="s">
        <v>168</v>
      </c>
      <c r="G231" s="1032" t="s">
        <v>169</v>
      </c>
      <c r="H231" s="1032" t="s">
        <v>91</v>
      </c>
      <c r="I231" s="1033" t="s">
        <v>14</v>
      </c>
      <c r="J231" s="1118" t="s">
        <v>15</v>
      </c>
      <c r="K231" s="1032" t="s">
        <v>92</v>
      </c>
      <c r="L231" s="1118" t="s">
        <v>93</v>
      </c>
      <c r="M231" s="1118" t="s">
        <v>94</v>
      </c>
      <c r="N231" s="1238"/>
      <c r="O231" s="1240"/>
      <c r="P231" s="1118" t="s">
        <v>95</v>
      </c>
      <c r="Q231" s="1242"/>
      <c r="R231" s="1242"/>
      <c r="S231" s="142"/>
      <c r="T231" s="142"/>
    </row>
    <row r="232" spans="1:20" ht="30" hidden="1" customHeight="1">
      <c r="B232" s="1217" t="s">
        <v>172</v>
      </c>
      <c r="C232" s="1218"/>
      <c r="D232" s="1219"/>
      <c r="E232" s="901"/>
      <c r="F232" s="1055"/>
      <c r="G232" s="1055"/>
      <c r="H232" s="1055"/>
      <c r="I232" s="1034"/>
      <c r="J232" s="1055"/>
      <c r="K232" s="1055"/>
      <c r="L232" s="1034"/>
      <c r="M232" s="1055"/>
      <c r="N232" s="1043"/>
      <c r="O232" s="1043"/>
      <c r="P232" s="1055"/>
      <c r="Q232" s="1055"/>
      <c r="R232" s="1055"/>
      <c r="S232" s="423"/>
      <c r="T232" s="125"/>
    </row>
    <row r="233" spans="1:20" ht="30" hidden="1" customHeight="1">
      <c r="B233" s="1217" t="s">
        <v>173</v>
      </c>
      <c r="C233" s="1218"/>
      <c r="D233" s="1219"/>
      <c r="E233" s="566"/>
      <c r="F233" s="1056"/>
      <c r="G233" s="1056"/>
      <c r="H233" s="1056"/>
      <c r="I233" s="1034"/>
      <c r="J233" s="1056"/>
      <c r="K233" s="1056"/>
      <c r="L233" s="1034"/>
      <c r="M233" s="1056"/>
      <c r="N233" s="1043"/>
      <c r="O233" s="1043"/>
      <c r="P233" s="1056"/>
      <c r="Q233" s="1056"/>
      <c r="R233" s="1056"/>
      <c r="S233" s="150"/>
      <c r="T233" s="140"/>
    </row>
    <row r="234" spans="1:20" ht="30" hidden="1" customHeight="1">
      <c r="B234" s="1217" t="s">
        <v>175</v>
      </c>
      <c r="C234" s="1218"/>
      <c r="D234" s="1219"/>
      <c r="E234" s="566"/>
      <c r="F234" s="591"/>
      <c r="G234" s="591"/>
      <c r="H234" s="591"/>
      <c r="I234" s="1034"/>
      <c r="J234" s="591"/>
      <c r="K234" s="591"/>
      <c r="L234" s="1034"/>
      <c r="M234" s="591"/>
      <c r="N234" s="1049"/>
      <c r="O234" s="1049"/>
      <c r="P234" s="591"/>
      <c r="Q234" s="591"/>
      <c r="R234" s="591"/>
      <c r="S234" s="150"/>
      <c r="T234" s="140"/>
    </row>
    <row r="235" spans="1:20" ht="30" hidden="1" customHeight="1">
      <c r="B235" s="1217" t="s">
        <v>174</v>
      </c>
      <c r="C235" s="1218"/>
      <c r="D235" s="1219"/>
      <c r="E235" s="566"/>
      <c r="F235" s="1057"/>
      <c r="G235" s="1057"/>
      <c r="H235" s="1057"/>
      <c r="I235" s="1057"/>
      <c r="J235" s="1057"/>
      <c r="K235" s="1057"/>
      <c r="L235" s="1057"/>
      <c r="M235" s="1057"/>
      <c r="N235" s="1057"/>
      <c r="O235" s="1057"/>
      <c r="P235" s="1057"/>
      <c r="Q235" s="1057"/>
      <c r="R235" s="1057"/>
      <c r="S235" s="150"/>
      <c r="T235" s="140"/>
    </row>
    <row r="236" spans="1:20" ht="30" hidden="1" customHeight="1" thickBot="1">
      <c r="B236" s="1217" t="s">
        <v>180</v>
      </c>
      <c r="C236" s="1218"/>
      <c r="D236" s="1219"/>
      <c r="E236" s="566"/>
      <c r="F236" s="591"/>
      <c r="G236" s="591"/>
      <c r="H236" s="591"/>
      <c r="I236" s="591"/>
      <c r="J236" s="591"/>
      <c r="K236" s="591"/>
      <c r="L236" s="591"/>
      <c r="M236" s="591"/>
      <c r="N236" s="591"/>
      <c r="O236" s="591"/>
      <c r="P236" s="591"/>
      <c r="Q236" s="591"/>
      <c r="R236" s="591"/>
      <c r="S236" s="150"/>
      <c r="T236" s="140"/>
    </row>
    <row r="237" spans="1:20" ht="30" hidden="1" customHeight="1" thickTop="1">
      <c r="B237" s="1220" t="s">
        <v>179</v>
      </c>
      <c r="C237" s="1221"/>
      <c r="D237" s="1222"/>
      <c r="E237" s="564">
        <f>SUM(E232:E236)</f>
        <v>0</v>
      </c>
      <c r="F237" s="1045">
        <f>SUM(F232:F236)</f>
        <v>0</v>
      </c>
      <c r="G237" s="1045">
        <f t="shared" ref="G237:H237" si="138">SUM(G232:G236)</f>
        <v>0</v>
      </c>
      <c r="H237" s="1045">
        <f t="shared" si="138"/>
        <v>0</v>
      </c>
      <c r="I237" s="1045">
        <f t="shared" ref="I237:I238" si="139">IFERROR(J237/H237%,0)</f>
        <v>0</v>
      </c>
      <c r="J237" s="1045">
        <f t="shared" ref="J237:K237" si="140">SUM(J232:J236)</f>
        <v>0</v>
      </c>
      <c r="K237" s="1045">
        <f t="shared" si="140"/>
        <v>0</v>
      </c>
      <c r="L237" s="1045" t="s">
        <v>124</v>
      </c>
      <c r="M237" s="1045">
        <f t="shared" ref="M237" si="141">SUM(M232:M236)</f>
        <v>0</v>
      </c>
      <c r="N237" s="1045"/>
      <c r="O237" s="1045">
        <f t="shared" ref="O237:O238" si="142">IFERROR(P237/K237,0)</f>
        <v>0</v>
      </c>
      <c r="P237" s="1045">
        <f t="shared" ref="P237" si="143">SUM(P232:P236)</f>
        <v>0</v>
      </c>
      <c r="Q237" s="1045">
        <f t="shared" ref="Q237:R237" si="144">SUM(Q232:Q236)</f>
        <v>0</v>
      </c>
      <c r="R237" s="1045">
        <f t="shared" si="144"/>
        <v>0</v>
      </c>
      <c r="S237" s="151"/>
      <c r="T237" s="125"/>
    </row>
    <row r="238" spans="1:20" ht="30" hidden="1" customHeight="1">
      <c r="B238" s="1223" t="s">
        <v>177</v>
      </c>
      <c r="C238" s="1224"/>
      <c r="D238" s="1225"/>
      <c r="E238" s="916">
        <f>E174+E237</f>
        <v>3</v>
      </c>
      <c r="F238" s="1058">
        <f>F174+F237</f>
        <v>21050</v>
      </c>
      <c r="G238" s="1058">
        <f t="shared" ref="G238:H238" si="145">G174+G237</f>
        <v>11770</v>
      </c>
      <c r="H238" s="1058">
        <f t="shared" si="145"/>
        <v>9280</v>
      </c>
      <c r="I238" s="1058">
        <f t="shared" si="139"/>
        <v>6</v>
      </c>
      <c r="J238" s="1058">
        <f t="shared" ref="J238:K238" si="146">J174+J237</f>
        <v>556.79999999999995</v>
      </c>
      <c r="K238" s="1058">
        <f t="shared" si="146"/>
        <v>8723.2000000000007</v>
      </c>
      <c r="L238" s="1058"/>
      <c r="M238" s="1058">
        <f t="shared" ref="M238" si="147">M174+M237</f>
        <v>21808000</v>
      </c>
      <c r="N238" s="1058"/>
      <c r="O238" s="1058">
        <f t="shared" si="142"/>
        <v>2512.5600696991928</v>
      </c>
      <c r="P238" s="1058">
        <f t="shared" ref="P238:R238" si="148">P174+P237</f>
        <v>21917564</v>
      </c>
      <c r="Q238" s="1058">
        <f t="shared" si="148"/>
        <v>109588</v>
      </c>
      <c r="R238" s="1058">
        <f t="shared" si="148"/>
        <v>21807976</v>
      </c>
      <c r="S238" s="695"/>
      <c r="T238" s="695"/>
    </row>
    <row r="239" spans="1:20" s="126" customFormat="1" ht="18.75" hidden="1" customHeight="1">
      <c r="A239" s="141"/>
      <c r="B239" s="988"/>
      <c r="C239" s="504"/>
      <c r="D239" s="962"/>
      <c r="E239" s="962"/>
      <c r="F239" s="537"/>
      <c r="G239" s="537"/>
      <c r="H239" s="537"/>
      <c r="I239" s="537"/>
      <c r="J239" s="537"/>
      <c r="K239" s="537"/>
      <c r="L239" s="538"/>
      <c r="M239" s="537"/>
      <c r="N239" s="537"/>
      <c r="O239" s="537"/>
      <c r="P239" s="537"/>
      <c r="Q239" s="537"/>
      <c r="R239" s="537"/>
      <c r="S239" s="149"/>
      <c r="T239" s="149"/>
    </row>
    <row r="240" spans="1:20" ht="15" hidden="1" customHeight="1">
      <c r="B240" s="988"/>
      <c r="D240" s="962"/>
      <c r="E240" s="962"/>
      <c r="F240" s="537"/>
      <c r="G240" s="537" t="s">
        <v>178</v>
      </c>
      <c r="H240" s="537"/>
      <c r="I240" s="537"/>
      <c r="J240" s="537"/>
      <c r="K240" s="537"/>
      <c r="L240" s="538"/>
      <c r="M240" s="537"/>
      <c r="N240" s="537"/>
      <c r="O240" s="537"/>
      <c r="P240" s="537"/>
      <c r="Q240" s="537"/>
      <c r="R240" s="537"/>
      <c r="S240" s="152"/>
      <c r="T240" s="152"/>
    </row>
    <row r="241" spans="1:20" ht="18" hidden="1">
      <c r="B241" s="1226" t="s">
        <v>110</v>
      </c>
      <c r="C241" s="1227"/>
      <c r="D241" s="1227"/>
      <c r="E241" s="1228"/>
      <c r="F241" s="541" t="s">
        <v>8</v>
      </c>
      <c r="G241" s="541" t="s">
        <v>8</v>
      </c>
      <c r="H241" s="1211" t="s">
        <v>81</v>
      </c>
      <c r="I241" s="1229" t="s">
        <v>30</v>
      </c>
      <c r="J241" s="1230"/>
      <c r="K241" s="1231" t="s">
        <v>111</v>
      </c>
      <c r="L241" s="1233" t="s">
        <v>112</v>
      </c>
      <c r="M241" s="1209" t="s">
        <v>113</v>
      </c>
      <c r="N241" s="1210"/>
      <c r="O241" s="1211" t="s">
        <v>83</v>
      </c>
      <c r="P241" s="542" t="s">
        <v>19</v>
      </c>
      <c r="Q241" s="543" t="s">
        <v>1</v>
      </c>
    </row>
    <row r="242" spans="1:20" ht="33" hidden="1">
      <c r="B242" s="983" t="s">
        <v>2</v>
      </c>
      <c r="C242" s="510" t="s">
        <v>88</v>
      </c>
      <c r="D242" s="511" t="s">
        <v>89</v>
      </c>
      <c r="E242" s="510" t="s">
        <v>90</v>
      </c>
      <c r="F242" s="544" t="s">
        <v>11</v>
      </c>
      <c r="G242" s="544" t="s">
        <v>12</v>
      </c>
      <c r="H242" s="1212"/>
      <c r="I242" s="545" t="s">
        <v>32</v>
      </c>
      <c r="J242" s="546" t="s">
        <v>33</v>
      </c>
      <c r="K242" s="1232"/>
      <c r="L242" s="1234"/>
      <c r="M242" s="547" t="s">
        <v>114</v>
      </c>
      <c r="N242" s="548" t="s">
        <v>115</v>
      </c>
      <c r="O242" s="1212"/>
      <c r="P242" s="549" t="s">
        <v>22</v>
      </c>
      <c r="Q242" s="550" t="s">
        <v>34</v>
      </c>
    </row>
    <row r="243" spans="1:20" ht="18.75" hidden="1" thickBot="1">
      <c r="B243" s="984">
        <v>1</v>
      </c>
      <c r="C243" s="513">
        <v>2</v>
      </c>
      <c r="D243" s="512">
        <v>3</v>
      </c>
      <c r="E243" s="514">
        <v>4</v>
      </c>
      <c r="F243" s="515">
        <v>5</v>
      </c>
      <c r="G243" s="515">
        <v>6</v>
      </c>
      <c r="H243" s="515" t="s">
        <v>96</v>
      </c>
      <c r="I243" s="515">
        <v>8</v>
      </c>
      <c r="J243" s="516">
        <v>9</v>
      </c>
      <c r="K243" s="515">
        <v>10</v>
      </c>
      <c r="L243" s="516" t="s">
        <v>116</v>
      </c>
      <c r="M243" s="515">
        <v>12</v>
      </c>
      <c r="N243" s="515" t="s">
        <v>117</v>
      </c>
      <c r="O243" s="515" t="s">
        <v>118</v>
      </c>
      <c r="P243" s="515">
        <v>15</v>
      </c>
      <c r="Q243" s="515" t="s">
        <v>119</v>
      </c>
    </row>
    <row r="244" spans="1:20" ht="30" hidden="1" customHeight="1" thickTop="1">
      <c r="B244" s="989"/>
      <c r="C244" s="499" t="s">
        <v>36</v>
      </c>
      <c r="D244" s="551"/>
      <c r="E244" s="552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04"/>
      <c r="S244" s="141"/>
      <c r="T244" s="141"/>
    </row>
    <row r="245" spans="1:20" ht="30" hidden="1" customHeight="1">
      <c r="B245" s="1060"/>
      <c r="C245" s="730"/>
      <c r="D245" s="1061"/>
      <c r="E245" s="1062"/>
      <c r="F245" s="1066"/>
      <c r="G245" s="1066"/>
      <c r="H245" s="1066"/>
      <c r="I245" s="1066"/>
      <c r="J245" s="1066"/>
      <c r="K245" s="1066"/>
      <c r="L245" s="1066"/>
      <c r="M245" s="1066"/>
      <c r="N245" s="1066"/>
      <c r="O245" s="1066"/>
      <c r="P245" s="1066"/>
      <c r="Q245" s="1066"/>
      <c r="R245" s="504"/>
      <c r="S245" s="141"/>
      <c r="T245" s="141"/>
    </row>
    <row r="246" spans="1:20" ht="30" hidden="1" customHeight="1">
      <c r="B246" s="1074"/>
      <c r="C246" s="1075"/>
      <c r="D246" s="1076"/>
      <c r="E246" s="1077"/>
      <c r="F246" s="1078"/>
      <c r="G246" s="1078"/>
      <c r="H246" s="1078"/>
      <c r="I246" s="1078"/>
      <c r="J246" s="1078"/>
      <c r="K246" s="1079"/>
      <c r="L246" s="1079"/>
      <c r="M246" s="1078"/>
      <c r="N246" s="1078"/>
      <c r="O246" s="1078"/>
      <c r="P246" s="1078"/>
      <c r="Q246" s="1078"/>
      <c r="R246" s="504"/>
      <c r="S246" s="141"/>
      <c r="T246" s="141"/>
    </row>
    <row r="247" spans="1:20" s="126" customFormat="1" ht="9.9499999999999993" hidden="1" customHeight="1" thickBot="1">
      <c r="A247" s="141"/>
      <c r="B247" s="1080"/>
      <c r="C247" s="787"/>
      <c r="D247" s="783"/>
      <c r="E247" s="788"/>
      <c r="F247" s="1081"/>
      <c r="G247" s="1081"/>
      <c r="H247" s="1081"/>
      <c r="I247" s="1081"/>
      <c r="J247" s="1081"/>
      <c r="K247" s="1081"/>
      <c r="L247" s="1081"/>
      <c r="M247" s="1081"/>
      <c r="N247" s="1082"/>
      <c r="O247" s="1082"/>
      <c r="P247" s="1081"/>
      <c r="Q247" s="1081"/>
      <c r="R247" s="1034"/>
      <c r="S247" s="124"/>
      <c r="T247" s="140"/>
    </row>
    <row r="248" spans="1:20" ht="30" hidden="1" customHeight="1" thickTop="1" thickBot="1">
      <c r="C248" s="553"/>
      <c r="D248" s="1213" t="s">
        <v>1</v>
      </c>
      <c r="E248" s="1214"/>
      <c r="F248" s="1067">
        <f t="shared" ref="F248:K248" si="149">SUM(F244:F246)</f>
        <v>0</v>
      </c>
      <c r="G248" s="1067">
        <f t="shared" si="149"/>
        <v>0</v>
      </c>
      <c r="H248" s="1067">
        <f t="shared" si="149"/>
        <v>0</v>
      </c>
      <c r="I248" s="1067">
        <f t="shared" si="149"/>
        <v>0</v>
      </c>
      <c r="J248" s="1067">
        <f t="shared" si="149"/>
        <v>0</v>
      </c>
      <c r="K248" s="1067">
        <f t="shared" si="149"/>
        <v>0</v>
      </c>
      <c r="L248" s="1068">
        <f>IFERROR(AVERAGE(L244),0)</f>
        <v>0</v>
      </c>
      <c r="M248" s="1067">
        <f>IFERROR(AVERAGE(M244:M247),0)</f>
        <v>0</v>
      </c>
      <c r="N248" s="1067">
        <f>SUM(N244:N246)</f>
        <v>0</v>
      </c>
      <c r="O248" s="1067">
        <f>SUM(O244:O246)</f>
        <v>0</v>
      </c>
      <c r="P248" s="1067">
        <f>IFERROR(Q248/O248,0)</f>
        <v>0</v>
      </c>
      <c r="Q248" s="1067">
        <f>SUM(Q244:Q246)</f>
        <v>0</v>
      </c>
      <c r="R248" s="504"/>
      <c r="S248" s="141"/>
      <c r="T248" s="141"/>
    </row>
    <row r="249" spans="1:20" ht="30" hidden="1" customHeight="1" thickTop="1">
      <c r="A249" s="141" t="s">
        <v>193</v>
      </c>
      <c r="C249" s="961"/>
      <c r="D249" s="1215" t="s">
        <v>105</v>
      </c>
      <c r="E249" s="1216"/>
      <c r="F249" s="1069">
        <f>F248</f>
        <v>0</v>
      </c>
      <c r="G249" s="1069">
        <f t="shared" ref="G249:O249" si="150">G248</f>
        <v>0</v>
      </c>
      <c r="H249" s="1069">
        <f t="shared" si="150"/>
        <v>0</v>
      </c>
      <c r="I249" s="1069">
        <f t="shared" si="150"/>
        <v>0</v>
      </c>
      <c r="J249" s="1069">
        <f t="shared" si="150"/>
        <v>0</v>
      </c>
      <c r="K249" s="1069">
        <f t="shared" si="150"/>
        <v>0</v>
      </c>
      <c r="L249" s="1040">
        <f t="shared" si="150"/>
        <v>0</v>
      </c>
      <c r="M249" s="1069">
        <f t="shared" si="150"/>
        <v>0</v>
      </c>
      <c r="N249" s="1069">
        <f t="shared" si="150"/>
        <v>0</v>
      </c>
      <c r="O249" s="1069">
        <f t="shared" si="150"/>
        <v>0</v>
      </c>
      <c r="P249" s="1067">
        <f>IFERROR(Q249/O249,0)</f>
        <v>0</v>
      </c>
      <c r="Q249" s="1069">
        <f>Q248</f>
        <v>0</v>
      </c>
      <c r="R249" s="504"/>
      <c r="S249" s="141"/>
      <c r="T249" s="141"/>
    </row>
  </sheetData>
  <sortState ref="B665:E682">
    <sortCondition ref="C665:C682"/>
  </sortState>
  <mergeCells count="208">
    <mergeCell ref="M177:N177"/>
    <mergeCell ref="O177:O178"/>
    <mergeCell ref="D184:E184"/>
    <mergeCell ref="D185:E185"/>
    <mergeCell ref="B171:D171"/>
    <mergeCell ref="B172:D172"/>
    <mergeCell ref="B173:D173"/>
    <mergeCell ref="B174:D174"/>
    <mergeCell ref="B177:E177"/>
    <mergeCell ref="H177:H178"/>
    <mergeCell ref="I177:J177"/>
    <mergeCell ref="K177:K178"/>
    <mergeCell ref="L177:L178"/>
    <mergeCell ref="D164:E164"/>
    <mergeCell ref="I166:J166"/>
    <mergeCell ref="N166:N167"/>
    <mergeCell ref="O166:O167"/>
    <mergeCell ref="Q166:Q167"/>
    <mergeCell ref="R166:R167"/>
    <mergeCell ref="B168:D168"/>
    <mergeCell ref="B169:D169"/>
    <mergeCell ref="B170:D170"/>
    <mergeCell ref="B145:E145"/>
    <mergeCell ref="I145:J145"/>
    <mergeCell ref="N145:N146"/>
    <mergeCell ref="O145:O146"/>
    <mergeCell ref="Q145:Q146"/>
    <mergeCell ref="R145:R146"/>
    <mergeCell ref="D153:E153"/>
    <mergeCell ref="C154:E154"/>
    <mergeCell ref="B156:E156"/>
    <mergeCell ref="I156:J156"/>
    <mergeCell ref="Q156:Q157"/>
    <mergeCell ref="R156:R157"/>
    <mergeCell ref="B133:D133"/>
    <mergeCell ref="B135:E135"/>
    <mergeCell ref="I135:J135"/>
    <mergeCell ref="N135:N136"/>
    <mergeCell ref="O135:O136"/>
    <mergeCell ref="Q135:Q136"/>
    <mergeCell ref="R135:R136"/>
    <mergeCell ref="S135:S136"/>
    <mergeCell ref="D143:E143"/>
    <mergeCell ref="B125:E125"/>
    <mergeCell ref="I125:J125"/>
    <mergeCell ref="K125:L125"/>
    <mergeCell ref="M125:M126"/>
    <mergeCell ref="N125:N126"/>
    <mergeCell ref="Q125:Q126"/>
    <mergeCell ref="R125:R126"/>
    <mergeCell ref="T125:T126"/>
    <mergeCell ref="B132:D132"/>
    <mergeCell ref="B14:E14"/>
    <mergeCell ref="Q14:Q15"/>
    <mergeCell ref="R102:R103"/>
    <mergeCell ref="I23:J23"/>
    <mergeCell ref="N23:N24"/>
    <mergeCell ref="Q23:Q24"/>
    <mergeCell ref="L55:L56"/>
    <mergeCell ref="N44:N45"/>
    <mergeCell ref="O44:O45"/>
    <mergeCell ref="O23:O24"/>
    <mergeCell ref="O55:O56"/>
    <mergeCell ref="B46:D46"/>
    <mergeCell ref="B47:D47"/>
    <mergeCell ref="I77:J77"/>
    <mergeCell ref="N77:N78"/>
    <mergeCell ref="O77:O78"/>
    <mergeCell ref="Q77:Q78"/>
    <mergeCell ref="R77:R78"/>
    <mergeCell ref="B12:D12"/>
    <mergeCell ref="O102:O103"/>
    <mergeCell ref="S14:S15"/>
    <mergeCell ref="D21:E21"/>
    <mergeCell ref="I44:J44"/>
    <mergeCell ref="Q44:Q45"/>
    <mergeCell ref="R44:R45"/>
    <mergeCell ref="B34:E34"/>
    <mergeCell ref="I34:J34"/>
    <mergeCell ref="Q34:Q35"/>
    <mergeCell ref="R34:R35"/>
    <mergeCell ref="R23:R24"/>
    <mergeCell ref="D31:E31"/>
    <mergeCell ref="D42:E42"/>
    <mergeCell ref="H55:H56"/>
    <mergeCell ref="I14:J14"/>
    <mergeCell ref="I55:J55"/>
    <mergeCell ref="K55:K56"/>
    <mergeCell ref="N14:N15"/>
    <mergeCell ref="M55:N55"/>
    <mergeCell ref="O14:O15"/>
    <mergeCell ref="R14:R15"/>
    <mergeCell ref="B55:E55"/>
    <mergeCell ref="B23:E23"/>
    <mergeCell ref="R4:R5"/>
    <mergeCell ref="B4:E4"/>
    <mergeCell ref="I4:J4"/>
    <mergeCell ref="K4:L4"/>
    <mergeCell ref="M4:M5"/>
    <mergeCell ref="N4:N5"/>
    <mergeCell ref="Q4:Q5"/>
    <mergeCell ref="T4:T5"/>
    <mergeCell ref="B11:D11"/>
    <mergeCell ref="B106:D106"/>
    <mergeCell ref="B107:D107"/>
    <mergeCell ref="B108:D108"/>
    <mergeCell ref="B74:D74"/>
    <mergeCell ref="D91:E91"/>
    <mergeCell ref="C32:E32"/>
    <mergeCell ref="B48:D48"/>
    <mergeCell ref="B49:D49"/>
    <mergeCell ref="B50:D50"/>
    <mergeCell ref="B51:D51"/>
    <mergeCell ref="B52:D52"/>
    <mergeCell ref="D63:E63"/>
    <mergeCell ref="D62:E62"/>
    <mergeCell ref="B77:E77"/>
    <mergeCell ref="S77:S78"/>
    <mergeCell ref="D83:E83"/>
    <mergeCell ref="B85:E85"/>
    <mergeCell ref="I85:J85"/>
    <mergeCell ref="N85:N86"/>
    <mergeCell ref="O85:O86"/>
    <mergeCell ref="Q85:Q86"/>
    <mergeCell ref="R85:R86"/>
    <mergeCell ref="B67:E67"/>
    <mergeCell ref="I67:J67"/>
    <mergeCell ref="K67:L67"/>
    <mergeCell ref="M67:M68"/>
    <mergeCell ref="N67:N68"/>
    <mergeCell ref="Q67:Q68"/>
    <mergeCell ref="R67:R68"/>
    <mergeCell ref="T67:T68"/>
    <mergeCell ref="B75:D75"/>
    <mergeCell ref="D121:E121"/>
    <mergeCell ref="C92:E92"/>
    <mergeCell ref="B94:E94"/>
    <mergeCell ref="I94:J94"/>
    <mergeCell ref="Q94:Q95"/>
    <mergeCell ref="R94:R95"/>
    <mergeCell ref="D100:E100"/>
    <mergeCell ref="I102:J102"/>
    <mergeCell ref="N102:N103"/>
    <mergeCell ref="Q102:Q103"/>
    <mergeCell ref="B110:D110"/>
    <mergeCell ref="B113:E113"/>
    <mergeCell ref="H113:H114"/>
    <mergeCell ref="I113:J113"/>
    <mergeCell ref="K113:K114"/>
    <mergeCell ref="L113:L114"/>
    <mergeCell ref="M113:N113"/>
    <mergeCell ref="O113:O114"/>
    <mergeCell ref="B109:D109"/>
    <mergeCell ref="D120:E120"/>
    <mergeCell ref="B104:D104"/>
    <mergeCell ref="B105:D105"/>
    <mergeCell ref="B189:E189"/>
    <mergeCell ref="I189:J189"/>
    <mergeCell ref="K189:L189"/>
    <mergeCell ref="M189:M190"/>
    <mergeCell ref="N189:N190"/>
    <mergeCell ref="Q189:Q190"/>
    <mergeCell ref="R189:R190"/>
    <mergeCell ref="T189:T190"/>
    <mergeCell ref="B196:D196"/>
    <mergeCell ref="B197:D197"/>
    <mergeCell ref="B199:E199"/>
    <mergeCell ref="I199:J199"/>
    <mergeCell ref="N199:N200"/>
    <mergeCell ref="O199:O200"/>
    <mergeCell ref="Q199:Q200"/>
    <mergeCell ref="R199:R200"/>
    <mergeCell ref="S199:S200"/>
    <mergeCell ref="D207:E207"/>
    <mergeCell ref="B209:E209"/>
    <mergeCell ref="I209:J209"/>
    <mergeCell ref="N209:N210"/>
    <mergeCell ref="O209:O210"/>
    <mergeCell ref="Q209:Q210"/>
    <mergeCell ref="R209:R210"/>
    <mergeCell ref="D217:E217"/>
    <mergeCell ref="C218:E218"/>
    <mergeCell ref="B220:E220"/>
    <mergeCell ref="I220:J220"/>
    <mergeCell ref="Q220:Q221"/>
    <mergeCell ref="R220:R221"/>
    <mergeCell ref="D228:E228"/>
    <mergeCell ref="I230:J230"/>
    <mergeCell ref="N230:N231"/>
    <mergeCell ref="O230:O231"/>
    <mergeCell ref="Q230:Q231"/>
    <mergeCell ref="R230:R231"/>
    <mergeCell ref="B232:D232"/>
    <mergeCell ref="B233:D233"/>
    <mergeCell ref="B234:D234"/>
    <mergeCell ref="M241:N241"/>
    <mergeCell ref="O241:O242"/>
    <mergeCell ref="D248:E248"/>
    <mergeCell ref="D249:E249"/>
    <mergeCell ref="B235:D235"/>
    <mergeCell ref="B236:D236"/>
    <mergeCell ref="B237:D237"/>
    <mergeCell ref="B238:D238"/>
    <mergeCell ref="B241:E241"/>
    <mergeCell ref="H241:H242"/>
    <mergeCell ref="I241:J241"/>
    <mergeCell ref="K241:K242"/>
    <mergeCell ref="L241:L242"/>
  </mergeCells>
  <pageMargins left="0.118110236220472" right="3.9370078740157501E-2" top="0.27559055118110198" bottom="3.9370078740157501E-2" header="1.92913385826772" footer="0.118110236220472"/>
  <pageSetup paperSize="10002" scale="45" orientation="landscape" verticalDpi="180" r:id="rId1"/>
  <headerFooter alignWithMargins="0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KB SABUT </vt:lpstr>
      <vt:lpstr>KPR </vt:lpstr>
      <vt:lpstr>KB CMI TYPE B</vt:lpstr>
      <vt:lpstr>KB CMI TYPE A</vt:lpstr>
      <vt:lpstr>REKAP</vt:lpstr>
      <vt:lpstr>'KB SABUT '!Print_Area</vt:lpstr>
      <vt:lpstr>'KPR '!Print_Area</vt:lpstr>
      <vt:lpstr>REKAP!Print_Area</vt:lpstr>
    </vt:vector>
  </TitlesOfParts>
  <Company>INTEL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rudi</cp:lastModifiedBy>
  <cp:lastPrinted>2020-04-04T01:07:43Z</cp:lastPrinted>
  <dcterms:created xsi:type="dcterms:W3CDTF">2010-11-26T03:23:34Z</dcterms:created>
  <dcterms:modified xsi:type="dcterms:W3CDTF">2020-04-04T01:17:27Z</dcterms:modified>
</cp:coreProperties>
</file>