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975" tabRatio="50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44525"/>
</workbook>
</file>

<file path=xl/sharedStrings.xml><?xml version="1.0" encoding="utf-8"?>
<sst xmlns="http://schemas.openxmlformats.org/spreadsheetml/2006/main" count="42" uniqueCount="27">
  <si>
    <r>
      <rPr>
        <sz val="12"/>
        <color rgb="FF000000"/>
        <rFont val="Times New Roman"/>
        <charset val="204"/>
      </rPr>
      <t>x</t>
    </r>
    <r>
      <rPr>
        <vertAlign val="subscript"/>
        <sz val="12"/>
        <color rgb="FF000000"/>
        <rFont val="Times New Roman"/>
        <charset val="204"/>
      </rPr>
      <t>i</t>
    </r>
    <r>
      <rPr>
        <sz val="12"/>
        <color rgb="FF000000"/>
        <rFont val="Times New Roman"/>
        <charset val="1"/>
      </rPr>
      <t xml:space="preserve"> (случайная величина)</t>
    </r>
  </si>
  <si>
    <r>
      <rPr>
        <sz val="12"/>
        <color rgb="FF000000"/>
        <rFont val="Times New Roman"/>
        <charset val="204"/>
      </rPr>
      <t>m</t>
    </r>
    <r>
      <rPr>
        <vertAlign val="subscript"/>
        <sz val="12"/>
        <color rgb="FF000000"/>
        <rFont val="Times New Roman"/>
        <charset val="204"/>
      </rPr>
      <t>i</t>
    </r>
    <r>
      <rPr>
        <sz val="12"/>
        <color rgb="FF000000"/>
        <rFont val="Times New Roman"/>
        <charset val="1"/>
      </rPr>
      <t xml:space="preserve"> (частота)</t>
    </r>
  </si>
  <si>
    <r>
      <rPr>
        <sz val="12"/>
        <color rgb="FF000000"/>
        <rFont val="Times New Roman"/>
        <charset val="204"/>
      </rPr>
      <t>w</t>
    </r>
    <r>
      <rPr>
        <vertAlign val="subscript"/>
        <sz val="12"/>
        <color rgb="FF000000"/>
        <rFont val="Times New Roman"/>
        <charset val="204"/>
      </rPr>
      <t>i</t>
    </r>
    <r>
      <rPr>
        <sz val="12"/>
        <color rgb="FF000000"/>
        <rFont val="Times New Roman"/>
        <charset val="1"/>
      </rPr>
      <t xml:space="preserve"> (частость)</t>
    </r>
  </si>
  <si>
    <r>
      <rPr>
        <sz val="12"/>
        <color rgb="FF000000"/>
        <rFont val="Times New Roman"/>
        <charset val="204"/>
      </rPr>
      <t>m</t>
    </r>
    <r>
      <rPr>
        <vertAlign val="subscript"/>
        <sz val="12"/>
        <color rgb="FF000000"/>
        <rFont val="Times New Roman"/>
        <charset val="204"/>
      </rPr>
      <t>xi</t>
    </r>
    <r>
      <rPr>
        <sz val="12"/>
        <color rgb="FF000000"/>
        <rFont val="Times New Roman"/>
        <charset val="1"/>
      </rPr>
      <t xml:space="preserve"> (накопленная частота)</t>
    </r>
  </si>
  <si>
    <r>
      <rPr>
        <sz val="12"/>
        <color rgb="FF000000"/>
        <rFont val="Times New Roman"/>
        <charset val="204"/>
      </rPr>
      <t>w</t>
    </r>
    <r>
      <rPr>
        <vertAlign val="subscript"/>
        <sz val="12"/>
        <color rgb="FF000000"/>
        <rFont val="Times New Roman"/>
        <charset val="204"/>
      </rPr>
      <t xml:space="preserve">xi </t>
    </r>
    <r>
      <rPr>
        <sz val="12"/>
        <color rgb="FF000000"/>
        <rFont val="Times New Roman"/>
        <charset val="1"/>
      </rPr>
      <t>(накопленная частость)</t>
    </r>
  </si>
  <si>
    <t xml:space="preserve">n = </t>
  </si>
  <si>
    <t>Для построения</t>
  </si>
  <si>
    <t>Таблица для построения гистограммы</t>
  </si>
  <si>
    <r>
      <rPr>
        <sz val="14"/>
        <color rgb="FF000000"/>
        <rFont val="Times New Roman"/>
        <charset val="204"/>
      </rPr>
      <t>a</t>
    </r>
    <r>
      <rPr>
        <vertAlign val="subscript"/>
        <sz val="14"/>
        <color rgb="FF000000"/>
        <rFont val="Times New Roman"/>
        <charset val="204"/>
      </rPr>
      <t>i</t>
    </r>
  </si>
  <si>
    <r>
      <rPr>
        <sz val="14"/>
        <color rgb="FF000000"/>
        <rFont val="Times New Roman"/>
        <charset val="204"/>
      </rPr>
      <t>w</t>
    </r>
    <r>
      <rPr>
        <vertAlign val="subscript"/>
        <sz val="14"/>
        <color rgb="FF000000"/>
        <rFont val="Times New Roman"/>
        <charset val="204"/>
      </rPr>
      <t>ai</t>
    </r>
  </si>
  <si>
    <r>
      <rPr>
        <sz val="14"/>
        <color rgb="FF000000"/>
        <rFont val="Times New Roman"/>
        <charset val="204"/>
      </rPr>
      <t>p</t>
    </r>
    <r>
      <rPr>
        <vertAlign val="subscript"/>
        <sz val="14"/>
        <color rgb="FF000000"/>
        <rFont val="Times New Roman"/>
        <charset val="204"/>
      </rPr>
      <t>i</t>
    </r>
  </si>
  <si>
    <t>полигона</t>
  </si>
  <si>
    <r>
      <rPr>
        <sz val="14"/>
        <color rgb="FF000000"/>
        <rFont val="Times New Roman"/>
        <charset val="204"/>
      </rPr>
      <t>x</t>
    </r>
    <r>
      <rPr>
        <vertAlign val="subscript"/>
        <sz val="14"/>
        <color rgb="FF000000"/>
        <rFont val="Times New Roman"/>
        <charset val="204"/>
      </rPr>
      <t>min</t>
    </r>
  </si>
  <si>
    <t>Интервалы</t>
  </si>
  <si>
    <r>
      <rPr>
        <sz val="14"/>
        <color rgb="FF000000"/>
        <rFont val="Times New Roman"/>
        <charset val="204"/>
      </rPr>
      <t>m</t>
    </r>
    <r>
      <rPr>
        <vertAlign val="subscript"/>
        <sz val="14"/>
        <color rgb="FF000000"/>
        <rFont val="Times New Roman"/>
        <charset val="204"/>
      </rPr>
      <t>i</t>
    </r>
  </si>
  <si>
    <r>
      <rPr>
        <sz val="14"/>
        <color rgb="FF000000"/>
        <rFont val="Times New Roman"/>
        <charset val="204"/>
      </rPr>
      <t>x</t>
    </r>
    <r>
      <rPr>
        <vertAlign val="subscript"/>
        <sz val="14"/>
        <color rgb="FF000000"/>
        <rFont val="Times New Roman"/>
        <charset val="204"/>
      </rPr>
      <t>max</t>
    </r>
  </si>
  <si>
    <r>
      <rPr>
        <sz val="14"/>
        <color rgb="FF000000"/>
        <rFont val="Times New Roman"/>
        <charset val="204"/>
      </rPr>
      <t>a</t>
    </r>
    <r>
      <rPr>
        <vertAlign val="subscript"/>
        <sz val="14"/>
        <color rgb="FF000000"/>
        <rFont val="Times New Roman"/>
        <charset val="204"/>
      </rPr>
      <t>1</t>
    </r>
  </si>
  <si>
    <t>Таблица для построения эмперической плотности</t>
  </si>
  <si>
    <r>
      <rPr>
        <sz val="14"/>
        <color rgb="FF000000"/>
        <rFont val="Times New Roman"/>
        <charset val="204"/>
      </rPr>
      <t>a</t>
    </r>
    <r>
      <rPr>
        <vertAlign val="subscript"/>
        <sz val="14"/>
        <color rgb="FF000000"/>
        <rFont val="Times New Roman"/>
        <charset val="204"/>
      </rPr>
      <t>8</t>
    </r>
  </si>
  <si>
    <t>k</t>
  </si>
  <si>
    <t>Δ</t>
  </si>
  <si>
    <r>
      <rPr>
        <sz val="14"/>
        <color rgb="FF000000"/>
        <rFont val="Times New Roman"/>
        <charset val="204"/>
      </rPr>
      <t>x</t>
    </r>
    <r>
      <rPr>
        <vertAlign val="subscript"/>
        <sz val="14"/>
        <color rgb="FF000000"/>
        <rFont val="Times New Roman"/>
        <charset val="204"/>
      </rPr>
      <t>i</t>
    </r>
  </si>
  <si>
    <r>
      <rPr>
        <sz val="14"/>
        <color rgb="FF000000"/>
        <rFont val="Times New Roman"/>
        <charset val="204"/>
      </rPr>
      <t>w</t>
    </r>
    <r>
      <rPr>
        <vertAlign val="subscript"/>
        <sz val="14"/>
        <color rgb="FF000000"/>
        <rFont val="Times New Roman"/>
        <charset val="204"/>
      </rPr>
      <t>i</t>
    </r>
  </si>
  <si>
    <r>
      <rPr>
        <sz val="14"/>
        <color rgb="FF000000"/>
        <rFont val="Times New Roman"/>
        <charset val="204"/>
      </rPr>
      <t>m</t>
    </r>
    <r>
      <rPr>
        <vertAlign val="subscript"/>
        <sz val="14"/>
        <color rgb="FF000000"/>
        <rFont val="Times New Roman"/>
        <charset val="204"/>
      </rPr>
      <t>xi</t>
    </r>
  </si>
  <si>
    <r>
      <rPr>
        <sz val="14"/>
        <color rgb="FF000000"/>
        <rFont val="Times New Roman"/>
        <charset val="204"/>
      </rPr>
      <t>w</t>
    </r>
    <r>
      <rPr>
        <vertAlign val="subscript"/>
        <sz val="14"/>
        <color rgb="FF000000"/>
        <rFont val="Times New Roman"/>
        <charset val="204"/>
      </rPr>
      <t>xi</t>
    </r>
  </si>
  <si>
    <t>n=</t>
  </si>
  <si>
    <t xml:space="preserve">Для построения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</si>
</sst>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0"/>
      <color rgb="FF000000"/>
      <name val="Arial"/>
      <charset val="1"/>
    </font>
    <font>
      <sz val="14"/>
      <color rgb="FF000000"/>
      <name val="Times New Roman"/>
      <charset val="204"/>
    </font>
    <font>
      <sz val="10"/>
      <color rgb="FF000000"/>
      <name val="Arial"/>
      <charset val="204"/>
    </font>
    <font>
      <sz val="14"/>
      <color rgb="FF000000"/>
      <name val="Times New Roman"/>
      <charset val="1"/>
    </font>
    <font>
      <sz val="12"/>
      <color rgb="FF000000"/>
      <name val="Times New Roman"/>
      <charset val="204"/>
    </font>
    <font>
      <sz val="12"/>
      <color rgb="FF000000"/>
      <name val="Times New Roman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vertAlign val="subscript"/>
      <sz val="14"/>
      <color rgb="FF000000"/>
      <name val="Times New Roman"/>
      <charset val="204"/>
    </font>
    <font>
      <vertAlign val="subscript"/>
      <sz val="12"/>
      <color rgb="FF00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16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9" fillId="0" borderId="18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20" fillId="8" borderId="0" applyNumberFormat="false" applyBorder="false" applyAlignment="false" applyProtection="false">
      <alignment vertical="center"/>
    </xf>
    <xf numFmtId="0" fontId="19" fillId="7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23" fillId="0" borderId="24" applyNumberFormat="false" applyFill="false" applyAlignment="false" applyProtection="false">
      <alignment vertical="center"/>
    </xf>
    <xf numFmtId="0" fontId="17" fillId="4" borderId="21" applyNumberFormat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6" fillId="17" borderId="23" applyNumberFormat="false" applyFont="false" applyAlignment="false" applyProtection="false">
      <alignment vertical="center"/>
    </xf>
    <xf numFmtId="0" fontId="26" fillId="26" borderId="20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4" borderId="20" applyNumberFormat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4" fillId="0" borderId="19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5" fillId="0" borderId="17" applyNumberFormat="false" applyFill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17" applyNumberFormat="false" applyFill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18" fillId="6" borderId="22" applyNumberFormat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30">
    <xf numFmtId="0" fontId="0" fillId="0" borderId="0" xfId="0"/>
    <xf numFmtId="0" fontId="1" fillId="2" borderId="1" xfId="0" applyFont="true" applyFill="true" applyBorder="true" applyAlignment="true">
      <alignment horizontal="center"/>
    </xf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4" xfId="0" applyFont="true" applyFill="true" applyBorder="true" applyAlignment="true">
      <alignment horizontal="center"/>
    </xf>
    <xf numFmtId="0" fontId="1" fillId="2" borderId="5" xfId="0" applyFont="true" applyFill="true" applyBorder="true" applyAlignment="true">
      <alignment horizontal="center"/>
    </xf>
    <xf numFmtId="0" fontId="1" fillId="2" borderId="6" xfId="0" applyFont="true" applyFill="true" applyBorder="true" applyAlignment="true">
      <alignment horizontal="center"/>
    </xf>
    <xf numFmtId="0" fontId="1" fillId="2" borderId="7" xfId="0" applyFont="true" applyFill="true" applyBorder="true" applyAlignment="true">
      <alignment horizontal="center"/>
    </xf>
    <xf numFmtId="0" fontId="1" fillId="2" borderId="8" xfId="0" applyFont="true" applyFill="true" applyBorder="true" applyAlignment="true">
      <alignment horizontal="center"/>
    </xf>
    <xf numFmtId="0" fontId="1" fillId="2" borderId="9" xfId="0" applyFont="true" applyFill="true" applyBorder="true" applyAlignment="true">
      <alignment horizontal="center"/>
    </xf>
    <xf numFmtId="0" fontId="1" fillId="2" borderId="10" xfId="0" applyFont="true" applyFill="true" applyBorder="true" applyAlignment="true">
      <alignment horizontal="right"/>
    </xf>
    <xf numFmtId="0" fontId="1" fillId="2" borderId="11" xfId="0" applyFont="true" applyFill="true" applyBorder="true" applyAlignment="true">
      <alignment horizontal="left"/>
    </xf>
    <xf numFmtId="0" fontId="1" fillId="2" borderId="12" xfId="0" applyFont="true" applyFill="true" applyBorder="true" applyAlignment="true"/>
    <xf numFmtId="0" fontId="1" fillId="2" borderId="13" xfId="0" applyFont="true" applyFill="true" applyBorder="true" applyAlignment="true">
      <alignment horizontal="center"/>
    </xf>
    <xf numFmtId="0" fontId="1" fillId="2" borderId="14" xfId="0" applyFont="true" applyFill="true" applyBorder="true" applyAlignment="true">
      <alignment horizontal="center"/>
    </xf>
    <xf numFmtId="0" fontId="1" fillId="2" borderId="15" xfId="0" applyFont="true" applyFill="true" applyBorder="true" applyAlignment="true">
      <alignment horizontal="center"/>
    </xf>
    <xf numFmtId="0" fontId="1" fillId="2" borderId="16" xfId="0" applyFont="true" applyFill="true" applyBorder="true" applyAlignment="true">
      <alignment horizontal="center"/>
    </xf>
    <xf numFmtId="0" fontId="1" fillId="2" borderId="12" xfId="0" applyFont="true" applyFill="true" applyBorder="true" applyAlignment="true">
      <alignment horizontal="center"/>
    </xf>
    <xf numFmtId="0" fontId="0" fillId="2" borderId="12" xfId="0" applyFill="true" applyBorder="true" applyAlignment="true">
      <alignment horizontal="center"/>
    </xf>
    <xf numFmtId="0" fontId="1" fillId="2" borderId="4" xfId="0" applyFont="true" applyFill="true" applyBorder="true"/>
    <xf numFmtId="0" fontId="2" fillId="0" borderId="0" xfId="0" applyFont="true"/>
    <xf numFmtId="0" fontId="1" fillId="2" borderId="10" xfId="0" applyFont="true" applyFill="true" applyBorder="true" applyAlignment="true">
      <alignment horizontal="center"/>
    </xf>
    <xf numFmtId="0" fontId="1" fillId="2" borderId="11" xfId="0" applyFont="true" applyFill="true" applyBorder="true" applyAlignment="true">
      <alignment horizontal="center"/>
    </xf>
    <xf numFmtId="0" fontId="3" fillId="2" borderId="4" xfId="0" applyFont="true" applyFill="true" applyBorder="true" applyAlignment="true">
      <alignment horizontal="right"/>
    </xf>
    <xf numFmtId="0" fontId="4" fillId="2" borderId="4" xfId="0" applyFont="true" applyFill="true" applyBorder="true" applyAlignment="true"/>
    <xf numFmtId="0" fontId="5" fillId="2" borderId="4" xfId="0" applyFont="true" applyFill="true" applyBorder="true" applyAlignment="true"/>
    <xf numFmtId="0" fontId="3" fillId="2" borderId="4" xfId="0" applyFont="true" applyFill="true" applyBorder="true" applyAlignment="true">
      <alignment horizontal="center"/>
    </xf>
    <xf numFmtId="4" fontId="6" fillId="0" borderId="0" xfId="0" applyNumberFormat="true" applyFont="true"/>
    <xf numFmtId="0" fontId="6" fillId="0" borderId="0" xfId="0" applyFont="true" applyAlignment="true">
      <alignment horizontal="center"/>
    </xf>
    <xf numFmtId="0" fontId="6" fillId="0" borderId="0" xfId="0" applyFont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2F2F2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68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Полигон вариационного ряда</a:t>
            </a:r>
            <a:endParaRPr lang="ru-RU"/>
          </a:p>
        </c:rich>
      </c:tx>
      <c:layout/>
      <c:overlay val="false"/>
    </c:title>
    <c:autoTitleDeleted val="false"/>
    <c:plotArea>
      <c:layout/>
      <c:lineChart>
        <c:grouping val="stacked"/>
        <c:varyColors val="false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</a:p>
            </c:txPr>
            <c:dLblPos val="r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false"/>
                <c15:leaderLines/>
              </c:ext>
            </c:extLst>
          </c:dLbls>
          <c:cat>
            <c:numRef>
              <c:f>'Задание 1'!$C$4:$I$4</c:f>
              <c:numCache>
                <c:formatCode>General</c:formatCode>
                <c:ptCount val="7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cat>
          <c:val>
            <c:numRef>
              <c:f>'Задание 1'!$C$5:$I$5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false"/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hiLowLines/>
        <c:marker val="true"/>
        <c:smooth val="false"/>
        <c:axId val="73476736"/>
        <c:axId val="73491200"/>
      </c:lineChart>
      <c:catAx>
        <c:axId val="73476736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x</a:t>
                </a:r>
                <a:r>
                  <a:rPr lang="en-US" b="0" baseline="-25000"/>
                  <a:t>i</a:t>
                </a:r>
                <a:r>
                  <a:rPr lang="en-US" b="0"/>
                  <a:t> 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910926530877855"/>
              <c:y val="0.851521646631223"/>
            </c:manualLayout>
          </c:layout>
          <c:overlay val="false"/>
        </c:title>
        <c:numFmt formatCode="General" sourceLinked="true"/>
        <c:majorTickMark val="none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491200"/>
        <c:crosses val="autoZero"/>
        <c:auto val="true"/>
        <c:lblAlgn val="ctr"/>
        <c:lblOffset val="100"/>
        <c:noMultiLvlLbl val="false"/>
      </c:catAx>
      <c:valAx>
        <c:axId val="73491200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m</a:t>
                </a:r>
                <a:r>
                  <a:rPr lang="en-US" b="0" baseline="-25000"/>
                  <a:t>x</a:t>
                </a:r>
                <a:endParaRPr lang="ru-RU" b="0" baseline="-25000"/>
              </a:p>
            </c:rich>
          </c:tx>
          <c:layout>
            <c:manualLayout>
              <c:xMode val="edge"/>
              <c:yMode val="edge"/>
              <c:x val="0.0264462809917355"/>
              <c:y val="0.13599924709675"/>
            </c:manualLayout>
          </c:layout>
          <c:overlay val="false"/>
        </c:title>
        <c:numFmt formatCode="General" sourceLinked="false"/>
        <c:majorTickMark val="none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476736"/>
        <c:crosses val="autoZero"/>
        <c:crossBetween val="midCat"/>
      </c:valAx>
    </c:plotArea>
    <c:plotVisOnly val="true"/>
    <c:dispBlanksAs val="zero"/>
    <c:showDLblsOverMax val="false"/>
  </c:chart>
  <c:txPr>
    <a:bodyPr/>
    <a:lstStyle/>
    <a:p>
      <a:pPr>
        <a:defRPr lang="en-US" sz="1400">
          <a:latin typeface="Times New Roman" panose="02020603050405020304" pitchFamily="18" charset="0"/>
          <a:cs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68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Кумулянта вариационного ряда</a:t>
            </a:r>
            <a:endParaRPr lang="ru-RU"/>
          </a:p>
        </c:rich>
      </c:tx>
      <c:layout/>
      <c:overlay val="false"/>
    </c:title>
    <c:autoTitleDeleted val="false"/>
    <c:plotArea>
      <c:layout/>
      <c:lineChart>
        <c:grouping val="stacked"/>
        <c:varyColors val="false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</a:p>
            </c:txPr>
            <c:dLblPos val="r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layout/>
                <c15:showLeaderLines val="false"/>
                <c15:leaderLines/>
              </c:ext>
            </c:extLst>
          </c:dLbls>
          <c:cat>
            <c:numRef>
              <c:f>'Задание 1'!$D$4:$I$4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'Задание 1'!$D$7:$I$7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16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smooth val="false"/>
        </c:ser>
        <c:dLbls>
          <c:showLegendKey val="false"/>
          <c:showVal val="true"/>
          <c:showCatName val="false"/>
          <c:showSerName val="false"/>
          <c:showPercent val="false"/>
          <c:showBubbleSize val="false"/>
        </c:dLbls>
        <c:hiLowLines/>
        <c:marker val="true"/>
        <c:smooth val="false"/>
        <c:axId val="73524352"/>
        <c:axId val="73526272"/>
      </c:lineChart>
      <c:catAx>
        <c:axId val="73524352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x</a:t>
                </a:r>
                <a:r>
                  <a:rPr lang="en-US" b="0" baseline="-25000"/>
                  <a:t>i</a:t>
                </a:r>
                <a:r>
                  <a:rPr lang="en-US" b="0"/>
                  <a:t> 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901327044610627"/>
              <c:y val="0.817853085776623"/>
            </c:manualLayout>
          </c:layout>
          <c:overlay val="false"/>
        </c:title>
        <c:numFmt formatCode="General" sourceLinked="true"/>
        <c:majorTickMark val="none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526272"/>
        <c:crosses val="autoZero"/>
        <c:auto val="true"/>
        <c:lblAlgn val="ctr"/>
        <c:lblOffset val="100"/>
        <c:noMultiLvlLbl val="false"/>
      </c:catAx>
      <c:valAx>
        <c:axId val="73526272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m</a:t>
                </a:r>
                <a:endParaRPr lang="ru-RU" b="0" baseline="-25000"/>
              </a:p>
            </c:rich>
          </c:tx>
          <c:layout>
            <c:manualLayout>
              <c:xMode val="edge"/>
              <c:yMode val="edge"/>
              <c:x val="0.0328399582130926"/>
              <c:y val="0.173034664036807"/>
            </c:manualLayout>
          </c:layout>
          <c:overlay val="false"/>
        </c:title>
        <c:numFmt formatCode="General" sourceLinked="false"/>
        <c:majorTickMark val="none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524352"/>
        <c:crosses val="autoZero"/>
        <c:crossBetween val="midCat"/>
      </c:valAx>
    </c:plotArea>
    <c:plotVisOnly val="true"/>
    <c:dispBlanksAs val="zero"/>
    <c:showDLblsOverMax val="false"/>
  </c:chart>
  <c:txPr>
    <a:bodyPr/>
    <a:lstStyle/>
    <a:p>
      <a:pPr>
        <a:defRPr lang="en-US" sz="1400">
          <a:latin typeface="Times New Roman" panose="02020603050405020304" pitchFamily="18" charset="0"/>
          <a:cs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68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Эмперическая функция распределения</a:t>
            </a:r>
            <a:endParaRPr lang="ru-RU"/>
          </a:p>
        </c:rich>
      </c:tx>
      <c:layout/>
      <c:overlay val="false"/>
    </c:title>
    <c:autoTitleDeleted val="false"/>
    <c:plotArea>
      <c:layout>
        <c:manualLayout>
          <c:layoutTarget val="inner"/>
          <c:xMode val="edge"/>
          <c:yMode val="edge"/>
          <c:x val="0.091419072615923"/>
          <c:y val="0.0611027473745706"/>
          <c:w val="0.747830927384079"/>
          <c:h val="0.784336176727907"/>
        </c:manualLayout>
      </c:layout>
      <c:scatterChart>
        <c:scatterStyle val="lineMarker"/>
        <c:varyColors val="false"/>
        <c:ser>
          <c:idx val="0"/>
          <c:order val="0"/>
          <c:tx>
            <c:strRef>
              <c:f>"0-1"</c:f>
              <c:strCache>
                <c:ptCount val="1"/>
                <c:pt idx="0">
                  <c:v>0-1</c:v>
                </c:pt>
              </c:strCache>
            </c:strRef>
          </c:tx>
          <c:dLbls>
            <c:delete val="true"/>
          </c:dLbls>
          <c:xVal>
            <c:numRef>
              <c:f>'Задание 1'!$D$4:$E$4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('Задание 1'!$E$8,'Задание 1'!$E$8)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43862</c:f>
              <c:strCache>
                <c:ptCount val="1"/>
                <c:pt idx="0">
                  <c:v>43862</c:v>
                </c:pt>
              </c:strCache>
            </c:strRef>
          </c:tx>
          <c:dLbls>
            <c:delete val="true"/>
          </c:dLbls>
          <c:xVal>
            <c:numRef>
              <c:f>'Задание 1'!$E$4:$F$4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('Задание 1'!$F$8,'Задание 1'!$F$8)</c:f>
              <c:numCache>
                <c:formatCode>General</c:formatCode>
                <c:ptCount val="2"/>
                <c:pt idx="0">
                  <c:v>0.541666666666667</c:v>
                </c:pt>
                <c:pt idx="1">
                  <c:v>0.541666666666667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43892</c:f>
              <c:strCache>
                <c:ptCount val="1"/>
                <c:pt idx="0">
                  <c:v>43892</c:v>
                </c:pt>
              </c:strCache>
            </c:strRef>
          </c:tx>
          <c:dLbls>
            <c:delete val="true"/>
          </c:dLbls>
          <c:xVal>
            <c:numRef>
              <c:f>'Задание 1'!$F$4:$G$4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('Задание 1'!$G$8,'Задание 1'!$G$8)</c:f>
              <c:numCache>
                <c:formatCode>General</c:formatCode>
                <c:ptCount val="2"/>
                <c:pt idx="0">
                  <c:v>0.666666666666667</c:v>
                </c:pt>
                <c:pt idx="1">
                  <c:v>0.666666666666667</c:v>
                </c:pt>
              </c:numCache>
            </c:numRef>
          </c:yVal>
          <c:smooth val="false"/>
        </c:ser>
        <c:ser>
          <c:idx val="3"/>
          <c:order val="3"/>
          <c:tx>
            <c:strRef>
              <c:f>43924</c:f>
              <c:strCache>
                <c:ptCount val="1"/>
                <c:pt idx="0">
                  <c:v>43924</c:v>
                </c:pt>
              </c:strCache>
            </c:strRef>
          </c:tx>
          <c:dLbls>
            <c:delete val="true"/>
          </c:dLbls>
          <c:xVal>
            <c:numRef>
              <c:f>'Задание 1'!$G$4:$H$4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('Задание 1'!$H$8,'Задание 1'!$H$8)</c:f>
              <c:numCache>
                <c:formatCode>General</c:formatCode>
                <c:ptCount val="2"/>
                <c:pt idx="0">
                  <c:v>0.875</c:v>
                </c:pt>
                <c:pt idx="1">
                  <c:v>0.875</c:v>
                </c:pt>
              </c:numCache>
            </c:numRef>
          </c:yVal>
          <c:smooth val="false"/>
        </c:ser>
        <c:ser>
          <c:idx val="4"/>
          <c:order val="4"/>
          <c:tx>
            <c:strRef>
              <c:f>43955</c:f>
              <c:strCache>
                <c:ptCount val="1"/>
                <c:pt idx="0">
                  <c:v>43955</c:v>
                </c:pt>
              </c:strCache>
            </c:strRef>
          </c:tx>
          <c:dLbls>
            <c:delete val="true"/>
          </c:dLbls>
          <c:xVal>
            <c:numRef>
              <c:f>'Задание 1'!$H$4:$I$4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('Задание 1'!$I$8,'Задание 1'!$I$8)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3971584"/>
        <c:axId val="73998336"/>
      </c:scatterChart>
      <c:valAx>
        <c:axId val="73971584"/>
        <c:scaling>
          <c:orientation val="minMax"/>
          <c:max val="5"/>
        </c:scaling>
        <c:delete val="false"/>
        <c:axPos val="b"/>
        <c:majorGridlines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x</a:t>
                </a:r>
                <a:r>
                  <a:rPr lang="en-US" b="0" baseline="-25000"/>
                  <a:t>i</a:t>
                </a:r>
                <a:endParaRPr lang="ru-RU" b="0" baseline="-25000"/>
              </a:p>
            </c:rich>
          </c:tx>
          <c:layout>
            <c:manualLayout>
              <c:xMode val="edge"/>
              <c:yMode val="edge"/>
              <c:x val="0.787350352700399"/>
              <c:y val="0.892798787109012"/>
            </c:manualLayout>
          </c:layout>
          <c:overlay val="false"/>
        </c:title>
        <c:numFmt formatCode="General" sourceLinked="fals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998336"/>
        <c:crosses val="autoZero"/>
        <c:crossBetween val="midCat"/>
        <c:majorUnit val="1"/>
      </c:valAx>
      <c:valAx>
        <c:axId val="73998336"/>
        <c:scaling>
          <c:orientation val="minMax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w</a:t>
                </a:r>
                <a:r>
                  <a:rPr lang="en-US" b="0" baseline="-25000"/>
                  <a:t>x</a:t>
                </a:r>
                <a:endParaRPr lang="ru-RU" b="0" baseline="-25000"/>
              </a:p>
            </c:rich>
          </c:tx>
          <c:layout>
            <c:manualLayout>
              <c:xMode val="edge"/>
              <c:yMode val="edge"/>
              <c:x val="0.0311889093630246"/>
              <c:y val="0.102921301444751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3971584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 sz="1400">
          <a:latin typeface="Times New Roman" panose="02020603050405020304" pitchFamily="18" charset="0"/>
          <a:cs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"Гистограмма"</c:f>
              <c:strCache>
                <c:ptCount val="1"/>
                <c:pt idx="0">
                  <c:v>Гистограмма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'Задание 2'!$S$7:$AN$7</c:f>
              <c:numCache>
                <c:formatCode>General</c:formatCode>
                <c:ptCount val="22"/>
                <c:pt idx="0">
                  <c:v>3.99</c:v>
                </c:pt>
                <c:pt idx="1">
                  <c:v>3.99</c:v>
                </c:pt>
                <c:pt idx="2">
                  <c:v>5.56428571428571</c:v>
                </c:pt>
                <c:pt idx="3">
                  <c:v>5.56428571428571</c:v>
                </c:pt>
                <c:pt idx="4">
                  <c:v>5.56428571428571</c:v>
                </c:pt>
                <c:pt idx="5">
                  <c:v>7.13857142857143</c:v>
                </c:pt>
                <c:pt idx="6">
                  <c:v>7.13857142857143</c:v>
                </c:pt>
                <c:pt idx="7">
                  <c:v>7.13857142857143</c:v>
                </c:pt>
                <c:pt idx="8">
                  <c:v>8.71285714285714</c:v>
                </c:pt>
                <c:pt idx="9">
                  <c:v>8.71285714285714</c:v>
                </c:pt>
                <c:pt idx="10">
                  <c:v>8.71285714285714</c:v>
                </c:pt>
                <c:pt idx="11">
                  <c:v>10.2871428571429</c:v>
                </c:pt>
                <c:pt idx="12">
                  <c:v>10.2871428571429</c:v>
                </c:pt>
                <c:pt idx="13">
                  <c:v>10.2871428571429</c:v>
                </c:pt>
                <c:pt idx="14">
                  <c:v>11.8614285714286</c:v>
                </c:pt>
                <c:pt idx="15">
                  <c:v>11.8614285714286</c:v>
                </c:pt>
                <c:pt idx="16">
                  <c:v>11.8614285714286</c:v>
                </c:pt>
                <c:pt idx="17">
                  <c:v>13.4357142857143</c:v>
                </c:pt>
                <c:pt idx="18">
                  <c:v>13.4357142857143</c:v>
                </c:pt>
                <c:pt idx="19">
                  <c:v>13.4357142857143</c:v>
                </c:pt>
                <c:pt idx="20">
                  <c:v>15.01</c:v>
                </c:pt>
                <c:pt idx="21">
                  <c:v>15.01</c:v>
                </c:pt>
              </c:numCache>
            </c:numRef>
          </c:xVal>
          <c:yVal>
            <c:numRef>
              <c:f>'Задание 2'!$S$8:$AN$8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17</c:v>
                </c:pt>
                <c:pt idx="5">
                  <c:v>17</c:v>
                </c:pt>
                <c:pt idx="6">
                  <c:v>0</c:v>
                </c:pt>
                <c:pt idx="7">
                  <c:v>9</c:v>
                </c:pt>
                <c:pt idx="8">
                  <c:v>9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0</c:v>
                </c:pt>
                <c:pt idx="13">
                  <c:v>7</c:v>
                </c:pt>
                <c:pt idx="14">
                  <c:v>7</c:v>
                </c:pt>
                <c:pt idx="15">
                  <c:v>0</c:v>
                </c:pt>
                <c:pt idx="16">
                  <c:v>4</c:v>
                </c:pt>
                <c:pt idx="17">
                  <c:v>4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"Полигон"</c:f>
              <c:strCache>
                <c:ptCount val="1"/>
                <c:pt idx="0">
                  <c:v>Полигон</c:v>
                </c:pt>
              </c:strCache>
            </c:strRef>
          </c:tx>
          <c:marker>
            <c:symbol val="none"/>
          </c:marker>
          <c:dLbls>
            <c:delete val="true"/>
          </c:dLbls>
          <c:xVal>
            <c:numRef>
              <c:f>'Задание 2'!$P$8:$P$16</c:f>
              <c:numCache>
                <c:formatCode>General</c:formatCode>
                <c:ptCount val="9"/>
                <c:pt idx="0">
                  <c:v>0</c:v>
                </c:pt>
                <c:pt idx="1">
                  <c:v>4.77714285714286</c:v>
                </c:pt>
                <c:pt idx="2">
                  <c:v>6.35142857142857</c:v>
                </c:pt>
                <c:pt idx="3">
                  <c:v>7.92571428571429</c:v>
                </c:pt>
                <c:pt idx="4">
                  <c:v>9.5</c:v>
                </c:pt>
                <c:pt idx="5">
                  <c:v>11.0742857142857</c:v>
                </c:pt>
                <c:pt idx="6">
                  <c:v>12.6485714285714</c:v>
                </c:pt>
                <c:pt idx="7">
                  <c:v>14.2228571428571</c:v>
                </c:pt>
                <c:pt idx="8">
                  <c:v>15.01</c:v>
                </c:pt>
              </c:numCache>
            </c:numRef>
          </c:xVal>
          <c:yVal>
            <c:numRef>
              <c:f>'Задание 2'!$Q$8:$Q$16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17</c:v>
                </c:pt>
                <c:pt idx="3">
                  <c:v>9</c:v>
                </c:pt>
                <c:pt idx="4">
                  <c:v>15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065792"/>
        <c:axId val="74084352"/>
      </c:scatterChart>
      <c:valAx>
        <c:axId val="74065792"/>
        <c:scaling>
          <c:orientation val="minMax"/>
          <c:max val="16"/>
          <c:min val="0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x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68117949985932"/>
              <c:y val="0.836039388104046"/>
            </c:manualLayout>
          </c:layout>
          <c:overlay val="false"/>
        </c:title>
        <c:numFmt formatCode="General" sourceLinked="fals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4084352"/>
        <c:crosses val="autoZero"/>
        <c:crossBetween val="midCat"/>
        <c:majorUnit val="2"/>
        <c:minorUnit val="0.5"/>
      </c:valAx>
      <c:valAx>
        <c:axId val="74084352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m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0270703488025102"/>
              <c:y val="0.0492883742459578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4065792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 sz="1400">
          <a:latin typeface="Times New Roman" panose="02020603050405020304" pitchFamily="18" charset="0"/>
          <a:cs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68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b="1"/>
              <a:t>Эмперическая функция распределения</a:t>
            </a:r>
            <a:endParaRPr lang="ru-RU" b="1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2'!$J$8:$J$15</c:f>
              <c:numCache>
                <c:formatCode>General</c:formatCode>
                <c:ptCount val="8"/>
                <c:pt idx="0">
                  <c:v>3.99</c:v>
                </c:pt>
                <c:pt idx="1">
                  <c:v>5.56428571428571</c:v>
                </c:pt>
                <c:pt idx="2">
                  <c:v>7.13857142857143</c:v>
                </c:pt>
                <c:pt idx="3">
                  <c:v>8.71285714285714</c:v>
                </c:pt>
                <c:pt idx="4">
                  <c:v>10.2871428571429</c:v>
                </c:pt>
                <c:pt idx="5">
                  <c:v>11.8614285714286</c:v>
                </c:pt>
                <c:pt idx="6">
                  <c:v>13.4357142857143</c:v>
                </c:pt>
                <c:pt idx="7">
                  <c:v>15.01</c:v>
                </c:pt>
              </c:numCache>
            </c:numRef>
          </c:xVal>
          <c:yVal>
            <c:numRef>
              <c:f>'Задание 2'!$K$8:$K$15</c:f>
              <c:numCache>
                <c:formatCode>General</c:formatCode>
                <c:ptCount val="8"/>
                <c:pt idx="0">
                  <c:v>0</c:v>
                </c:pt>
                <c:pt idx="1">
                  <c:v>0.0833333333333333</c:v>
                </c:pt>
                <c:pt idx="2">
                  <c:v>0.366666666666667</c:v>
                </c:pt>
                <c:pt idx="3">
                  <c:v>0.516666666666667</c:v>
                </c:pt>
                <c:pt idx="4">
                  <c:v>0.766666666666667</c:v>
                </c:pt>
                <c:pt idx="5">
                  <c:v>0.883333333333333</c:v>
                </c:pt>
                <c:pt idx="6">
                  <c:v>0.95</c:v>
                </c:pt>
                <c:pt idx="7">
                  <c:v>1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111616"/>
        <c:axId val="74113792"/>
      </c:scatterChart>
      <c:valAx>
        <c:axId val="74111616"/>
        <c:scaling>
          <c:orientation val="minMax"/>
          <c:min val="4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x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903499088441651"/>
              <c:y val="0.837501592301122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4113792"/>
        <c:crosses val="autoZero"/>
        <c:crossBetween val="midCat"/>
      </c:valAx>
      <c:valAx>
        <c:axId val="74113792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/>
                  <a:t>Fn(x)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0440740775016294"/>
              <c:y val="0.0853481912168528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74111616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 sz="1400">
          <a:latin typeface="Times New Roman" panose="02020603050405020304" pitchFamily="18" charset="0"/>
          <a:cs typeface="Times New Roman" panose="02020603050405020304" pitchFamily="18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 плотность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2'!$S$11:$AH$11</c:f>
              <c:numCache>
                <c:formatCode>General</c:formatCode>
                <c:ptCount val="16"/>
                <c:pt idx="0">
                  <c:v>3.99</c:v>
                </c:pt>
                <c:pt idx="1">
                  <c:v>5.56428571428571</c:v>
                </c:pt>
                <c:pt idx="2">
                  <c:v>5.56428571428571</c:v>
                </c:pt>
                <c:pt idx="3">
                  <c:v>7.13857142857143</c:v>
                </c:pt>
                <c:pt idx="4">
                  <c:v>7.13857142857143</c:v>
                </c:pt>
                <c:pt idx="5">
                  <c:v>8.71285714285714</c:v>
                </c:pt>
                <c:pt idx="6">
                  <c:v>8.71285714285714</c:v>
                </c:pt>
                <c:pt idx="7">
                  <c:v>10.2871428571429</c:v>
                </c:pt>
                <c:pt idx="8">
                  <c:v>10.2871428571429</c:v>
                </c:pt>
                <c:pt idx="9">
                  <c:v>11.8614285714286</c:v>
                </c:pt>
                <c:pt idx="10">
                  <c:v>11.8614285714286</c:v>
                </c:pt>
                <c:pt idx="11">
                  <c:v>13.4357142857143</c:v>
                </c:pt>
                <c:pt idx="12">
                  <c:v>13.4357142857143</c:v>
                </c:pt>
                <c:pt idx="13">
                  <c:v>15.01</c:v>
                </c:pt>
                <c:pt idx="14">
                  <c:v>15.01</c:v>
                </c:pt>
              </c:numCache>
            </c:numRef>
          </c:xVal>
          <c:yVal>
            <c:numRef>
              <c:f>'Задание 2'!$S$12:$AH$12</c:f>
              <c:numCache>
                <c:formatCode>General</c:formatCode>
                <c:ptCount val="16"/>
                <c:pt idx="0">
                  <c:v>0.0529340592861464</c:v>
                </c:pt>
                <c:pt idx="1">
                  <c:v>0.0529340592861464</c:v>
                </c:pt>
                <c:pt idx="2">
                  <c:v>0.179975801572898</c:v>
                </c:pt>
                <c:pt idx="3">
                  <c:v>0.179975801572898</c:v>
                </c:pt>
                <c:pt idx="4">
                  <c:v>0.0952813067150635</c:v>
                </c:pt>
                <c:pt idx="5">
                  <c:v>0.0952813067150635</c:v>
                </c:pt>
                <c:pt idx="6">
                  <c:v>0.158802177858439</c:v>
                </c:pt>
                <c:pt idx="7">
                  <c:v>0.158802177858439</c:v>
                </c:pt>
                <c:pt idx="8">
                  <c:v>0.074107683000605</c:v>
                </c:pt>
                <c:pt idx="9">
                  <c:v>0.074107683000605</c:v>
                </c:pt>
                <c:pt idx="10">
                  <c:v>0.0423472474289171</c:v>
                </c:pt>
                <c:pt idx="11">
                  <c:v>0.0423472474289171</c:v>
                </c:pt>
                <c:pt idx="12">
                  <c:v>0.0317604355716878</c:v>
                </c:pt>
                <c:pt idx="13">
                  <c:v>0.0317604355716878</c:v>
                </c:pt>
                <c:pt idx="14">
                  <c:v>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120192"/>
        <c:axId val="74155136"/>
      </c:scatterChart>
      <c:valAx>
        <c:axId val="74120192"/>
        <c:scaling>
          <c:orientation val="minMax"/>
          <c:min val="4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23964697110116"/>
              <c:y val="0.84110466120797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155136"/>
        <c:crosses val="autoZero"/>
        <c:crossBetween val="midCat"/>
      </c:valAx>
      <c:valAx>
        <c:axId val="74155136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(x)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251851871437882"/>
              <c:y val="0.0565911620407895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120192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3'!$B$6:$M$6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'Задание 3'!$B$7:$M$7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187904"/>
        <c:axId val="74189824"/>
      </c:scatterChart>
      <c:valAx>
        <c:axId val="74187904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endParaRPr lang="ru-RU" sz="1400" b="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887344925634296"/>
              <c:y val="0.818981481481482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189824"/>
        <c:crosses val="autoZero"/>
        <c:crossBetween val="midCat"/>
      </c:valAx>
      <c:valAx>
        <c:axId val="74189824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endParaRPr lang="ru-RU" sz="1400" b="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784869976359339"/>
              <c:y val="0.0766898081401797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187904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3'!$C$6:$M$6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'Задание 3'!$C$9:$M$9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14</c:v>
                </c:pt>
                <c:pt idx="7">
                  <c:v>18</c:v>
                </c:pt>
                <c:pt idx="8">
                  <c:v>23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209920"/>
        <c:axId val="74232576"/>
      </c:scatterChart>
      <c:valAx>
        <c:axId val="74209920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endParaRPr lang="ru-RU" sz="1400" b="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887344925634296"/>
              <c:y val="0.818981481481482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232576"/>
        <c:crosses val="autoZero"/>
        <c:crossBetween val="midCat"/>
      </c:valAx>
      <c:valAx>
        <c:axId val="74232576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sz="14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endParaRPr lang="ru-RU" sz="1400" b="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84160756501182"/>
              <c:y val="0.0729339395955788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209920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 распределения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43862</c:f>
              <c:strCache>
                <c:ptCount val="1"/>
                <c:pt idx="0">
                  <c:v>43862</c:v>
                </c:pt>
              </c:strCache>
            </c:strRef>
          </c:tx>
          <c:dLbls>
            <c:delete val="true"/>
          </c:dLbls>
          <c:xVal>
            <c:numRef>
              <c:f>'Задание 3'!$C$6:$D$6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('Задание 3'!$D$10,'Задание 3'!$D$10)</c:f>
              <c:numCache>
                <c:formatCode>General</c:formatCode>
                <c:ptCount val="2"/>
                <c:pt idx="0">
                  <c:v>0.0666666666666667</c:v>
                </c:pt>
                <c:pt idx="1">
                  <c:v>0.0666666666666667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43892</c:f>
              <c:strCache>
                <c:ptCount val="1"/>
                <c:pt idx="0">
                  <c:v>43892</c:v>
                </c:pt>
              </c:strCache>
            </c:strRef>
          </c:tx>
          <c:dLbls>
            <c:delete val="true"/>
          </c:dLbls>
          <c:xVal>
            <c:numRef>
              <c:f>'Задание 3'!$D$6:$E$6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('Задание 3'!$E$10,'Задание 3'!$E$10)</c:f>
              <c:numCache>
                <c:formatCode>General</c:formatCode>
                <c:ptCount val="2"/>
                <c:pt idx="0">
                  <c:v>0.133333333333333</c:v>
                </c:pt>
                <c:pt idx="1">
                  <c:v>0.133333333333333</c:v>
                </c:pt>
              </c:numCache>
            </c:numRef>
          </c:yVal>
          <c:smooth val="false"/>
        </c:ser>
        <c:ser>
          <c:idx val="2"/>
          <c:order val="2"/>
          <c:tx>
            <c:strRef>
              <c:f>43924</c:f>
              <c:strCache>
                <c:ptCount val="1"/>
                <c:pt idx="0">
                  <c:v>43924</c:v>
                </c:pt>
              </c:strCache>
            </c:strRef>
          </c:tx>
          <c:dLbls>
            <c:delete val="true"/>
          </c:dLbls>
          <c:xVal>
            <c:numRef>
              <c:f>'Задание 3'!$E$6:$F$6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('Задание 3'!$F$10,'Задание 3'!$F$10)</c:f>
              <c:numCache>
                <c:formatCode>General</c:formatCode>
                <c:ptCount val="2"/>
                <c:pt idx="0">
                  <c:v>0.166666666666667</c:v>
                </c:pt>
                <c:pt idx="1">
                  <c:v>0.166666666666667</c:v>
                </c:pt>
              </c:numCache>
            </c:numRef>
          </c:yVal>
          <c:smooth val="false"/>
        </c:ser>
        <c:ser>
          <c:idx val="3"/>
          <c:order val="3"/>
          <c:tx>
            <c:strRef>
              <c:f>43955</c:f>
              <c:strCache>
                <c:ptCount val="1"/>
                <c:pt idx="0">
                  <c:v>43955</c:v>
                </c:pt>
              </c:strCache>
            </c:strRef>
          </c:tx>
          <c:dLbls>
            <c:delete val="true"/>
          </c:dLbls>
          <c:xVal>
            <c:numRef>
              <c:f>'Задание 3'!$F$6:$G$6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('Задание 3'!$G$10,'Задание 3'!$G$10)</c:f>
              <c:numCache>
                <c:formatCode>General</c:formatCode>
                <c:ptCount val="2"/>
                <c:pt idx="0">
                  <c:v>0.233333333333333</c:v>
                </c:pt>
                <c:pt idx="1">
                  <c:v>0.233333333333333</c:v>
                </c:pt>
              </c:numCache>
            </c:numRef>
          </c:yVal>
          <c:smooth val="false"/>
        </c:ser>
        <c:ser>
          <c:idx val="4"/>
          <c:order val="4"/>
          <c:tx>
            <c:strRef>
              <c:f>43987</c:f>
              <c:strCache>
                <c:ptCount val="1"/>
                <c:pt idx="0">
                  <c:v>43987</c:v>
                </c:pt>
              </c:strCache>
            </c:strRef>
          </c:tx>
          <c:dLbls>
            <c:delete val="true"/>
          </c:dLbls>
          <c:xVal>
            <c:numRef>
              <c:f>'Задание 3'!$G$6:$H$6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xVal>
          <c:yVal>
            <c:numRef>
              <c:f>('Задание 3'!$H$10,'Задание 3'!$H$10)</c:f>
              <c:numCache>
                <c:formatCode>General</c:formatCode>
                <c:ptCount val="2"/>
                <c:pt idx="0">
                  <c:v>0.266666666666667</c:v>
                </c:pt>
                <c:pt idx="1">
                  <c:v>0.266666666666667</c:v>
                </c:pt>
              </c:numCache>
            </c:numRef>
          </c:yVal>
          <c:smooth val="false"/>
        </c:ser>
        <c:ser>
          <c:idx val="5"/>
          <c:order val="5"/>
          <c:tx>
            <c:strRef>
              <c:f>44018</c:f>
              <c:strCache>
                <c:ptCount val="1"/>
                <c:pt idx="0">
                  <c:v>44018</c:v>
                </c:pt>
              </c:strCache>
            </c:strRef>
          </c:tx>
          <c:dLbls>
            <c:delete val="true"/>
          </c:dLbls>
          <c:xVal>
            <c:numRef>
              <c:f>'Задание 3'!$H$6:$I$6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xVal>
          <c:yVal>
            <c:numRef>
              <c:f>('Задание 3'!$I$10,'Задание 3'!$I$10)</c:f>
              <c:numCache>
                <c:formatCode>General</c:formatCode>
                <c:ptCount val="2"/>
                <c:pt idx="0">
                  <c:v>0.466666666666667</c:v>
                </c:pt>
                <c:pt idx="1">
                  <c:v>0.466666666666667</c:v>
                </c:pt>
              </c:numCache>
            </c:numRef>
          </c:yVal>
          <c:smooth val="false"/>
        </c:ser>
        <c:ser>
          <c:idx val="6"/>
          <c:order val="6"/>
          <c:tx>
            <c:strRef>
              <c:f>44050</c:f>
              <c:strCache>
                <c:ptCount val="1"/>
                <c:pt idx="0">
                  <c:v>44050</c:v>
                </c:pt>
              </c:strCache>
            </c:strRef>
          </c:tx>
          <c:dLbls>
            <c:delete val="true"/>
          </c:dLbls>
          <c:xVal>
            <c:numRef>
              <c:f>'Задание 3'!$I$6:$J$6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xVal>
          <c:yVal>
            <c:numRef>
              <c:f>('Задание 3'!$J$10,'Задание 3'!$J$10)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yVal>
          <c:smooth val="false"/>
        </c:ser>
        <c:ser>
          <c:idx val="7"/>
          <c:order val="7"/>
          <c:tx>
            <c:strRef>
              <c:f>44082</c:f>
              <c:strCache>
                <c:ptCount val="1"/>
                <c:pt idx="0">
                  <c:v>44082</c:v>
                </c:pt>
              </c:strCache>
            </c:strRef>
          </c:tx>
          <c:dLbls>
            <c:delete val="true"/>
          </c:dLbls>
          <c:xVal>
            <c:numRef>
              <c:f>'Задание 3'!$J$6:$K$6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xVal>
          <c:yVal>
            <c:numRef>
              <c:f>('Задание 3'!$K$10,'Задание 3'!$K$10)</c:f>
              <c:numCache>
                <c:formatCode>General</c:formatCode>
                <c:ptCount val="2"/>
                <c:pt idx="0">
                  <c:v>0.766666666666667</c:v>
                </c:pt>
                <c:pt idx="1">
                  <c:v>0.766666666666667</c:v>
                </c:pt>
              </c:numCache>
            </c:numRef>
          </c:yVal>
          <c:smooth val="false"/>
        </c:ser>
        <c:ser>
          <c:idx val="8"/>
          <c:order val="8"/>
          <c:tx>
            <c:strRef>
              <c:f>44113</c:f>
              <c:strCache>
                <c:ptCount val="1"/>
                <c:pt idx="0">
                  <c:v>44113</c:v>
                </c:pt>
              </c:strCache>
            </c:strRef>
          </c:tx>
          <c:dLbls>
            <c:delete val="true"/>
          </c:dLbls>
          <c:xVal>
            <c:numRef>
              <c:f>'Задание 3'!$K$6:$L$6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xVal>
          <c:yVal>
            <c:numRef>
              <c:f>('Задание 3'!$L$10,'Задание 3'!$L$10)</c:f>
              <c:numCache>
                <c:formatCode>General</c:formatCode>
                <c:ptCount val="2"/>
                <c:pt idx="0">
                  <c:v>0.933333333333333</c:v>
                </c:pt>
                <c:pt idx="1">
                  <c:v>0.933333333333333</c:v>
                </c:pt>
              </c:numCache>
            </c:numRef>
          </c:yVal>
          <c:smooth val="false"/>
        </c:ser>
        <c:ser>
          <c:idx val="9"/>
          <c:order val="9"/>
          <c:tx>
            <c:strRef>
              <c:f>"10-"</c:f>
              <c:strCache>
                <c:ptCount val="1"/>
                <c:pt idx="0">
                  <c:v>10-</c:v>
                </c:pt>
              </c:strCache>
            </c:strRef>
          </c:tx>
          <c:dLbls>
            <c:delete val="true"/>
          </c:dLbls>
          <c:xVal>
            <c:numRef>
              <c:f>'Задание 3'!$L$6:$M$6</c:f>
              <c:numCache>
                <c:formatCode>General</c:formatCode>
                <c:ptCount val="2"/>
                <c:pt idx="0">
                  <c:v>10</c:v>
                </c:pt>
                <c:pt idx="1">
                  <c:v>11</c:v>
                </c:pt>
              </c:numCache>
            </c:numRef>
          </c:xVal>
          <c:yVal>
            <c:numRef>
              <c:f>('Задание 3'!$M$10,'Задание 3'!$M$10)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296704"/>
        <c:axId val="74319360"/>
      </c:scatterChart>
      <c:valAx>
        <c:axId val="74296704"/>
        <c:scaling>
          <c:orientation val="minMax"/>
          <c:max val="11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xi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823042311200462"/>
              <c:y val="0.818981627296589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319360"/>
        <c:crosses val="autoZero"/>
        <c:crossBetween val="midCat"/>
      </c:valAx>
      <c:valAx>
        <c:axId val="74319360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917257683215131"/>
              <c:y val="0.0654222025063769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4296704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и полигон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tx>
            <c:strRef>
              <c:f>"Гистограмма"</c:f>
              <c:strCache>
                <c:ptCount val="1"/>
                <c:pt idx="0">
                  <c:v>Гистограмма</c:v>
                </c:pt>
              </c:strCache>
            </c:strRef>
          </c:tx>
          <c:dLbls>
            <c:delete val="true"/>
          </c:dLbls>
          <c:xVal>
            <c:numRef>
              <c:f>'Задание 4'!$P$3:$AL$3</c:f>
              <c:numCache>
                <c:formatCode>General</c:formatCode>
                <c:ptCount val="23"/>
                <c:pt idx="0">
                  <c:v>0.1</c:v>
                </c:pt>
                <c:pt idx="1">
                  <c:v>0.1</c:v>
                </c:pt>
                <c:pt idx="2">
                  <c:v>0.228571428571429</c:v>
                </c:pt>
                <c:pt idx="3">
                  <c:v>0.228571428571429</c:v>
                </c:pt>
                <c:pt idx="4">
                  <c:v>0.228571428571429</c:v>
                </c:pt>
                <c:pt idx="5">
                  <c:v>0.357142857142857</c:v>
                </c:pt>
                <c:pt idx="6">
                  <c:v>0.357142857142857</c:v>
                </c:pt>
                <c:pt idx="7">
                  <c:v>0.357142857142857</c:v>
                </c:pt>
                <c:pt idx="8">
                  <c:v>0.485714285714286</c:v>
                </c:pt>
                <c:pt idx="9">
                  <c:v>0.485714285714286</c:v>
                </c:pt>
                <c:pt idx="10">
                  <c:v>0.485714285714286</c:v>
                </c:pt>
                <c:pt idx="11">
                  <c:v>0.614285714285714</c:v>
                </c:pt>
                <c:pt idx="12">
                  <c:v>0.614285714285714</c:v>
                </c:pt>
                <c:pt idx="13">
                  <c:v>0.614285714285714</c:v>
                </c:pt>
                <c:pt idx="14">
                  <c:v>0.742857142857143</c:v>
                </c:pt>
                <c:pt idx="15">
                  <c:v>0.742857142857143</c:v>
                </c:pt>
                <c:pt idx="16">
                  <c:v>0.742857142857143</c:v>
                </c:pt>
                <c:pt idx="17">
                  <c:v>0.871428571428571</c:v>
                </c:pt>
                <c:pt idx="18">
                  <c:v>0.871428571428571</c:v>
                </c:pt>
                <c:pt idx="19">
                  <c:v>0.871428571428571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xVal>
          <c:yVal>
            <c:numRef>
              <c:f>'Задание 4'!$P$4:$AL$4</c:f>
              <c:numCache>
                <c:formatCode>General</c:formatCode>
                <c:ptCount val="23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0</c:v>
                </c:pt>
                <c:pt idx="13">
                  <c:v>7</c:v>
                </c:pt>
                <c:pt idx="14">
                  <c:v>7</c:v>
                </c:pt>
                <c:pt idx="15">
                  <c:v>0</c:v>
                </c:pt>
                <c:pt idx="16">
                  <c:v>7</c:v>
                </c:pt>
                <c:pt idx="17">
                  <c:v>7</c:v>
                </c:pt>
                <c:pt idx="18">
                  <c:v>0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0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"Полигон"</c:f>
              <c:strCache>
                <c:ptCount val="1"/>
                <c:pt idx="0">
                  <c:v>Полигон</c:v>
                </c:pt>
              </c:strCache>
            </c:strRef>
          </c:tx>
          <c:dLbls>
            <c:delete val="true"/>
          </c:dLbls>
          <c:xVal>
            <c:numRef>
              <c:f>'Задание 4'!$M$6:$M$14</c:f>
              <c:numCache>
                <c:formatCode>General</c:formatCode>
                <c:ptCount val="9"/>
                <c:pt idx="0">
                  <c:v>0</c:v>
                </c:pt>
                <c:pt idx="1">
                  <c:v>0.164285714285714</c:v>
                </c:pt>
                <c:pt idx="2">
                  <c:v>0.292857142857143</c:v>
                </c:pt>
                <c:pt idx="3">
                  <c:v>0.421428571428571</c:v>
                </c:pt>
                <c:pt idx="4">
                  <c:v>0.55</c:v>
                </c:pt>
                <c:pt idx="5">
                  <c:v>0.678571428571429</c:v>
                </c:pt>
                <c:pt idx="6">
                  <c:v>0.807142857142857</c:v>
                </c:pt>
                <c:pt idx="7">
                  <c:v>0.935714285714286</c:v>
                </c:pt>
                <c:pt idx="8">
                  <c:v>1</c:v>
                </c:pt>
              </c:numCache>
            </c:numRef>
          </c:xVal>
          <c:yVal>
            <c:numRef>
              <c:f>'Задание 4'!$N$6:$N$14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  <c:pt idx="4">
                  <c:v>10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9119104"/>
        <c:axId val="93529216"/>
      </c:scatterChart>
      <c:valAx>
        <c:axId val="59119104"/>
        <c:scaling>
          <c:orientation val="minMax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750139554468024"/>
              <c:y val="0.846112341091838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3529216"/>
        <c:crosses val="autoZero"/>
        <c:crossBetween val="midCat"/>
      </c:valAx>
      <c:valAx>
        <c:axId val="93529216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618749299644001"/>
              <c:y val="0.176620526346187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19104"/>
        <c:crosses val="autoZero"/>
        <c:crossBetween val="midCat"/>
      </c:valAx>
    </c:plotArea>
    <c:legend>
      <c:legendPos val="r"/>
      <c:layout/>
      <c:overlay val="false"/>
      <c:txPr>
        <a:bodyPr rot="0" spcFirstLastPara="0" vertOverflow="ellipsis" vert="horz" wrap="square" anchor="ctr" anchorCtr="true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 функция</a:t>
            </a:r>
            <a:r>
              <a:rPr lang="ru-RU" baseline="0"/>
              <a:t> распределения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4'!$I$9:$I$16</c:f>
              <c:numCache>
                <c:formatCode>General</c:formatCode>
                <c:ptCount val="8"/>
                <c:pt idx="0">
                  <c:v>0.1</c:v>
                </c:pt>
                <c:pt idx="1">
                  <c:v>0.228571428571429</c:v>
                </c:pt>
                <c:pt idx="2">
                  <c:v>0.357142857142857</c:v>
                </c:pt>
                <c:pt idx="3">
                  <c:v>0.485714285714286</c:v>
                </c:pt>
                <c:pt idx="4">
                  <c:v>0.614285714285714</c:v>
                </c:pt>
                <c:pt idx="5">
                  <c:v>0.742857142857143</c:v>
                </c:pt>
                <c:pt idx="6">
                  <c:v>0.871428571428571</c:v>
                </c:pt>
                <c:pt idx="7">
                  <c:v>1</c:v>
                </c:pt>
              </c:numCache>
            </c:numRef>
          </c:xVal>
          <c:yVal>
            <c:numRef>
              <c:f>'Задание 4'!$J$9:$J$16</c:f>
              <c:numCache>
                <c:formatCode>General</c:formatCode>
                <c:ptCount val="8"/>
                <c:pt idx="0">
                  <c:v>0</c:v>
                </c:pt>
                <c:pt idx="1">
                  <c:v>0.08</c:v>
                </c:pt>
                <c:pt idx="2">
                  <c:v>0.24</c:v>
                </c:pt>
                <c:pt idx="3">
                  <c:v>0.36</c:v>
                </c:pt>
                <c:pt idx="4">
                  <c:v>0.56</c:v>
                </c:pt>
                <c:pt idx="5">
                  <c:v>0.7</c:v>
                </c:pt>
                <c:pt idx="6">
                  <c:v>0.84</c:v>
                </c:pt>
                <c:pt idx="7">
                  <c:v>1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7613312"/>
        <c:axId val="97571200"/>
      </c:scatterChart>
      <c:valAx>
        <c:axId val="97613312"/>
        <c:scaling>
          <c:orientation val="minMax"/>
          <c:max val="1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33764613568678"/>
              <c:y val="0.844775211731142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571200"/>
        <c:crosses val="autoZero"/>
        <c:crossBetween val="midCat"/>
      </c:valAx>
      <c:valAx>
        <c:axId val="97571200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Fn(x)</a:t>
                </a:r>
                <a:endParaRPr lang="ru-RU" sz="1400" b="0" i="0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398231178649314"/>
              <c:y val="0.189011254657597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7613312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 плотность распределения</a:t>
            </a:r>
            <a:endParaRPr lang="ru-RU"/>
          </a:p>
        </c:rich>
      </c:tx>
      <c:layout/>
      <c:overlay val="false"/>
    </c:title>
    <c:autoTitleDeleted val="false"/>
    <c:plotArea>
      <c:layout/>
      <c:scatterChart>
        <c:scatterStyle val="lineMarker"/>
        <c:varyColors val="false"/>
        <c:ser>
          <c:idx val="0"/>
          <c:order val="0"/>
          <c:dLbls>
            <c:delete val="true"/>
          </c:dLbls>
          <c:xVal>
            <c:numRef>
              <c:f>'Задание 4'!$P$7:$AD$7</c:f>
              <c:numCache>
                <c:formatCode>General</c:formatCode>
                <c:ptCount val="15"/>
                <c:pt idx="0">
                  <c:v>0.1</c:v>
                </c:pt>
                <c:pt idx="1">
                  <c:v>0.228571428571429</c:v>
                </c:pt>
                <c:pt idx="2">
                  <c:v>0.228571428571429</c:v>
                </c:pt>
                <c:pt idx="3">
                  <c:v>0.357142857142857</c:v>
                </c:pt>
                <c:pt idx="4">
                  <c:v>0.357142857142857</c:v>
                </c:pt>
                <c:pt idx="5">
                  <c:v>0.485714285714286</c:v>
                </c:pt>
                <c:pt idx="6">
                  <c:v>0.485714285714286</c:v>
                </c:pt>
                <c:pt idx="7">
                  <c:v>0.614285714285714</c:v>
                </c:pt>
                <c:pt idx="8">
                  <c:v>0.614285714285714</c:v>
                </c:pt>
                <c:pt idx="9">
                  <c:v>0.742857142857143</c:v>
                </c:pt>
                <c:pt idx="10">
                  <c:v>0.742857142857143</c:v>
                </c:pt>
                <c:pt idx="11">
                  <c:v>0.871428571428571</c:v>
                </c:pt>
                <c:pt idx="12">
                  <c:v>0.871428571428571</c:v>
                </c:pt>
                <c:pt idx="13">
                  <c:v>1</c:v>
                </c:pt>
                <c:pt idx="14">
                  <c:v>1</c:v>
                </c:pt>
              </c:numCache>
            </c:numRef>
          </c:xVal>
          <c:yVal>
            <c:numRef>
              <c:f>'Задание 4'!$P$8:$AD$8</c:f>
              <c:numCache>
                <c:formatCode>General</c:formatCode>
                <c:ptCount val="15"/>
                <c:pt idx="0">
                  <c:v>0.0102857142857143</c:v>
                </c:pt>
                <c:pt idx="1">
                  <c:v>0.0102857142857143</c:v>
                </c:pt>
                <c:pt idx="2">
                  <c:v>0.0205714285714286</c:v>
                </c:pt>
                <c:pt idx="3">
                  <c:v>0.0205714285714286</c:v>
                </c:pt>
                <c:pt idx="4">
                  <c:v>0.0154285714285714</c:v>
                </c:pt>
                <c:pt idx="5">
                  <c:v>0.0154285714285714</c:v>
                </c:pt>
                <c:pt idx="6">
                  <c:v>0.0257142857142857</c:v>
                </c:pt>
                <c:pt idx="7">
                  <c:v>0.0257142857142857</c:v>
                </c:pt>
                <c:pt idx="8">
                  <c:v>0.018</c:v>
                </c:pt>
                <c:pt idx="9">
                  <c:v>0.018</c:v>
                </c:pt>
                <c:pt idx="10">
                  <c:v>0.018</c:v>
                </c:pt>
                <c:pt idx="11">
                  <c:v>0.018</c:v>
                </c:pt>
                <c:pt idx="12">
                  <c:v>0.0205714285714286</c:v>
                </c:pt>
                <c:pt idx="13">
                  <c:v>0.0205714285714286</c:v>
                </c:pt>
                <c:pt idx="14">
                  <c:v>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95691136"/>
        <c:axId val="95681152"/>
      </c:scatterChart>
      <c:valAx>
        <c:axId val="95691136"/>
        <c:scaling>
          <c:orientation val="minMax"/>
          <c:min val="0.1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>
                  <a:def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19547202519583"/>
              <c:y val="0.83556996365278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681152"/>
        <c:crosses val="autoZero"/>
        <c:crossBetween val="midCat"/>
      </c:valAx>
      <c:valAx>
        <c:axId val="95681152"/>
        <c:scaling>
          <c:orientation val="minMax"/>
        </c:scaling>
        <c:delete val="false"/>
        <c:axPos val="l"/>
        <c:majorGridlines/>
        <c:title>
          <c:tx>
            <c:rich>
              <a:bodyPr rot="-5400000" spcFirstLastPara="0" vertOverflow="ellipsis" vert="horz" wrap="square" anchor="ctr" anchorCtr="true"/>
              <a:lstStyle/>
              <a:p>
                <a:pPr>
                  <a:defRPr lang="en-US"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sz="1400" b="0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sz="1400" b="0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(x)</a:t>
                </a:r>
                <a:endParaRPr lang="ru-RU" sz="1400" b="0" i="0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0378020799180618"/>
              <c:y val="0.149785144260282"/>
            </c:manualLayout>
          </c:layout>
          <c:overlay val="false"/>
        </c:title>
        <c:numFmt formatCode="General" sourceLinked="true"/>
        <c:majorTickMark val="out"/>
        <c:minorTickMark val="none"/>
        <c:tickLblPos val="nextTo"/>
        <c:spPr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  <a:tailEnd type="stealth" w="lg" len="lg"/>
          </a:ln>
        </c:spPr>
        <c:txPr>
          <a:bodyPr rot="-60000000" spcFirstLastPara="0" vertOverflow="ellipsis" vert="horz" wrap="square" anchor="ctr" anchorCtr="true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5691136"/>
        <c:crosses val="autoZero"/>
        <c:crossBetween val="midCat"/>
      </c:valAx>
    </c:plotArea>
    <c:plotVisOnly val="true"/>
    <c:dispBlanksAs val="gap"/>
    <c:showDLblsOverMax val="false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948788</xdr:colOff>
      <xdr:row>10</xdr:row>
      <xdr:rowOff>2802</xdr:rowOff>
    </xdr:from>
    <xdr:to>
      <xdr:col>17</xdr:col>
      <xdr:colOff>2400</xdr:colOff>
      <xdr:row>36</xdr:row>
      <xdr:rowOff>18554</xdr:rowOff>
    </xdr:to>
    <xdr:graphicFrame>
      <xdr:nvGraphicFramePr>
        <xdr:cNvPr id="2" name="Chart 1"/>
        <xdr:cNvGraphicFramePr/>
      </xdr:nvGraphicFramePr>
      <xdr:xfrm>
        <a:off x="8644890" y="2021840"/>
        <a:ext cx="7711440" cy="4283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40748</xdr:colOff>
      <xdr:row>9</xdr:row>
      <xdr:rowOff>145867</xdr:rowOff>
    </xdr:from>
    <xdr:to>
      <xdr:col>8</xdr:col>
      <xdr:colOff>5450</xdr:colOff>
      <xdr:row>35</xdr:row>
      <xdr:rowOff>147715</xdr:rowOff>
    </xdr:to>
    <xdr:graphicFrame>
      <xdr:nvGraphicFramePr>
        <xdr:cNvPr id="3" name="Chart 2"/>
        <xdr:cNvGraphicFramePr/>
      </xdr:nvGraphicFramePr>
      <xdr:xfrm>
        <a:off x="40640" y="2002790"/>
        <a:ext cx="7660640" cy="4269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958314</xdr:colOff>
      <xdr:row>10</xdr:row>
      <xdr:rowOff>8905</xdr:rowOff>
    </xdr:from>
    <xdr:to>
      <xdr:col>25</xdr:col>
      <xdr:colOff>928058</xdr:colOff>
      <xdr:row>35</xdr:row>
      <xdr:rowOff>162664</xdr:rowOff>
    </xdr:to>
    <xdr:graphicFrame>
      <xdr:nvGraphicFramePr>
        <xdr:cNvPr id="5" name="Диаграмма 4"/>
        <xdr:cNvGraphicFramePr/>
      </xdr:nvGraphicFramePr>
      <xdr:xfrm>
        <a:off x="17312640" y="2028190"/>
        <a:ext cx="7665720" cy="4258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</cdr:x>
      <cdr:y>0.06542</cdr:y>
    </cdr:from>
    <cdr:to>
      <cdr:x>0.63598</cdr:x>
      <cdr:y>0.28972</cdr:y>
    </cdr:to>
    <cdr:sp>
      <cdr:nvSpPr>
        <cdr:cNvPr id="2" name="Rectangle 1"/>
        <cdr:cNvSpPr/>
      </cdr:nvSpPr>
      <cdr:spPr xmlns:a="http://schemas.openxmlformats.org/drawingml/2006/main">
        <a:xfrm xmlns:a="http://schemas.openxmlformats.org/drawingml/2006/main">
          <a:off x="3362325" y="266700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/>
        <a:p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3239</xdr:colOff>
      <xdr:row>16</xdr:row>
      <xdr:rowOff>153055</xdr:rowOff>
    </xdr:from>
    <xdr:to>
      <xdr:col>10</xdr:col>
      <xdr:colOff>600075</xdr:colOff>
      <xdr:row>39</xdr:row>
      <xdr:rowOff>38100</xdr:rowOff>
    </xdr:to>
    <xdr:graphicFrame>
      <xdr:nvGraphicFramePr>
        <xdr:cNvPr id="7" name="Диаграмма 6"/>
        <xdr:cNvGraphicFramePr/>
      </xdr:nvGraphicFramePr>
      <xdr:xfrm>
        <a:off x="603250" y="4029710"/>
        <a:ext cx="6054725" cy="3609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598714</xdr:colOff>
      <xdr:row>17</xdr:row>
      <xdr:rowOff>8283</xdr:rowOff>
    </xdr:from>
    <xdr:to>
      <xdr:col>21</xdr:col>
      <xdr:colOff>598714</xdr:colOff>
      <xdr:row>39</xdr:row>
      <xdr:rowOff>81644</xdr:rowOff>
    </xdr:to>
    <xdr:graphicFrame>
      <xdr:nvGraphicFramePr>
        <xdr:cNvPr id="8" name="Диаграмма 7"/>
        <xdr:cNvGraphicFramePr/>
      </xdr:nvGraphicFramePr>
      <xdr:xfrm>
        <a:off x="7313295" y="4046855"/>
        <a:ext cx="6000750" cy="3635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9525</xdr:colOff>
      <xdr:row>17</xdr:row>
      <xdr:rowOff>9525</xdr:rowOff>
    </xdr:from>
    <xdr:to>
      <xdr:col>33</xdr:col>
      <xdr:colOff>9525</xdr:colOff>
      <xdr:row>39</xdr:row>
      <xdr:rowOff>82886</xdr:rowOff>
    </xdr:to>
    <xdr:graphicFrame>
      <xdr:nvGraphicFramePr>
        <xdr:cNvPr id="11" name="Диаграмма 10"/>
        <xdr:cNvGraphicFramePr/>
      </xdr:nvGraphicFramePr>
      <xdr:xfrm>
        <a:off x="13925550" y="4048125"/>
        <a:ext cx="6000750" cy="3635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9524</xdr:colOff>
      <xdr:row>11</xdr:row>
      <xdr:rowOff>5042</xdr:rowOff>
    </xdr:from>
    <xdr:to>
      <xdr:col>12</xdr:col>
      <xdr:colOff>19049</xdr:colOff>
      <xdr:row>36</xdr:row>
      <xdr:rowOff>0</xdr:rowOff>
    </xdr:to>
    <xdr:graphicFrame>
      <xdr:nvGraphicFramePr>
        <xdr:cNvPr id="2" name="Диаграмма 1"/>
        <xdr:cNvGraphicFramePr/>
      </xdr:nvGraphicFramePr>
      <xdr:xfrm>
        <a:off x="608965" y="2604770"/>
        <a:ext cx="7867650" cy="404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11</xdr:row>
      <xdr:rowOff>9525</xdr:rowOff>
    </xdr:from>
    <xdr:to>
      <xdr:col>24</xdr:col>
      <xdr:colOff>9525</xdr:colOff>
      <xdr:row>35</xdr:row>
      <xdr:rowOff>145676</xdr:rowOff>
    </xdr:to>
    <xdr:graphicFrame>
      <xdr:nvGraphicFramePr>
        <xdr:cNvPr id="3" name="Диаграмма 2"/>
        <xdr:cNvGraphicFramePr/>
      </xdr:nvGraphicFramePr>
      <xdr:xfrm>
        <a:off x="9058275" y="2609850"/>
        <a:ext cx="6610350" cy="4022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10</xdr:row>
      <xdr:rowOff>156881</xdr:rowOff>
    </xdr:from>
    <xdr:to>
      <xdr:col>36</xdr:col>
      <xdr:colOff>9525</xdr:colOff>
      <xdr:row>35</xdr:row>
      <xdr:rowOff>145675</xdr:rowOff>
    </xdr:to>
    <xdr:graphicFrame>
      <xdr:nvGraphicFramePr>
        <xdr:cNvPr id="4" name="Диаграмма 3"/>
        <xdr:cNvGraphicFramePr/>
      </xdr:nvGraphicFramePr>
      <xdr:xfrm>
        <a:off x="16259175" y="2595245"/>
        <a:ext cx="6610350" cy="4036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9524</xdr:colOff>
      <xdr:row>17</xdr:row>
      <xdr:rowOff>9525</xdr:rowOff>
    </xdr:from>
    <xdr:to>
      <xdr:col>12</xdr:col>
      <xdr:colOff>40821</xdr:colOff>
      <xdr:row>40</xdr:row>
      <xdr:rowOff>95250</xdr:rowOff>
    </xdr:to>
    <xdr:graphicFrame>
      <xdr:nvGraphicFramePr>
        <xdr:cNvPr id="3" name="Диаграмма 2"/>
        <xdr:cNvGraphicFramePr/>
      </xdr:nvGraphicFramePr>
      <xdr:xfrm>
        <a:off x="608965" y="4010025"/>
        <a:ext cx="6632575" cy="381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13606</xdr:colOff>
      <xdr:row>17</xdr:row>
      <xdr:rowOff>13606</xdr:rowOff>
    </xdr:from>
    <xdr:to>
      <xdr:col>25</xdr:col>
      <xdr:colOff>54427</xdr:colOff>
      <xdr:row>40</xdr:row>
      <xdr:rowOff>95250</xdr:rowOff>
    </xdr:to>
    <xdr:graphicFrame>
      <xdr:nvGraphicFramePr>
        <xdr:cNvPr id="4" name="Диаграмма 3"/>
        <xdr:cNvGraphicFramePr/>
      </xdr:nvGraphicFramePr>
      <xdr:xfrm>
        <a:off x="8414385" y="4013835"/>
        <a:ext cx="6641465" cy="3806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17</xdr:row>
      <xdr:rowOff>-1</xdr:rowOff>
    </xdr:from>
    <xdr:to>
      <xdr:col>38</xdr:col>
      <xdr:colOff>13607</xdr:colOff>
      <xdr:row>40</xdr:row>
      <xdr:rowOff>68036</xdr:rowOff>
    </xdr:to>
    <xdr:graphicFrame>
      <xdr:nvGraphicFramePr>
        <xdr:cNvPr id="5" name="Диаграмма 4"/>
        <xdr:cNvGraphicFramePr/>
      </xdr:nvGraphicFramePr>
      <xdr:xfrm>
        <a:off x="16202025" y="3999865"/>
        <a:ext cx="6614160" cy="3792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9"/>
  <sheetViews>
    <sheetView zoomScale="55" zoomScaleNormal="55" workbookViewId="0">
      <selection activeCell="T62" sqref="T62"/>
    </sheetView>
  </sheetViews>
  <sheetFormatPr defaultColWidth="9" defaultRowHeight="12.75"/>
  <cols>
    <col min="1" max="1025" width="14.4285714285714" customWidth="true"/>
  </cols>
  <sheetData>
    <row r="2" ht="18" spans="1:24">
      <c r="A2" s="23">
        <v>4</v>
      </c>
      <c r="B2" s="23">
        <v>0</v>
      </c>
      <c r="C2" s="23">
        <v>3</v>
      </c>
      <c r="D2" s="23">
        <v>4</v>
      </c>
      <c r="E2" s="23">
        <v>1</v>
      </c>
      <c r="F2" s="23">
        <v>0</v>
      </c>
      <c r="G2" s="23">
        <v>3</v>
      </c>
      <c r="H2" s="23">
        <v>1</v>
      </c>
      <c r="I2" s="23">
        <v>0</v>
      </c>
      <c r="J2" s="23">
        <v>4</v>
      </c>
      <c r="K2" s="23">
        <v>0</v>
      </c>
      <c r="L2" s="23">
        <v>0</v>
      </c>
      <c r="M2" s="23">
        <v>3</v>
      </c>
      <c r="N2" s="23">
        <v>1</v>
      </c>
      <c r="O2" s="23">
        <v>0</v>
      </c>
      <c r="P2" s="23">
        <v>1</v>
      </c>
      <c r="Q2" s="23">
        <v>1</v>
      </c>
      <c r="R2" s="23">
        <v>3</v>
      </c>
      <c r="S2" s="23">
        <v>2</v>
      </c>
      <c r="T2" s="23">
        <v>3</v>
      </c>
      <c r="U2" s="23">
        <v>1</v>
      </c>
      <c r="V2" s="23">
        <v>2</v>
      </c>
      <c r="W2" s="23">
        <v>1</v>
      </c>
      <c r="X2" s="23">
        <v>2</v>
      </c>
    </row>
    <row r="4" ht="18" spans="1:9">
      <c r="A4" s="24" t="s">
        <v>0</v>
      </c>
      <c r="B4" s="25"/>
      <c r="C4" s="26">
        <v>-1</v>
      </c>
      <c r="D4" s="26">
        <v>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</row>
    <row r="5" ht="18" spans="1:9">
      <c r="A5" s="24" t="s">
        <v>1</v>
      </c>
      <c r="B5" s="25"/>
      <c r="C5" s="26">
        <v>0</v>
      </c>
      <c r="D5" s="26">
        <f>COUNTIF($A$2:$X$2,"=0")</f>
        <v>6</v>
      </c>
      <c r="E5" s="26">
        <f>COUNTIF($A$2:$X$2,"=1")</f>
        <v>7</v>
      </c>
      <c r="F5" s="26">
        <f>COUNTIF($A$2:$X$2,"=2")</f>
        <v>3</v>
      </c>
      <c r="G5" s="26">
        <f>COUNTIF($A$2:$X$2,"=3")</f>
        <v>5</v>
      </c>
      <c r="H5" s="26">
        <f>COUNTIF($A$2:$X$2,"=4")</f>
        <v>3</v>
      </c>
      <c r="I5" s="26">
        <v>0</v>
      </c>
    </row>
    <row r="6" ht="18" spans="1:9">
      <c r="A6" s="24" t="s">
        <v>2</v>
      </c>
      <c r="B6" s="25"/>
      <c r="C6" s="26">
        <v>0</v>
      </c>
      <c r="D6" s="26">
        <f>D5/24</f>
        <v>0.25</v>
      </c>
      <c r="E6" s="26">
        <f t="shared" ref="E6:I6" si="0">E5/24</f>
        <v>0.291666666666667</v>
      </c>
      <c r="F6" s="26">
        <f t="shared" si="0"/>
        <v>0.125</v>
      </c>
      <c r="G6" s="26">
        <f t="shared" si="0"/>
        <v>0.208333333333333</v>
      </c>
      <c r="H6" s="26">
        <f t="shared" si="0"/>
        <v>0.125</v>
      </c>
      <c r="I6" s="26">
        <f t="shared" si="0"/>
        <v>0</v>
      </c>
    </row>
    <row r="7" ht="18" spans="1:9">
      <c r="A7" s="24" t="s">
        <v>3</v>
      </c>
      <c r="B7" s="25"/>
      <c r="C7" s="26">
        <v>0</v>
      </c>
      <c r="D7" s="26">
        <f t="shared" ref="D7:I7" si="1">C7+C5</f>
        <v>0</v>
      </c>
      <c r="E7" s="26">
        <f t="shared" si="1"/>
        <v>6</v>
      </c>
      <c r="F7" s="26">
        <f t="shared" si="1"/>
        <v>13</v>
      </c>
      <c r="G7" s="26">
        <f t="shared" si="1"/>
        <v>16</v>
      </c>
      <c r="H7" s="26">
        <f t="shared" si="1"/>
        <v>21</v>
      </c>
      <c r="I7" s="26">
        <f t="shared" si="1"/>
        <v>24</v>
      </c>
    </row>
    <row r="8" ht="18" spans="1:9">
      <c r="A8" s="24" t="s">
        <v>4</v>
      </c>
      <c r="B8" s="25"/>
      <c r="C8" s="26">
        <v>0</v>
      </c>
      <c r="D8" s="26">
        <f t="shared" ref="D8:I8" si="2">D7/24</f>
        <v>0</v>
      </c>
      <c r="E8" s="26">
        <f t="shared" si="2"/>
        <v>0.25</v>
      </c>
      <c r="F8" s="26">
        <f t="shared" si="2"/>
        <v>0.541666666666667</v>
      </c>
      <c r="G8" s="26">
        <f t="shared" si="2"/>
        <v>0.666666666666667</v>
      </c>
      <c r="H8" s="26">
        <f t="shared" si="2"/>
        <v>0.875</v>
      </c>
      <c r="I8" s="26">
        <f t="shared" si="2"/>
        <v>1</v>
      </c>
    </row>
    <row r="14" ht="14.25" spans="9:9">
      <c r="I14" s="28"/>
    </row>
    <row r="18" ht="14.25" spans="10:10">
      <c r="J18" s="29"/>
    </row>
    <row r="19" ht="14.25" spans="4:4">
      <c r="D19" s="27"/>
    </row>
  </sheetData>
  <mergeCells count="5">
    <mergeCell ref="A4:B4"/>
    <mergeCell ref="A5:B5"/>
    <mergeCell ref="A6:B6"/>
    <mergeCell ref="A7:B7"/>
    <mergeCell ref="A8:B8"/>
  </mergeCells>
  <pageMargins left="0.747916666666667" right="0.747916666666667" top="0.984027777777778" bottom="0.984027777777778" header="0.511805555555555" footer="0.511805555555555"/>
  <pageSetup paperSize="9" firstPageNumber="0" orientation="portrait" useFirstPageNumber="true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N16"/>
  <sheetViews>
    <sheetView zoomScale="55" zoomScaleNormal="55" workbookViewId="0">
      <selection activeCell="S78" sqref="S78"/>
    </sheetView>
  </sheetViews>
  <sheetFormatPr defaultColWidth="9" defaultRowHeight="12.75"/>
  <cols>
    <col min="9" max="9" width="9.85714285714286" customWidth="true"/>
    <col min="11" max="11" width="9.85714285714286" customWidth="true"/>
  </cols>
  <sheetData>
    <row r="2" ht="18" spans="2:20">
      <c r="B2" s="19">
        <v>12</v>
      </c>
      <c r="C2" s="19">
        <v>6</v>
      </c>
      <c r="D2" s="19">
        <v>8</v>
      </c>
      <c r="E2" s="19">
        <v>6</v>
      </c>
      <c r="F2" s="19">
        <v>10</v>
      </c>
      <c r="G2" s="19">
        <v>11</v>
      </c>
      <c r="H2" s="19">
        <v>7</v>
      </c>
      <c r="I2" s="19">
        <v>10</v>
      </c>
      <c r="J2" s="19">
        <v>12</v>
      </c>
      <c r="K2" s="19">
        <v>8</v>
      </c>
      <c r="L2" s="19">
        <v>7</v>
      </c>
      <c r="M2" s="19">
        <v>7</v>
      </c>
      <c r="N2" s="19">
        <v>6</v>
      </c>
      <c r="O2" s="19">
        <v>7</v>
      </c>
      <c r="P2" s="19">
        <v>8</v>
      </c>
      <c r="Q2" s="19">
        <v>6</v>
      </c>
      <c r="R2" s="19">
        <v>11</v>
      </c>
      <c r="S2" s="19">
        <v>9</v>
      </c>
      <c r="T2" s="19">
        <v>11</v>
      </c>
    </row>
    <row r="3" ht="18" spans="2:20">
      <c r="B3" s="19">
        <v>9</v>
      </c>
      <c r="C3" s="19">
        <v>10</v>
      </c>
      <c r="D3" s="19">
        <v>11</v>
      </c>
      <c r="E3" s="19">
        <v>9</v>
      </c>
      <c r="F3" s="19">
        <v>10</v>
      </c>
      <c r="G3" s="19">
        <v>7</v>
      </c>
      <c r="H3" s="19">
        <v>8</v>
      </c>
      <c r="I3" s="19">
        <v>8</v>
      </c>
      <c r="J3" s="19">
        <v>8</v>
      </c>
      <c r="K3" s="19">
        <v>11</v>
      </c>
      <c r="L3" s="19">
        <v>9</v>
      </c>
      <c r="M3" s="19">
        <v>8</v>
      </c>
      <c r="N3" s="19">
        <v>7</v>
      </c>
      <c r="O3" s="19">
        <v>5</v>
      </c>
      <c r="P3" s="19">
        <v>9</v>
      </c>
      <c r="Q3" s="19">
        <v>7</v>
      </c>
      <c r="R3" s="19">
        <v>7</v>
      </c>
      <c r="S3" s="19">
        <v>14</v>
      </c>
      <c r="T3" s="19">
        <v>11</v>
      </c>
    </row>
    <row r="4" ht="18" spans="2:20">
      <c r="B4" s="19">
        <v>9</v>
      </c>
      <c r="C4" s="19">
        <v>8</v>
      </c>
      <c r="D4" s="19">
        <v>7</v>
      </c>
      <c r="E4" s="19">
        <v>4</v>
      </c>
      <c r="F4" s="19">
        <v>7</v>
      </c>
      <c r="G4" s="19">
        <v>5</v>
      </c>
      <c r="H4" s="19">
        <v>5</v>
      </c>
      <c r="I4" s="19">
        <v>10</v>
      </c>
      <c r="J4" s="19">
        <v>7</v>
      </c>
      <c r="K4" s="19">
        <v>7</v>
      </c>
      <c r="L4" s="19">
        <v>5</v>
      </c>
      <c r="M4" s="19">
        <v>8</v>
      </c>
      <c r="N4" s="19">
        <v>10</v>
      </c>
      <c r="O4" s="19">
        <v>10</v>
      </c>
      <c r="P4" s="19">
        <v>15</v>
      </c>
      <c r="Q4" s="19">
        <v>10</v>
      </c>
      <c r="R4" s="19">
        <v>10</v>
      </c>
      <c r="S4" s="19">
        <v>13</v>
      </c>
      <c r="T4" s="19">
        <v>12</v>
      </c>
    </row>
    <row r="5" ht="18" spans="2:6">
      <c r="B5" s="19">
        <v>11</v>
      </c>
      <c r="C5" s="19">
        <v>15</v>
      </c>
      <c r="D5" s="19">
        <v>6</v>
      </c>
      <c r="F5" s="20"/>
    </row>
    <row r="6" ht="18" spans="2:23">
      <c r="B6" s="10" t="s">
        <v>5</v>
      </c>
      <c r="C6" s="11">
        <f>COUNT(B2:T5)</f>
        <v>60</v>
      </c>
      <c r="P6" s="13" t="s">
        <v>6</v>
      </c>
      <c r="Q6" s="14"/>
      <c r="S6" s="4" t="s">
        <v>7</v>
      </c>
      <c r="T6" s="4"/>
      <c r="U6" s="4"/>
      <c r="V6" s="4"/>
      <c r="W6" s="4"/>
    </row>
    <row r="7" ht="22.5" spans="10:40">
      <c r="J7" s="4" t="s">
        <v>8</v>
      </c>
      <c r="K7" s="22" t="s">
        <v>9</v>
      </c>
      <c r="L7" s="4" t="s">
        <v>10</v>
      </c>
      <c r="P7" s="15" t="s">
        <v>11</v>
      </c>
      <c r="Q7" s="16"/>
      <c r="S7" s="4">
        <f>E9</f>
        <v>3.99</v>
      </c>
      <c r="T7" s="4">
        <f>S7</f>
        <v>3.99</v>
      </c>
      <c r="U7" s="4">
        <f>F9</f>
        <v>5.56428571428571</v>
      </c>
      <c r="V7" s="4">
        <f>U7</f>
        <v>5.56428571428571</v>
      </c>
      <c r="W7" s="4">
        <f>V7</f>
        <v>5.56428571428571</v>
      </c>
      <c r="X7" s="4">
        <f>E11</f>
        <v>7.13857142857143</v>
      </c>
      <c r="Y7" s="4">
        <f>X7</f>
        <v>7.13857142857143</v>
      </c>
      <c r="Z7" s="4">
        <f>Y7</f>
        <v>7.13857142857143</v>
      </c>
      <c r="AA7" s="4">
        <f>F11</f>
        <v>8.71285714285714</v>
      </c>
      <c r="AB7" s="4">
        <f>AA7</f>
        <v>8.71285714285714</v>
      </c>
      <c r="AC7" s="4">
        <f>AB7</f>
        <v>8.71285714285714</v>
      </c>
      <c r="AD7" s="4">
        <f>F12</f>
        <v>10.2871428571429</v>
      </c>
      <c r="AE7" s="4">
        <f>AD7</f>
        <v>10.2871428571429</v>
      </c>
      <c r="AF7" s="4">
        <f>AE7</f>
        <v>10.2871428571429</v>
      </c>
      <c r="AG7" s="4">
        <f>F13</f>
        <v>11.8614285714286</v>
      </c>
      <c r="AH7" s="4">
        <f>AG7</f>
        <v>11.8614285714286</v>
      </c>
      <c r="AI7" s="4">
        <f>AH7</f>
        <v>11.8614285714286</v>
      </c>
      <c r="AJ7" s="4">
        <f>F14</f>
        <v>13.4357142857143</v>
      </c>
      <c r="AK7" s="4">
        <f>AJ7</f>
        <v>13.4357142857143</v>
      </c>
      <c r="AL7" s="4">
        <f>AK7</f>
        <v>13.4357142857143</v>
      </c>
      <c r="AM7" s="4">
        <f>F15</f>
        <v>15.01</v>
      </c>
      <c r="AN7" s="4">
        <f>AM7</f>
        <v>15.01</v>
      </c>
    </row>
    <row r="8" ht="22.5" spans="2:40">
      <c r="B8" s="4" t="s">
        <v>12</v>
      </c>
      <c r="C8" s="4">
        <f>MIN(B2:T5)</f>
        <v>4</v>
      </c>
      <c r="E8" s="21" t="s">
        <v>13</v>
      </c>
      <c r="F8" s="22"/>
      <c r="G8" s="4" t="s">
        <v>14</v>
      </c>
      <c r="J8" s="4">
        <f>E9</f>
        <v>3.99</v>
      </c>
      <c r="K8" s="22">
        <f>0</f>
        <v>0</v>
      </c>
      <c r="L8" s="4">
        <f t="shared" ref="L8:L14" si="0">G9/($C$6*$C$13)</f>
        <v>0.0529340592861464</v>
      </c>
      <c r="P8" s="19">
        <f>0</f>
        <v>0</v>
      </c>
      <c r="Q8" s="19">
        <f>0</f>
        <v>0</v>
      </c>
      <c r="S8" s="4">
        <f>0</f>
        <v>0</v>
      </c>
      <c r="T8" s="4">
        <f>G9</f>
        <v>5</v>
      </c>
      <c r="U8" s="4">
        <v>5</v>
      </c>
      <c r="V8" s="4">
        <v>0</v>
      </c>
      <c r="W8" s="4">
        <f>G10</f>
        <v>17</v>
      </c>
      <c r="X8" s="4">
        <v>17</v>
      </c>
      <c r="Y8" s="4">
        <v>0</v>
      </c>
      <c r="Z8" s="4">
        <f>G11</f>
        <v>9</v>
      </c>
      <c r="AA8" s="4">
        <v>9</v>
      </c>
      <c r="AB8" s="4">
        <v>0</v>
      </c>
      <c r="AC8" s="4">
        <f>G12</f>
        <v>15</v>
      </c>
      <c r="AD8" s="4">
        <v>15</v>
      </c>
      <c r="AE8" s="4">
        <v>0</v>
      </c>
      <c r="AF8" s="4">
        <f>G13</f>
        <v>7</v>
      </c>
      <c r="AG8" s="4">
        <v>7</v>
      </c>
      <c r="AH8" s="4">
        <v>0</v>
      </c>
      <c r="AI8" s="4">
        <f>G14</f>
        <v>4</v>
      </c>
      <c r="AJ8" s="4">
        <v>4</v>
      </c>
      <c r="AK8" s="4">
        <v>0</v>
      </c>
      <c r="AL8" s="4">
        <f>G15</f>
        <v>3</v>
      </c>
      <c r="AM8" s="4">
        <v>3</v>
      </c>
      <c r="AN8" s="4">
        <v>0</v>
      </c>
    </row>
    <row r="9" ht="22.5" spans="2:17">
      <c r="B9" s="4" t="s">
        <v>15</v>
      </c>
      <c r="C9" s="4">
        <f>MAX(B2:T5)</f>
        <v>15</v>
      </c>
      <c r="E9" s="19">
        <f>C10</f>
        <v>3.99</v>
      </c>
      <c r="F9" s="19">
        <f t="shared" ref="F9:F15" si="1">E9+$C$13</f>
        <v>5.56428571428571</v>
      </c>
      <c r="G9" s="4">
        <f>COUNTIFS($B$2:$T$5,"&gt;"&amp;E9,$B$2:$T$5,"&lt;"&amp;F9)</f>
        <v>5</v>
      </c>
      <c r="J9" s="4">
        <f t="shared" ref="J9:J14" si="2">E10</f>
        <v>5.56428571428571</v>
      </c>
      <c r="K9" s="22">
        <f>G9/$C$6</f>
        <v>0.0833333333333333</v>
      </c>
      <c r="L9" s="4">
        <f t="shared" si="0"/>
        <v>0.179975801572898</v>
      </c>
      <c r="P9" s="19">
        <f t="shared" ref="P9:P15" si="3">(E9+F9)/2</f>
        <v>4.77714285714286</v>
      </c>
      <c r="Q9" s="19">
        <f t="shared" ref="Q9:Q15" si="4">G9</f>
        <v>5</v>
      </c>
    </row>
    <row r="10" ht="22.5" spans="2:25">
      <c r="B10" s="4" t="s">
        <v>16</v>
      </c>
      <c r="C10" s="4">
        <v>3.99</v>
      </c>
      <c r="E10" s="19">
        <f>F9</f>
        <v>5.56428571428571</v>
      </c>
      <c r="F10" s="19">
        <f t="shared" si="1"/>
        <v>7.13857142857143</v>
      </c>
      <c r="G10" s="4">
        <f t="shared" ref="G10:G15" si="5">COUNTIFS($B$2:$T$5,"&gt;"&amp;E10,$B$2:$T$5,"&lt;"&amp;F10)</f>
        <v>17</v>
      </c>
      <c r="J10" s="4">
        <f t="shared" si="2"/>
        <v>7.13857142857143</v>
      </c>
      <c r="K10" s="22">
        <f>(K9*$C$6+G10)/$C$6</f>
        <v>0.366666666666667</v>
      </c>
      <c r="L10" s="4">
        <f t="shared" si="0"/>
        <v>0.0952813067150635</v>
      </c>
      <c r="P10" s="19">
        <f t="shared" si="3"/>
        <v>6.35142857142857</v>
      </c>
      <c r="Q10" s="19">
        <f t="shared" si="4"/>
        <v>17</v>
      </c>
      <c r="S10" s="4" t="s">
        <v>17</v>
      </c>
      <c r="T10" s="4"/>
      <c r="U10" s="4"/>
      <c r="V10" s="4"/>
      <c r="W10" s="4"/>
      <c r="X10" s="4"/>
      <c r="Y10" s="4"/>
    </row>
    <row r="11" ht="22.5" spans="2:33">
      <c r="B11" s="4" t="s">
        <v>18</v>
      </c>
      <c r="C11" s="4">
        <v>15.01</v>
      </c>
      <c r="E11" s="19">
        <f t="shared" ref="E11:E15" si="6">F10</f>
        <v>7.13857142857143</v>
      </c>
      <c r="F11" s="19">
        <f t="shared" si="1"/>
        <v>8.71285714285714</v>
      </c>
      <c r="G11" s="4">
        <f t="shared" si="5"/>
        <v>9</v>
      </c>
      <c r="J11" s="4">
        <f t="shared" si="2"/>
        <v>8.71285714285714</v>
      </c>
      <c r="K11" s="22">
        <f>(K10*$C$6+G11)/$C$6</f>
        <v>0.516666666666667</v>
      </c>
      <c r="L11" s="4">
        <f t="shared" si="0"/>
        <v>0.158802177858439</v>
      </c>
      <c r="P11" s="19">
        <f t="shared" si="3"/>
        <v>7.92571428571429</v>
      </c>
      <c r="Q11" s="19">
        <f t="shared" si="4"/>
        <v>9</v>
      </c>
      <c r="S11" s="4">
        <f>J8</f>
        <v>3.99</v>
      </c>
      <c r="T11" s="4">
        <f>J9</f>
        <v>5.56428571428571</v>
      </c>
      <c r="U11" s="4">
        <f>J9</f>
        <v>5.56428571428571</v>
      </c>
      <c r="V11" s="4">
        <f>J10</f>
        <v>7.13857142857143</v>
      </c>
      <c r="W11" s="4">
        <f>J10</f>
        <v>7.13857142857143</v>
      </c>
      <c r="X11" s="4">
        <f>J11</f>
        <v>8.71285714285714</v>
      </c>
      <c r="Y11" s="4">
        <f>J11</f>
        <v>8.71285714285714</v>
      </c>
      <c r="Z11" s="4">
        <f>J12</f>
        <v>10.2871428571429</v>
      </c>
      <c r="AA11" s="4">
        <f>Z11</f>
        <v>10.2871428571429</v>
      </c>
      <c r="AB11" s="4">
        <f>J13</f>
        <v>11.8614285714286</v>
      </c>
      <c r="AC11" s="4">
        <f>J13</f>
        <v>11.8614285714286</v>
      </c>
      <c r="AD11" s="4">
        <f>J14</f>
        <v>13.4357142857143</v>
      </c>
      <c r="AE11" s="4">
        <f>AD11</f>
        <v>13.4357142857143</v>
      </c>
      <c r="AF11" s="4">
        <f>J15</f>
        <v>15.01</v>
      </c>
      <c r="AG11" s="4">
        <f>AF11</f>
        <v>15.01</v>
      </c>
    </row>
    <row r="12" ht="18" spans="2:33">
      <c r="B12" s="4" t="s">
        <v>19</v>
      </c>
      <c r="C12" s="4">
        <f>ROUNDUP(1+1.4*LN(COUNT(B2:T5)),0)</f>
        <v>7</v>
      </c>
      <c r="E12" s="19">
        <f t="shared" si="6"/>
        <v>8.71285714285714</v>
      </c>
      <c r="F12" s="19">
        <f t="shared" si="1"/>
        <v>10.2871428571429</v>
      </c>
      <c r="G12" s="4">
        <f t="shared" si="5"/>
        <v>15</v>
      </c>
      <c r="J12" s="4">
        <f t="shared" si="2"/>
        <v>10.2871428571429</v>
      </c>
      <c r="K12" s="22">
        <f>(K11*$C$6+G12)/$C$6</f>
        <v>0.766666666666667</v>
      </c>
      <c r="L12" s="4">
        <f t="shared" si="0"/>
        <v>0.074107683000605</v>
      </c>
      <c r="P12" s="19">
        <f t="shared" si="3"/>
        <v>9.5</v>
      </c>
      <c r="Q12" s="19">
        <f t="shared" si="4"/>
        <v>15</v>
      </c>
      <c r="S12" s="4">
        <f>L8</f>
        <v>0.0529340592861464</v>
      </c>
      <c r="T12" s="4">
        <f>L8</f>
        <v>0.0529340592861464</v>
      </c>
      <c r="U12" s="4">
        <f>L9</f>
        <v>0.179975801572898</v>
      </c>
      <c r="V12" s="4">
        <f>U12</f>
        <v>0.179975801572898</v>
      </c>
      <c r="W12" s="4">
        <f>L10</f>
        <v>0.0952813067150635</v>
      </c>
      <c r="X12" s="4">
        <f>W12</f>
        <v>0.0952813067150635</v>
      </c>
      <c r="Y12" s="4">
        <f>L11</f>
        <v>0.158802177858439</v>
      </c>
      <c r="Z12" s="4">
        <f>Y12</f>
        <v>0.158802177858439</v>
      </c>
      <c r="AA12" s="4">
        <f>L12</f>
        <v>0.074107683000605</v>
      </c>
      <c r="AB12" s="4">
        <f>AA12</f>
        <v>0.074107683000605</v>
      </c>
      <c r="AC12" s="4">
        <f>L13</f>
        <v>0.0423472474289171</v>
      </c>
      <c r="AD12" s="4">
        <f>AC12</f>
        <v>0.0423472474289171</v>
      </c>
      <c r="AE12" s="4">
        <f>L14</f>
        <v>0.0317604355716878</v>
      </c>
      <c r="AF12" s="4">
        <f>AE12</f>
        <v>0.0317604355716878</v>
      </c>
      <c r="AG12" s="4">
        <f>0</f>
        <v>0</v>
      </c>
    </row>
    <row r="13" ht="18" spans="2:17">
      <c r="B13" s="4" t="s">
        <v>20</v>
      </c>
      <c r="C13" s="4">
        <f>(C11-C10)/C12</f>
        <v>1.57428571428571</v>
      </c>
      <c r="E13" s="19">
        <f t="shared" si="6"/>
        <v>10.2871428571429</v>
      </c>
      <c r="F13" s="19">
        <f t="shared" si="1"/>
        <v>11.8614285714286</v>
      </c>
      <c r="G13" s="4">
        <f t="shared" si="5"/>
        <v>7</v>
      </c>
      <c r="J13" s="4">
        <f t="shared" si="2"/>
        <v>11.8614285714286</v>
      </c>
      <c r="K13" s="22">
        <f>(K12*$C$6+G13)/$C$6</f>
        <v>0.883333333333333</v>
      </c>
      <c r="L13" s="4">
        <f t="shared" si="0"/>
        <v>0.0423472474289171</v>
      </c>
      <c r="P13" s="19">
        <f t="shared" si="3"/>
        <v>11.0742857142857</v>
      </c>
      <c r="Q13" s="19">
        <f t="shared" si="4"/>
        <v>7</v>
      </c>
    </row>
    <row r="14" ht="18" spans="5:17">
      <c r="E14" s="19">
        <f t="shared" si="6"/>
        <v>11.8614285714286</v>
      </c>
      <c r="F14" s="19">
        <f t="shared" si="1"/>
        <v>13.4357142857143</v>
      </c>
      <c r="G14" s="4">
        <f t="shared" si="5"/>
        <v>4</v>
      </c>
      <c r="J14" s="4">
        <f t="shared" si="2"/>
        <v>13.4357142857143</v>
      </c>
      <c r="K14" s="22">
        <f>(K13*$C$6+G14)/$C$6</f>
        <v>0.95</v>
      </c>
      <c r="L14" s="4">
        <f t="shared" si="0"/>
        <v>0.0317604355716878</v>
      </c>
      <c r="P14" s="19">
        <f t="shared" si="3"/>
        <v>12.6485714285714</v>
      </c>
      <c r="Q14" s="19">
        <f t="shared" si="4"/>
        <v>4</v>
      </c>
    </row>
    <row r="15" ht="18" spans="5:17">
      <c r="E15" s="19">
        <f t="shared" si="6"/>
        <v>13.4357142857143</v>
      </c>
      <c r="F15" s="19">
        <f t="shared" si="1"/>
        <v>15.01</v>
      </c>
      <c r="G15" s="4">
        <f t="shared" si="5"/>
        <v>3</v>
      </c>
      <c r="J15" s="4">
        <f>F15</f>
        <v>15.01</v>
      </c>
      <c r="K15" s="22">
        <f>(SUM(G9,G10,G11,G12,G13,G14,G15)/$C$6)</f>
        <v>1</v>
      </c>
      <c r="L15" s="4"/>
      <c r="P15" s="19">
        <f t="shared" si="3"/>
        <v>14.2228571428571</v>
      </c>
      <c r="Q15" s="19">
        <f t="shared" si="4"/>
        <v>3</v>
      </c>
    </row>
    <row r="16" ht="18" spans="16:17">
      <c r="P16" s="19">
        <f>F15</f>
        <v>15.01</v>
      </c>
      <c r="Q16" s="19">
        <f>0</f>
        <v>0</v>
      </c>
    </row>
  </sheetData>
  <mergeCells count="5">
    <mergeCell ref="P6:Q6"/>
    <mergeCell ref="S6:W6"/>
    <mergeCell ref="P7:Q7"/>
    <mergeCell ref="E8:F8"/>
    <mergeCell ref="S10:Y10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zoomScale="85" zoomScaleNormal="85" workbookViewId="0">
      <selection activeCell="F41" sqref="F41"/>
    </sheetView>
  </sheetViews>
  <sheetFormatPr defaultColWidth="9" defaultRowHeight="12.75"/>
  <cols>
    <col min="3" max="3" width="18.4285714285714"/>
    <col min="5" max="5" width="18.4285714285714"/>
  </cols>
  <sheetData>
    <row r="2" ht="18" spans="2:11">
      <c r="B2" s="4">
        <v>7</v>
      </c>
      <c r="C2" s="4">
        <v>7</v>
      </c>
      <c r="D2" s="4">
        <v>9</v>
      </c>
      <c r="E2" s="4">
        <v>6</v>
      </c>
      <c r="F2" s="4">
        <v>3</v>
      </c>
      <c r="G2" s="4">
        <v>5</v>
      </c>
      <c r="H2" s="4">
        <v>1</v>
      </c>
      <c r="I2" s="4">
        <v>6</v>
      </c>
      <c r="J2" s="4">
        <v>9</v>
      </c>
      <c r="K2" s="4">
        <v>8</v>
      </c>
    </row>
    <row r="3" ht="18" spans="2:11">
      <c r="B3" s="4">
        <v>9</v>
      </c>
      <c r="C3" s="4">
        <v>4</v>
      </c>
      <c r="D3" s="4">
        <v>9</v>
      </c>
      <c r="E3" s="4">
        <v>7</v>
      </c>
      <c r="F3" s="4">
        <v>7</v>
      </c>
      <c r="G3" s="4">
        <v>8</v>
      </c>
      <c r="H3" s="4">
        <v>6</v>
      </c>
      <c r="I3" s="4">
        <v>9</v>
      </c>
      <c r="J3" s="4">
        <v>8</v>
      </c>
      <c r="K3" s="4">
        <v>6</v>
      </c>
    </row>
    <row r="4" ht="18" spans="2:11">
      <c r="B4" s="4">
        <v>2</v>
      </c>
      <c r="C4" s="4">
        <v>10</v>
      </c>
      <c r="D4" s="4">
        <v>8</v>
      </c>
      <c r="E4" s="4">
        <v>8</v>
      </c>
      <c r="F4" s="4">
        <v>10</v>
      </c>
      <c r="G4" s="4">
        <v>6</v>
      </c>
      <c r="H4" s="4">
        <v>2</v>
      </c>
      <c r="I4" s="4">
        <v>4</v>
      </c>
      <c r="J4" s="4">
        <v>6</v>
      </c>
      <c r="K4" s="4">
        <v>1</v>
      </c>
    </row>
    <row r="6" ht="22.5" spans="1:13">
      <c r="A6" s="4" t="s">
        <v>21</v>
      </c>
      <c r="B6" s="4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</row>
    <row r="7" ht="22.5" spans="1:13">
      <c r="A7" s="4" t="s">
        <v>14</v>
      </c>
      <c r="B7" s="4">
        <v>0</v>
      </c>
      <c r="C7" s="4">
        <f>COUNTIF($B$2:$K$4,"="&amp;C6)</f>
        <v>2</v>
      </c>
      <c r="D7" s="4">
        <f t="shared" ref="D7:L7" si="0">COUNTIF($B$2:$K$4,"="&amp;D6)</f>
        <v>2</v>
      </c>
      <c r="E7" s="4">
        <f t="shared" si="0"/>
        <v>1</v>
      </c>
      <c r="F7" s="4">
        <f t="shared" si="0"/>
        <v>2</v>
      </c>
      <c r="G7" s="4">
        <f t="shared" si="0"/>
        <v>1</v>
      </c>
      <c r="H7" s="4">
        <f t="shared" si="0"/>
        <v>6</v>
      </c>
      <c r="I7" s="4">
        <f t="shared" si="0"/>
        <v>4</v>
      </c>
      <c r="J7" s="4">
        <f t="shared" si="0"/>
        <v>5</v>
      </c>
      <c r="K7" s="4">
        <f t="shared" si="0"/>
        <v>5</v>
      </c>
      <c r="L7" s="4">
        <f t="shared" si="0"/>
        <v>2</v>
      </c>
      <c r="M7" s="4">
        <v>0</v>
      </c>
    </row>
    <row r="8" ht="22.5" spans="1:13">
      <c r="A8" s="4" t="s">
        <v>22</v>
      </c>
      <c r="B8" s="4">
        <f>B7/COUNT($B$2:$K$4)</f>
        <v>0</v>
      </c>
      <c r="C8" s="4">
        <f t="shared" ref="C8:M8" si="1">C7/COUNT($B$2:$K$4)</f>
        <v>0.0666666666666667</v>
      </c>
      <c r="D8" s="4">
        <f t="shared" si="1"/>
        <v>0.0666666666666667</v>
      </c>
      <c r="E8" s="4">
        <f t="shared" si="1"/>
        <v>0.0333333333333333</v>
      </c>
      <c r="F8" s="4">
        <f t="shared" si="1"/>
        <v>0.0666666666666667</v>
      </c>
      <c r="G8" s="4">
        <f t="shared" si="1"/>
        <v>0.0333333333333333</v>
      </c>
      <c r="H8" s="4">
        <f t="shared" si="1"/>
        <v>0.2</v>
      </c>
      <c r="I8" s="4">
        <f t="shared" si="1"/>
        <v>0.133333333333333</v>
      </c>
      <c r="J8" s="4">
        <f t="shared" si="1"/>
        <v>0.166666666666667</v>
      </c>
      <c r="K8" s="4">
        <f t="shared" si="1"/>
        <v>0.166666666666667</v>
      </c>
      <c r="L8" s="4">
        <f t="shared" si="1"/>
        <v>0.0666666666666667</v>
      </c>
      <c r="M8" s="4">
        <f t="shared" si="1"/>
        <v>0</v>
      </c>
    </row>
    <row r="9" ht="22.5" spans="1:13">
      <c r="A9" s="4" t="s">
        <v>23</v>
      </c>
      <c r="B9" s="4">
        <f>0</f>
        <v>0</v>
      </c>
      <c r="C9" s="4">
        <f>B9+B7</f>
        <v>0</v>
      </c>
      <c r="D9" s="4">
        <f t="shared" ref="D9:M9" si="2">C9+C7</f>
        <v>2</v>
      </c>
      <c r="E9" s="4">
        <f t="shared" si="2"/>
        <v>4</v>
      </c>
      <c r="F9" s="4">
        <f t="shared" si="2"/>
        <v>5</v>
      </c>
      <c r="G9" s="4">
        <f t="shared" si="2"/>
        <v>7</v>
      </c>
      <c r="H9" s="4">
        <f t="shared" si="2"/>
        <v>8</v>
      </c>
      <c r="I9" s="4">
        <f t="shared" si="2"/>
        <v>14</v>
      </c>
      <c r="J9" s="4">
        <f t="shared" si="2"/>
        <v>18</v>
      </c>
      <c r="K9" s="4">
        <f t="shared" si="2"/>
        <v>23</v>
      </c>
      <c r="L9" s="4">
        <f t="shared" si="2"/>
        <v>28</v>
      </c>
      <c r="M9" s="4">
        <f t="shared" si="2"/>
        <v>30</v>
      </c>
    </row>
    <row r="10" ht="22.5" spans="1:13">
      <c r="A10" s="4" t="s">
        <v>24</v>
      </c>
      <c r="B10" s="4">
        <f>B9/COUNT($B$2:$K$4)</f>
        <v>0</v>
      </c>
      <c r="C10" s="4">
        <f t="shared" ref="C10:M10" si="3">C9/COUNT($B$2:$K$4)</f>
        <v>0</v>
      </c>
      <c r="D10" s="4">
        <f t="shared" si="3"/>
        <v>0.0666666666666667</v>
      </c>
      <c r="E10" s="4">
        <f>E9/COUNT($B$2:$K$4)</f>
        <v>0.133333333333333</v>
      </c>
      <c r="F10" s="4">
        <f t="shared" si="3"/>
        <v>0.166666666666667</v>
      </c>
      <c r="G10" s="4">
        <f t="shared" si="3"/>
        <v>0.233333333333333</v>
      </c>
      <c r="H10" s="4">
        <f t="shared" si="3"/>
        <v>0.266666666666667</v>
      </c>
      <c r="I10" s="4">
        <f t="shared" si="3"/>
        <v>0.466666666666667</v>
      </c>
      <c r="J10" s="4">
        <f t="shared" si="3"/>
        <v>0.6</v>
      </c>
      <c r="K10" s="4">
        <f t="shared" si="3"/>
        <v>0.766666666666667</v>
      </c>
      <c r="L10" s="4">
        <f t="shared" si="3"/>
        <v>0.933333333333333</v>
      </c>
      <c r="M10" s="4">
        <f t="shared" si="3"/>
        <v>1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16"/>
  <sheetViews>
    <sheetView tabSelected="1" zoomScale="55" zoomScaleNormal="55" workbookViewId="0">
      <selection activeCell="N41" sqref="N18:N41"/>
    </sheetView>
  </sheetViews>
  <sheetFormatPr defaultColWidth="9" defaultRowHeight="12.75"/>
  <sheetData>
    <row r="1" ht="13.5"/>
    <row r="2" ht="18" spans="2:20">
      <c r="B2" s="1">
        <v>0.35</v>
      </c>
      <c r="C2" s="2">
        <v>0.95</v>
      </c>
      <c r="D2" s="2">
        <v>0.83</v>
      </c>
      <c r="E2" s="2">
        <v>0.59</v>
      </c>
      <c r="F2" s="2">
        <v>0.53</v>
      </c>
      <c r="G2" s="2">
        <v>0.68</v>
      </c>
      <c r="H2" s="2">
        <v>0.58</v>
      </c>
      <c r="I2" s="2">
        <v>0.82</v>
      </c>
      <c r="J2" s="2">
        <v>0.64</v>
      </c>
      <c r="K2" s="7">
        <v>0.13</v>
      </c>
      <c r="M2" s="10" t="s">
        <v>25</v>
      </c>
      <c r="N2" s="11">
        <f>COUNT(B2:K6)</f>
        <v>50</v>
      </c>
      <c r="P2" s="12" t="s">
        <v>7</v>
      </c>
      <c r="Q2" s="17"/>
      <c r="R2" s="17"/>
      <c r="S2" s="17"/>
      <c r="T2" s="18"/>
    </row>
    <row r="3" ht="18" spans="2:38">
      <c r="B3" s="3">
        <v>0.16</v>
      </c>
      <c r="C3" s="4">
        <v>0.72</v>
      </c>
      <c r="D3" s="4">
        <v>0.58</v>
      </c>
      <c r="E3" s="4">
        <v>0.24</v>
      </c>
      <c r="F3" s="4">
        <v>0.82</v>
      </c>
      <c r="G3" s="4">
        <v>0.88</v>
      </c>
      <c r="H3" s="4">
        <v>0.54</v>
      </c>
      <c r="I3" s="4">
        <v>0.75</v>
      </c>
      <c r="J3" s="4">
        <v>0.88</v>
      </c>
      <c r="K3" s="8">
        <v>0.75</v>
      </c>
      <c r="P3" s="4">
        <f>E9</f>
        <v>0.1</v>
      </c>
      <c r="Q3" s="4">
        <f>P3</f>
        <v>0.1</v>
      </c>
      <c r="R3" s="4">
        <f>E10</f>
        <v>0.228571428571429</v>
      </c>
      <c r="S3" s="4">
        <f>R3</f>
        <v>0.228571428571429</v>
      </c>
      <c r="T3" s="4">
        <f>S3</f>
        <v>0.228571428571429</v>
      </c>
      <c r="U3" s="4">
        <f>E11</f>
        <v>0.357142857142857</v>
      </c>
      <c r="V3" s="4">
        <f>U3</f>
        <v>0.357142857142857</v>
      </c>
      <c r="W3" s="4">
        <f>V3</f>
        <v>0.357142857142857</v>
      </c>
      <c r="X3" s="4">
        <f>E12</f>
        <v>0.485714285714286</v>
      </c>
      <c r="Y3" s="4">
        <f>X3</f>
        <v>0.485714285714286</v>
      </c>
      <c r="Z3" s="4">
        <f>Y3</f>
        <v>0.485714285714286</v>
      </c>
      <c r="AA3" s="4">
        <f>E13</f>
        <v>0.614285714285714</v>
      </c>
      <c r="AB3" s="4">
        <f>AA3</f>
        <v>0.614285714285714</v>
      </c>
      <c r="AC3" s="4">
        <f>AB3</f>
        <v>0.614285714285714</v>
      </c>
      <c r="AD3" s="4">
        <f>E14</f>
        <v>0.742857142857143</v>
      </c>
      <c r="AE3" s="4">
        <f>AD3</f>
        <v>0.742857142857143</v>
      </c>
      <c r="AF3" s="4">
        <f>AE3</f>
        <v>0.742857142857143</v>
      </c>
      <c r="AG3" s="4">
        <f>F14</f>
        <v>0.871428571428571</v>
      </c>
      <c r="AH3" s="4">
        <f>AG3</f>
        <v>0.871428571428571</v>
      </c>
      <c r="AI3" s="4">
        <f>AH3</f>
        <v>0.871428571428571</v>
      </c>
      <c r="AJ3" s="4">
        <f>F15</f>
        <v>1</v>
      </c>
      <c r="AK3" s="4">
        <f>AJ3</f>
        <v>1</v>
      </c>
      <c r="AL3" s="4">
        <f>AK3</f>
        <v>1</v>
      </c>
    </row>
    <row r="4" ht="18" spans="2:38">
      <c r="B4" s="3">
        <v>0.47</v>
      </c>
      <c r="C4" s="4">
        <v>0.64</v>
      </c>
      <c r="D4" s="4">
        <v>0.71</v>
      </c>
      <c r="E4" s="4">
        <v>0.28</v>
      </c>
      <c r="F4" s="4">
        <v>0.68</v>
      </c>
      <c r="G4" s="4">
        <v>0.14</v>
      </c>
      <c r="H4" s="4">
        <v>0.34</v>
      </c>
      <c r="I4" s="4">
        <v>0.54</v>
      </c>
      <c r="J4" s="4">
        <v>0.51</v>
      </c>
      <c r="K4" s="8">
        <v>0.45</v>
      </c>
      <c r="M4" s="13" t="s">
        <v>26</v>
      </c>
      <c r="N4" s="14"/>
      <c r="P4" s="4">
        <f>0</f>
        <v>0</v>
      </c>
      <c r="Q4" s="4">
        <f>G9</f>
        <v>4</v>
      </c>
      <c r="R4" s="4">
        <f>Q4</f>
        <v>4</v>
      </c>
      <c r="S4" s="4">
        <f>0</f>
        <v>0</v>
      </c>
      <c r="T4" s="4">
        <f>G10</f>
        <v>8</v>
      </c>
      <c r="U4" s="4">
        <f>T4</f>
        <v>8</v>
      </c>
      <c r="V4" s="4">
        <f>0</f>
        <v>0</v>
      </c>
      <c r="W4" s="4">
        <f>G11</f>
        <v>6</v>
      </c>
      <c r="X4" s="4">
        <f>W4</f>
        <v>6</v>
      </c>
      <c r="Y4" s="4">
        <f>0</f>
        <v>0</v>
      </c>
      <c r="Z4" s="4">
        <f>G12</f>
        <v>10</v>
      </c>
      <c r="AA4" s="4">
        <f>Z4</f>
        <v>10</v>
      </c>
      <c r="AB4" s="4">
        <f>0</f>
        <v>0</v>
      </c>
      <c r="AC4" s="4">
        <f>G13</f>
        <v>7</v>
      </c>
      <c r="AD4" s="4">
        <f>AC4</f>
        <v>7</v>
      </c>
      <c r="AE4" s="4">
        <f>0</f>
        <v>0</v>
      </c>
      <c r="AF4" s="4">
        <f>G14</f>
        <v>7</v>
      </c>
      <c r="AG4" s="4">
        <f>AF4</f>
        <v>7</v>
      </c>
      <c r="AH4" s="4">
        <f>0</f>
        <v>0</v>
      </c>
      <c r="AI4" s="4">
        <f>G15</f>
        <v>8</v>
      </c>
      <c r="AJ4" s="4">
        <f>AI4</f>
        <v>8</v>
      </c>
      <c r="AK4" s="4">
        <f>AJ4</f>
        <v>8</v>
      </c>
      <c r="AL4" s="4">
        <f>0</f>
        <v>0</v>
      </c>
    </row>
    <row r="5" ht="18" spans="2:14">
      <c r="B5" s="3">
        <v>0.15</v>
      </c>
      <c r="C5" s="4">
        <v>0.99</v>
      </c>
      <c r="D5" s="4">
        <v>0.75</v>
      </c>
      <c r="E5" s="4">
        <v>0.87</v>
      </c>
      <c r="F5" s="4">
        <v>0.49</v>
      </c>
      <c r="G5" s="4">
        <v>0.46</v>
      </c>
      <c r="H5" s="4">
        <v>0.28</v>
      </c>
      <c r="I5" s="4">
        <v>0.57</v>
      </c>
      <c r="J5" s="4">
        <v>0.51</v>
      </c>
      <c r="K5" s="8">
        <v>0.41</v>
      </c>
      <c r="M5" s="15" t="s">
        <v>11</v>
      </c>
      <c r="N5" s="16"/>
    </row>
    <row r="6" ht="18.75" spans="2:22">
      <c r="B6" s="5">
        <v>0.65</v>
      </c>
      <c r="C6" s="6">
        <v>0.97</v>
      </c>
      <c r="D6" s="6">
        <v>0.97</v>
      </c>
      <c r="E6" s="6">
        <v>0.38</v>
      </c>
      <c r="F6" s="6">
        <v>0.91</v>
      </c>
      <c r="G6" s="6">
        <v>0.47</v>
      </c>
      <c r="H6" s="6">
        <v>0.27</v>
      </c>
      <c r="I6" s="6">
        <v>0.31</v>
      </c>
      <c r="J6" s="6">
        <v>0.95</v>
      </c>
      <c r="K6" s="9">
        <v>0.3</v>
      </c>
      <c r="M6" s="4">
        <f>0</f>
        <v>0</v>
      </c>
      <c r="N6" s="4">
        <f>0</f>
        <v>0</v>
      </c>
      <c r="P6" s="17" t="s">
        <v>17</v>
      </c>
      <c r="Q6" s="17"/>
      <c r="R6" s="17"/>
      <c r="S6" s="17"/>
      <c r="T6" s="17"/>
      <c r="U6" s="17"/>
      <c r="V6" s="17"/>
    </row>
    <row r="7" ht="18" spans="13:30">
      <c r="M7" s="4">
        <f>(E9+F9)/2</f>
        <v>0.164285714285714</v>
      </c>
      <c r="N7" s="4">
        <f>G9</f>
        <v>4</v>
      </c>
      <c r="P7" s="4">
        <f>E9</f>
        <v>0.1</v>
      </c>
      <c r="Q7" s="4">
        <f>E10</f>
        <v>0.228571428571429</v>
      </c>
      <c r="R7" s="4">
        <f>Q7</f>
        <v>0.228571428571429</v>
      </c>
      <c r="S7" s="4">
        <f>E11</f>
        <v>0.357142857142857</v>
      </c>
      <c r="T7" s="4">
        <f>S7</f>
        <v>0.357142857142857</v>
      </c>
      <c r="U7" s="4">
        <f>E12</f>
        <v>0.485714285714286</v>
      </c>
      <c r="V7" s="4">
        <f>U7</f>
        <v>0.485714285714286</v>
      </c>
      <c r="W7" s="4">
        <f>E13</f>
        <v>0.614285714285714</v>
      </c>
      <c r="X7" s="4">
        <f>W7</f>
        <v>0.614285714285714</v>
      </c>
      <c r="Y7" s="4">
        <f>E14</f>
        <v>0.742857142857143</v>
      </c>
      <c r="Z7" s="4">
        <f>Y7</f>
        <v>0.742857142857143</v>
      </c>
      <c r="AA7" s="4">
        <f>E15</f>
        <v>0.871428571428571</v>
      </c>
      <c r="AB7" s="4">
        <f>AA7</f>
        <v>0.871428571428571</v>
      </c>
      <c r="AC7" s="4">
        <f>J16</f>
        <v>1</v>
      </c>
      <c r="AD7" s="4">
        <f>AC7</f>
        <v>1</v>
      </c>
    </row>
    <row r="8" ht="22.5" spans="2:30">
      <c r="B8" s="4" t="s">
        <v>12</v>
      </c>
      <c r="C8" s="4">
        <f>MIN(B2:K6)</f>
        <v>0.13</v>
      </c>
      <c r="E8" s="4" t="s">
        <v>13</v>
      </c>
      <c r="F8" s="4"/>
      <c r="G8" s="4" t="s">
        <v>14</v>
      </c>
      <c r="I8" s="4" t="s">
        <v>8</v>
      </c>
      <c r="J8" s="4" t="s">
        <v>9</v>
      </c>
      <c r="K8" s="4" t="s">
        <v>10</v>
      </c>
      <c r="M8" s="4">
        <f t="shared" ref="M8:M13" si="0">(E10+F10)/2</f>
        <v>0.292857142857143</v>
      </c>
      <c r="N8" s="4">
        <f t="shared" ref="N8:N13" si="1">G10</f>
        <v>8</v>
      </c>
      <c r="P8" s="4">
        <f>K9</f>
        <v>0.0102857142857143</v>
      </c>
      <c r="Q8" s="4">
        <f>P8</f>
        <v>0.0102857142857143</v>
      </c>
      <c r="R8" s="4">
        <f>K10</f>
        <v>0.0205714285714286</v>
      </c>
      <c r="S8" s="4">
        <f>R8</f>
        <v>0.0205714285714286</v>
      </c>
      <c r="T8" s="4">
        <f>K11</f>
        <v>0.0154285714285714</v>
      </c>
      <c r="U8" s="4">
        <f>T8</f>
        <v>0.0154285714285714</v>
      </c>
      <c r="V8" s="4">
        <f>K12</f>
        <v>0.0257142857142857</v>
      </c>
      <c r="W8" s="4">
        <f>V8</f>
        <v>0.0257142857142857</v>
      </c>
      <c r="X8" s="4">
        <f>K13</f>
        <v>0.018</v>
      </c>
      <c r="Y8" s="4">
        <f>X8</f>
        <v>0.018</v>
      </c>
      <c r="Z8" s="4">
        <f>K14</f>
        <v>0.018</v>
      </c>
      <c r="AA8" s="4">
        <f>Z8</f>
        <v>0.018</v>
      </c>
      <c r="AB8" s="4">
        <f>K15</f>
        <v>0.0205714285714286</v>
      </c>
      <c r="AC8" s="4">
        <f>AB8</f>
        <v>0.0205714285714286</v>
      </c>
      <c r="AD8" s="4">
        <f>0</f>
        <v>0</v>
      </c>
    </row>
    <row r="9" ht="22.5" spans="2:14">
      <c r="B9" s="4" t="s">
        <v>15</v>
      </c>
      <c r="C9" s="4">
        <f>MAX(B2:K6)</f>
        <v>0.99</v>
      </c>
      <c r="E9" s="4">
        <f>C11</f>
        <v>0.1</v>
      </c>
      <c r="F9" s="4">
        <f>E9+$C$13</f>
        <v>0.228571428571429</v>
      </c>
      <c r="G9" s="4">
        <f>COUNTIFS($B$2:$K$6,"&gt;="&amp;E9,$B$2:$K$6,"&lt;"&amp;F9)</f>
        <v>4</v>
      </c>
      <c r="I9" s="4">
        <f>E9</f>
        <v>0.1</v>
      </c>
      <c r="J9" s="4">
        <f>0</f>
        <v>0</v>
      </c>
      <c r="K9" s="4">
        <f>G9/($N$2/$C$13)</f>
        <v>0.0102857142857143</v>
      </c>
      <c r="M9" s="4">
        <f t="shared" si="0"/>
        <v>0.421428571428571</v>
      </c>
      <c r="N9" s="4">
        <f t="shared" si="1"/>
        <v>6</v>
      </c>
    </row>
    <row r="10" ht="18" spans="2:14">
      <c r="B10" s="4" t="s">
        <v>19</v>
      </c>
      <c r="C10" s="4">
        <f>ROUNDUP(1+1.4*LN(COUNT(B2:K6)),0)</f>
        <v>7</v>
      </c>
      <c r="E10" s="4">
        <f>F9</f>
        <v>0.228571428571429</v>
      </c>
      <c r="F10" s="4">
        <f>E10+$C$13</f>
        <v>0.357142857142857</v>
      </c>
      <c r="G10" s="4">
        <f t="shared" ref="G10:G15" si="2">COUNTIFS($B$2:$K$6,"&gt;="&amp;E10,$B$2:$K$6,"&lt;"&amp;F10)</f>
        <v>8</v>
      </c>
      <c r="I10" s="4">
        <f>I9+$C$13</f>
        <v>0.228571428571429</v>
      </c>
      <c r="J10" s="4">
        <f>G9/$N$2</f>
        <v>0.08</v>
      </c>
      <c r="K10" s="4">
        <f t="shared" ref="K10:K15" si="3">G10/($N$2/$C$13)</f>
        <v>0.0205714285714286</v>
      </c>
      <c r="M10" s="4">
        <f t="shared" si="0"/>
        <v>0.55</v>
      </c>
      <c r="N10" s="4">
        <f t="shared" si="1"/>
        <v>10</v>
      </c>
    </row>
    <row r="11" ht="22.5" spans="2:14">
      <c r="B11" s="4" t="s">
        <v>16</v>
      </c>
      <c r="C11" s="4">
        <f>0.1</f>
        <v>0.1</v>
      </c>
      <c r="E11" s="4">
        <f t="shared" ref="E11:E15" si="4">F10</f>
        <v>0.357142857142857</v>
      </c>
      <c r="F11" s="4">
        <f t="shared" ref="F11:F15" si="5">E11+$C$13</f>
        <v>0.485714285714286</v>
      </c>
      <c r="G11" s="4">
        <f t="shared" si="2"/>
        <v>6</v>
      </c>
      <c r="I11" s="4">
        <f t="shared" ref="I11:I16" si="6">I10+$C$13</f>
        <v>0.357142857142857</v>
      </c>
      <c r="J11" s="4">
        <f>(G10+J10*$N$2)/$N$2</f>
        <v>0.24</v>
      </c>
      <c r="K11" s="4">
        <f t="shared" si="3"/>
        <v>0.0154285714285714</v>
      </c>
      <c r="M11" s="4">
        <f t="shared" si="0"/>
        <v>0.678571428571429</v>
      </c>
      <c r="N11" s="4">
        <f t="shared" si="1"/>
        <v>7</v>
      </c>
    </row>
    <row r="12" ht="22.5" spans="2:14">
      <c r="B12" s="4" t="s">
        <v>18</v>
      </c>
      <c r="C12" s="4">
        <f>1</f>
        <v>1</v>
      </c>
      <c r="E12" s="4">
        <f t="shared" si="4"/>
        <v>0.485714285714286</v>
      </c>
      <c r="F12" s="4">
        <f t="shared" si="5"/>
        <v>0.614285714285714</v>
      </c>
      <c r="G12" s="4">
        <f t="shared" si="2"/>
        <v>10</v>
      </c>
      <c r="I12" s="4">
        <f t="shared" si="6"/>
        <v>0.485714285714286</v>
      </c>
      <c r="J12" s="4">
        <f t="shared" ref="J12:J16" si="7">(G11+J11*$N$2)/$N$2</f>
        <v>0.36</v>
      </c>
      <c r="K12" s="4">
        <f t="shared" si="3"/>
        <v>0.0257142857142857</v>
      </c>
      <c r="M12" s="4">
        <f t="shared" si="0"/>
        <v>0.807142857142857</v>
      </c>
      <c r="N12" s="4">
        <f t="shared" si="1"/>
        <v>7</v>
      </c>
    </row>
    <row r="13" ht="18" spans="2:14">
      <c r="B13" s="4" t="s">
        <v>20</v>
      </c>
      <c r="C13" s="4">
        <f>(C12-C11)/C10</f>
        <v>0.128571428571429</v>
      </c>
      <c r="E13" s="4">
        <f t="shared" si="4"/>
        <v>0.614285714285714</v>
      </c>
      <c r="F13" s="4">
        <f t="shared" si="5"/>
        <v>0.742857142857143</v>
      </c>
      <c r="G13" s="4">
        <f t="shared" si="2"/>
        <v>7</v>
      </c>
      <c r="I13" s="4">
        <f t="shared" si="6"/>
        <v>0.614285714285714</v>
      </c>
      <c r="J13" s="4">
        <f t="shared" si="7"/>
        <v>0.56</v>
      </c>
      <c r="K13" s="4">
        <f t="shared" si="3"/>
        <v>0.018</v>
      </c>
      <c r="M13" s="4">
        <f t="shared" si="0"/>
        <v>0.935714285714286</v>
      </c>
      <c r="N13" s="4">
        <f t="shared" si="1"/>
        <v>8</v>
      </c>
    </row>
    <row r="14" ht="18" spans="5:14">
      <c r="E14" s="4">
        <f t="shared" si="4"/>
        <v>0.742857142857143</v>
      </c>
      <c r="F14" s="4">
        <f t="shared" si="5"/>
        <v>0.871428571428571</v>
      </c>
      <c r="G14" s="4">
        <f t="shared" si="2"/>
        <v>7</v>
      </c>
      <c r="I14" s="4">
        <f t="shared" si="6"/>
        <v>0.742857142857143</v>
      </c>
      <c r="J14" s="4">
        <f t="shared" si="7"/>
        <v>0.7</v>
      </c>
      <c r="K14" s="4">
        <f t="shared" si="3"/>
        <v>0.018</v>
      </c>
      <c r="M14" s="4">
        <f>F15</f>
        <v>1</v>
      </c>
      <c r="N14" s="4">
        <f>0</f>
        <v>0</v>
      </c>
    </row>
    <row r="15" ht="18" spans="5:11">
      <c r="E15" s="4">
        <f t="shared" si="4"/>
        <v>0.871428571428571</v>
      </c>
      <c r="F15" s="4">
        <f t="shared" si="5"/>
        <v>1</v>
      </c>
      <c r="G15" s="4">
        <f t="shared" si="2"/>
        <v>8</v>
      </c>
      <c r="I15" s="4">
        <f t="shared" si="6"/>
        <v>0.871428571428571</v>
      </c>
      <c r="J15" s="4">
        <f t="shared" si="7"/>
        <v>0.84</v>
      </c>
      <c r="K15" s="4">
        <f t="shared" si="3"/>
        <v>0.0205714285714286</v>
      </c>
    </row>
    <row r="16" ht="18" spans="9:11">
      <c r="I16" s="4">
        <f t="shared" si="6"/>
        <v>1</v>
      </c>
      <c r="J16" s="4">
        <f t="shared" si="7"/>
        <v>1</v>
      </c>
      <c r="K16" s="4"/>
    </row>
  </sheetData>
  <mergeCells count="4">
    <mergeCell ref="M4:N4"/>
    <mergeCell ref="M5:N5"/>
    <mergeCell ref="P6:V6"/>
    <mergeCell ref="E8:F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rudnic</cp:lastModifiedBy>
  <cp:revision>3</cp:revision>
  <dcterms:created xsi:type="dcterms:W3CDTF">2020-11-01T19:33:00Z</dcterms:created>
  <dcterms:modified xsi:type="dcterms:W3CDTF">2020-12-21T20:34:37Z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