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olph\Desktop\Rudolph\0 - CMU - Portugal PhD Files\0 - Research\Wind Energy\Dynamic Positioning\"/>
    </mc:Choice>
  </mc:AlternateContent>
  <xr:revisionPtr revIDLastSave="0" documentId="8_{33079AB4-C054-484B-8DED-5BFF27447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ruster Types" sheetId="25" r:id="rId1"/>
    <sheet name="5MW - Class 08" sheetId="13" r:id="rId2"/>
    <sheet name="5MW - Class 14" sheetId="14" r:id="rId3"/>
    <sheet name="5MW - Class PT" sheetId="15" r:id="rId4"/>
    <sheet name="8MW - Class 08" sheetId="16" r:id="rId5"/>
    <sheet name="8MW - Class 14" sheetId="17" r:id="rId6"/>
    <sheet name="8MW - Class PT" sheetId="18" r:id="rId7"/>
    <sheet name="10MW - Class 08" sheetId="19" r:id="rId8"/>
    <sheet name="10MW - Class 14" sheetId="20" r:id="rId9"/>
    <sheet name="10MW - Class PT" sheetId="21" r:id="rId10"/>
    <sheet name="15MW - Class 08" sheetId="22" r:id="rId11"/>
    <sheet name="15MW - Class 14" sheetId="23" r:id="rId12"/>
    <sheet name="15MW - Class PT" sheetId="2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25" l="1"/>
  <c r="D28" i="25"/>
  <c r="D27" i="25"/>
  <c r="AP38" i="24" a="1"/>
  <c r="AP38" i="24" s="1"/>
  <c r="AF38" i="24" a="1"/>
  <c r="AF38" i="24" s="1"/>
  <c r="V38" i="24" a="1"/>
  <c r="V38" i="24" s="1"/>
  <c r="L38" i="24" a="1"/>
  <c r="L38" i="24" s="1"/>
  <c r="B38" i="24" a="1"/>
  <c r="B38" i="24" s="1"/>
  <c r="AP38" i="21" a="1"/>
  <c r="AP38" i="21" s="1"/>
  <c r="AF38" i="21" a="1"/>
  <c r="AF38" i="21" s="1"/>
  <c r="V38" i="21" a="1"/>
  <c r="V38" i="21" s="1"/>
  <c r="L38" i="21" a="1"/>
  <c r="L38" i="21" s="1"/>
  <c r="B38" i="21" a="1"/>
  <c r="B38" i="21" s="1"/>
  <c r="AP38" i="18" a="1"/>
  <c r="AP38" i="18" s="1"/>
  <c r="AF38" i="18" a="1"/>
  <c r="AF38" i="18" s="1"/>
  <c r="V38" i="18" a="1"/>
  <c r="V38" i="18" s="1"/>
  <c r="L38" i="18" a="1"/>
  <c r="L38" i="18" s="1"/>
  <c r="B38" i="18" a="1"/>
  <c r="B38" i="18" s="1"/>
  <c r="AP38" i="15" a="1"/>
  <c r="AP38" i="15" s="1"/>
  <c r="AF38" i="15" a="1"/>
  <c r="AF38" i="15" s="1"/>
  <c r="V38" i="15" a="1"/>
  <c r="V38" i="15" s="1"/>
  <c r="L38" i="15" a="1"/>
  <c r="L38" i="15" s="1"/>
  <c r="B38" i="15" a="1"/>
  <c r="B38" i="15" s="1"/>
  <c r="AP33" i="24" a="1"/>
  <c r="AP33" i="24" s="1"/>
  <c r="AF33" i="24" a="1"/>
  <c r="AF33" i="24" s="1"/>
  <c r="AP33" i="23" a="1"/>
  <c r="AP33" i="23" s="1"/>
  <c r="I28" i="25" s="1"/>
  <c r="L28" i="25" s="1"/>
  <c r="AF33" i="23" a="1"/>
  <c r="AF33" i="23" s="1"/>
  <c r="H28" i="25" s="1"/>
  <c r="M28" i="25" s="1"/>
  <c r="AP33" i="22" a="1"/>
  <c r="AP33" i="22" s="1"/>
  <c r="I21" i="25" s="1"/>
  <c r="L21" i="25" s="1"/>
  <c r="AF33" i="22" a="1"/>
  <c r="AF33" i="22" s="1"/>
  <c r="H21" i="25" s="1"/>
  <c r="M21" i="25" s="1"/>
  <c r="AP33" i="21" a="1"/>
  <c r="AP33" i="21" s="1"/>
  <c r="AF33" i="21" a="1"/>
  <c r="AF33" i="21" s="1"/>
  <c r="AP33" i="20" a="1"/>
  <c r="AP33" i="20" s="1"/>
  <c r="I27" i="25" s="1"/>
  <c r="L27" i="25" s="1"/>
  <c r="AF33" i="20" a="1"/>
  <c r="AF33" i="20" s="1"/>
  <c r="H27" i="25" s="1"/>
  <c r="M27" i="25" s="1"/>
  <c r="AP33" i="19" a="1"/>
  <c r="AP33" i="19" s="1"/>
  <c r="I20" i="25" s="1"/>
  <c r="L20" i="25" s="1"/>
  <c r="AF33" i="19" a="1"/>
  <c r="AF33" i="19" s="1"/>
  <c r="H20" i="25" s="1"/>
  <c r="M20" i="25" s="1"/>
  <c r="AP33" i="18" a="1"/>
  <c r="AP33" i="18" s="1"/>
  <c r="AF33" i="18" a="1"/>
  <c r="AF33" i="18" s="1"/>
  <c r="AP33" i="17" a="1"/>
  <c r="AP33" i="17" s="1"/>
  <c r="I26" i="25" s="1"/>
  <c r="L26" i="25" s="1"/>
  <c r="AF33" i="17" a="1"/>
  <c r="AF33" i="17" s="1"/>
  <c r="H26" i="25" s="1"/>
  <c r="M26" i="25" s="1"/>
  <c r="AP33" i="16" a="1"/>
  <c r="AP33" i="16" s="1"/>
  <c r="I19" i="25" s="1"/>
  <c r="L19" i="25" s="1"/>
  <c r="AF33" i="16" a="1"/>
  <c r="AF33" i="16" s="1"/>
  <c r="H19" i="25" s="1"/>
  <c r="M19" i="25" s="1"/>
  <c r="AP33" i="15" a="1"/>
  <c r="AP33" i="15" s="1"/>
  <c r="AF33" i="15" a="1"/>
  <c r="AF33" i="15" s="1"/>
  <c r="AP33" i="14" a="1"/>
  <c r="AP33" i="14" s="1"/>
  <c r="I25" i="25" s="1"/>
  <c r="L25" i="25" s="1"/>
  <c r="AF33" i="14" a="1"/>
  <c r="AF33" i="14" s="1"/>
  <c r="AP33" i="13" a="1"/>
  <c r="AP33" i="13" s="1"/>
  <c r="I18" i="25" s="1"/>
  <c r="L18" i="25" s="1"/>
  <c r="AF33" i="13" a="1"/>
  <c r="AF33" i="13" s="1"/>
  <c r="H18" i="25" s="1"/>
  <c r="M18" i="25" s="1"/>
  <c r="L39" i="21" l="1" a="1"/>
  <c r="L39" i="21" s="1"/>
  <c r="H25" i="25"/>
  <c r="M25" i="25" s="1"/>
  <c r="AO3" i="14"/>
  <c r="AO11" i="14"/>
  <c r="AO19" i="14"/>
  <c r="AO27" i="14"/>
  <c r="AO4" i="14"/>
  <c r="AO12" i="14"/>
  <c r="AO20" i="14"/>
  <c r="AO28" i="14"/>
  <c r="AO32" i="14"/>
  <c r="AO5" i="14"/>
  <c r="AO13" i="14"/>
  <c r="AO21" i="14"/>
  <c r="AO29" i="14"/>
  <c r="AO8" i="14"/>
  <c r="AO6" i="14"/>
  <c r="AO14" i="14"/>
  <c r="AO22" i="14"/>
  <c r="AO30" i="14"/>
  <c r="AO24" i="14"/>
  <c r="AO7" i="14"/>
  <c r="AO15" i="14"/>
  <c r="AO23" i="14"/>
  <c r="AO31" i="14"/>
  <c r="AO16" i="14"/>
  <c r="AO9" i="14"/>
  <c r="AO17" i="14"/>
  <c r="AO25" i="14"/>
  <c r="AO10" i="14"/>
  <c r="AO18" i="14"/>
  <c r="AO26" i="14"/>
  <c r="L39" i="20" a="1"/>
  <c r="L39" i="20" s="1"/>
  <c r="B39" i="13" a="1"/>
  <c r="B39" i="13" s="1"/>
  <c r="B18" i="25" s="1"/>
  <c r="V39" i="14" a="1"/>
  <c r="V39" i="14" s="1"/>
  <c r="AF39" i="15" a="1"/>
  <c r="AF39" i="15" s="1"/>
  <c r="V39" i="17" a="1"/>
  <c r="V39" i="17" s="1"/>
  <c r="AP39" i="19" a="1"/>
  <c r="AP39" i="19" s="1"/>
  <c r="G20" i="25" s="1"/>
  <c r="V39" i="21" a="1"/>
  <c r="V39" i="21" s="1"/>
  <c r="AP39" i="22" a="1"/>
  <c r="AP39" i="22" s="1"/>
  <c r="G21" i="25" s="1"/>
  <c r="B39" i="23" a="1"/>
  <c r="B39" i="23" s="1"/>
  <c r="B28" i="25" s="1"/>
  <c r="V39" i="13" a="1"/>
  <c r="V39" i="13" s="1"/>
  <c r="AP39" i="21" a="1"/>
  <c r="AP39" i="21" s="1"/>
  <c r="L39" i="13" a="1"/>
  <c r="L39" i="13" s="1"/>
  <c r="D18" i="25" s="1"/>
  <c r="AF39" i="14" a="1"/>
  <c r="AF39" i="14" s="1"/>
  <c r="F25" i="25" s="1"/>
  <c r="AP39" i="15" a="1"/>
  <c r="AP39" i="15" s="1"/>
  <c r="AF39" i="17" a="1"/>
  <c r="AF39" i="17" s="1"/>
  <c r="F26" i="25" s="1"/>
  <c r="AF39" i="18" a="1"/>
  <c r="AF39" i="18" s="1"/>
  <c r="B39" i="20" a="1"/>
  <c r="B39" i="20" s="1"/>
  <c r="B27" i="25" s="1"/>
  <c r="AF39" i="21" a="1"/>
  <c r="AF39" i="21" s="1"/>
  <c r="B39" i="24" a="1"/>
  <c r="B39" i="24" s="1"/>
  <c r="B35" i="25" s="1"/>
  <c r="L39" i="23" a="1"/>
  <c r="L39" i="23" s="1"/>
  <c r="AF39" i="13" a="1"/>
  <c r="AF39" i="13" s="1"/>
  <c r="F18" i="25" s="1"/>
  <c r="AP39" i="14" a="1"/>
  <c r="AP39" i="14" s="1"/>
  <c r="G25" i="25" s="1"/>
  <c r="L39" i="16" a="1"/>
  <c r="L39" i="16" s="1"/>
  <c r="D19" i="25" s="1"/>
  <c r="B39" i="17" a="1"/>
  <c r="B39" i="17" s="1"/>
  <c r="B26" i="25" s="1"/>
  <c r="V39" i="20" a="1"/>
  <c r="V39" i="20" s="1"/>
  <c r="B39" i="22" a="1"/>
  <c r="B39" i="22" s="1"/>
  <c r="B21" i="25" s="1"/>
  <c r="L39" i="24" a="1"/>
  <c r="L39" i="24" s="1"/>
  <c r="V39" i="23" a="1"/>
  <c r="V39" i="23" s="1"/>
  <c r="B39" i="16" a="1"/>
  <c r="B39" i="16" s="1"/>
  <c r="B19" i="25" s="1"/>
  <c r="AP39" i="13" a="1"/>
  <c r="AP39" i="13" s="1"/>
  <c r="G18" i="25" s="1"/>
  <c r="V39" i="16" a="1"/>
  <c r="V39" i="16" s="1"/>
  <c r="B39" i="18" a="1"/>
  <c r="B39" i="18" s="1"/>
  <c r="B33" i="25" s="1"/>
  <c r="B39" i="19" a="1"/>
  <c r="B39" i="19" s="1"/>
  <c r="B20" i="25" s="1"/>
  <c r="AF39" i="20" a="1"/>
  <c r="AF39" i="20" s="1"/>
  <c r="F27" i="25" s="1"/>
  <c r="L39" i="22" a="1"/>
  <c r="L39" i="22" s="1"/>
  <c r="D21" i="25" s="1"/>
  <c r="V39" i="24" a="1"/>
  <c r="V39" i="24" s="1"/>
  <c r="B39" i="14" a="1"/>
  <c r="B39" i="14" s="1"/>
  <c r="B25" i="25" s="1"/>
  <c r="B39" i="15" a="1"/>
  <c r="B39" i="15" s="1"/>
  <c r="B32" i="25" s="1"/>
  <c r="AF39" i="16" a="1"/>
  <c r="AF39" i="16" s="1"/>
  <c r="F19" i="25" s="1"/>
  <c r="L39" i="19" a="1"/>
  <c r="L39" i="19" s="1"/>
  <c r="D20" i="25" s="1"/>
  <c r="AP39" i="20" a="1"/>
  <c r="AP39" i="20" s="1"/>
  <c r="G27" i="25" s="1"/>
  <c r="V39" i="22" a="1"/>
  <c r="V39" i="22" s="1"/>
  <c r="AF39" i="24" a="1"/>
  <c r="AF39" i="24" s="1"/>
  <c r="AF39" i="23" a="1"/>
  <c r="AF39" i="23" s="1"/>
  <c r="F28" i="25" s="1"/>
  <c r="AP39" i="17" a="1"/>
  <c r="AP39" i="17" s="1"/>
  <c r="G26" i="25" s="1"/>
  <c r="AP39" i="18" a="1"/>
  <c r="AP39" i="18" s="1"/>
  <c r="L39" i="15" a="1"/>
  <c r="L39" i="15" s="1"/>
  <c r="AP39" i="16" a="1"/>
  <c r="AP39" i="16" s="1"/>
  <c r="G19" i="25" s="1"/>
  <c r="L39" i="18" a="1"/>
  <c r="L39" i="18" s="1"/>
  <c r="V39" i="19" a="1"/>
  <c r="V39" i="19" s="1"/>
  <c r="B39" i="21" a="1"/>
  <c r="B39" i="21" s="1"/>
  <c r="B34" i="25" s="1"/>
  <c r="AF39" i="22" a="1"/>
  <c r="AF39" i="22" s="1"/>
  <c r="F21" i="25" s="1"/>
  <c r="AP39" i="24" a="1"/>
  <c r="AP39" i="24" s="1"/>
  <c r="AP39" i="23" a="1"/>
  <c r="AP39" i="23" s="1"/>
  <c r="G28" i="25" s="1"/>
  <c r="L39" i="14" a="1"/>
  <c r="L39" i="14" s="1"/>
  <c r="V39" i="15" a="1"/>
  <c r="V39" i="15" s="1"/>
  <c r="L39" i="17" a="1"/>
  <c r="L39" i="17" s="1"/>
  <c r="V39" i="18" a="1"/>
  <c r="V39" i="18" s="1"/>
  <c r="AF39" i="19" a="1"/>
  <c r="AF39" i="19" s="1"/>
  <c r="F20" i="25" s="1"/>
  <c r="AT34" i="24"/>
  <c r="AY29" i="24"/>
  <c r="AY25" i="24"/>
  <c r="AY21" i="24"/>
  <c r="AY17" i="24"/>
  <c r="AY13" i="24"/>
  <c r="AY9" i="24"/>
  <c r="AY5" i="24"/>
  <c r="AS34" i="24"/>
  <c r="AR34" i="24"/>
  <c r="AY32" i="24"/>
  <c r="AY28" i="24"/>
  <c r="AY24" i="24"/>
  <c r="AY20" i="24"/>
  <c r="AY16" i="24"/>
  <c r="AY12" i="24"/>
  <c r="AY8" i="24"/>
  <c r="AY4" i="24"/>
  <c r="AY31" i="24"/>
  <c r="AY23" i="24"/>
  <c r="AY15" i="24"/>
  <c r="AY7" i="24"/>
  <c r="AQ34" i="24"/>
  <c r="AX34" i="24"/>
  <c r="AP34" i="24"/>
  <c r="AY27" i="24"/>
  <c r="AY19" i="24"/>
  <c r="AY11" i="24"/>
  <c r="AY3" i="24"/>
  <c r="AW34" i="24"/>
  <c r="AV34" i="24"/>
  <c r="AY30" i="24"/>
  <c r="AY26" i="24"/>
  <c r="AY22" i="24"/>
  <c r="AY18" i="24"/>
  <c r="AY14" i="24"/>
  <c r="AY10" i="24"/>
  <c r="AY6" i="24"/>
  <c r="AU34" i="24"/>
  <c r="AK34" i="24"/>
  <c r="AO29" i="24"/>
  <c r="AO25" i="24"/>
  <c r="AO21" i="24"/>
  <c r="AO17" i="24"/>
  <c r="AO13" i="24"/>
  <c r="AO9" i="24"/>
  <c r="AO5" i="24"/>
  <c r="AJ34" i="24"/>
  <c r="AI34" i="24"/>
  <c r="AO19" i="24"/>
  <c r="AO11" i="24"/>
  <c r="AO3" i="24"/>
  <c r="AO26" i="24"/>
  <c r="AO18" i="24"/>
  <c r="AO10" i="24"/>
  <c r="AH34" i="24"/>
  <c r="AO32" i="24"/>
  <c r="AO28" i="24"/>
  <c r="AO24" i="24"/>
  <c r="AO20" i="24"/>
  <c r="AO16" i="24"/>
  <c r="AO12" i="24"/>
  <c r="AO8" i="24"/>
  <c r="AO4" i="24"/>
  <c r="AG34" i="24"/>
  <c r="AN34" i="24"/>
  <c r="AF34" i="24"/>
  <c r="AO31" i="24"/>
  <c r="AO27" i="24"/>
  <c r="AO23" i="24"/>
  <c r="AO15" i="24"/>
  <c r="AO7" i="24"/>
  <c r="AO30" i="24"/>
  <c r="AO22" i="24"/>
  <c r="AO14" i="24"/>
  <c r="AO6" i="24"/>
  <c r="AM34" i="24"/>
  <c r="AL34" i="24"/>
  <c r="AT34" i="23"/>
  <c r="AY29" i="23"/>
  <c r="AY25" i="23"/>
  <c r="AY21" i="23"/>
  <c r="AY17" i="23"/>
  <c r="AY13" i="23"/>
  <c r="AY9" i="23"/>
  <c r="AY5" i="23"/>
  <c r="AY28" i="23"/>
  <c r="AY16" i="23"/>
  <c r="AY8" i="23"/>
  <c r="AQ34" i="23"/>
  <c r="AU34" i="23"/>
  <c r="AS34" i="23"/>
  <c r="AY20" i="23"/>
  <c r="AX34" i="23"/>
  <c r="AP34" i="23"/>
  <c r="AY31" i="23"/>
  <c r="AY27" i="23"/>
  <c r="AY23" i="23"/>
  <c r="AY19" i="23"/>
  <c r="AY15" i="23"/>
  <c r="AY11" i="23"/>
  <c r="AY7" i="23"/>
  <c r="AY3" i="23"/>
  <c r="AW34" i="23"/>
  <c r="AR34" i="23"/>
  <c r="AY32" i="23"/>
  <c r="AY24" i="23"/>
  <c r="AY12" i="23"/>
  <c r="AY4" i="23"/>
  <c r="AV34" i="23"/>
  <c r="AY30" i="23"/>
  <c r="AY26" i="23"/>
  <c r="AY22" i="23"/>
  <c r="AY18" i="23"/>
  <c r="AY14" i="23"/>
  <c r="AY10" i="23"/>
  <c r="AY6" i="23"/>
  <c r="AK34" i="23"/>
  <c r="AO21" i="23"/>
  <c r="AO9" i="23"/>
  <c r="AI34" i="23"/>
  <c r="AH34" i="23"/>
  <c r="AO32" i="23"/>
  <c r="AO28" i="23"/>
  <c r="AO24" i="23"/>
  <c r="AO20" i="23"/>
  <c r="AO16" i="23"/>
  <c r="AO12" i="23"/>
  <c r="AO8" i="23"/>
  <c r="AO4" i="23"/>
  <c r="AO26" i="23"/>
  <c r="AO18" i="23"/>
  <c r="AO10" i="23"/>
  <c r="AO25" i="23"/>
  <c r="AO13" i="23"/>
  <c r="AG34" i="23"/>
  <c r="AN34" i="23"/>
  <c r="AF34" i="23"/>
  <c r="AO31" i="23"/>
  <c r="AO27" i="23"/>
  <c r="AO23" i="23"/>
  <c r="AO19" i="23"/>
  <c r="AO15" i="23"/>
  <c r="AO7" i="23"/>
  <c r="AO3" i="23"/>
  <c r="AO22" i="23"/>
  <c r="AO14" i="23"/>
  <c r="AJ34" i="23"/>
  <c r="AO29" i="23"/>
  <c r="AO17" i="23"/>
  <c r="AO5" i="23"/>
  <c r="AO11" i="23"/>
  <c r="AO30" i="23"/>
  <c r="AO6" i="23"/>
  <c r="AM34" i="23"/>
  <c r="AL34" i="23"/>
  <c r="AK34" i="22"/>
  <c r="AO29" i="22"/>
  <c r="AO25" i="22"/>
  <c r="AO21" i="22"/>
  <c r="AO17" i="22"/>
  <c r="AO13" i="22"/>
  <c r="AO9" i="22"/>
  <c r="AO5" i="22"/>
  <c r="AL34" i="22"/>
  <c r="AJ34" i="22"/>
  <c r="AI34" i="22"/>
  <c r="AH34" i="22"/>
  <c r="AO12" i="22"/>
  <c r="AO22" i="22"/>
  <c r="AO10" i="22"/>
  <c r="AO32" i="22"/>
  <c r="AO28" i="22"/>
  <c r="AO24" i="22"/>
  <c r="AO20" i="22"/>
  <c r="AO16" i="22"/>
  <c r="AO8" i="22"/>
  <c r="AO4" i="22"/>
  <c r="AO30" i="22"/>
  <c r="AG34" i="22"/>
  <c r="AO26" i="22"/>
  <c r="AO18" i="22"/>
  <c r="AO14" i="22"/>
  <c r="AO6" i="22"/>
  <c r="AN34" i="22"/>
  <c r="AF34" i="22"/>
  <c r="AO31" i="22"/>
  <c r="AO27" i="22"/>
  <c r="AO23" i="22"/>
  <c r="AO19" i="22"/>
  <c r="AO15" i="22"/>
  <c r="AO11" i="22"/>
  <c r="AO7" i="22"/>
  <c r="AO3" i="22"/>
  <c r="AM34" i="22"/>
  <c r="AT34" i="22"/>
  <c r="AY29" i="22"/>
  <c r="AY25" i="22"/>
  <c r="AY21" i="22"/>
  <c r="AY17" i="22"/>
  <c r="AY13" i="22"/>
  <c r="AY9" i="22"/>
  <c r="AY5" i="22"/>
  <c r="AS34" i="22"/>
  <c r="AR34" i="22"/>
  <c r="AY32" i="22"/>
  <c r="AY28" i="22"/>
  <c r="AY24" i="22"/>
  <c r="AY20" i="22"/>
  <c r="AY16" i="22"/>
  <c r="AY12" i="22"/>
  <c r="AY8" i="22"/>
  <c r="AY4" i="22"/>
  <c r="AQ34" i="22"/>
  <c r="AX34" i="22"/>
  <c r="AP34" i="22"/>
  <c r="AY31" i="22"/>
  <c r="AY27" i="22"/>
  <c r="AY23" i="22"/>
  <c r="AY19" i="22"/>
  <c r="AY15" i="22"/>
  <c r="AY11" i="22"/>
  <c r="AY7" i="22"/>
  <c r="AY3" i="22"/>
  <c r="AV34" i="22"/>
  <c r="AY26" i="22"/>
  <c r="AY18" i="22"/>
  <c r="AY10" i="22"/>
  <c r="AY6" i="22"/>
  <c r="AU34" i="22"/>
  <c r="AW34" i="22"/>
  <c r="AY30" i="22"/>
  <c r="AY22" i="22"/>
  <c r="AY14" i="22"/>
  <c r="AK34" i="21"/>
  <c r="AO29" i="21"/>
  <c r="AO25" i="21"/>
  <c r="AO21" i="21"/>
  <c r="AO17" i="21"/>
  <c r="AO13" i="21"/>
  <c r="AO9" i="21"/>
  <c r="AO5" i="21"/>
  <c r="AO11" i="21"/>
  <c r="AM34" i="21"/>
  <c r="AJ34" i="21"/>
  <c r="AI34" i="21"/>
  <c r="AO3" i="21"/>
  <c r="AL34" i="21"/>
  <c r="AH34" i="21"/>
  <c r="AO32" i="21"/>
  <c r="AO28" i="21"/>
  <c r="AO24" i="21"/>
  <c r="AO20" i="21"/>
  <c r="AO16" i="21"/>
  <c r="AO12" i="21"/>
  <c r="AO8" i="21"/>
  <c r="AO4" i="21"/>
  <c r="AN34" i="21"/>
  <c r="AF34" i="21"/>
  <c r="AO31" i="21"/>
  <c r="AO27" i="21"/>
  <c r="AO23" i="21"/>
  <c r="AO19" i="21"/>
  <c r="AO15" i="21"/>
  <c r="AO7" i="21"/>
  <c r="AO26" i="21"/>
  <c r="AO10" i="21"/>
  <c r="AG34" i="21"/>
  <c r="AO30" i="21"/>
  <c r="AO22" i="21"/>
  <c r="AO18" i="21"/>
  <c r="AO14" i="21"/>
  <c r="AO6" i="21"/>
  <c r="AT34" i="21"/>
  <c r="AY29" i="21"/>
  <c r="AY25" i="21"/>
  <c r="AY21" i="21"/>
  <c r="AY17" i="21"/>
  <c r="AY13" i="21"/>
  <c r="AY9" i="21"/>
  <c r="AY5" i="21"/>
  <c r="AV34" i="21"/>
  <c r="AY26" i="21"/>
  <c r="AY18" i="21"/>
  <c r="AY6" i="21"/>
  <c r="AS34" i="21"/>
  <c r="AR34" i="21"/>
  <c r="AY32" i="21"/>
  <c r="AY28" i="21"/>
  <c r="AY24" i="21"/>
  <c r="AY20" i="21"/>
  <c r="AY16" i="21"/>
  <c r="AY12" i="21"/>
  <c r="AY8" i="21"/>
  <c r="AY4" i="21"/>
  <c r="AY30" i="21"/>
  <c r="AQ34" i="21"/>
  <c r="AW34" i="21"/>
  <c r="AY22" i="21"/>
  <c r="AY10" i="21"/>
  <c r="AU34" i="21"/>
  <c r="AX34" i="21"/>
  <c r="AP34" i="21"/>
  <c r="AY31" i="21"/>
  <c r="AY27" i="21"/>
  <c r="AY23" i="21"/>
  <c r="AY19" i="21"/>
  <c r="AY15" i="21"/>
  <c r="AY11" i="21"/>
  <c r="AY7" i="21"/>
  <c r="AY3" i="21"/>
  <c r="AY14" i="21"/>
  <c r="AK34" i="20"/>
  <c r="AO29" i="20"/>
  <c r="AO25" i="20"/>
  <c r="AO21" i="20"/>
  <c r="AO17" i="20"/>
  <c r="AO13" i="20"/>
  <c r="AO9" i="20"/>
  <c r="AO5" i="20"/>
  <c r="AJ34" i="20"/>
  <c r="AI34" i="20"/>
  <c r="AO11" i="20"/>
  <c r="AH34" i="20"/>
  <c r="AO32" i="20"/>
  <c r="AO28" i="20"/>
  <c r="AO24" i="20"/>
  <c r="AO20" i="20"/>
  <c r="AO16" i="20"/>
  <c r="AO12" i="20"/>
  <c r="AO8" i="20"/>
  <c r="AO4" i="20"/>
  <c r="AO19" i="20"/>
  <c r="AO3" i="20"/>
  <c r="AG34" i="20"/>
  <c r="AN34" i="20"/>
  <c r="AF34" i="20"/>
  <c r="AO31" i="20"/>
  <c r="AO27" i="20"/>
  <c r="AO23" i="20"/>
  <c r="AO15" i="20"/>
  <c r="AO7" i="20"/>
  <c r="AM34" i="20"/>
  <c r="AO30" i="20"/>
  <c r="AO26" i="20"/>
  <c r="AO22" i="20"/>
  <c r="AO18" i="20"/>
  <c r="AO14" i="20"/>
  <c r="AO10" i="20"/>
  <c r="AO6" i="20"/>
  <c r="AL34" i="20"/>
  <c r="AT34" i="20"/>
  <c r="AY29" i="20"/>
  <c r="AY25" i="20"/>
  <c r="AY21" i="20"/>
  <c r="AY17" i="20"/>
  <c r="AY13" i="20"/>
  <c r="AY9" i="20"/>
  <c r="AY5" i="20"/>
  <c r="AS34" i="20"/>
  <c r="AR34" i="20"/>
  <c r="AY32" i="20"/>
  <c r="AY28" i="20"/>
  <c r="AY24" i="20"/>
  <c r="AY20" i="20"/>
  <c r="AY16" i="20"/>
  <c r="AY12" i="20"/>
  <c r="AY8" i="20"/>
  <c r="AY4" i="20"/>
  <c r="AQ34" i="20"/>
  <c r="AX34" i="20"/>
  <c r="AP34" i="20"/>
  <c r="AY31" i="20"/>
  <c r="AY27" i="20"/>
  <c r="AY23" i="20"/>
  <c r="AY19" i="20"/>
  <c r="AY15" i="20"/>
  <c r="AY11" i="20"/>
  <c r="AY7" i="20"/>
  <c r="AY3" i="20"/>
  <c r="AW34" i="20"/>
  <c r="AV34" i="20"/>
  <c r="AY30" i="20"/>
  <c r="AY26" i="20"/>
  <c r="AY22" i="20"/>
  <c r="AY18" i="20"/>
  <c r="AY14" i="20"/>
  <c r="AY10" i="20"/>
  <c r="AY6" i="20"/>
  <c r="AU34" i="20"/>
  <c r="AK34" i="19"/>
  <c r="AO29" i="19"/>
  <c r="AO25" i="19"/>
  <c r="AO21" i="19"/>
  <c r="AO17" i="19"/>
  <c r="AO13" i="19"/>
  <c r="AO9" i="19"/>
  <c r="AO5" i="19"/>
  <c r="AM34" i="19"/>
  <c r="AO30" i="19"/>
  <c r="AO22" i="19"/>
  <c r="AO14" i="19"/>
  <c r="AO6" i="19"/>
  <c r="AJ34" i="19"/>
  <c r="AI34" i="19"/>
  <c r="AL34" i="19"/>
  <c r="AO26" i="19"/>
  <c r="AO18" i="19"/>
  <c r="AO10" i="19"/>
  <c r="AH34" i="19"/>
  <c r="AO32" i="19"/>
  <c r="AO28" i="19"/>
  <c r="AO24" i="19"/>
  <c r="AO20" i="19"/>
  <c r="AO16" i="19"/>
  <c r="AO12" i="19"/>
  <c r="AO8" i="19"/>
  <c r="AO4" i="19"/>
  <c r="AN34" i="19"/>
  <c r="AF34" i="19"/>
  <c r="AO27" i="19"/>
  <c r="AO23" i="19"/>
  <c r="AO15" i="19"/>
  <c r="AO7" i="19"/>
  <c r="AG34" i="19"/>
  <c r="AO31" i="19"/>
  <c r="AO19" i="19"/>
  <c r="AO11" i="19"/>
  <c r="AO3" i="19"/>
  <c r="AT34" i="19"/>
  <c r="AY29" i="19"/>
  <c r="AY25" i="19"/>
  <c r="AY21" i="19"/>
  <c r="AY17" i="19"/>
  <c r="AY13" i="19"/>
  <c r="AY9" i="19"/>
  <c r="AY5" i="19"/>
  <c r="AR34" i="19"/>
  <c r="AY32" i="19"/>
  <c r="AY28" i="19"/>
  <c r="AY24" i="19"/>
  <c r="AY16" i="19"/>
  <c r="AY12" i="19"/>
  <c r="AY8" i="19"/>
  <c r="AY30" i="19"/>
  <c r="AY14" i="19"/>
  <c r="AY6" i="19"/>
  <c r="AS34" i="19"/>
  <c r="AY20" i="19"/>
  <c r="AY4" i="19"/>
  <c r="AY26" i="19"/>
  <c r="AQ34" i="19"/>
  <c r="AW34" i="19"/>
  <c r="AY18" i="19"/>
  <c r="AX34" i="19"/>
  <c r="AP34" i="19"/>
  <c r="AY31" i="19"/>
  <c r="AY27" i="19"/>
  <c r="AY23" i="19"/>
  <c r="AY19" i="19"/>
  <c r="AY15" i="19"/>
  <c r="AY11" i="19"/>
  <c r="AY7" i="19"/>
  <c r="AY3" i="19"/>
  <c r="AV34" i="19"/>
  <c r="AY22" i="19"/>
  <c r="AY10" i="19"/>
  <c r="AU34" i="19"/>
  <c r="AT34" i="18"/>
  <c r="AY29" i="18"/>
  <c r="AY25" i="18"/>
  <c r="AY21" i="18"/>
  <c r="AY17" i="18"/>
  <c r="AY13" i="18"/>
  <c r="AY9" i="18"/>
  <c r="AY5" i="18"/>
  <c r="AS34" i="18"/>
  <c r="AR34" i="18"/>
  <c r="AY32" i="18"/>
  <c r="AY28" i="18"/>
  <c r="AY24" i="18"/>
  <c r="AY20" i="18"/>
  <c r="AY16" i="18"/>
  <c r="AY12" i="18"/>
  <c r="AY8" i="18"/>
  <c r="AY4" i="18"/>
  <c r="AY27" i="18"/>
  <c r="AY15" i="18"/>
  <c r="AY7" i="18"/>
  <c r="AW34" i="18"/>
  <c r="AU34" i="18"/>
  <c r="AQ34" i="18"/>
  <c r="AX34" i="18"/>
  <c r="AP34" i="18"/>
  <c r="AY31" i="18"/>
  <c r="AY23" i="18"/>
  <c r="AY19" i="18"/>
  <c r="AY11" i="18"/>
  <c r="AY3" i="18"/>
  <c r="AV34" i="18"/>
  <c r="AY30" i="18"/>
  <c r="AY26" i="18"/>
  <c r="AY22" i="18"/>
  <c r="AY18" i="18"/>
  <c r="AY14" i="18"/>
  <c r="AY10" i="18"/>
  <c r="AY6" i="18"/>
  <c r="AK34" i="18"/>
  <c r="AO29" i="18"/>
  <c r="AO25" i="18"/>
  <c r="AO21" i="18"/>
  <c r="AO17" i="18"/>
  <c r="AO13" i="18"/>
  <c r="AO9" i="18"/>
  <c r="AO5" i="18"/>
  <c r="AO27" i="18"/>
  <c r="AO15" i="18"/>
  <c r="AO3" i="18"/>
  <c r="AJ34" i="18"/>
  <c r="AI34" i="18"/>
  <c r="AN34" i="18"/>
  <c r="AF34" i="18"/>
  <c r="AO31" i="18"/>
  <c r="AO23" i="18"/>
  <c r="AO19" i="18"/>
  <c r="AO11" i="18"/>
  <c r="AO7" i="18"/>
  <c r="AO18" i="18"/>
  <c r="AH34" i="18"/>
  <c r="AO32" i="18"/>
  <c r="AO28" i="18"/>
  <c r="AO24" i="18"/>
  <c r="AO20" i="18"/>
  <c r="AO16" i="18"/>
  <c r="AO12" i="18"/>
  <c r="AO8" i="18"/>
  <c r="AO4" i="18"/>
  <c r="AG34" i="18"/>
  <c r="AL34" i="18"/>
  <c r="AO14" i="18"/>
  <c r="AM34" i="18"/>
  <c r="AO30" i="18"/>
  <c r="AO26" i="18"/>
  <c r="AO22" i="18"/>
  <c r="AO10" i="18"/>
  <c r="AO6" i="18"/>
  <c r="AK34" i="17"/>
  <c r="AO21" i="17"/>
  <c r="AO5" i="17"/>
  <c r="AJ34" i="17"/>
  <c r="AI34" i="17"/>
  <c r="AN34" i="17"/>
  <c r="AF34" i="17"/>
  <c r="AO27" i="17"/>
  <c r="AO19" i="17"/>
  <c r="AO11" i="17"/>
  <c r="AO3" i="17"/>
  <c r="AH34" i="17"/>
  <c r="AO32" i="17"/>
  <c r="AO28" i="17"/>
  <c r="AO24" i="17"/>
  <c r="AO20" i="17"/>
  <c r="AO16" i="17"/>
  <c r="AO12" i="17"/>
  <c r="AO8" i="17"/>
  <c r="AO4" i="17"/>
  <c r="AO31" i="17"/>
  <c r="AO23" i="17"/>
  <c r="AO15" i="17"/>
  <c r="AO7" i="17"/>
  <c r="AO30" i="17"/>
  <c r="AO22" i="17"/>
  <c r="AO14" i="17"/>
  <c r="AO6" i="17"/>
  <c r="AO25" i="17"/>
  <c r="AG34" i="17"/>
  <c r="AO13" i="17"/>
  <c r="AM34" i="17"/>
  <c r="AL34" i="17"/>
  <c r="AO26" i="17"/>
  <c r="AO18" i="17"/>
  <c r="AO10" i="17"/>
  <c r="AO29" i="17"/>
  <c r="AO17" i="17"/>
  <c r="AO9" i="17"/>
  <c r="AS34" i="17"/>
  <c r="AR34" i="17"/>
  <c r="AY32" i="17"/>
  <c r="AY28" i="17"/>
  <c r="AY24" i="17"/>
  <c r="AY20" i="17"/>
  <c r="AY16" i="17"/>
  <c r="AY12" i="17"/>
  <c r="AY8" i="17"/>
  <c r="AY4" i="17"/>
  <c r="AQ34" i="17"/>
  <c r="AW34" i="17"/>
  <c r="AU34" i="17"/>
  <c r="AY29" i="17"/>
  <c r="AY17" i="17"/>
  <c r="AY9" i="17"/>
  <c r="AX34" i="17"/>
  <c r="AP34" i="17"/>
  <c r="AY31" i="17"/>
  <c r="AY27" i="17"/>
  <c r="AY23" i="17"/>
  <c r="AY19" i="17"/>
  <c r="AY15" i="17"/>
  <c r="AY11" i="17"/>
  <c r="AY7" i="17"/>
  <c r="AY3" i="17"/>
  <c r="AV34" i="17"/>
  <c r="AY30" i="17"/>
  <c r="AY26" i="17"/>
  <c r="AY22" i="17"/>
  <c r="AY18" i="17"/>
  <c r="AY14" i="17"/>
  <c r="AY10" i="17"/>
  <c r="AY6" i="17"/>
  <c r="AT34" i="17"/>
  <c r="AY25" i="17"/>
  <c r="AY21" i="17"/>
  <c r="AY13" i="17"/>
  <c r="AY5" i="17"/>
  <c r="AT34" i="16"/>
  <c r="AY29" i="16"/>
  <c r="AY25" i="16"/>
  <c r="AY21" i="16"/>
  <c r="AY17" i="16"/>
  <c r="AY13" i="16"/>
  <c r="AY9" i="16"/>
  <c r="AY5" i="16"/>
  <c r="AW34" i="16"/>
  <c r="AY26" i="16"/>
  <c r="AY6" i="16"/>
  <c r="AS34" i="16"/>
  <c r="AR34" i="16"/>
  <c r="AY32" i="16"/>
  <c r="AY28" i="16"/>
  <c r="AY24" i="16"/>
  <c r="AY20" i="16"/>
  <c r="AY16" i="16"/>
  <c r="AY12" i="16"/>
  <c r="AY8" i="16"/>
  <c r="AY4" i="16"/>
  <c r="AP34" i="16"/>
  <c r="AY27" i="16"/>
  <c r="AY19" i="16"/>
  <c r="AY15" i="16"/>
  <c r="AY7" i="16"/>
  <c r="AV34" i="16"/>
  <c r="AY30" i="16"/>
  <c r="AY18" i="16"/>
  <c r="AY14" i="16"/>
  <c r="AU34" i="16"/>
  <c r="AQ34" i="16"/>
  <c r="AX34" i="16"/>
  <c r="AY31" i="16"/>
  <c r="AY23" i="16"/>
  <c r="AY11" i="16"/>
  <c r="AY3" i="16"/>
  <c r="AY22" i="16"/>
  <c r="AY10" i="16"/>
  <c r="AK34" i="16"/>
  <c r="AO29" i="16"/>
  <c r="AO25" i="16"/>
  <c r="AO21" i="16"/>
  <c r="AO17" i="16"/>
  <c r="AO13" i="16"/>
  <c r="AO9" i="16"/>
  <c r="AO5" i="16"/>
  <c r="AF34" i="16"/>
  <c r="AO27" i="16"/>
  <c r="AO19" i="16"/>
  <c r="AO11" i="16"/>
  <c r="AJ34" i="16"/>
  <c r="AI34" i="16"/>
  <c r="AN34" i="16"/>
  <c r="AO31" i="16"/>
  <c r="AO23" i="16"/>
  <c r="AO7" i="16"/>
  <c r="AM34" i="16"/>
  <c r="AL34" i="16"/>
  <c r="AO30" i="16"/>
  <c r="AO26" i="16"/>
  <c r="AO22" i="16"/>
  <c r="AO18" i="16"/>
  <c r="AO14" i="16"/>
  <c r="AO10" i="16"/>
  <c r="AO6" i="16"/>
  <c r="AH34" i="16"/>
  <c r="AO32" i="16"/>
  <c r="AO28" i="16"/>
  <c r="AO24" i="16"/>
  <c r="AO20" i="16"/>
  <c r="AO16" i="16"/>
  <c r="AO12" i="16"/>
  <c r="AO8" i="16"/>
  <c r="AO4" i="16"/>
  <c r="AG34" i="16"/>
  <c r="AO15" i="16"/>
  <c r="AO3" i="16"/>
  <c r="AS34" i="15"/>
  <c r="AR34" i="15"/>
  <c r="AY32" i="15"/>
  <c r="AY28" i="15"/>
  <c r="AY24" i="15"/>
  <c r="AY20" i="15"/>
  <c r="AY16" i="15"/>
  <c r="AY12" i="15"/>
  <c r="AY8" i="15"/>
  <c r="AY4" i="15"/>
  <c r="AQ34" i="15"/>
  <c r="AX34" i="15"/>
  <c r="AP34" i="15"/>
  <c r="AY31" i="15"/>
  <c r="AY27" i="15"/>
  <c r="AY23" i="15"/>
  <c r="AY19" i="15"/>
  <c r="AY15" i="15"/>
  <c r="AY11" i="15"/>
  <c r="AY7" i="15"/>
  <c r="AY3" i="15"/>
  <c r="AY26" i="15"/>
  <c r="AU34" i="15"/>
  <c r="AW34" i="15"/>
  <c r="AY22" i="15"/>
  <c r="AY6" i="15"/>
  <c r="AT34" i="15"/>
  <c r="AY29" i="15"/>
  <c r="AY25" i="15"/>
  <c r="AY21" i="15"/>
  <c r="AY13" i="15"/>
  <c r="AY9" i="15"/>
  <c r="AY5" i="15"/>
  <c r="AV34" i="15"/>
  <c r="AY30" i="15"/>
  <c r="AY18" i="15"/>
  <c r="AY14" i="15"/>
  <c r="AY10" i="15"/>
  <c r="AY17" i="15"/>
  <c r="AJ34" i="15"/>
  <c r="AI34" i="15"/>
  <c r="AH34" i="15"/>
  <c r="AO32" i="15"/>
  <c r="AO28" i="15"/>
  <c r="AO24" i="15"/>
  <c r="AO20" i="15"/>
  <c r="AO16" i="15"/>
  <c r="AO12" i="15"/>
  <c r="AO8" i="15"/>
  <c r="AO4" i="15"/>
  <c r="AG34" i="15"/>
  <c r="AL34" i="15"/>
  <c r="AN34" i="15"/>
  <c r="AF34" i="15"/>
  <c r="AO31" i="15"/>
  <c r="AO27" i="15"/>
  <c r="AO23" i="15"/>
  <c r="AO19" i="15"/>
  <c r="AO15" i="15"/>
  <c r="AO11" i="15"/>
  <c r="AO7" i="15"/>
  <c r="AO3" i="15"/>
  <c r="AO26" i="15"/>
  <c r="AO22" i="15"/>
  <c r="AO18" i="15"/>
  <c r="AO10" i="15"/>
  <c r="AK34" i="15"/>
  <c r="AO29" i="15"/>
  <c r="AO17" i="15"/>
  <c r="AO9" i="15"/>
  <c r="AO5" i="15"/>
  <c r="AM34" i="15"/>
  <c r="AO30" i="15"/>
  <c r="AO14" i="15"/>
  <c r="AO6" i="15"/>
  <c r="AO25" i="15"/>
  <c r="AO21" i="15"/>
  <c r="AO13" i="15"/>
  <c r="AK34" i="14"/>
  <c r="AJ34" i="14"/>
  <c r="AI34" i="14"/>
  <c r="AG34" i="14"/>
  <c r="AH34" i="14"/>
  <c r="AN34" i="14"/>
  <c r="AF34" i="14"/>
  <c r="AM34" i="14"/>
  <c r="AL34" i="14"/>
  <c r="AT34" i="14"/>
  <c r="AY29" i="14"/>
  <c r="AY25" i="14"/>
  <c r="AY21" i="14"/>
  <c r="AY17" i="14"/>
  <c r="AY13" i="14"/>
  <c r="AY9" i="14"/>
  <c r="AY5" i="14"/>
  <c r="AS34" i="14"/>
  <c r="AR34" i="14"/>
  <c r="AY32" i="14"/>
  <c r="AY28" i="14"/>
  <c r="AY24" i="14"/>
  <c r="AY20" i="14"/>
  <c r="AY16" i="14"/>
  <c r="AY12" i="14"/>
  <c r="AY8" i="14"/>
  <c r="AY4" i="14"/>
  <c r="AX34" i="14"/>
  <c r="AP34" i="14"/>
  <c r="AY31" i="14"/>
  <c r="AY27" i="14"/>
  <c r="AY23" i="14"/>
  <c r="AY19" i="14"/>
  <c r="AY11" i="14"/>
  <c r="AY7" i="14"/>
  <c r="AY3" i="14"/>
  <c r="AQ34" i="14"/>
  <c r="AW34" i="14"/>
  <c r="AY15" i="14"/>
  <c r="AV34" i="14"/>
  <c r="AY30" i="14"/>
  <c r="AY26" i="14"/>
  <c r="AY22" i="14"/>
  <c r="AY18" i="14"/>
  <c r="AY14" i="14"/>
  <c r="AY10" i="14"/>
  <c r="AY6" i="14"/>
  <c r="AU34" i="14"/>
  <c r="AJ34" i="13"/>
  <c r="AI34" i="13"/>
  <c r="AG34" i="13"/>
  <c r="AO25" i="13"/>
  <c r="AO17" i="13"/>
  <c r="AO5" i="13"/>
  <c r="AH34" i="13"/>
  <c r="AO32" i="13"/>
  <c r="AO28" i="13"/>
  <c r="AO24" i="13"/>
  <c r="AO20" i="13"/>
  <c r="AO16" i="13"/>
  <c r="AO12" i="13"/>
  <c r="AO8" i="13"/>
  <c r="AO4" i="13"/>
  <c r="AN34" i="13"/>
  <c r="AF34" i="13"/>
  <c r="AO31" i="13"/>
  <c r="AO27" i="13"/>
  <c r="AO23" i="13"/>
  <c r="AO19" i="13"/>
  <c r="AO15" i="13"/>
  <c r="AO11" i="13"/>
  <c r="AO7" i="13"/>
  <c r="AO3" i="13"/>
  <c r="AM34" i="13"/>
  <c r="AL34" i="13"/>
  <c r="AO30" i="13"/>
  <c r="AO26" i="13"/>
  <c r="AO22" i="13"/>
  <c r="AO18" i="13"/>
  <c r="AO14" i="13"/>
  <c r="AO10" i="13"/>
  <c r="AO6" i="13"/>
  <c r="AK34" i="13"/>
  <c r="AO29" i="13"/>
  <c r="AO21" i="13"/>
  <c r="AO13" i="13"/>
  <c r="AO9" i="13"/>
  <c r="AS34" i="13"/>
  <c r="AR34" i="13"/>
  <c r="AY32" i="13"/>
  <c r="AY28" i="13"/>
  <c r="AY24" i="13"/>
  <c r="AY20" i="13"/>
  <c r="AY16" i="13"/>
  <c r="AY12" i="13"/>
  <c r="AY8" i="13"/>
  <c r="AY4" i="13"/>
  <c r="AX34" i="13"/>
  <c r="AY27" i="13"/>
  <c r="AY23" i="13"/>
  <c r="AY15" i="13"/>
  <c r="AY7" i="13"/>
  <c r="AQ34" i="13"/>
  <c r="AP34" i="13"/>
  <c r="AY31" i="13"/>
  <c r="AY19" i="13"/>
  <c r="AY11" i="13"/>
  <c r="AY3" i="13"/>
  <c r="AW34" i="13"/>
  <c r="AV34" i="13"/>
  <c r="AY30" i="13"/>
  <c r="AY26" i="13"/>
  <c r="AY22" i="13"/>
  <c r="AY18" i="13"/>
  <c r="AY14" i="13"/>
  <c r="AY10" i="13"/>
  <c r="AY6" i="13"/>
  <c r="AU34" i="13"/>
  <c r="AT34" i="13"/>
  <c r="AY29" i="13"/>
  <c r="AY25" i="13"/>
  <c r="AY21" i="13"/>
  <c r="AY17" i="13"/>
  <c r="AY13" i="13"/>
  <c r="AY9" i="13"/>
  <c r="AY5" i="13"/>
  <c r="AF35" i="16" l="1"/>
  <c r="AF35" i="19"/>
  <c r="AR35" i="24"/>
  <c r="AQ35" i="24" s="1" a="1"/>
  <c r="AQ35" i="24" s="1"/>
  <c r="AH35" i="24"/>
  <c r="AG35" i="24" s="1" a="1"/>
  <c r="AG35" i="24" s="1"/>
  <c r="AF35" i="24"/>
  <c r="AP35" i="24"/>
  <c r="AF35" i="23"/>
  <c r="AH35" i="23"/>
  <c r="AG35" i="23" s="1" a="1"/>
  <c r="AG35" i="23" s="1"/>
  <c r="AR35" i="23"/>
  <c r="AQ35" i="23" s="1" a="1"/>
  <c r="AQ35" i="23" s="1"/>
  <c r="AP35" i="23"/>
  <c r="AP38" i="23" s="1" a="1"/>
  <c r="AP38" i="23" s="1"/>
  <c r="AH35" i="22"/>
  <c r="AG35" i="22" s="1" a="1"/>
  <c r="AG35" i="22" s="1"/>
  <c r="AF35" i="22"/>
  <c r="AR35" i="22"/>
  <c r="AQ35" i="22" s="1" a="1"/>
  <c r="AQ35" i="22" s="1"/>
  <c r="AP35" i="22"/>
  <c r="AP38" i="22" s="1" a="1"/>
  <c r="AP38" i="22" s="1"/>
  <c r="AR35" i="21"/>
  <c r="AQ35" i="21" s="1" a="1"/>
  <c r="AQ35" i="21" s="1"/>
  <c r="AP35" i="21"/>
  <c r="AH35" i="21"/>
  <c r="AG35" i="21" s="1" a="1"/>
  <c r="AG35" i="21" s="1"/>
  <c r="AF35" i="21"/>
  <c r="AH35" i="20"/>
  <c r="AG35" i="20" s="1" a="1"/>
  <c r="AG35" i="20" s="1"/>
  <c r="AR35" i="20"/>
  <c r="AQ35" i="20" s="1" a="1"/>
  <c r="AQ35" i="20" s="1"/>
  <c r="AP35" i="20"/>
  <c r="AF35" i="20"/>
  <c r="AH35" i="19"/>
  <c r="AG35" i="19" s="1" a="1"/>
  <c r="AG35" i="19" s="1"/>
  <c r="AR35" i="19"/>
  <c r="AQ35" i="19" s="1" a="1"/>
  <c r="AQ35" i="19" s="1"/>
  <c r="AP35" i="19"/>
  <c r="AR35" i="18"/>
  <c r="AQ35" i="18" s="1" a="1"/>
  <c r="AQ35" i="18" s="1"/>
  <c r="AF35" i="18"/>
  <c r="AH35" i="18"/>
  <c r="AG35" i="18" s="1" a="1"/>
  <c r="AG35" i="18" s="1"/>
  <c r="AP35" i="18"/>
  <c r="AF35" i="17"/>
  <c r="AH35" i="17"/>
  <c r="AG35" i="17" s="1" a="1"/>
  <c r="AG35" i="17" s="1"/>
  <c r="AR35" i="17"/>
  <c r="AQ35" i="17" s="1" a="1"/>
  <c r="AQ35" i="17" s="1"/>
  <c r="AP35" i="17"/>
  <c r="AR35" i="16"/>
  <c r="AQ35" i="16" s="1" a="1"/>
  <c r="AQ35" i="16" s="1"/>
  <c r="AH35" i="16"/>
  <c r="AG35" i="16" s="1" a="1"/>
  <c r="AG35" i="16" s="1"/>
  <c r="AP35" i="16"/>
  <c r="AH35" i="15"/>
  <c r="AG35" i="15" s="1" a="1"/>
  <c r="AG35" i="15" s="1"/>
  <c r="AF35" i="15"/>
  <c r="AR35" i="15"/>
  <c r="AQ35" i="15" s="1" a="1"/>
  <c r="AQ35" i="15" s="1"/>
  <c r="AP35" i="15"/>
  <c r="AF35" i="14"/>
  <c r="AP35" i="14"/>
  <c r="AP38" i="14" s="1" a="1"/>
  <c r="AP38" i="14" s="1"/>
  <c r="AR35" i="14"/>
  <c r="AQ35" i="14" s="1" a="1"/>
  <c r="AQ35" i="14" s="1"/>
  <c r="AH35" i="14"/>
  <c r="AG35" i="14" s="1" a="1"/>
  <c r="AG35" i="14" s="1"/>
  <c r="AP35" i="13"/>
  <c r="AR35" i="13"/>
  <c r="AQ35" i="13" s="1" a="1"/>
  <c r="AQ35" i="13" s="1"/>
  <c r="AH35" i="13"/>
  <c r="AG35" i="13" s="1" a="1"/>
  <c r="AG35" i="13" s="1"/>
  <c r="AF35" i="13"/>
  <c r="AP38" i="17" l="1" a="1"/>
  <c r="AP38" i="17" s="1"/>
  <c r="B38" i="23" a="1"/>
  <c r="B38" i="23" s="1"/>
  <c r="C28" i="25" s="1"/>
  <c r="V38" i="23" a="1"/>
  <c r="V38" i="23" s="1"/>
  <c r="AF38" i="23" a="1"/>
  <c r="AF38" i="23" s="1"/>
  <c r="L38" i="23" a="1"/>
  <c r="L38" i="23" s="1"/>
  <c r="E28" i="25" s="1"/>
  <c r="B38" i="22" a="1"/>
  <c r="B38" i="22" s="1"/>
  <c r="C21" i="25" s="1"/>
  <c r="AF38" i="22" a="1"/>
  <c r="AF38" i="22" s="1"/>
  <c r="V38" i="22" a="1"/>
  <c r="V38" i="22" s="1"/>
  <c r="L38" i="22" a="1"/>
  <c r="L38" i="22" s="1"/>
  <c r="E21" i="25" s="1"/>
  <c r="AP38" i="20" a="1"/>
  <c r="AP38" i="20" s="1"/>
  <c r="AF38" i="20" a="1"/>
  <c r="AF38" i="20" s="1"/>
  <c r="V38" i="20" a="1"/>
  <c r="V38" i="20" s="1"/>
  <c r="L38" i="20" a="1"/>
  <c r="L38" i="20" s="1"/>
  <c r="E27" i="25" s="1"/>
  <c r="B38" i="20" a="1"/>
  <c r="B38" i="20" s="1"/>
  <c r="C27" i="25" s="1"/>
  <c r="AP38" i="19" a="1"/>
  <c r="AP38" i="19" s="1"/>
  <c r="V38" i="19" a="1"/>
  <c r="V38" i="19" s="1"/>
  <c r="L38" i="19" a="1"/>
  <c r="L38" i="19" s="1"/>
  <c r="E20" i="25" s="1"/>
  <c r="B38" i="19" a="1"/>
  <c r="B38" i="19" s="1"/>
  <c r="C20" i="25" s="1"/>
  <c r="AF38" i="19" a="1"/>
  <c r="AF38" i="19" s="1"/>
  <c r="B38" i="17" a="1"/>
  <c r="B38" i="17" s="1"/>
  <c r="C26" i="25" s="1"/>
  <c r="AF38" i="17" a="1"/>
  <c r="AF38" i="17" s="1"/>
  <c r="V38" i="17" a="1"/>
  <c r="V38" i="17" s="1"/>
  <c r="L38" i="17" a="1"/>
  <c r="L38" i="17" s="1"/>
  <c r="E26" i="25" s="1"/>
  <c r="AP38" i="16" a="1"/>
  <c r="AP38" i="16" s="1"/>
  <c r="L38" i="16" a="1"/>
  <c r="L38" i="16" s="1"/>
  <c r="E19" i="25" s="1"/>
  <c r="AF38" i="16" a="1"/>
  <c r="AF38" i="16" s="1"/>
  <c r="B38" i="16" a="1"/>
  <c r="B38" i="16" s="1"/>
  <c r="C19" i="25" s="1"/>
  <c r="V38" i="16" a="1"/>
  <c r="V38" i="16" s="1"/>
  <c r="AF38" i="14" a="1"/>
  <c r="AF38" i="14" s="1"/>
  <c r="B38" i="14" a="1"/>
  <c r="B38" i="14" s="1"/>
  <c r="C25" i="25" s="1"/>
  <c r="V38" i="14" a="1"/>
  <c r="V38" i="14" s="1"/>
  <c r="L38" i="14" a="1"/>
  <c r="L38" i="14" s="1"/>
  <c r="E25" i="25" s="1"/>
  <c r="AP38" i="13" a="1"/>
  <c r="AP38" i="13" s="1"/>
  <c r="AF38" i="13" a="1"/>
  <c r="AF38" i="13" s="1"/>
  <c r="V38" i="13" a="1"/>
  <c r="V38" i="13" s="1"/>
  <c r="L38" i="13" a="1"/>
  <c r="L38" i="13" s="1"/>
  <c r="E18" i="25" s="1"/>
  <c r="B38" i="13" a="1"/>
  <c r="B38" i="13" s="1"/>
  <c r="C18" i="25" s="1"/>
  <c r="AK35" i="24"/>
  <c r="AI35" i="24"/>
  <c r="AU35" i="24"/>
  <c r="AS35" i="24"/>
  <c r="AU35" i="23"/>
  <c r="AS35" i="23"/>
  <c r="AI35" i="23"/>
  <c r="AK35" i="23"/>
  <c r="AI35" i="22"/>
  <c r="AK35" i="22"/>
  <c r="AU35" i="22"/>
  <c r="AS35" i="22"/>
  <c r="AK35" i="21"/>
  <c r="AI35" i="21"/>
  <c r="AU35" i="21"/>
  <c r="AS35" i="21"/>
  <c r="AK35" i="20"/>
  <c r="AI35" i="20"/>
  <c r="AU35" i="20"/>
  <c r="AS35" i="20"/>
  <c r="AU35" i="19"/>
  <c r="AS35" i="19"/>
  <c r="AI35" i="19"/>
  <c r="AK35" i="19"/>
  <c r="AK35" i="18"/>
  <c r="AI35" i="18"/>
  <c r="AU35" i="18"/>
  <c r="AS35" i="18"/>
  <c r="AS35" i="17"/>
  <c r="AU35" i="17"/>
  <c r="AI35" i="17"/>
  <c r="AK35" i="17"/>
  <c r="AU35" i="16"/>
  <c r="AS35" i="16"/>
  <c r="AK35" i="16"/>
  <c r="AI35" i="16"/>
  <c r="AS35" i="15"/>
  <c r="AU35" i="15"/>
  <c r="AI35" i="15"/>
  <c r="AK35" i="15"/>
  <c r="AK35" i="14"/>
  <c r="AI35" i="14"/>
  <c r="AU35" i="14"/>
  <c r="AS35" i="14"/>
  <c r="AS35" i="13"/>
  <c r="AU35" i="13"/>
  <c r="AI35" i="13"/>
  <c r="AK35" i="13"/>
  <c r="V33" i="24" l="1" a="1"/>
  <c r="V33" i="24" s="1"/>
  <c r="X34" i="24" s="1"/>
  <c r="L33" i="24" a="1"/>
  <c r="L33" i="24" s="1"/>
  <c r="O34" i="24" s="1"/>
  <c r="B33" i="24" a="1"/>
  <c r="B33" i="24" s="1"/>
  <c r="F34" i="24" s="1"/>
  <c r="V33" i="23" a="1"/>
  <c r="V33" i="23" s="1"/>
  <c r="Z34" i="23" s="1"/>
  <c r="L33" i="23" a="1"/>
  <c r="L33" i="23" s="1"/>
  <c r="Q34" i="23" s="1"/>
  <c r="B33" i="23" a="1"/>
  <c r="B33" i="23" s="1"/>
  <c r="H34" i="23" s="1"/>
  <c r="V33" i="22" a="1"/>
  <c r="V33" i="22" s="1"/>
  <c r="W34" i="22" s="1"/>
  <c r="L33" i="22" a="1"/>
  <c r="L33" i="22" s="1"/>
  <c r="P34" i="22" s="1"/>
  <c r="B33" i="22" a="1"/>
  <c r="B33" i="22" s="1"/>
  <c r="J34" i="22" s="1"/>
  <c r="V33" i="21" a="1"/>
  <c r="V33" i="21" s="1"/>
  <c r="AC34" i="21" s="1"/>
  <c r="L33" i="21" a="1"/>
  <c r="L33" i="21" s="1"/>
  <c r="T34" i="21" s="1"/>
  <c r="B33" i="21" a="1"/>
  <c r="B33" i="21" s="1"/>
  <c r="E34" i="21" s="1"/>
  <c r="V33" i="20" a="1"/>
  <c r="V33" i="20" s="1"/>
  <c r="AD34" i="20" s="1"/>
  <c r="L33" i="20" a="1"/>
  <c r="L33" i="20" s="1"/>
  <c r="B33" i="20" a="1"/>
  <c r="B33" i="20" s="1"/>
  <c r="G34" i="20" s="1"/>
  <c r="V33" i="19" a="1"/>
  <c r="V33" i="19" s="1"/>
  <c r="AE20" i="19" s="1"/>
  <c r="L33" i="19" a="1"/>
  <c r="L33" i="19" s="1"/>
  <c r="B33" i="19" a="1"/>
  <c r="B33" i="19" s="1"/>
  <c r="K28" i="19" s="1"/>
  <c r="V33" i="18" a="1"/>
  <c r="V33" i="18" s="1"/>
  <c r="AC34" i="18" s="1"/>
  <c r="L33" i="18" a="1"/>
  <c r="L33" i="18" s="1"/>
  <c r="T34" i="18" s="1"/>
  <c r="B33" i="18" a="1"/>
  <c r="B33" i="18" s="1"/>
  <c r="H34" i="18" s="1"/>
  <c r="V33" i="17" a="1"/>
  <c r="V33" i="17" s="1"/>
  <c r="AC34" i="17" s="1"/>
  <c r="L33" i="17" a="1"/>
  <c r="L33" i="17" s="1"/>
  <c r="T34" i="17" s="1"/>
  <c r="B33" i="17" a="1"/>
  <c r="B33" i="17" s="1"/>
  <c r="I34" i="17" s="1"/>
  <c r="V33" i="16" a="1"/>
  <c r="V33" i="16" s="1"/>
  <c r="X34" i="16" s="1"/>
  <c r="L33" i="16" a="1"/>
  <c r="L33" i="16" s="1"/>
  <c r="R34" i="16" s="1"/>
  <c r="B33" i="16" a="1"/>
  <c r="B33" i="16" s="1"/>
  <c r="G34" i="16" s="1"/>
  <c r="V33" i="15" a="1"/>
  <c r="V33" i="15" s="1"/>
  <c r="Z34" i="15" s="1"/>
  <c r="L33" i="15" a="1"/>
  <c r="L33" i="15" s="1"/>
  <c r="Q34" i="15" s="1"/>
  <c r="B33" i="15" a="1"/>
  <c r="B33" i="15" s="1"/>
  <c r="I34" i="15" s="1"/>
  <c r="V33" i="14" a="1"/>
  <c r="V33" i="14" s="1"/>
  <c r="AE32" i="14" s="1"/>
  <c r="L33" i="14" a="1"/>
  <c r="L33" i="14" s="1"/>
  <c r="P34" i="14" s="1"/>
  <c r="B33" i="14" a="1"/>
  <c r="B33" i="14" s="1"/>
  <c r="F34" i="14" s="1"/>
  <c r="V33" i="13" a="1"/>
  <c r="V33" i="13" s="1"/>
  <c r="W34" i="13" s="1"/>
  <c r="L33" i="13" a="1"/>
  <c r="L33" i="13" s="1"/>
  <c r="O34" i="13" s="1"/>
  <c r="B33" i="13" a="1"/>
  <c r="B33" i="13" s="1"/>
  <c r="D34" i="13" s="1"/>
  <c r="AE6" i="18" l="1"/>
  <c r="AE23" i="18"/>
  <c r="AE7" i="18"/>
  <c r="AE27" i="18"/>
  <c r="AE30" i="18"/>
  <c r="AE11" i="18"/>
  <c r="AE31" i="18"/>
  <c r="AE14" i="18"/>
  <c r="W34" i="18"/>
  <c r="AE8" i="18"/>
  <c r="AE15" i="18"/>
  <c r="Z34" i="18"/>
  <c r="AE19" i="18"/>
  <c r="AA34" i="18"/>
  <c r="AE3" i="18"/>
  <c r="AE22" i="18"/>
  <c r="U6" i="15"/>
  <c r="U14" i="15"/>
  <c r="U22" i="15"/>
  <c r="U30" i="15"/>
  <c r="AE8" i="15"/>
  <c r="AE16" i="15"/>
  <c r="AE24" i="15"/>
  <c r="AE32" i="15"/>
  <c r="S34" i="15"/>
  <c r="AB34" i="15"/>
  <c r="U7" i="15"/>
  <c r="U15" i="15"/>
  <c r="U23" i="15"/>
  <c r="U31" i="15"/>
  <c r="AE9" i="15"/>
  <c r="AE17" i="15"/>
  <c r="AE25" i="15"/>
  <c r="L34" i="15"/>
  <c r="T34" i="15"/>
  <c r="AC34" i="15"/>
  <c r="U8" i="15"/>
  <c r="U16" i="15"/>
  <c r="U24" i="15"/>
  <c r="U32" i="15"/>
  <c r="AE10" i="15"/>
  <c r="AE18" i="15"/>
  <c r="AE26" i="15"/>
  <c r="M34" i="15"/>
  <c r="V34" i="15"/>
  <c r="AD34" i="15"/>
  <c r="U5" i="15"/>
  <c r="U21" i="15"/>
  <c r="AE7" i="15"/>
  <c r="AE23" i="15"/>
  <c r="AE31" i="15"/>
  <c r="AA34" i="15"/>
  <c r="U9" i="15"/>
  <c r="U17" i="15"/>
  <c r="U25" i="15"/>
  <c r="AE3" i="15"/>
  <c r="AE11" i="15"/>
  <c r="AE19" i="15"/>
  <c r="AE27" i="15"/>
  <c r="N34" i="15"/>
  <c r="W34" i="15"/>
  <c r="U10" i="15"/>
  <c r="U18" i="15"/>
  <c r="U26" i="15"/>
  <c r="AE4" i="15"/>
  <c r="AE12" i="15"/>
  <c r="AE20" i="15"/>
  <c r="AE28" i="15"/>
  <c r="O34" i="15"/>
  <c r="X34" i="15"/>
  <c r="U13" i="15"/>
  <c r="U29" i="15"/>
  <c r="AE15" i="15"/>
  <c r="R34" i="15"/>
  <c r="U3" i="15"/>
  <c r="U11" i="15"/>
  <c r="U19" i="15"/>
  <c r="U27" i="15"/>
  <c r="AE5" i="15"/>
  <c r="AE13" i="15"/>
  <c r="AE21" i="15"/>
  <c r="AE29" i="15"/>
  <c r="P34" i="15"/>
  <c r="Y34" i="15"/>
  <c r="U4" i="15"/>
  <c r="U12" i="15"/>
  <c r="U20" i="15"/>
  <c r="U28" i="15"/>
  <c r="AE6" i="15"/>
  <c r="AE14" i="15"/>
  <c r="AE22" i="15"/>
  <c r="AE30" i="15"/>
  <c r="U7" i="23"/>
  <c r="U15" i="23"/>
  <c r="U31" i="23"/>
  <c r="AE17" i="23"/>
  <c r="AE25" i="23"/>
  <c r="T34" i="23"/>
  <c r="U16" i="23"/>
  <c r="U24" i="23"/>
  <c r="AE10" i="23"/>
  <c r="AE26" i="23"/>
  <c r="M34" i="23"/>
  <c r="AD34" i="23"/>
  <c r="U3" i="23"/>
  <c r="U19" i="23"/>
  <c r="U27" i="23"/>
  <c r="AE5" i="23"/>
  <c r="AE21" i="23"/>
  <c r="P34" i="23"/>
  <c r="Y34" i="23"/>
  <c r="U12" i="23"/>
  <c r="U5" i="23"/>
  <c r="U13" i="23"/>
  <c r="U21" i="23"/>
  <c r="U29" i="23"/>
  <c r="AE7" i="23"/>
  <c r="AE15" i="23"/>
  <c r="AE23" i="23"/>
  <c r="R34" i="23"/>
  <c r="AA34" i="23"/>
  <c r="U23" i="23"/>
  <c r="AE9" i="23"/>
  <c r="L34" i="23"/>
  <c r="AC34" i="23"/>
  <c r="U8" i="23"/>
  <c r="U32" i="23"/>
  <c r="AE18" i="23"/>
  <c r="V34" i="23"/>
  <c r="U11" i="23"/>
  <c r="AE13" i="23"/>
  <c r="AE30" i="23"/>
  <c r="AE31" i="23"/>
  <c r="U6" i="23"/>
  <c r="U14" i="23"/>
  <c r="U22" i="23"/>
  <c r="U30" i="23"/>
  <c r="AE8" i="23"/>
  <c r="AE16" i="23"/>
  <c r="AE24" i="23"/>
  <c r="AE32" i="23"/>
  <c r="S34" i="23"/>
  <c r="AB34" i="23"/>
  <c r="U9" i="23"/>
  <c r="U17" i="23"/>
  <c r="U25" i="23"/>
  <c r="AE3" i="23"/>
  <c r="AE11" i="23"/>
  <c r="AE19" i="23"/>
  <c r="AE27" i="23"/>
  <c r="N34" i="23"/>
  <c r="W34" i="23"/>
  <c r="U10" i="23"/>
  <c r="U18" i="23"/>
  <c r="U26" i="23"/>
  <c r="AE4" i="23"/>
  <c r="AE12" i="23"/>
  <c r="AE20" i="23"/>
  <c r="AE28" i="23"/>
  <c r="O34" i="23"/>
  <c r="X34" i="23"/>
  <c r="AE29" i="23"/>
  <c r="U4" i="23"/>
  <c r="U20" i="23"/>
  <c r="U28" i="23"/>
  <c r="AE6" i="23"/>
  <c r="AE14" i="23"/>
  <c r="AE22" i="23"/>
  <c r="U5" i="24"/>
  <c r="U13" i="24"/>
  <c r="U21" i="24"/>
  <c r="U29" i="24"/>
  <c r="AE7" i="24"/>
  <c r="AE15" i="24"/>
  <c r="AE23" i="24"/>
  <c r="AE31" i="24"/>
  <c r="R34" i="24"/>
  <c r="AA34" i="24"/>
  <c r="U3" i="24"/>
  <c r="U19" i="24"/>
  <c r="U27" i="24"/>
  <c r="AE13" i="24"/>
  <c r="AE21" i="24"/>
  <c r="AE29" i="24"/>
  <c r="Y34" i="24"/>
  <c r="U28" i="24"/>
  <c r="AE32" i="24"/>
  <c r="T34" i="24"/>
  <c r="U8" i="24"/>
  <c r="U16" i="24"/>
  <c r="U24" i="24"/>
  <c r="U32" i="24"/>
  <c r="AE10" i="24"/>
  <c r="AE18" i="24"/>
  <c r="AE26" i="24"/>
  <c r="M34" i="24"/>
  <c r="V34" i="24"/>
  <c r="AD34" i="24"/>
  <c r="U11" i="24"/>
  <c r="AE5" i="24"/>
  <c r="P34" i="24"/>
  <c r="U4" i="24"/>
  <c r="U20" i="24"/>
  <c r="AE14" i="24"/>
  <c r="AE22" i="24"/>
  <c r="Q34" i="24"/>
  <c r="U6" i="24"/>
  <c r="U22" i="24"/>
  <c r="AE8" i="24"/>
  <c r="AE24" i="24"/>
  <c r="S34" i="24"/>
  <c r="U7" i="24"/>
  <c r="U23" i="24"/>
  <c r="U31" i="24"/>
  <c r="AE17" i="24"/>
  <c r="L34" i="24"/>
  <c r="U9" i="24"/>
  <c r="U17" i="24"/>
  <c r="U25" i="24"/>
  <c r="AE3" i="24"/>
  <c r="AE11" i="24"/>
  <c r="AE19" i="24"/>
  <c r="AE27" i="24"/>
  <c r="N34" i="24"/>
  <c r="W34" i="24"/>
  <c r="U12" i="24"/>
  <c r="AE6" i="24"/>
  <c r="AE30" i="24"/>
  <c r="Z34" i="24"/>
  <c r="U14" i="24"/>
  <c r="U30" i="24"/>
  <c r="AE16" i="24"/>
  <c r="AB34" i="24"/>
  <c r="U15" i="24"/>
  <c r="AE9" i="24"/>
  <c r="AE25" i="24"/>
  <c r="AC34" i="24"/>
  <c r="U10" i="24"/>
  <c r="U18" i="24"/>
  <c r="U26" i="24"/>
  <c r="AE4" i="24"/>
  <c r="AE12" i="24"/>
  <c r="AE20" i="24"/>
  <c r="AE28" i="24"/>
  <c r="U7" i="22"/>
  <c r="U15" i="22"/>
  <c r="U23" i="22"/>
  <c r="U31" i="22"/>
  <c r="R34" i="22"/>
  <c r="U8" i="22"/>
  <c r="U16" i="22"/>
  <c r="U24" i="22"/>
  <c r="U32" i="22"/>
  <c r="S34" i="22"/>
  <c r="U9" i="22"/>
  <c r="U17" i="22"/>
  <c r="U25" i="22"/>
  <c r="L34" i="22"/>
  <c r="T34" i="22"/>
  <c r="U22" i="22"/>
  <c r="U30" i="22"/>
  <c r="U10" i="22"/>
  <c r="U18" i="22"/>
  <c r="U26" i="22"/>
  <c r="M34" i="22"/>
  <c r="U14" i="22"/>
  <c r="Q34" i="22"/>
  <c r="U3" i="22"/>
  <c r="U11" i="22"/>
  <c r="U19" i="22"/>
  <c r="U27" i="22"/>
  <c r="N34" i="22"/>
  <c r="U4" i="22"/>
  <c r="U12" i="22"/>
  <c r="U20" i="22"/>
  <c r="U28" i="22"/>
  <c r="O34" i="22"/>
  <c r="U6" i="22"/>
  <c r="U5" i="22"/>
  <c r="U13" i="22"/>
  <c r="U21" i="22"/>
  <c r="U29" i="22"/>
  <c r="U8" i="21"/>
  <c r="U24" i="21"/>
  <c r="AE10" i="21"/>
  <c r="AE26" i="21"/>
  <c r="V34" i="21"/>
  <c r="U9" i="21"/>
  <c r="U17" i="21"/>
  <c r="U25" i="21"/>
  <c r="AE3" i="21"/>
  <c r="AE11" i="21"/>
  <c r="AE19" i="21"/>
  <c r="AE27" i="21"/>
  <c r="N34" i="21"/>
  <c r="W34" i="21"/>
  <c r="U10" i="21"/>
  <c r="U18" i="21"/>
  <c r="U26" i="21"/>
  <c r="AE4" i="21"/>
  <c r="AE12" i="21"/>
  <c r="AE20" i="21"/>
  <c r="AE28" i="21"/>
  <c r="O34" i="21"/>
  <c r="X34" i="21"/>
  <c r="U3" i="21"/>
  <c r="U11" i="21"/>
  <c r="U19" i="21"/>
  <c r="U27" i="21"/>
  <c r="AE5" i="21"/>
  <c r="AE13" i="21"/>
  <c r="AE21" i="21"/>
  <c r="AE29" i="21"/>
  <c r="P34" i="21"/>
  <c r="Y34" i="21"/>
  <c r="U4" i="21"/>
  <c r="U12" i="21"/>
  <c r="U20" i="21"/>
  <c r="U28" i="21"/>
  <c r="AE6" i="21"/>
  <c r="AE14" i="21"/>
  <c r="AE22" i="21"/>
  <c r="AE30" i="21"/>
  <c r="Q34" i="21"/>
  <c r="Z34" i="21"/>
  <c r="U5" i="21"/>
  <c r="U13" i="21"/>
  <c r="U21" i="21"/>
  <c r="U29" i="21"/>
  <c r="AE7" i="21"/>
  <c r="AE15" i="21"/>
  <c r="AE23" i="21"/>
  <c r="AE31" i="21"/>
  <c r="AA34" i="21"/>
  <c r="U16" i="21"/>
  <c r="U32" i="21"/>
  <c r="AE18" i="21"/>
  <c r="M34" i="21"/>
  <c r="AD34" i="21"/>
  <c r="R34" i="21"/>
  <c r="U6" i="21"/>
  <c r="U14" i="21"/>
  <c r="U22" i="21"/>
  <c r="U30" i="21"/>
  <c r="AE8" i="21"/>
  <c r="AE16" i="21"/>
  <c r="AE24" i="21"/>
  <c r="AE32" i="21"/>
  <c r="S34" i="21"/>
  <c r="AB34" i="21"/>
  <c r="U7" i="21"/>
  <c r="U15" i="21"/>
  <c r="U23" i="21"/>
  <c r="U31" i="21"/>
  <c r="AE9" i="21"/>
  <c r="AE17" i="21"/>
  <c r="AE25" i="21"/>
  <c r="L34" i="21"/>
  <c r="M34" i="20"/>
  <c r="U32" i="20"/>
  <c r="U24" i="20"/>
  <c r="U16" i="20"/>
  <c r="U8" i="20"/>
  <c r="T34" i="20"/>
  <c r="L34" i="20"/>
  <c r="U31" i="20"/>
  <c r="U23" i="20"/>
  <c r="U15" i="20"/>
  <c r="U7" i="20"/>
  <c r="S34" i="20"/>
  <c r="U30" i="20"/>
  <c r="U22" i="20"/>
  <c r="U14" i="20"/>
  <c r="U6" i="20"/>
  <c r="R34" i="20"/>
  <c r="U29" i="20"/>
  <c r="U21" i="20"/>
  <c r="U13" i="20"/>
  <c r="U5" i="20"/>
  <c r="Q34" i="20"/>
  <c r="U28" i="20"/>
  <c r="U20" i="20"/>
  <c r="U12" i="20"/>
  <c r="U4" i="20"/>
  <c r="P34" i="20"/>
  <c r="U27" i="20"/>
  <c r="U19" i="20"/>
  <c r="U11" i="20"/>
  <c r="U3" i="20"/>
  <c r="O34" i="20"/>
  <c r="U26" i="20"/>
  <c r="U18" i="20"/>
  <c r="U10" i="20"/>
  <c r="N34" i="20"/>
  <c r="U25" i="20"/>
  <c r="U17" i="20"/>
  <c r="U9" i="20"/>
  <c r="AE3" i="20"/>
  <c r="AE11" i="20"/>
  <c r="AE19" i="20"/>
  <c r="AE27" i="20"/>
  <c r="W34" i="20"/>
  <c r="AE4" i="20"/>
  <c r="AE12" i="20"/>
  <c r="AE20" i="20"/>
  <c r="AE28" i="20"/>
  <c r="X34" i="20"/>
  <c r="AE5" i="20"/>
  <c r="AE13" i="20"/>
  <c r="AE21" i="20"/>
  <c r="AE29" i="20"/>
  <c r="Y34" i="20"/>
  <c r="AE6" i="20"/>
  <c r="AE14" i="20"/>
  <c r="AE22" i="20"/>
  <c r="AE30" i="20"/>
  <c r="Z34" i="20"/>
  <c r="AE7" i="20"/>
  <c r="AE15" i="20"/>
  <c r="AE23" i="20"/>
  <c r="AE31" i="20"/>
  <c r="AA34" i="20"/>
  <c r="AE8" i="20"/>
  <c r="AE16" i="20"/>
  <c r="AE24" i="20"/>
  <c r="AE32" i="20"/>
  <c r="AB34" i="20"/>
  <c r="AE9" i="20"/>
  <c r="AE17" i="20"/>
  <c r="AE25" i="20"/>
  <c r="AC34" i="20"/>
  <c r="AE10" i="20"/>
  <c r="AE18" i="20"/>
  <c r="AE26" i="20"/>
  <c r="V34" i="20"/>
  <c r="U25" i="19"/>
  <c r="U17" i="19"/>
  <c r="U9" i="19"/>
  <c r="T34" i="19"/>
  <c r="L34" i="19"/>
  <c r="U32" i="19"/>
  <c r="U24" i="19"/>
  <c r="U16" i="19"/>
  <c r="U8" i="19"/>
  <c r="S34" i="19"/>
  <c r="U31" i="19"/>
  <c r="U23" i="19"/>
  <c r="U15" i="19"/>
  <c r="U7" i="19"/>
  <c r="R34" i="19"/>
  <c r="U20" i="19"/>
  <c r="U4" i="19"/>
  <c r="O34" i="19"/>
  <c r="U27" i="19"/>
  <c r="U19" i="19"/>
  <c r="U11" i="19"/>
  <c r="U3" i="19"/>
  <c r="N34" i="19"/>
  <c r="U26" i="19"/>
  <c r="U18" i="19"/>
  <c r="U10" i="19"/>
  <c r="M34" i="19"/>
  <c r="U30" i="19"/>
  <c r="U22" i="19"/>
  <c r="U14" i="19"/>
  <c r="U6" i="19"/>
  <c r="Q34" i="19"/>
  <c r="U29" i="19"/>
  <c r="U21" i="19"/>
  <c r="U13" i="19"/>
  <c r="U5" i="19"/>
  <c r="P34" i="19"/>
  <c r="U28" i="19"/>
  <c r="U12" i="19"/>
  <c r="X34" i="19"/>
  <c r="AE6" i="19"/>
  <c r="AE22" i="19"/>
  <c r="Y34" i="19"/>
  <c r="AE7" i="19"/>
  <c r="AE15" i="19"/>
  <c r="AE23" i="19"/>
  <c r="AE31" i="19"/>
  <c r="Z34" i="19"/>
  <c r="AE8" i="19"/>
  <c r="AE16" i="19"/>
  <c r="AE24" i="19"/>
  <c r="AE32" i="19"/>
  <c r="V34" i="19"/>
  <c r="AD34" i="19"/>
  <c r="AE4" i="19"/>
  <c r="AE12" i="19"/>
  <c r="AE28" i="19"/>
  <c r="W34" i="19"/>
  <c r="AE5" i="19"/>
  <c r="AE13" i="19"/>
  <c r="AE21" i="19"/>
  <c r="AE29" i="19"/>
  <c r="AE14" i="19"/>
  <c r="AE30" i="19"/>
  <c r="AA34" i="19"/>
  <c r="AE9" i="19"/>
  <c r="AE17" i="19"/>
  <c r="AE25" i="19"/>
  <c r="AB34" i="19"/>
  <c r="AE10" i="19"/>
  <c r="AE18" i="19"/>
  <c r="AE26" i="19"/>
  <c r="AC34" i="19"/>
  <c r="AE3" i="19"/>
  <c r="AE11" i="19"/>
  <c r="AE19" i="19"/>
  <c r="AE27" i="19"/>
  <c r="U4" i="18"/>
  <c r="U28" i="18"/>
  <c r="U5" i="18"/>
  <c r="U13" i="18"/>
  <c r="U21" i="18"/>
  <c r="U29" i="18"/>
  <c r="R34" i="18"/>
  <c r="U8" i="18"/>
  <c r="U16" i="18"/>
  <c r="U24" i="18"/>
  <c r="U32" i="18"/>
  <c r="AE10" i="18"/>
  <c r="AE18" i="18"/>
  <c r="AE26" i="18"/>
  <c r="M34" i="18"/>
  <c r="V34" i="18"/>
  <c r="AD34" i="18"/>
  <c r="U9" i="18"/>
  <c r="U25" i="18"/>
  <c r="U17" i="18"/>
  <c r="N34" i="18"/>
  <c r="U10" i="18"/>
  <c r="U18" i="18"/>
  <c r="U26" i="18"/>
  <c r="AE4" i="18"/>
  <c r="AE12" i="18"/>
  <c r="AE20" i="18"/>
  <c r="AE28" i="18"/>
  <c r="O34" i="18"/>
  <c r="X34" i="18"/>
  <c r="U3" i="18"/>
  <c r="U11" i="18"/>
  <c r="U19" i="18"/>
  <c r="U27" i="18"/>
  <c r="AE5" i="18"/>
  <c r="AE13" i="18"/>
  <c r="AE21" i="18"/>
  <c r="AE29" i="18"/>
  <c r="P34" i="18"/>
  <c r="Y34" i="18"/>
  <c r="U20" i="18"/>
  <c r="Q34" i="18"/>
  <c r="U12" i="18"/>
  <c r="U6" i="18"/>
  <c r="U14" i="18"/>
  <c r="U22" i="18"/>
  <c r="U30" i="18"/>
  <c r="AE16" i="18"/>
  <c r="AE24" i="18"/>
  <c r="AE32" i="18"/>
  <c r="S34" i="18"/>
  <c r="AB34" i="18"/>
  <c r="U7" i="18"/>
  <c r="U15" i="18"/>
  <c r="U23" i="18"/>
  <c r="U31" i="18"/>
  <c r="AE9" i="18"/>
  <c r="AE17" i="18"/>
  <c r="AE25" i="18"/>
  <c r="L34" i="18"/>
  <c r="U8" i="17"/>
  <c r="U16" i="17"/>
  <c r="U24" i="17"/>
  <c r="U32" i="17"/>
  <c r="AE10" i="17"/>
  <c r="AE18" i="17"/>
  <c r="AE26" i="17"/>
  <c r="M34" i="17"/>
  <c r="V34" i="17"/>
  <c r="AD34" i="17"/>
  <c r="U9" i="17"/>
  <c r="U17" i="17"/>
  <c r="U25" i="17"/>
  <c r="AE3" i="17"/>
  <c r="AE11" i="17"/>
  <c r="AE19" i="17"/>
  <c r="AE27" i="17"/>
  <c r="N34" i="17"/>
  <c r="W34" i="17"/>
  <c r="U10" i="17"/>
  <c r="U18" i="17"/>
  <c r="U26" i="17"/>
  <c r="AE4" i="17"/>
  <c r="AE12" i="17"/>
  <c r="AE20" i="17"/>
  <c r="AE28" i="17"/>
  <c r="O34" i="17"/>
  <c r="X34" i="17"/>
  <c r="U3" i="17"/>
  <c r="U11" i="17"/>
  <c r="U19" i="17"/>
  <c r="U27" i="17"/>
  <c r="AE5" i="17"/>
  <c r="AE13" i="17"/>
  <c r="AE21" i="17"/>
  <c r="AE29" i="17"/>
  <c r="P34" i="17"/>
  <c r="Y34" i="17"/>
  <c r="U4" i="17"/>
  <c r="U12" i="17"/>
  <c r="U20" i="17"/>
  <c r="U28" i="17"/>
  <c r="AE6" i="17"/>
  <c r="AE14" i="17"/>
  <c r="AE22" i="17"/>
  <c r="AE30" i="17"/>
  <c r="Q34" i="17"/>
  <c r="Z34" i="17"/>
  <c r="U5" i="17"/>
  <c r="U13" i="17"/>
  <c r="U21" i="17"/>
  <c r="U29" i="17"/>
  <c r="AE7" i="17"/>
  <c r="AE15" i="17"/>
  <c r="AE23" i="17"/>
  <c r="AE31" i="17"/>
  <c r="R34" i="17"/>
  <c r="AA34" i="17"/>
  <c r="U6" i="17"/>
  <c r="U14" i="17"/>
  <c r="U22" i="17"/>
  <c r="U30" i="17"/>
  <c r="AE8" i="17"/>
  <c r="AE16" i="17"/>
  <c r="AE24" i="17"/>
  <c r="AE32" i="17"/>
  <c r="S34" i="17"/>
  <c r="AB34" i="17"/>
  <c r="U7" i="17"/>
  <c r="U15" i="17"/>
  <c r="U23" i="17"/>
  <c r="U31" i="17"/>
  <c r="AE9" i="17"/>
  <c r="AE17" i="17"/>
  <c r="AE25" i="17"/>
  <c r="L34" i="17"/>
  <c r="U16" i="16"/>
  <c r="U24" i="16"/>
  <c r="U9" i="16"/>
  <c r="U17" i="16"/>
  <c r="U25" i="16"/>
  <c r="L34" i="16"/>
  <c r="T34" i="16"/>
  <c r="S34" i="16"/>
  <c r="U4" i="16"/>
  <c r="U12" i="16"/>
  <c r="U20" i="16"/>
  <c r="U28" i="16"/>
  <c r="O34" i="16"/>
  <c r="U11" i="16"/>
  <c r="U19" i="16"/>
  <c r="U5" i="16"/>
  <c r="U13" i="16"/>
  <c r="U21" i="16"/>
  <c r="U29" i="16"/>
  <c r="P34" i="16"/>
  <c r="U18" i="16"/>
  <c r="U27" i="16"/>
  <c r="U6" i="16"/>
  <c r="U14" i="16"/>
  <c r="U22" i="16"/>
  <c r="U30" i="16"/>
  <c r="Q34" i="16"/>
  <c r="U8" i="16"/>
  <c r="U32" i="16"/>
  <c r="U10" i="16"/>
  <c r="U26" i="16"/>
  <c r="M34" i="16"/>
  <c r="U3" i="16"/>
  <c r="N34" i="16"/>
  <c r="U7" i="16"/>
  <c r="U15" i="16"/>
  <c r="U23" i="16"/>
  <c r="U31" i="16"/>
  <c r="U6" i="14"/>
  <c r="U14" i="14"/>
  <c r="U22" i="14"/>
  <c r="U30" i="14"/>
  <c r="Q34" i="14"/>
  <c r="Z34" i="14"/>
  <c r="U7" i="14"/>
  <c r="U15" i="14"/>
  <c r="U23" i="14"/>
  <c r="U31" i="14"/>
  <c r="R34" i="14"/>
  <c r="AA34" i="14"/>
  <c r="U8" i="14"/>
  <c r="U16" i="14"/>
  <c r="U24" i="14"/>
  <c r="U32" i="14"/>
  <c r="S34" i="14"/>
  <c r="AB34" i="14"/>
  <c r="U18" i="14"/>
  <c r="V34" i="14"/>
  <c r="N34" i="14"/>
  <c r="U9" i="14"/>
  <c r="U17" i="14"/>
  <c r="U25" i="14"/>
  <c r="L34" i="14"/>
  <c r="T34" i="14"/>
  <c r="AC34" i="14"/>
  <c r="U10" i="14"/>
  <c r="M34" i="14"/>
  <c r="U3" i="14"/>
  <c r="U11" i="14"/>
  <c r="U27" i="14"/>
  <c r="W34" i="14"/>
  <c r="U4" i="14"/>
  <c r="U12" i="14"/>
  <c r="U20" i="14"/>
  <c r="U28" i="14"/>
  <c r="O34" i="14"/>
  <c r="X34" i="14"/>
  <c r="U26" i="14"/>
  <c r="AD34" i="14"/>
  <c r="U19" i="14"/>
  <c r="U5" i="14"/>
  <c r="U13" i="14"/>
  <c r="U21" i="14"/>
  <c r="U29" i="14"/>
  <c r="Y34" i="14"/>
  <c r="AE5" i="22"/>
  <c r="AE13" i="22"/>
  <c r="AE21" i="22"/>
  <c r="AE29" i="22"/>
  <c r="Y34" i="22"/>
  <c r="AE6" i="22"/>
  <c r="AE14" i="22"/>
  <c r="AE22" i="22"/>
  <c r="AE30" i="22"/>
  <c r="Z34" i="22"/>
  <c r="AE7" i="22"/>
  <c r="AE15" i="22"/>
  <c r="AE23" i="22"/>
  <c r="AE31" i="22"/>
  <c r="AA34" i="22"/>
  <c r="AE8" i="22"/>
  <c r="AE16" i="22"/>
  <c r="AE24" i="22"/>
  <c r="AE32" i="22"/>
  <c r="AB34" i="22"/>
  <c r="AE12" i="22"/>
  <c r="AE9" i="22"/>
  <c r="AE17" i="22"/>
  <c r="AE25" i="22"/>
  <c r="AC34" i="22"/>
  <c r="AE28" i="22"/>
  <c r="AE10" i="22"/>
  <c r="AE18" i="22"/>
  <c r="AE26" i="22"/>
  <c r="V34" i="22"/>
  <c r="AD34" i="22"/>
  <c r="AE4" i="22"/>
  <c r="AE20" i="22"/>
  <c r="X34" i="22"/>
  <c r="AE3" i="22"/>
  <c r="AE11" i="22"/>
  <c r="AE19" i="22"/>
  <c r="AE27" i="22"/>
  <c r="AE3" i="13"/>
  <c r="X34" i="13"/>
  <c r="AE4" i="13"/>
  <c r="AE12" i="13"/>
  <c r="AE20" i="13"/>
  <c r="AE28" i="13"/>
  <c r="Y34" i="13"/>
  <c r="AE5" i="13"/>
  <c r="AE13" i="13"/>
  <c r="AE21" i="13"/>
  <c r="AE29" i="13"/>
  <c r="Z34" i="13"/>
  <c r="AE6" i="13"/>
  <c r="AE14" i="13"/>
  <c r="AE22" i="13"/>
  <c r="AE30" i="13"/>
  <c r="AA34" i="13"/>
  <c r="AE11" i="13"/>
  <c r="AE27" i="13"/>
  <c r="AE7" i="13"/>
  <c r="AE15" i="13"/>
  <c r="AE23" i="13"/>
  <c r="AE31" i="13"/>
  <c r="AB34" i="13"/>
  <c r="AE8" i="13"/>
  <c r="AE16" i="13"/>
  <c r="AE24" i="13"/>
  <c r="AE32" i="13"/>
  <c r="AC34" i="13"/>
  <c r="AE9" i="13"/>
  <c r="AE17" i="13"/>
  <c r="AE25" i="13"/>
  <c r="V34" i="13"/>
  <c r="AD34" i="13"/>
  <c r="AE19" i="13"/>
  <c r="AE10" i="13"/>
  <c r="AE18" i="13"/>
  <c r="AE26" i="13"/>
  <c r="U3" i="13"/>
  <c r="U11" i="13"/>
  <c r="U19" i="13"/>
  <c r="U27" i="13"/>
  <c r="P34" i="13"/>
  <c r="U4" i="13"/>
  <c r="U12" i="13"/>
  <c r="U20" i="13"/>
  <c r="U28" i="13"/>
  <c r="Q34" i="13"/>
  <c r="R34" i="13"/>
  <c r="U5" i="13"/>
  <c r="U13" i="13"/>
  <c r="U21" i="13"/>
  <c r="U29" i="13"/>
  <c r="U6" i="13"/>
  <c r="U14" i="13"/>
  <c r="U22" i="13"/>
  <c r="U30" i="13"/>
  <c r="S34" i="13"/>
  <c r="U7" i="13"/>
  <c r="U15" i="13"/>
  <c r="U23" i="13"/>
  <c r="U31" i="13"/>
  <c r="L34" i="13"/>
  <c r="T34" i="13"/>
  <c r="M34" i="13"/>
  <c r="U8" i="13"/>
  <c r="U16" i="13"/>
  <c r="U24" i="13"/>
  <c r="U32" i="13"/>
  <c r="U9" i="13"/>
  <c r="U17" i="13"/>
  <c r="U25" i="13"/>
  <c r="N34" i="13"/>
  <c r="U10" i="13"/>
  <c r="U18" i="13"/>
  <c r="U26" i="13"/>
  <c r="K4" i="24"/>
  <c r="K12" i="24"/>
  <c r="K20" i="24"/>
  <c r="K28" i="24"/>
  <c r="I34" i="24"/>
  <c r="K13" i="24"/>
  <c r="J34" i="24"/>
  <c r="K6" i="24"/>
  <c r="K14" i="24"/>
  <c r="K22" i="24"/>
  <c r="K30" i="24"/>
  <c r="C34" i="24"/>
  <c r="K7" i="24"/>
  <c r="K15" i="24"/>
  <c r="K23" i="24"/>
  <c r="K31" i="24"/>
  <c r="D34" i="24"/>
  <c r="K18" i="24"/>
  <c r="K11" i="24"/>
  <c r="K27" i="24"/>
  <c r="K21" i="24"/>
  <c r="B34" i="24"/>
  <c r="K8" i="24"/>
  <c r="K16" i="24"/>
  <c r="K24" i="24"/>
  <c r="K32" i="24"/>
  <c r="E34" i="24"/>
  <c r="K10" i="24"/>
  <c r="K26" i="24"/>
  <c r="G34" i="24"/>
  <c r="K3" i="24"/>
  <c r="K19" i="24"/>
  <c r="H34" i="24"/>
  <c r="K5" i="24"/>
  <c r="K29" i="24"/>
  <c r="K9" i="24"/>
  <c r="K17" i="24"/>
  <c r="K25" i="24"/>
  <c r="K28" i="23"/>
  <c r="K5" i="23"/>
  <c r="K13" i="23"/>
  <c r="K21" i="23"/>
  <c r="K29" i="23"/>
  <c r="B34" i="23"/>
  <c r="J34" i="23"/>
  <c r="K20" i="23"/>
  <c r="I34" i="23"/>
  <c r="K6" i="23"/>
  <c r="K14" i="23"/>
  <c r="K22" i="23"/>
  <c r="K30" i="23"/>
  <c r="C34" i="23"/>
  <c r="K7" i="23"/>
  <c r="K15" i="23"/>
  <c r="K23" i="23"/>
  <c r="K31" i="23"/>
  <c r="D34" i="23"/>
  <c r="K8" i="23"/>
  <c r="K16" i="23"/>
  <c r="K24" i="23"/>
  <c r="K32" i="23"/>
  <c r="E34" i="23"/>
  <c r="K4" i="23"/>
  <c r="K9" i="23"/>
  <c r="K17" i="23"/>
  <c r="K25" i="23"/>
  <c r="F34" i="23"/>
  <c r="K10" i="23"/>
  <c r="K18" i="23"/>
  <c r="K26" i="23"/>
  <c r="G34" i="23"/>
  <c r="K12" i="23"/>
  <c r="K3" i="23"/>
  <c r="K11" i="23"/>
  <c r="K19" i="23"/>
  <c r="K27" i="23"/>
  <c r="K30" i="22"/>
  <c r="K7" i="22"/>
  <c r="K15" i="22"/>
  <c r="K23" i="22"/>
  <c r="K31" i="22"/>
  <c r="D34" i="22"/>
  <c r="K8" i="22"/>
  <c r="K16" i="22"/>
  <c r="K24" i="22"/>
  <c r="K32" i="22"/>
  <c r="E34" i="22"/>
  <c r="K14" i="22"/>
  <c r="K9" i="22"/>
  <c r="K17" i="22"/>
  <c r="K25" i="22"/>
  <c r="F34" i="22"/>
  <c r="K6" i="22"/>
  <c r="K10" i="22"/>
  <c r="K18" i="22"/>
  <c r="K26" i="22"/>
  <c r="G34" i="22"/>
  <c r="K22" i="22"/>
  <c r="C34" i="22"/>
  <c r="K3" i="22"/>
  <c r="K11" i="22"/>
  <c r="K19" i="22"/>
  <c r="K27" i="22"/>
  <c r="H34" i="22"/>
  <c r="K4" i="22"/>
  <c r="K12" i="22"/>
  <c r="K20" i="22"/>
  <c r="K28" i="22"/>
  <c r="I34" i="22"/>
  <c r="K5" i="22"/>
  <c r="K13" i="22"/>
  <c r="K21" i="22"/>
  <c r="K29" i="22"/>
  <c r="B34" i="22"/>
  <c r="K9" i="21"/>
  <c r="K17" i="21"/>
  <c r="K25" i="21"/>
  <c r="F34" i="21"/>
  <c r="K26" i="21"/>
  <c r="K3" i="21"/>
  <c r="K11" i="21"/>
  <c r="K19" i="21"/>
  <c r="K27" i="21"/>
  <c r="H34" i="21"/>
  <c r="K10" i="21"/>
  <c r="K18" i="21"/>
  <c r="G34" i="21"/>
  <c r="K4" i="21"/>
  <c r="K12" i="21"/>
  <c r="K20" i="21"/>
  <c r="K28" i="21"/>
  <c r="I34" i="21"/>
  <c r="K5" i="21"/>
  <c r="K13" i="21"/>
  <c r="K21" i="21"/>
  <c r="K29" i="21"/>
  <c r="B34" i="21"/>
  <c r="J34" i="21"/>
  <c r="K6" i="21"/>
  <c r="K14" i="21"/>
  <c r="K22" i="21"/>
  <c r="K30" i="21"/>
  <c r="C34" i="21"/>
  <c r="K7" i="21"/>
  <c r="K15" i="21"/>
  <c r="K23" i="21"/>
  <c r="K31" i="21"/>
  <c r="D34" i="21"/>
  <c r="K8" i="21"/>
  <c r="K16" i="21"/>
  <c r="K24" i="21"/>
  <c r="K32" i="21"/>
  <c r="K12" i="20"/>
  <c r="K3" i="20"/>
  <c r="K11" i="20"/>
  <c r="K19" i="20"/>
  <c r="K27" i="20"/>
  <c r="H34" i="20"/>
  <c r="K28" i="20"/>
  <c r="K5" i="20"/>
  <c r="K13" i="20"/>
  <c r="K21" i="20"/>
  <c r="K29" i="20"/>
  <c r="B34" i="20"/>
  <c r="J34" i="20"/>
  <c r="K6" i="20"/>
  <c r="K14" i="20"/>
  <c r="K22" i="20"/>
  <c r="K30" i="20"/>
  <c r="C34" i="20"/>
  <c r="K7" i="20"/>
  <c r="K15" i="20"/>
  <c r="K23" i="20"/>
  <c r="K31" i="20"/>
  <c r="D34" i="20"/>
  <c r="K20" i="20"/>
  <c r="K8" i="20"/>
  <c r="K16" i="20"/>
  <c r="K24" i="20"/>
  <c r="K32" i="20"/>
  <c r="E34" i="20"/>
  <c r="K9" i="20"/>
  <c r="K17" i="20"/>
  <c r="K25" i="20"/>
  <c r="F34" i="20"/>
  <c r="K4" i="20"/>
  <c r="I34" i="20"/>
  <c r="K10" i="20"/>
  <c r="K18" i="20"/>
  <c r="K26" i="20"/>
  <c r="G34" i="19"/>
  <c r="K5" i="19"/>
  <c r="K13" i="19"/>
  <c r="K21" i="19"/>
  <c r="K29" i="19"/>
  <c r="H34" i="19"/>
  <c r="K14" i="19"/>
  <c r="K30" i="19"/>
  <c r="I34" i="19"/>
  <c r="K7" i="19"/>
  <c r="K15" i="19"/>
  <c r="K23" i="19"/>
  <c r="K31" i="19"/>
  <c r="K6" i="19"/>
  <c r="K22" i="19"/>
  <c r="B34" i="19"/>
  <c r="J34" i="19"/>
  <c r="K8" i="19"/>
  <c r="K16" i="19"/>
  <c r="K24" i="19"/>
  <c r="K32" i="19"/>
  <c r="C34" i="19"/>
  <c r="K9" i="19"/>
  <c r="K17" i="19"/>
  <c r="K25" i="19"/>
  <c r="D34" i="19"/>
  <c r="K10" i="19"/>
  <c r="K18" i="19"/>
  <c r="K26" i="19"/>
  <c r="E34" i="19"/>
  <c r="K3" i="19"/>
  <c r="K11" i="19"/>
  <c r="K19" i="19"/>
  <c r="K27" i="19"/>
  <c r="F34" i="19"/>
  <c r="K4" i="19"/>
  <c r="K12" i="19"/>
  <c r="K20" i="19"/>
  <c r="K4" i="18"/>
  <c r="K12" i="18"/>
  <c r="K20" i="18"/>
  <c r="K28" i="18"/>
  <c r="I34" i="18"/>
  <c r="J34" i="18"/>
  <c r="K14" i="18"/>
  <c r="K7" i="18"/>
  <c r="K15" i="18"/>
  <c r="K23" i="18"/>
  <c r="K31" i="18"/>
  <c r="D34" i="18"/>
  <c r="K21" i="18"/>
  <c r="K6" i="18"/>
  <c r="K8" i="18"/>
  <c r="K16" i="18"/>
  <c r="K24" i="18"/>
  <c r="K32" i="18"/>
  <c r="E34" i="18"/>
  <c r="K5" i="18"/>
  <c r="K9" i="18"/>
  <c r="K17" i="18"/>
  <c r="K25" i="18"/>
  <c r="F34" i="18"/>
  <c r="K13" i="18"/>
  <c r="B34" i="18"/>
  <c r="K22" i="18"/>
  <c r="K10" i="18"/>
  <c r="K18" i="18"/>
  <c r="K26" i="18"/>
  <c r="G34" i="18"/>
  <c r="K29" i="18"/>
  <c r="K30" i="18"/>
  <c r="C34" i="18"/>
  <c r="K3" i="18"/>
  <c r="K11" i="18"/>
  <c r="K19" i="18"/>
  <c r="K27" i="18"/>
  <c r="K14" i="17"/>
  <c r="K5" i="17"/>
  <c r="K13" i="17"/>
  <c r="K21" i="17"/>
  <c r="K29" i="17"/>
  <c r="B34" i="17"/>
  <c r="J34" i="17"/>
  <c r="K7" i="17"/>
  <c r="K15" i="17"/>
  <c r="K23" i="17"/>
  <c r="K31" i="17"/>
  <c r="D34" i="17"/>
  <c r="K8" i="17"/>
  <c r="K16" i="17"/>
  <c r="K24" i="17"/>
  <c r="K32" i="17"/>
  <c r="E34" i="17"/>
  <c r="K9" i="17"/>
  <c r="K17" i="17"/>
  <c r="K25" i="17"/>
  <c r="F34" i="17"/>
  <c r="K6" i="17"/>
  <c r="K22" i="17"/>
  <c r="K10" i="17"/>
  <c r="K18" i="17"/>
  <c r="K26" i="17"/>
  <c r="G34" i="17"/>
  <c r="K3" i="17"/>
  <c r="K11" i="17"/>
  <c r="K19" i="17"/>
  <c r="K27" i="17"/>
  <c r="H34" i="17"/>
  <c r="K30" i="17"/>
  <c r="C34" i="17"/>
  <c r="K4" i="17"/>
  <c r="K12" i="17"/>
  <c r="K20" i="17"/>
  <c r="K28" i="17"/>
  <c r="K6" i="16"/>
  <c r="K14" i="16"/>
  <c r="K22" i="16"/>
  <c r="K30" i="16"/>
  <c r="I34" i="16"/>
  <c r="K7" i="16"/>
  <c r="K15" i="16"/>
  <c r="K23" i="16"/>
  <c r="K31" i="16"/>
  <c r="B34" i="16"/>
  <c r="J34" i="16"/>
  <c r="K13" i="16"/>
  <c r="K8" i="16"/>
  <c r="K16" i="16"/>
  <c r="K24" i="16"/>
  <c r="K32" i="16"/>
  <c r="C34" i="16"/>
  <c r="K5" i="16"/>
  <c r="K9" i="16"/>
  <c r="K17" i="16"/>
  <c r="K25" i="16"/>
  <c r="D34" i="16"/>
  <c r="K21" i="16"/>
  <c r="K10" i="16"/>
  <c r="K18" i="16"/>
  <c r="K26" i="16"/>
  <c r="E34" i="16"/>
  <c r="H34" i="16"/>
  <c r="K3" i="16"/>
  <c r="K11" i="16"/>
  <c r="K19" i="16"/>
  <c r="K27" i="16"/>
  <c r="F34" i="16"/>
  <c r="K29" i="16"/>
  <c r="K4" i="16"/>
  <c r="K12" i="16"/>
  <c r="K20" i="16"/>
  <c r="K28" i="16"/>
  <c r="K8" i="15"/>
  <c r="K32" i="15"/>
  <c r="K9" i="15"/>
  <c r="K17" i="15"/>
  <c r="K25" i="15"/>
  <c r="G34" i="15"/>
  <c r="K10" i="15"/>
  <c r="K18" i="15"/>
  <c r="K26" i="15"/>
  <c r="F34" i="15"/>
  <c r="K24" i="15"/>
  <c r="K3" i="15"/>
  <c r="K11" i="15"/>
  <c r="K19" i="15"/>
  <c r="K27" i="15"/>
  <c r="E34" i="15"/>
  <c r="K16" i="15"/>
  <c r="H34" i="15"/>
  <c r="K4" i="15"/>
  <c r="K12" i="15"/>
  <c r="K20" i="15"/>
  <c r="K28" i="15"/>
  <c r="D34" i="15"/>
  <c r="K5" i="15"/>
  <c r="K13" i="15"/>
  <c r="K21" i="15"/>
  <c r="K29" i="15"/>
  <c r="B34" i="15"/>
  <c r="C34" i="15"/>
  <c r="K6" i="15"/>
  <c r="K14" i="15"/>
  <c r="K22" i="15"/>
  <c r="K30" i="15"/>
  <c r="J34" i="15"/>
  <c r="K7" i="15"/>
  <c r="K15" i="15"/>
  <c r="K23" i="15"/>
  <c r="K31" i="15"/>
  <c r="K13" i="14"/>
  <c r="K4" i="14"/>
  <c r="K12" i="14"/>
  <c r="K20" i="14"/>
  <c r="K28" i="14"/>
  <c r="G34" i="14"/>
  <c r="K6" i="14"/>
  <c r="K14" i="14"/>
  <c r="K22" i="14"/>
  <c r="K30" i="14"/>
  <c r="I34" i="14"/>
  <c r="K7" i="14"/>
  <c r="K15" i="14"/>
  <c r="K23" i="14"/>
  <c r="K31" i="14"/>
  <c r="B34" i="14"/>
  <c r="J34" i="14"/>
  <c r="K5" i="14"/>
  <c r="K8" i="14"/>
  <c r="K16" i="14"/>
  <c r="K24" i="14"/>
  <c r="K32" i="14"/>
  <c r="C34" i="14"/>
  <c r="K29" i="14"/>
  <c r="K9" i="14"/>
  <c r="K17" i="14"/>
  <c r="K25" i="14"/>
  <c r="D34" i="14"/>
  <c r="K21" i="14"/>
  <c r="K10" i="14"/>
  <c r="K18" i="14"/>
  <c r="K26" i="14"/>
  <c r="E34" i="14"/>
  <c r="H34" i="14"/>
  <c r="K3" i="14"/>
  <c r="K11" i="14"/>
  <c r="K19" i="14"/>
  <c r="K27" i="14"/>
  <c r="K8" i="13"/>
  <c r="K16" i="13"/>
  <c r="K24" i="13"/>
  <c r="K32" i="13"/>
  <c r="E34" i="13"/>
  <c r="K9" i="13"/>
  <c r="K17" i="13"/>
  <c r="K25" i="13"/>
  <c r="F34" i="13"/>
  <c r="K18" i="13"/>
  <c r="G34" i="13"/>
  <c r="K3" i="13"/>
  <c r="K11" i="13"/>
  <c r="K19" i="13"/>
  <c r="K27" i="13"/>
  <c r="H34" i="13"/>
  <c r="K4" i="13"/>
  <c r="K12" i="13"/>
  <c r="K20" i="13"/>
  <c r="K28" i="13"/>
  <c r="I34" i="13"/>
  <c r="K10" i="13"/>
  <c r="K5" i="13"/>
  <c r="K13" i="13"/>
  <c r="K21" i="13"/>
  <c r="K29" i="13"/>
  <c r="B34" i="13"/>
  <c r="J34" i="13"/>
  <c r="K6" i="13"/>
  <c r="K14" i="13"/>
  <c r="K22" i="13"/>
  <c r="K30" i="13"/>
  <c r="C34" i="13"/>
  <c r="K26" i="13"/>
  <c r="K7" i="13"/>
  <c r="K15" i="13"/>
  <c r="K23" i="13"/>
  <c r="K31" i="13"/>
  <c r="AE6" i="16"/>
  <c r="AE14" i="16"/>
  <c r="AE22" i="16"/>
  <c r="AE30" i="16"/>
  <c r="Y34" i="16"/>
  <c r="AE7" i="16"/>
  <c r="AE15" i="16"/>
  <c r="AE23" i="16"/>
  <c r="AE31" i="16"/>
  <c r="Z34" i="16"/>
  <c r="AE8" i="16"/>
  <c r="AE16" i="16"/>
  <c r="AE24" i="16"/>
  <c r="AE32" i="16"/>
  <c r="AA34" i="16"/>
  <c r="AE17" i="16"/>
  <c r="AE10" i="16"/>
  <c r="AE18" i="16"/>
  <c r="AE26" i="16"/>
  <c r="AC34" i="16"/>
  <c r="AE3" i="16"/>
  <c r="AE11" i="16"/>
  <c r="AE19" i="16"/>
  <c r="AE27" i="16"/>
  <c r="V34" i="16"/>
  <c r="AD34" i="16"/>
  <c r="AE9" i="16"/>
  <c r="AE25" i="16"/>
  <c r="AB34" i="16"/>
  <c r="AE4" i="16"/>
  <c r="AE12" i="16"/>
  <c r="AE20" i="16"/>
  <c r="AE28" i="16"/>
  <c r="W34" i="16"/>
  <c r="AE5" i="16"/>
  <c r="AE13" i="16"/>
  <c r="AE21" i="16"/>
  <c r="AE29" i="16"/>
  <c r="V35" i="15"/>
  <c r="L35" i="15"/>
  <c r="AE10" i="14"/>
  <c r="AE18" i="14"/>
  <c r="AE26" i="14"/>
  <c r="AE25" i="14"/>
  <c r="AE27" i="14"/>
  <c r="AE4" i="14"/>
  <c r="AE12" i="14"/>
  <c r="AE20" i="14"/>
  <c r="AE28" i="14"/>
  <c r="AE5" i="14"/>
  <c r="AE13" i="14"/>
  <c r="AE21" i="14"/>
  <c r="AE29" i="14"/>
  <c r="AE9" i="14"/>
  <c r="AE11" i="14"/>
  <c r="AE22" i="14"/>
  <c r="AE7" i="14"/>
  <c r="AE15" i="14"/>
  <c r="AE23" i="14"/>
  <c r="AE31" i="14"/>
  <c r="AE17" i="14"/>
  <c r="AE3" i="14"/>
  <c r="AE19" i="14"/>
  <c r="AE6" i="14"/>
  <c r="AE14" i="14"/>
  <c r="AE30" i="14"/>
  <c r="AE8" i="14"/>
  <c r="AE16" i="14"/>
  <c r="AE24" i="14"/>
  <c r="V35" i="24" l="1"/>
  <c r="N35" i="21"/>
  <c r="M35" i="21" s="1" a="1"/>
  <c r="M35" i="21" s="1"/>
  <c r="Q35" i="21" s="1"/>
  <c r="B35" i="21"/>
  <c r="V35" i="17"/>
  <c r="X35" i="15"/>
  <c r="W35" i="15" s="1" a="1"/>
  <c r="W35" i="15" s="1"/>
  <c r="AA35" i="15" s="1"/>
  <c r="AF37" i="15" a="1"/>
  <c r="AF37" i="15" s="1"/>
  <c r="AP37" i="15" a="1"/>
  <c r="AP37" i="15" s="1"/>
  <c r="X35" i="18"/>
  <c r="W35" i="18" s="1" a="1"/>
  <c r="W35" i="18" s="1"/>
  <c r="AA35" i="18" s="1"/>
  <c r="B35" i="15"/>
  <c r="N35" i="15"/>
  <c r="M35" i="15" s="1" a="1"/>
  <c r="M35" i="15" s="1"/>
  <c r="V37" i="15" a="1"/>
  <c r="V37" i="15" s="1"/>
  <c r="E32" i="25" s="1"/>
  <c r="L35" i="23"/>
  <c r="X35" i="23"/>
  <c r="W35" i="23" s="1" a="1"/>
  <c r="W35" i="23" s="1"/>
  <c r="V35" i="23"/>
  <c r="N35" i="23"/>
  <c r="M35" i="23" s="1" a="1"/>
  <c r="M35" i="23" s="1"/>
  <c r="X35" i="24"/>
  <c r="W35" i="24" s="1" a="1"/>
  <c r="W35" i="24" s="1"/>
  <c r="N35" i="24"/>
  <c r="M35" i="24" s="1" a="1"/>
  <c r="M35" i="24" s="1"/>
  <c r="L35" i="24"/>
  <c r="N35" i="22"/>
  <c r="M35" i="22" s="1" a="1"/>
  <c r="M35" i="22" s="1"/>
  <c r="L35" i="22"/>
  <c r="V35" i="21"/>
  <c r="O35" i="21"/>
  <c r="L35" i="21"/>
  <c r="X35" i="21"/>
  <c r="W35" i="21" s="1" a="1"/>
  <c r="W35" i="21" s="1"/>
  <c r="X35" i="20"/>
  <c r="W35" i="20" s="1" a="1"/>
  <c r="W35" i="20" s="1"/>
  <c r="N35" i="20"/>
  <c r="M35" i="20" s="1" a="1"/>
  <c r="M35" i="20" s="1"/>
  <c r="L35" i="20"/>
  <c r="V35" i="20"/>
  <c r="L35" i="19"/>
  <c r="N35" i="19"/>
  <c r="M35" i="19" s="1" a="1"/>
  <c r="M35" i="19" s="1"/>
  <c r="V35" i="19"/>
  <c r="X35" i="19"/>
  <c r="W35" i="19" s="1" a="1"/>
  <c r="W35" i="19" s="1"/>
  <c r="N35" i="18"/>
  <c r="M35" i="18" s="1" a="1"/>
  <c r="M35" i="18" s="1"/>
  <c r="L35" i="18"/>
  <c r="V35" i="18"/>
  <c r="X35" i="17"/>
  <c r="N35" i="17"/>
  <c r="M35" i="17" s="1" a="1"/>
  <c r="M35" i="17" s="1"/>
  <c r="L35" i="17"/>
  <c r="L35" i="16"/>
  <c r="V35" i="16"/>
  <c r="N35" i="16"/>
  <c r="M35" i="16" s="1" a="1"/>
  <c r="M35" i="16" s="1"/>
  <c r="N35" i="14"/>
  <c r="M35" i="14" s="1" a="1"/>
  <c r="M35" i="14" s="1"/>
  <c r="V35" i="14"/>
  <c r="X35" i="14"/>
  <c r="W35" i="14" s="1" a="1"/>
  <c r="W35" i="14" s="1"/>
  <c r="L35" i="14"/>
  <c r="V35" i="22"/>
  <c r="X35" i="22"/>
  <c r="W35" i="22" s="1" a="1"/>
  <c r="W35" i="22" s="1"/>
  <c r="V35" i="13"/>
  <c r="X35" i="13"/>
  <c r="W35" i="13" s="1" a="1"/>
  <c r="W35" i="13" s="1"/>
  <c r="L35" i="13"/>
  <c r="N35" i="13"/>
  <c r="M35" i="13" s="1" a="1"/>
  <c r="M35" i="13" s="1"/>
  <c r="B35" i="24"/>
  <c r="D35" i="24"/>
  <c r="C35" i="24" s="1" a="1"/>
  <c r="C35" i="24" s="1"/>
  <c r="B35" i="23"/>
  <c r="D35" i="23"/>
  <c r="C35" i="23" s="1" a="1"/>
  <c r="C35" i="23" s="1"/>
  <c r="D35" i="22"/>
  <c r="C35" i="22" s="1" a="1"/>
  <c r="C35" i="22" s="1"/>
  <c r="B35" i="22"/>
  <c r="D35" i="21"/>
  <c r="C35" i="21" s="1" a="1"/>
  <c r="C35" i="21" s="1"/>
  <c r="B35" i="20"/>
  <c r="D35" i="20"/>
  <c r="C35" i="20" s="1" a="1"/>
  <c r="C35" i="20" s="1"/>
  <c r="B35" i="19"/>
  <c r="D35" i="19"/>
  <c r="C35" i="19" s="1" a="1"/>
  <c r="C35" i="19" s="1"/>
  <c r="D35" i="18"/>
  <c r="C35" i="18" s="1" a="1"/>
  <c r="C35" i="18" s="1"/>
  <c r="B35" i="18"/>
  <c r="B35" i="17"/>
  <c r="D35" i="17"/>
  <c r="C35" i="17" s="1" a="1"/>
  <c r="C35" i="17" s="1"/>
  <c r="D35" i="16"/>
  <c r="C35" i="16" s="1" a="1"/>
  <c r="C35" i="16" s="1"/>
  <c r="B35" i="16"/>
  <c r="D35" i="15"/>
  <c r="C35" i="15" s="1" a="1"/>
  <c r="C35" i="15" s="1"/>
  <c r="B35" i="14"/>
  <c r="D35" i="14"/>
  <c r="C35" i="14" s="1" a="1"/>
  <c r="C35" i="14" s="1"/>
  <c r="D35" i="13"/>
  <c r="C35" i="13" s="1" a="1"/>
  <c r="C35" i="13" s="1"/>
  <c r="B35" i="13"/>
  <c r="X35" i="16"/>
  <c r="W35" i="16" s="1" a="1"/>
  <c r="W35" i="16" s="1"/>
  <c r="B37" i="15" l="1" a="1"/>
  <c r="B37" i="15" s="1"/>
  <c r="C32" i="25" s="1"/>
  <c r="Y35" i="15"/>
  <c r="V37" i="24" a="1"/>
  <c r="V37" i="24" s="1"/>
  <c r="E35" i="25" s="1"/>
  <c r="L37" i="24" a="1"/>
  <c r="L37" i="24" s="1"/>
  <c r="AP37" i="24" a="1"/>
  <c r="AP37" i="24" s="1"/>
  <c r="AF37" i="24" a="1"/>
  <c r="AF37" i="24" s="1"/>
  <c r="AF36" i="24" a="1"/>
  <c r="AF36" i="24" s="1"/>
  <c r="AP36" i="24" a="1"/>
  <c r="AP36" i="24" s="1"/>
  <c r="AF37" i="23" a="1"/>
  <c r="AF37" i="23" s="1"/>
  <c r="AP37" i="23" a="1"/>
  <c r="AP37" i="23" s="1"/>
  <c r="AP36" i="23" a="1"/>
  <c r="AP36" i="23" s="1"/>
  <c r="AF36" i="23" a="1"/>
  <c r="AF36" i="23" s="1"/>
  <c r="AP37" i="22" a="1"/>
  <c r="AP37" i="22" s="1"/>
  <c r="AF37" i="22" a="1"/>
  <c r="AF37" i="22" s="1"/>
  <c r="AP36" i="22" a="1"/>
  <c r="AP36" i="22" s="1"/>
  <c r="AF36" i="22" a="1"/>
  <c r="AF36" i="22" s="1"/>
  <c r="AF37" i="21" a="1"/>
  <c r="AF37" i="21" s="1"/>
  <c r="AP37" i="21" a="1"/>
  <c r="AP37" i="21" s="1"/>
  <c r="AP36" i="21" a="1"/>
  <c r="AP36" i="21" s="1"/>
  <c r="AF36" i="21" a="1"/>
  <c r="AF36" i="21" s="1"/>
  <c r="AF37" i="20" a="1"/>
  <c r="AF37" i="20" s="1"/>
  <c r="AP37" i="20" a="1"/>
  <c r="AP37" i="20" s="1"/>
  <c r="AF36" i="20" a="1"/>
  <c r="AF36" i="20" s="1"/>
  <c r="AP36" i="20" a="1"/>
  <c r="AP36" i="20" s="1"/>
  <c r="AP37" i="19" a="1"/>
  <c r="AP37" i="19" s="1"/>
  <c r="AF37" i="19" a="1"/>
  <c r="AF37" i="19" s="1"/>
  <c r="AP36" i="19" a="1"/>
  <c r="AP36" i="19" s="1"/>
  <c r="AF36" i="19" a="1"/>
  <c r="AF36" i="19" s="1"/>
  <c r="AF37" i="18" a="1"/>
  <c r="AF37" i="18" s="1"/>
  <c r="AP37" i="18" a="1"/>
  <c r="AP37" i="18" s="1"/>
  <c r="Y35" i="18"/>
  <c r="AP36" i="18" a="1"/>
  <c r="AP36" i="18" s="1"/>
  <c r="AF36" i="18" a="1"/>
  <c r="AF36" i="18" s="1"/>
  <c r="AP37" i="17" a="1"/>
  <c r="AP37" i="17" s="1"/>
  <c r="AF37" i="17" a="1"/>
  <c r="AF37" i="17" s="1"/>
  <c r="AF36" i="17" a="1"/>
  <c r="AF36" i="17" s="1"/>
  <c r="AP36" i="17" a="1"/>
  <c r="AP36" i="17" s="1"/>
  <c r="AP37" i="16" a="1"/>
  <c r="AP37" i="16" s="1"/>
  <c r="AF37" i="16" a="1"/>
  <c r="AF37" i="16" s="1"/>
  <c r="AP36" i="16" a="1"/>
  <c r="AP36" i="16" s="1"/>
  <c r="AF36" i="16" a="1"/>
  <c r="AF36" i="16" s="1"/>
  <c r="L37" i="15" a="1"/>
  <c r="L37" i="15" s="1"/>
  <c r="V36" i="15" a="1"/>
  <c r="V36" i="15" s="1"/>
  <c r="D32" i="25" s="1"/>
  <c r="B36" i="15" a="1"/>
  <c r="B36" i="15" s="1"/>
  <c r="AF36" i="15" a="1"/>
  <c r="AF36" i="15" s="1"/>
  <c r="AP36" i="15" a="1"/>
  <c r="AP36" i="15" s="1"/>
  <c r="AF36" i="14" a="1"/>
  <c r="AF36" i="14" s="1"/>
  <c r="AP36" i="14" a="1"/>
  <c r="AP36" i="14" s="1"/>
  <c r="AF36" i="13" a="1"/>
  <c r="AF36" i="13" s="1"/>
  <c r="AP36" i="13" a="1"/>
  <c r="AP36" i="13" s="1"/>
  <c r="Q35" i="15"/>
  <c r="O35" i="15"/>
  <c r="L36" i="15" a="1"/>
  <c r="L36" i="15" s="1"/>
  <c r="Q35" i="23"/>
  <c r="O35" i="23"/>
  <c r="AA35" i="23"/>
  <c r="Y35" i="23"/>
  <c r="V36" i="23" a="1"/>
  <c r="V36" i="23" s="1"/>
  <c r="B36" i="23" a="1"/>
  <c r="B36" i="23" s="1"/>
  <c r="L36" i="23" a="1"/>
  <c r="L36" i="23" s="1"/>
  <c r="V37" i="23" a="1"/>
  <c r="V37" i="23" s="1"/>
  <c r="L37" i="23" a="1"/>
  <c r="L37" i="23" s="1"/>
  <c r="B37" i="23" a="1"/>
  <c r="B37" i="23" s="1"/>
  <c r="L36" i="24" a="1"/>
  <c r="L36" i="24" s="1"/>
  <c r="B36" i="24" a="1"/>
  <c r="B36" i="24" s="1"/>
  <c r="V36" i="24" a="1"/>
  <c r="V36" i="24" s="1"/>
  <c r="D35" i="25" s="1"/>
  <c r="AA35" i="24"/>
  <c r="Y35" i="24"/>
  <c r="Q35" i="24"/>
  <c r="O35" i="24"/>
  <c r="B37" i="24" a="1"/>
  <c r="B37" i="24" s="1"/>
  <c r="C35" i="25" s="1"/>
  <c r="L36" i="22" a="1"/>
  <c r="L36" i="22" s="1"/>
  <c r="B36" i="22" a="1"/>
  <c r="B36" i="22" s="1"/>
  <c r="V36" i="22" a="1"/>
  <c r="V36" i="22" s="1"/>
  <c r="Q35" i="22"/>
  <c r="O35" i="22"/>
  <c r="L37" i="21" a="1"/>
  <c r="L37" i="21" s="1"/>
  <c r="B37" i="21" a="1"/>
  <c r="B37" i="21" s="1"/>
  <c r="C34" i="25" s="1"/>
  <c r="V37" i="21" a="1"/>
  <c r="V37" i="21" s="1"/>
  <c r="E34" i="25" s="1"/>
  <c r="L36" i="21" a="1"/>
  <c r="L36" i="21" s="1"/>
  <c r="B36" i="21" a="1"/>
  <c r="B36" i="21" s="1"/>
  <c r="V36" i="21" a="1"/>
  <c r="V36" i="21" s="1"/>
  <c r="D34" i="25" s="1"/>
  <c r="AA35" i="21"/>
  <c r="Y35" i="21"/>
  <c r="L37" i="20" a="1"/>
  <c r="L37" i="20" s="1"/>
  <c r="B37" i="20" a="1"/>
  <c r="B37" i="20" s="1"/>
  <c r="V37" i="20" a="1"/>
  <c r="V37" i="20" s="1"/>
  <c r="L36" i="20" a="1"/>
  <c r="L36" i="20" s="1"/>
  <c r="B36" i="20" a="1"/>
  <c r="B36" i="20" s="1"/>
  <c r="V36" i="20" a="1"/>
  <c r="V36" i="20" s="1"/>
  <c r="Q35" i="20"/>
  <c r="O35" i="20"/>
  <c r="AA35" i="20"/>
  <c r="Y35" i="20"/>
  <c r="AA35" i="19"/>
  <c r="Y35" i="19"/>
  <c r="B37" i="19" a="1"/>
  <c r="B37" i="19" s="1"/>
  <c r="V37" i="19" a="1"/>
  <c r="V37" i="19" s="1"/>
  <c r="L37" i="19" a="1"/>
  <c r="L37" i="19" s="1"/>
  <c r="Q35" i="19"/>
  <c r="O35" i="19"/>
  <c r="L36" i="19" a="1"/>
  <c r="L36" i="19" s="1"/>
  <c r="B36" i="19" a="1"/>
  <c r="B36" i="19" s="1"/>
  <c r="V36" i="19" a="1"/>
  <c r="V36" i="19" s="1"/>
  <c r="V37" i="18" a="1"/>
  <c r="V37" i="18" s="1"/>
  <c r="E33" i="25" s="1"/>
  <c r="B37" i="18" a="1"/>
  <c r="B37" i="18" s="1"/>
  <c r="C33" i="25" s="1"/>
  <c r="L37" i="18" a="1"/>
  <c r="L37" i="18" s="1"/>
  <c r="L36" i="18" a="1"/>
  <c r="L36" i="18" s="1"/>
  <c r="B36" i="18" a="1"/>
  <c r="B36" i="18" s="1"/>
  <c r="V36" i="18" a="1"/>
  <c r="V36" i="18" s="1"/>
  <c r="D33" i="25" s="1"/>
  <c r="O35" i="18"/>
  <c r="Q35" i="18"/>
  <c r="O35" i="17"/>
  <c r="Q35" i="17"/>
  <c r="W35" i="17" a="1"/>
  <c r="W35" i="17" s="1"/>
  <c r="V37" i="17" a="1"/>
  <c r="V37" i="17" s="1"/>
  <c r="L37" i="17" a="1"/>
  <c r="L37" i="17" s="1"/>
  <c r="B37" i="17" a="1"/>
  <c r="B37" i="17" s="1"/>
  <c r="L36" i="17" a="1"/>
  <c r="L36" i="17" s="1"/>
  <c r="D26" i="25" s="1"/>
  <c r="B36" i="17" a="1"/>
  <c r="B36" i="17" s="1"/>
  <c r="V36" i="17" a="1"/>
  <c r="V36" i="17" s="1"/>
  <c r="V36" i="16" a="1"/>
  <c r="V36" i="16" s="1"/>
  <c r="L36" i="16" a="1"/>
  <c r="L36" i="16" s="1"/>
  <c r="B36" i="16" a="1"/>
  <c r="B36" i="16" s="1"/>
  <c r="O35" i="16"/>
  <c r="Q35" i="16"/>
  <c r="AF37" i="14" a="1"/>
  <c r="AF37" i="14" s="1"/>
  <c r="AP37" i="14" a="1"/>
  <c r="AP37" i="14" s="1"/>
  <c r="L36" i="14" a="1"/>
  <c r="L36" i="14" s="1"/>
  <c r="D25" i="25" s="1"/>
  <c r="B36" i="14" a="1"/>
  <c r="B36" i="14" s="1"/>
  <c r="V36" i="14" a="1"/>
  <c r="V36" i="14" s="1"/>
  <c r="AA35" i="14"/>
  <c r="Y35" i="14"/>
  <c r="V37" i="14" a="1"/>
  <c r="V37" i="14" s="1"/>
  <c r="L37" i="14" a="1"/>
  <c r="L37" i="14" s="1"/>
  <c r="B37" i="14" a="1"/>
  <c r="B37" i="14" s="1"/>
  <c r="Q35" i="14"/>
  <c r="O35" i="14"/>
  <c r="AP37" i="13" a="1"/>
  <c r="AP37" i="13" s="1"/>
  <c r="AF37" i="13" a="1"/>
  <c r="AF37" i="13" s="1"/>
  <c r="AA35" i="22"/>
  <c r="Y35" i="22"/>
  <c r="B37" i="22" a="1"/>
  <c r="B37" i="22" s="1"/>
  <c r="V37" i="22" a="1"/>
  <c r="V37" i="22" s="1"/>
  <c r="L37" i="22" a="1"/>
  <c r="L37" i="22" s="1"/>
  <c r="Y35" i="13"/>
  <c r="AA35" i="13"/>
  <c r="V37" i="13" a="1"/>
  <c r="V37" i="13" s="1"/>
  <c r="L37" i="13" a="1"/>
  <c r="L37" i="13" s="1"/>
  <c r="B37" i="13" a="1"/>
  <c r="B37" i="13" s="1"/>
  <c r="Q35" i="13"/>
  <c r="O35" i="13"/>
  <c r="L36" i="13" a="1"/>
  <c r="L36" i="13" s="1"/>
  <c r="B36" i="13" a="1"/>
  <c r="B36" i="13" s="1"/>
  <c r="V36" i="13" a="1"/>
  <c r="V36" i="13" s="1"/>
  <c r="G35" i="24"/>
  <c r="E35" i="24"/>
  <c r="G35" i="23"/>
  <c r="E35" i="23"/>
  <c r="E35" i="22"/>
  <c r="G35" i="22"/>
  <c r="G35" i="21"/>
  <c r="E35" i="21"/>
  <c r="E35" i="20"/>
  <c r="G35" i="20"/>
  <c r="E35" i="19"/>
  <c r="G35" i="19"/>
  <c r="G35" i="18"/>
  <c r="E35" i="18"/>
  <c r="E35" i="17"/>
  <c r="G35" i="17"/>
  <c r="G35" i="16"/>
  <c r="E35" i="16"/>
  <c r="E35" i="15"/>
  <c r="G35" i="15"/>
  <c r="E35" i="14"/>
  <c r="G35" i="14"/>
  <c r="E35" i="13"/>
  <c r="G35" i="13"/>
  <c r="L37" i="16" a="1"/>
  <c r="L37" i="16" s="1"/>
  <c r="AA35" i="16"/>
  <c r="Y35" i="16"/>
  <c r="B37" i="16" a="1"/>
  <c r="B37" i="16" s="1"/>
  <c r="V37" i="16" a="1"/>
  <c r="V37" i="16" s="1"/>
  <c r="Y35" i="17" l="1"/>
  <c r="AA35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<sst xmlns="http://schemas.openxmlformats.org/spreadsheetml/2006/main" count="870" uniqueCount="58">
  <si>
    <t>Name</t>
  </si>
  <si>
    <t>Power_kW</t>
  </si>
  <si>
    <t>PropellerD_m</t>
  </si>
  <si>
    <t>MaxBP_kN</t>
  </si>
  <si>
    <t>ComputedBP_kN</t>
  </si>
  <si>
    <t>Price_EUR</t>
  </si>
  <si>
    <t>Price_USD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</si>
  <si>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</si>
  <si>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</si>
  <si>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</si>
  <si>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</si>
  <si>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</si>
  <si>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</si>
  <si>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</si>
  <si>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</si>
  <si>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</si>
  <si>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 Thrusters</t>
  </si>
  <si>
    <t>CAPEX (MUSD)</t>
  </si>
  <si>
    <t>BEST</t>
  </si>
  <si>
    <t>Wind Speed Class 08</t>
  </si>
  <si>
    <t>Turbine Size (MW)</t>
  </si>
  <si>
    <t>Wind Speed Class 14</t>
  </si>
  <si>
    <t>Wind Speed Class Portugal</t>
  </si>
  <si>
    <t>At minimum CAPEX Configuration</t>
  </si>
  <si>
    <t>At minimum LCOE Configuration</t>
  </si>
  <si>
    <t>Thruster Configuration</t>
  </si>
  <si>
    <t>THRUSTER CHECK</t>
  </si>
  <si>
    <t>m</t>
  </si>
  <si>
    <t>kW</t>
  </si>
  <si>
    <t>LTCOE (USD/MWh, 30 years, 5.2%)</t>
  </si>
  <si>
    <t>@ minimum CAPEX Configuration (USD/MWh) - Class PT</t>
  </si>
  <si>
    <t>@ minimum LTCOE Configuration (USD/MWh) - Class PT</t>
  </si>
  <si>
    <t>Thruster Consumption Percent</t>
  </si>
  <si>
    <t>LCOE, High (USD/MWh, 30 years, 5.2%)</t>
  </si>
  <si>
    <t>LCOE, Low (USD/MWh, 30 years, 5.2%)</t>
  </si>
  <si>
    <t>LCOE, High @ Best LCOE Configuration (USD/MWh)</t>
  </si>
  <si>
    <t>LCOE, Low @ Best LCOE Configuration (USD/MWh)</t>
  </si>
  <si>
    <t>NREL ATB LCOE, Low, no GCC (USD/MWh)</t>
  </si>
  <si>
    <t>NREL ATB LCOE, High, no GCC (USD/MWh)</t>
  </si>
  <si>
    <t>LCOE Penalty, Low (USD/MWh)</t>
  </si>
  <si>
    <t>LCOE Penalty, High (USD/MWh)</t>
  </si>
  <si>
    <t>At minimum LCOE (High) Configuration</t>
  </si>
  <si>
    <t>TCP @ minimum LCOE Configuration - Class 14</t>
  </si>
  <si>
    <t>TCP @ minimum LCOE Configuration - Class 08</t>
  </si>
  <si>
    <t>TCP @ minimum LTCOE Configuration - Class PT</t>
  </si>
  <si>
    <t>CAPEX @ minimum LCOE Configuration (MUSD) - Class 08</t>
  </si>
  <si>
    <t>CAPEX @ minimum CAPEX Configuration (MUSD) - Class 14</t>
  </si>
  <si>
    <t>CAPEX @ minimum LCOE Configuration (MUSD) - Class 14</t>
  </si>
  <si>
    <t>Choose a Configuration</t>
  </si>
  <si>
    <t>Thruster Type</t>
  </si>
  <si>
    <t>Number</t>
  </si>
  <si>
    <t>At Chosen Configuration</t>
  </si>
  <si>
    <t>TCP @  Chosen Configuration - Class 08</t>
  </si>
  <si>
    <t>CAPEX @ Chosen Configuration (MUSD) - Class 08</t>
  </si>
  <si>
    <t>LCOE, High @ Chosen Configuration (USD/MWh)</t>
  </si>
  <si>
    <t>LCOE, Low Chosen Configuration (USD/MWh)</t>
  </si>
  <si>
    <t>TCP @ Chosen Configuration - Class 14</t>
  </si>
  <si>
    <t>TCP @ Chosen Configuration - Class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</si>
</sst>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_(* #,##0_);_(* \(#,##0\);_(* &quot;-&quot;??_);_(@_)"/>
    <numFmt numFmtId="167" formatCode="0.0"/>
  </numFmts>
  <fonts count="1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5" xfId="0" applyFont="1" applyFill="1" applyBorder="1"/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5" fillId="2" borderId="1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6" fontId="2" fillId="0" borderId="13" xfId="1" applyNumberFormat="1" applyFont="1" applyBorder="1" applyAlignment="1">
      <alignment horizontal="center" vertical="center"/>
    </xf>
    <xf numFmtId="165" fontId="0" fillId="0" borderId="0" xfId="1" applyNumberFormat="1" applyFont="1" applyBorder="1"/>
    <xf numFmtId="165" fontId="0" fillId="0" borderId="5" xfId="1" applyNumberFormat="1" applyFont="1" applyBorder="1"/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" fontId="8" fillId="3" borderId="7" xfId="1" applyNumberFormat="1" applyFont="1" applyFill="1" applyBorder="1" applyAlignment="1">
      <alignment horizontal="center" vertical="center"/>
    </xf>
    <xf numFmtId="167" fontId="8" fillId="3" borderId="14" xfId="1" applyNumberFormat="1" applyFont="1" applyFill="1" applyBorder="1" applyAlignment="1">
      <alignment vertical="center"/>
    </xf>
    <xf numFmtId="167" fontId="8" fillId="3" borderId="15" xfId="1" applyNumberFormat="1" applyFont="1" applyFill="1" applyBorder="1" applyAlignment="1">
      <alignment vertical="center"/>
    </xf>
    <xf numFmtId="1" fontId="8" fillId="3" borderId="14" xfId="1" applyNumberFormat="1" applyFont="1" applyFill="1" applyBorder="1" applyAlignment="1">
      <alignment vertical="center"/>
    </xf>
    <xf numFmtId="1" fontId="8" fillId="3" borderId="15" xfId="1" applyNumberFormat="1" applyFont="1" applyFill="1" applyBorder="1" applyAlignment="1">
      <alignment vertical="center"/>
    </xf>
    <xf numFmtId="0" fontId="7" fillId="3" borderId="7" xfId="0" applyFont="1" applyFill="1" applyBorder="1" applyAlignment="1">
      <alignment horizontal="center" wrapText="1"/>
    </xf>
    <xf numFmtId="0" fontId="7" fillId="3" borderId="0" xfId="0" applyFont="1" applyFill="1" applyAlignment="1">
      <alignment horizontal="center"/>
    </xf>
    <xf numFmtId="0" fontId="10" fillId="0" borderId="0" xfId="0" applyFont="1"/>
    <xf numFmtId="2" fontId="2" fillId="0" borderId="13" xfId="1" applyNumberFormat="1" applyFont="1" applyBorder="1" applyAlignment="1">
      <alignment horizontal="center" vertical="center"/>
    </xf>
    <xf numFmtId="2" fontId="0" fillId="0" borderId="0" xfId="0" applyNumberFormat="1"/>
    <xf numFmtId="1" fontId="0" fillId="3" borderId="8" xfId="1" applyNumberFormat="1" applyFont="1" applyFill="1" applyBorder="1" applyAlignment="1">
      <alignment horizontal="center"/>
    </xf>
    <xf numFmtId="1" fontId="2" fillId="0" borderId="13" xfId="1" applyNumberFormat="1" applyFont="1" applyBorder="1" applyAlignment="1">
      <alignment horizontal="center" vertical="center"/>
    </xf>
    <xf numFmtId="164" fontId="0" fillId="0" borderId="0" xfId="2" applyNumberFormat="1" applyFont="1"/>
    <xf numFmtId="0" fontId="13" fillId="2" borderId="0" xfId="0" applyFont="1" applyFill="1" applyAlignment="1">
      <alignment horizontal="center" vertical="center"/>
    </xf>
    <xf numFmtId="1" fontId="8" fillId="3" borderId="15" xfId="1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/>
    <xf numFmtId="0" fontId="0" fillId="0" borderId="0" xfId="0" quotePrefix="1" applyAlignment="1">
      <alignment horizontal="center" vertical="center" wrapText="1"/>
    </xf>
    <xf numFmtId="166" fontId="0" fillId="0" borderId="0" xfId="1" applyNumberFormat="1" applyFont="1" applyBorder="1"/>
    <xf numFmtId="166" fontId="0" fillId="0" borderId="5" xfId="1" applyNumberFormat="1" applyFont="1" applyBorder="1"/>
    <xf numFmtId="1" fontId="0" fillId="0" borderId="0" xfId="0" applyNumberFormat="1"/>
    <xf numFmtId="1" fontId="4" fillId="2" borderId="0" xfId="0" applyNumberFormat="1" applyFont="1" applyFill="1"/>
    <xf numFmtId="9" fontId="0" fillId="0" borderId="2" xfId="2" applyFont="1" applyBorder="1"/>
    <xf numFmtId="9" fontId="0" fillId="0" borderId="0" xfId="2" applyFont="1" applyBorder="1"/>
    <xf numFmtId="9" fontId="0" fillId="0" borderId="4" xfId="2" applyFont="1" applyBorder="1"/>
    <xf numFmtId="9" fontId="0" fillId="0" borderId="5" xfId="2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165" fontId="0" fillId="0" borderId="4" xfId="1" applyNumberFormat="1" applyFont="1" applyBorder="1"/>
    <xf numFmtId="165" fontId="0" fillId="0" borderId="6" xfId="1" applyNumberFormat="1" applyFont="1" applyBorder="1"/>
    <xf numFmtId="166" fontId="0" fillId="0" borderId="2" xfId="1" applyNumberFormat="1" applyFont="1" applyBorder="1"/>
    <xf numFmtId="166" fontId="0" fillId="0" borderId="3" xfId="1" applyNumberFormat="1" applyFont="1" applyBorder="1"/>
    <xf numFmtId="166" fontId="0" fillId="0" borderId="4" xfId="1" applyNumberFormat="1" applyFont="1" applyBorder="1"/>
    <xf numFmtId="166" fontId="0" fillId="0" borderId="6" xfId="1" applyNumberFormat="1" applyFont="1" applyBorder="1"/>
    <xf numFmtId="0" fontId="0" fillId="5" borderId="0" xfId="0" applyFill="1" applyAlignment="1">
      <alignment horizontal="center"/>
    </xf>
    <xf numFmtId="0" fontId="15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9" fontId="3" fillId="3" borderId="1" xfId="2" applyFont="1" applyFill="1" applyBorder="1" applyAlignment="1">
      <alignment horizontal="center" vertical="center"/>
    </xf>
    <xf numFmtId="9" fontId="3" fillId="3" borderId="10" xfId="2" applyFont="1" applyFill="1" applyBorder="1" applyAlignment="1">
      <alignment horizontal="center" vertical="center"/>
    </xf>
    <xf numFmtId="167" fontId="3" fillId="3" borderId="12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167" fontId="3" fillId="3" borderId="10" xfId="1" applyNumberFormat="1" applyFont="1" applyFill="1" applyBorder="1" applyAlignment="1">
      <alignment horizontal="center" vertical="center"/>
    </xf>
    <xf numFmtId="1" fontId="3" fillId="3" borderId="12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1" fontId="3" fillId="3" borderId="10" xfId="1" applyNumberFormat="1" applyFont="1" applyFill="1" applyBorder="1" applyAlignment="1">
      <alignment horizontal="center" vertical="center"/>
    </xf>
    <xf numFmtId="1" fontId="3" fillId="3" borderId="11" xfId="1" applyNumberFormat="1" applyFont="1" applyFill="1" applyBorder="1" applyAlignment="1">
      <alignment horizontal="center" vertical="center"/>
    </xf>
    <xf numFmtId="9" fontId="3" fillId="3" borderId="10" xfId="0" applyNumberFormat="1" applyFont="1" applyFill="1" applyBorder="1" applyAlignment="1">
      <alignment horizontal="center"/>
    </xf>
    <xf numFmtId="9" fontId="3" fillId="3" borderId="11" xfId="0" applyNumberFormat="1" applyFont="1" applyFill="1" applyBorder="1" applyAlignment="1">
      <alignment horizontal="center"/>
    </xf>
    <xf numFmtId="9" fontId="3" fillId="3" borderId="12" xfId="0" applyNumberFormat="1" applyFont="1" applyFill="1" applyBorder="1" applyAlignment="1">
      <alignment horizontal="center"/>
    </xf>
    <xf numFmtId="167" fontId="3" fillId="3" borderId="11" xfId="1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2" fontId="3" fillId="3" borderId="12" xfId="1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2" fontId="3" fillId="3" borderId="10" xfId="1" applyNumberFormat="1" applyFont="1" applyFill="1" applyBorder="1" applyAlignment="1">
      <alignment horizontal="center" vertical="center"/>
    </xf>
    <xf numFmtId="2" fontId="3" fillId="3" borderId="11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109"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  <color rgb="FFC00000"/>
      </font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/>
        <i val="0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%"/>
    </dxf>
    <dxf>
      <alignment horizontal="center" vertical="center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%"/>
    </dxf>
    <dxf>
      <alignment horizontal="center" vertical="center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0.0%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Thruster</a:t>
            </a:r>
            <a:r>
              <a:rPr lang="en-US" sz="2000" baseline="0"/>
              <a:t> Consumption Percent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537897864289804E-2"/>
          <c:y val="9.8241939206183432E-2"/>
          <c:w val="0.8852143037957817"/>
          <c:h val="0.67684538687507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'Thruster Types'!$B$17</c:f>
              <c:strCache>
                <c:ptCount val="1"/>
                <c:pt idx="0">
                  <c:v>TCP @  Chosen Configuration - Class 08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Types'!$B$18:$B$21</c:f>
              <c:numCache>
                <c:formatCode>0.0%</c:formatCode>
                <c:ptCount val="4"/>
                <c:pt idx="0">
                  <c:v>0.22555696223894156</c:v>
                </c:pt>
                <c:pt idx="1">
                  <c:v>0.16405176175826949</c:v>
                </c:pt>
                <c:pt idx="2">
                  <c:v>0.22981798041273074</c:v>
                </c:pt>
                <c:pt idx="3">
                  <c:v>0.47177135755726268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93-4731-ABD8-8B79747B9ED0}"/>
            </c:ext>
          </c:extLst>
        </c:ser>
        <c:ser>
          <c:idx val="1"/>
          <c:order val="1"/>
          <c:tx>
            <c:strRef>
              <c:f>'Thruster Types'!$C$17</c:f>
              <c:strCache>
                <c:ptCount val="1"/>
                <c:pt idx="0">
                  <c:v>TCP @ minimum LCOE Configuration - Class 08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Types'!$C$18:$C$21</c:f>
              <c:numCache>
                <c:formatCode>0.0%</c:formatCode>
                <c:ptCount val="4"/>
                <c:pt idx="0">
                  <c:v>0.35663687139182382</c:v>
                </c:pt>
                <c:pt idx="1">
                  <c:v>0.25938861065972046</c:v>
                </c:pt>
                <c:pt idx="2">
                  <c:v>0.29669373693250961</c:v>
                </c:pt>
                <c:pt idx="3">
                  <c:v>0.39871957009856923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93-4731-ABD8-8B79747B9ED0}"/>
            </c:ext>
          </c:extLst>
        </c:ser>
        <c:ser>
          <c:idx val="2"/>
          <c:order val="2"/>
          <c:tx>
            <c:strRef>
              <c:f>'Thruster Types'!$C$24</c:f>
              <c:strCache>
                <c:ptCount val="1"/>
                <c:pt idx="0">
                  <c:v>TCP @ minimum LCOE Configuration - Class 14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Types'!$C$25:$C$28</c:f>
              <c:numCache>
                <c:formatCode>0.0%</c:formatCode>
                <c:ptCount val="4"/>
                <c:pt idx="0">
                  <c:v>0.38563068332325862</c:v>
                </c:pt>
                <c:pt idx="1">
                  <c:v>0.32298867864694175</c:v>
                </c:pt>
                <c:pt idx="2">
                  <c:v>0.32698544879546665</c:v>
                </c:pt>
                <c:pt idx="3">
                  <c:v>0.42910009101710811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93-4731-ABD8-8B79747B9ED0}"/>
            </c:ext>
          </c:extLst>
        </c:ser>
        <c:ser>
          <c:idx val="3"/>
          <c:order val="3"/>
          <c:tx>
            <c:strRef>
              <c:f>'Thruster Types'!$B$24</c:f>
              <c:strCache>
                <c:ptCount val="1"/>
                <c:pt idx="0">
                  <c:v>TCP @ Chosen Configuration - Class 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Types'!$B$25:$B$28</c:f>
              <c:numCache>
                <c:formatCode>0.0%</c:formatCode>
                <c:ptCount val="4"/>
                <c:pt idx="0">
                  <c:v>0.29870824285951353</c:v>
                </c:pt>
                <c:pt idx="1">
                  <c:v>0.22838748491773508</c:v>
                </c:pt>
                <c:pt idx="2">
                  <c:v>0.29246467646397589</c:v>
                </c:pt>
                <c:pt idx="3">
                  <c:v>0.55947806908628117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93-4731-ABD8-8B79747B9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228448"/>
        <c:axId val="194591022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'Thruster Types'!$B$31</c15:sqref>
                        </c15:formulaRef>
                      </c:ext>
                    </c:extLst>
                    <c:strCache>
                      <c:ptCount val="1"/>
                      <c:pt idx="0">
                        <c:v>TCP @ Chosen Configuration - Class PT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8"/>
                  <c:spPr>
                    <a:solidFill>
                      <a:srgbClr val="0070C0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'Thruster Types'!$A$32:$A$35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'Thruster Types'!$B$32:$B$35</c15:sqref>
                        </c15:formulaRef>
                      </c:ext>
                    </c:extLst>
                    <c:numCache>
                      <c:formatCode>0.0%</c:formatCode>
                      <c:ptCount val="4"/>
                      <c:pt idx="0">
                        <c:v>0.24114207714065355</c:v>
                      </c:pt>
                      <c:pt idx="1">
                        <c:v>0.1779851420992217</c:v>
                      </c:pt>
                      <c:pt idx="2">
                        <c:v>0.24474737940181035</c:v>
                      </c:pt>
                      <c:pt idx="3">
                        <c:v>0.49294952191806662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8993-4731-ABD8-8B79747B9ED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'Thruster Types'!$C$31</c15:sqref>
                        </c15:formulaRef>
                      </c:ext>
                    </c:extLst>
                    <c:strCache>
                      <c:ptCount val="1"/>
                      <c:pt idx="0">
                        <c:v>TCP @ minimum LTCOE Configuration - Class PT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triangle"/>
                  <c:size val="7"/>
                  <c:spPr>
                    <a:solidFill>
                      <a:srgbClr val="0070C0"/>
                    </a:solidFill>
                    <a:ln w="9525">
                      <a:noFill/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'Thruster Types'!$A$32:$A$35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'Thruster Types'!$C$32:$C$35</c15:sqref>
                        </c15:formulaRef>
                      </c:ext>
                    </c:extLst>
                    <c:numCache>
                      <c:formatCode>0.0%</c:formatCode>
                      <c:ptCount val="4"/>
                      <c:pt idx="0">
                        <c:v>0.59912230746888828</c:v>
                      </c:pt>
                      <c:pt idx="1">
                        <c:v>0.3962864927988054</c:v>
                      </c:pt>
                      <c:pt idx="2">
                        <c:v>0.47192632333359724</c:v>
                      </c:pt>
                      <c:pt idx="3">
                        <c:v>0.67211502468586604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993-4731-ABD8-8B79747B9ED0}"/>
                  </c:ext>
                </c:extLst>
              </c15:ser>
            </c15:filteredScatterSeries>
          </c:ext>
        </c:extLst>
      </c:scatterChart>
      <c:valAx>
        <c:axId val="64722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Size</a:t>
                </a:r>
                <a:r>
                  <a:rPr lang="en-US" baseline="0"/>
                  <a:t> (MW)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10224"/>
        <c:crosses val="autoZero"/>
        <c:crossBetween val="midCat"/>
      </c:valAx>
      <c:valAx>
        <c:axId val="194591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Thruster</a:t>
                </a:r>
                <a:r>
                  <a:rPr lang="en-US" baseline="0"/>
                  <a:t> Consumption Percent</a:t>
                </a:r>
                <a:r>
                  <a:rPr lang="en-US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2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LCOE @ Chosen</a:t>
            </a:r>
            <a:r>
              <a:rPr lang="en-US" baseline="0"/>
              <a:t> Configuration</a:t>
            </a:r>
            <a:r>
              <a:rPr lang="en-US"/>
              <a:t> (USD/MWh)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'Thruster Types'!$G$17</c:f>
              <c:strCache>
                <c:ptCount val="1"/>
                <c:pt idx="0">
                  <c:v>LCOE, Low Chosen Configuration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Types'!$G$18:$G$21</c:f>
              <c:numCache>
                <c:formatCode>0</c:formatCode>
                <c:ptCount val="4"/>
                <c:pt idx="0">
                  <c:v>143.5090901449488</c:v>
                </c:pt>
                <c:pt idx="1">
                  <c:v>85.509758008103276</c:v>
                </c:pt>
                <c:pt idx="2">
                  <c:v>91.792036076706637</c:v>
                </c:pt>
                <c:pt idx="3">
                  <c:v>157.27693728651741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FD-4FFA-90F8-458A11AE69CA}"/>
            </c:ext>
          </c:extLst>
        </c:ser>
        <c:ser>
          <c:idx val="1"/>
          <c:order val="1"/>
          <c:tx>
            <c:strRef>
              <c:f>'Thruster Types'!$F$17</c:f>
              <c:strCache>
                <c:ptCount val="1"/>
                <c:pt idx="0">
                  <c:v>LCOE, High @ Chosen Configuration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Types'!$F$18:$F$21</c:f>
              <c:numCache>
                <c:formatCode>0</c:formatCode>
                <c:ptCount val="4"/>
                <c:pt idx="0">
                  <c:v>150.04635847240547</c:v>
                </c:pt>
                <c:pt idx="1">
                  <c:v>90.354651392732521</c:v>
                </c:pt>
                <c:pt idx="2">
                  <c:v>97.452924181784297</c:v>
                </c:pt>
                <c:pt idx="3">
                  <c:v>168.27325738968261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FD-4FFA-90F8-458A11AE69CA}"/>
            </c:ext>
          </c:extLst>
        </c:ser>
        <c:ser>
          <c:idx val="4"/>
          <c:order val="4"/>
          <c:tx>
            <c:strRef>
              <c:f>'Thruster Types'!$G$24</c:f>
              <c:strCache>
                <c:ptCount val="1"/>
                <c:pt idx="0">
                  <c:v>LCOE, Low Chosen Configuration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Types'!$G$25:$G$28</c:f>
              <c:numCache>
                <c:formatCode>0</c:formatCode>
                <c:ptCount val="4"/>
                <c:pt idx="0">
                  <c:v>286.47041823109515</c:v>
                </c:pt>
                <c:pt idx="1">
                  <c:v>188.19850098944076</c:v>
                </c:pt>
                <c:pt idx="2">
                  <c:v>172.43886948071071</c:v>
                </c:pt>
                <c:pt idx="3">
                  <c:v>307.20954716306721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FD-4FFA-90F8-458A11AE69CA}"/>
            </c:ext>
          </c:extLst>
        </c:ser>
        <c:ser>
          <c:idx val="5"/>
          <c:order val="5"/>
          <c:tx>
            <c:strRef>
              <c:f>'Thruster Types'!$F$24</c:f>
              <c:strCache>
                <c:ptCount val="1"/>
                <c:pt idx="0">
                  <c:v>LCOE, High @ Chosen Configuration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Types'!$F$25:$F$28</c:f>
              <c:numCache>
                <c:formatCode>0</c:formatCode>
                <c:ptCount val="4"/>
                <c:pt idx="0">
                  <c:v>300.08606321776119</c:v>
                </c:pt>
                <c:pt idx="1">
                  <c:v>199.12559513088314</c:v>
                </c:pt>
                <c:pt idx="2">
                  <c:v>183.24949052473227</c:v>
                </c:pt>
                <c:pt idx="3">
                  <c:v>328.76120333803715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0FD-4FFA-90F8-458A11AE6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988015"/>
        <c:axId val="724997167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'Thruster Types'!$J$17</c15:sqref>
                        </c15:formulaRef>
                      </c:ext>
                    </c:extLst>
                    <c:strCache>
                      <c:ptCount val="1"/>
                      <c:pt idx="0">
                        <c:v>NREL ATB LCOE, Low, no GCC (USD/MWh)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'Thruster Types'!$A$18:$A$21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'Thruster Types'!$J$18:$J$21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61.505525353930238</c:v>
                      </c:pt>
                      <c:pt idx="1">
                        <c:v>61.505525353930238</c:v>
                      </c:pt>
                      <c:pt idx="2">
                        <c:v>61.505525353930238</c:v>
                      </c:pt>
                      <c:pt idx="3">
                        <c:v>61.505525353930238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0FD-4FFA-90F8-458A11AE69C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'Thruster Types'!$K$17</c15:sqref>
                        </c15:formulaRef>
                      </c:ext>
                    </c:extLst>
                    <c:strCache>
                      <c:ptCount val="1"/>
                      <c:pt idx="0">
                        <c:v>NREL ATB LCOE, High, no GCC (USD/MWh)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'Thruster Types'!$A$18:$A$21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'Thruster Types'!$K$18:$K$21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67.694477783199929</c:v>
                      </c:pt>
                      <c:pt idx="1">
                        <c:v>67.694477783199929</c:v>
                      </c:pt>
                      <c:pt idx="2">
                        <c:v>67.694477783199929</c:v>
                      </c:pt>
                      <c:pt idx="3">
                        <c:v>67.694477783199929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0FD-4FFA-90F8-458A11AE69C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'Thruster Types'!$J$24</c15:sqref>
                        </c15:formulaRef>
                      </c:ext>
                    </c:extLst>
                    <c:strCache>
                      <c:ptCount val="1"/>
                      <c:pt idx="0">
                        <c:v>NREL ATB LCOE, Low, no GCC (USD/MWh)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'Thruster Types'!$A$25:$A$28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'Thruster Types'!$J$25:$J$28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123.1424319036765</c:v>
                      </c:pt>
                      <c:pt idx="1">
                        <c:v>123.1424319036765</c:v>
                      </c:pt>
                      <c:pt idx="2">
                        <c:v>123.1424319036765</c:v>
                      </c:pt>
                      <c:pt idx="3">
                        <c:v>123.1424319036765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E0FD-4FFA-90F8-458A11AE69CA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'Thruster Types'!$K$24</c15:sqref>
                        </c15:formulaRef>
                      </c:ext>
                    </c:extLst>
                    <c:strCache>
                      <c:ptCount val="1"/>
                      <c:pt idx="0">
                        <c:v>NREL ATB LCOE, High, no GCC (USD/MWh)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'Thruster Types'!$A$25:$A$28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'Thruster Types'!$K$25:$K$28</c15:sqref>
                        </c15:formulaRef>
                      </c:ext>
                    </c:extLst>
                    <c:numCache>
                      <c:formatCode>0</c:formatCode>
                      <c:ptCount val="4"/>
                      <c:pt idx="0">
                        <c:v>135.53666076226932</c:v>
                      </c:pt>
                      <c:pt idx="1">
                        <c:v>135.53666076226932</c:v>
                      </c:pt>
                      <c:pt idx="2">
                        <c:v>135.53666076226932</c:v>
                      </c:pt>
                      <c:pt idx="3">
                        <c:v>135.53666076226932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E0FD-4FFA-90F8-458A11AE69CA}"/>
                  </c:ext>
                </c:extLst>
              </c15:ser>
            </c15:filteredScatterSeries>
          </c:ext>
        </c:extLst>
      </c:scatterChart>
      <c:valAx>
        <c:axId val="72498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</a:t>
                </a:r>
                <a:r>
                  <a:rPr lang="en-US" baseline="0"/>
                  <a:t> Size (MW)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97167"/>
        <c:crosses val="autoZero"/>
        <c:crossBetween val="midCat"/>
      </c:valAx>
      <c:valAx>
        <c:axId val="7249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LCOE (USD/MWh)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8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LCOE Penalty (USD/MWh)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'Thruster Types'!$L$17</c:f>
              <c:strCache>
                <c:ptCount val="1"/>
                <c:pt idx="0">
                  <c:v>LCOE Penalty, Low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Types'!$L$18:$L$21</c:f>
              <c:numCache>
                <c:formatCode>0</c:formatCode>
                <c:ptCount val="4"/>
                <c:pt idx="0">
                  <c:v>51.028812760406083</c:v>
                </c:pt>
                <c:pt idx="1">
                  <c:v>5.2915201964490848</c:v>
                </c:pt>
                <c:pt idx="2">
                  <c:v>18.609432091939524</c:v>
                </c:pt>
                <c:pt idx="3">
                  <c:v>86.877450440517535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C61-4511-97EC-8CC91A83AEAC}"/>
            </c:ext>
          </c:extLst>
        </c:ser>
        <c:ser>
          <c:idx val="1"/>
          <c:order val="1"/>
          <c:tx>
            <c:strRef>
              <c:f>'Thruster Types'!$M$17</c:f>
              <c:strCache>
                <c:ptCount val="1"/>
                <c:pt idx="0">
                  <c:v>LCOE Penalty, High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Types'!$M$18:$M$21</c:f>
              <c:numCache>
                <c:formatCode>0</c:formatCode>
                <c:ptCount val="4"/>
                <c:pt idx="0">
                  <c:v>65.097107585789146</c:v>
                </c:pt>
                <c:pt idx="1">
                  <c:v>16.949035690833853</c:v>
                </c:pt>
                <c:pt idx="2">
                  <c:v>31.056600562415099</c:v>
                </c:pt>
                <c:pt idx="3">
                  <c:v>103.04630361862701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C61-4511-97EC-8CC91A83AEAC}"/>
            </c:ext>
          </c:extLst>
        </c:ser>
        <c:ser>
          <c:idx val="2"/>
          <c:order val="2"/>
          <c:tx>
            <c:strRef>
              <c:f>'Thruster Types'!$L$24</c:f>
              <c:strCache>
                <c:ptCount val="1"/>
                <c:pt idx="0">
                  <c:v>LCOE Penalty, Low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Types'!$L$25:$L$28</c:f>
              <c:numCache>
                <c:formatCode>0</c:formatCode>
                <c:ptCount val="4"/>
                <c:pt idx="0">
                  <c:v>128.52150181103963</c:v>
                </c:pt>
                <c:pt idx="1">
                  <c:v>39.348661459703806</c:v>
                </c:pt>
                <c:pt idx="2">
                  <c:v>34.225182564330908</c:v>
                </c:pt>
                <c:pt idx="3">
                  <c:v>154.25100069023841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C61-4511-97EC-8CC91A83AEAC}"/>
            </c:ext>
          </c:extLst>
        </c:ser>
        <c:ser>
          <c:idx val="3"/>
          <c:order val="3"/>
          <c:tx>
            <c:strRef>
              <c:f>'Thruster Types'!$M$24</c:f>
              <c:strCache>
                <c:ptCount val="1"/>
                <c:pt idx="0">
                  <c:v>LCOE Penalty, High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Types'!$M$25:$M$28</c:f>
              <c:numCache>
                <c:formatCode>0</c:formatCode>
                <c:ptCount val="4"/>
                <c:pt idx="0">
                  <c:v>156.47725196925666</c:v>
                </c:pt>
                <c:pt idx="1">
                  <c:v>64.196866089585185</c:v>
                </c:pt>
                <c:pt idx="2">
                  <c:v>58.025778101060112</c:v>
                </c:pt>
                <c:pt idx="3">
                  <c:v>184.4178103264494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C61-4511-97EC-8CC91A83A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939920"/>
        <c:axId val="965951984"/>
      </c:scatterChart>
      <c:valAx>
        <c:axId val="96593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Size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951984"/>
        <c:crosses val="autoZero"/>
        <c:crossBetween val="midCat"/>
      </c:valAx>
      <c:valAx>
        <c:axId val="96595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LCOE Penalty</a:t>
                </a:r>
                <a:r>
                  <a:rPr lang="en-US" baseline="0"/>
                  <a:t> (USD/MWh)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93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LCOE (USD/MWh)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'Thruster Types'!$I$17</c:f>
              <c:strCache>
                <c:ptCount val="1"/>
                <c:pt idx="0">
                  <c:v>LCOE, Low @ Best LCOE Configuration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Types'!$I$18:$I$21</c:f>
              <c:numCache>
                <c:formatCode>0</c:formatCode>
                <c:ptCount val="4"/>
                <c:pt idx="0">
                  <c:v>118.72329054360601</c:v>
                </c:pt>
                <c:pt idx="1">
                  <c:v>72.985997979649014</c:v>
                </c:pt>
                <c:pt idx="2">
                  <c:v>86.303909875139453</c:v>
                </c:pt>
                <c:pt idx="3">
                  <c:v>154.57192822371746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3F-453C-B69F-EC0A4F130E2A}"/>
            </c:ext>
          </c:extLst>
        </c:ser>
        <c:ser>
          <c:idx val="1"/>
          <c:order val="1"/>
          <c:tx>
            <c:strRef>
              <c:f>'Thruster Types'!$H$17</c:f>
              <c:strCache>
                <c:ptCount val="1"/>
                <c:pt idx="0">
                  <c:v>LCOE, High @ Best LCOE Configuration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Types'!$H$18:$H$21</c:f>
              <c:numCache>
                <c:formatCode>0</c:formatCode>
                <c:ptCount val="4"/>
                <c:pt idx="0">
                  <c:v>126.60263293971938</c:v>
                </c:pt>
                <c:pt idx="1">
                  <c:v>78.454561044764091</c:v>
                </c:pt>
                <c:pt idx="2">
                  <c:v>92.562125916345337</c:v>
                </c:pt>
                <c:pt idx="3">
                  <c:v>164.55182897255725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3F-453C-B69F-EC0A4F130E2A}"/>
            </c:ext>
          </c:extLst>
        </c:ser>
        <c:ser>
          <c:idx val="2"/>
          <c:order val="2"/>
          <c:tx>
            <c:strRef>
              <c:f>'Thruster Types'!$J$17</c:f>
              <c:strCache>
                <c:ptCount val="1"/>
                <c:pt idx="0">
                  <c:v>NREL ATB LCOE, Low, no GCC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Types'!$J$18:$J$21</c:f>
              <c:numCache>
                <c:formatCode>0</c:formatCode>
                <c:ptCount val="4"/>
                <c:pt idx="0">
                  <c:v>61.505525353930238</c:v>
                </c:pt>
                <c:pt idx="1">
                  <c:v>61.505525353930238</c:v>
                </c:pt>
                <c:pt idx="2">
                  <c:v>61.505525353930238</c:v>
                </c:pt>
                <c:pt idx="3">
                  <c:v>61.505525353930238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3F-453C-B69F-EC0A4F130E2A}"/>
            </c:ext>
          </c:extLst>
        </c:ser>
        <c:ser>
          <c:idx val="3"/>
          <c:order val="3"/>
          <c:tx>
            <c:strRef>
              <c:f>'Thruster Types'!$K$17</c:f>
              <c:strCache>
                <c:ptCount val="1"/>
                <c:pt idx="0">
                  <c:v>NREL ATB LCOE, High, no GCC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Types'!$K$18:$K$21</c:f>
              <c:numCache>
                <c:formatCode>0</c:formatCode>
                <c:ptCount val="4"/>
                <c:pt idx="0">
                  <c:v>67.694477783199929</c:v>
                </c:pt>
                <c:pt idx="1">
                  <c:v>67.694477783199929</c:v>
                </c:pt>
                <c:pt idx="2">
                  <c:v>67.694477783199929</c:v>
                </c:pt>
                <c:pt idx="3">
                  <c:v>67.694477783199929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3F-453C-B69F-EC0A4F130E2A}"/>
            </c:ext>
          </c:extLst>
        </c:ser>
        <c:ser>
          <c:idx val="4"/>
          <c:order val="4"/>
          <c:tx>
            <c:strRef>
              <c:f>'Thruster Types'!$I$24</c:f>
              <c:strCache>
                <c:ptCount val="1"/>
                <c:pt idx="0">
                  <c:v>LCOE, Low @ Best LCOE Configuration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Types'!$I$25:$I$28</c:f>
              <c:numCache>
                <c:formatCode>0</c:formatCode>
                <c:ptCount val="4"/>
                <c:pt idx="0">
                  <c:v>264.05816257330895</c:v>
                </c:pt>
                <c:pt idx="1">
                  <c:v>174.88532222197313</c:v>
                </c:pt>
                <c:pt idx="2">
                  <c:v>169.76184332660023</c:v>
                </c:pt>
                <c:pt idx="3">
                  <c:v>289.78766145250773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3F-453C-B69F-EC0A4F130E2A}"/>
            </c:ext>
          </c:extLst>
        </c:ser>
        <c:ser>
          <c:idx val="5"/>
          <c:order val="5"/>
          <c:tx>
            <c:strRef>
              <c:f>'Thruster Types'!$H$24</c:f>
              <c:strCache>
                <c:ptCount val="1"/>
                <c:pt idx="0">
                  <c:v>LCOE, High @ Best LCOE Configuration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Types'!$H$25:$H$28</c:f>
              <c:numCache>
                <c:formatCode>0</c:formatCode>
                <c:ptCount val="4"/>
                <c:pt idx="0">
                  <c:v>279.61968387293314</c:v>
                </c:pt>
                <c:pt idx="1">
                  <c:v>187.33929799326168</c:v>
                </c:pt>
                <c:pt idx="2">
                  <c:v>181.16821000473661</c:v>
                </c:pt>
                <c:pt idx="3">
                  <c:v>307.56024223012588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73F-453C-B69F-EC0A4F130E2A}"/>
            </c:ext>
          </c:extLst>
        </c:ser>
        <c:ser>
          <c:idx val="6"/>
          <c:order val="6"/>
          <c:tx>
            <c:strRef>
              <c:f>'Thruster Types'!$J$24</c:f>
              <c:strCache>
                <c:ptCount val="1"/>
                <c:pt idx="0">
                  <c:v>NREL ATB LCOE, Low, no GCC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Types'!$J$25:$J$28</c:f>
              <c:numCache>
                <c:formatCode>0</c:formatCode>
                <c:ptCount val="4"/>
                <c:pt idx="0">
                  <c:v>123.1424319036765</c:v>
                </c:pt>
                <c:pt idx="1">
                  <c:v>123.1424319036765</c:v>
                </c:pt>
                <c:pt idx="2">
                  <c:v>123.1424319036765</c:v>
                </c:pt>
                <c:pt idx="3">
                  <c:v>123.1424319036765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73F-453C-B69F-EC0A4F130E2A}"/>
            </c:ext>
          </c:extLst>
        </c:ser>
        <c:ser>
          <c:idx val="7"/>
          <c:order val="7"/>
          <c:tx>
            <c:strRef>
              <c:f>'Thruster Types'!$K$24</c:f>
              <c:strCache>
                <c:ptCount val="1"/>
                <c:pt idx="0">
                  <c:v>NREL ATB LCOE, High, no GCC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Types'!$K$25:$K$28</c:f>
              <c:numCache>
                <c:formatCode>0</c:formatCode>
                <c:ptCount val="4"/>
                <c:pt idx="0">
                  <c:v>135.53666076226932</c:v>
                </c:pt>
                <c:pt idx="1">
                  <c:v>135.53666076226932</c:v>
                </c:pt>
                <c:pt idx="2">
                  <c:v>135.53666076226932</c:v>
                </c:pt>
                <c:pt idx="3">
                  <c:v>135.53666076226932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73F-453C-B69F-EC0A4F130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988015"/>
        <c:axId val="724997167"/>
      </c:scatterChart>
      <c:valAx>
        <c:axId val="72498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</a:t>
                </a:r>
                <a:r>
                  <a:rPr lang="en-US" baseline="0"/>
                  <a:t> Size (MW)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97167"/>
        <c:crosses val="autoZero"/>
        <c:crossBetween val="midCat"/>
      </c:valAx>
      <c:valAx>
        <c:axId val="7249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LCOE (USD/MWh)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8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LCOE @ Chosen</a:t>
            </a:r>
            <a:r>
              <a:rPr lang="en-US" baseline="0"/>
              <a:t> Configuration</a:t>
            </a:r>
            <a:r>
              <a:rPr lang="en-US"/>
              <a:t> (USD/MWh)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'Thruster Types'!$I$17</c:f>
              <c:strCache>
                <c:ptCount val="1"/>
                <c:pt idx="0">
                  <c:v>LCOE, Low @ Best LCOE Configuration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Types'!$I$18:$I$21</c:f>
              <c:numCache>
                <c:formatCode>0</c:formatCode>
                <c:ptCount val="4"/>
                <c:pt idx="0">
                  <c:v>118.72329054360601</c:v>
                </c:pt>
                <c:pt idx="1">
                  <c:v>72.985997979649014</c:v>
                </c:pt>
                <c:pt idx="2">
                  <c:v>86.303909875139453</c:v>
                </c:pt>
                <c:pt idx="3">
                  <c:v>154.57192822371746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A-426B-85C1-A2674E18069B}"/>
            </c:ext>
          </c:extLst>
        </c:ser>
        <c:ser>
          <c:idx val="1"/>
          <c:order val="1"/>
          <c:tx>
            <c:strRef>
              <c:f>'Thruster Types'!$H$17</c:f>
              <c:strCache>
                <c:ptCount val="1"/>
                <c:pt idx="0">
                  <c:v>LCOE, High @ Best LCOE Configuration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Types'!$H$18:$H$21</c:f>
              <c:numCache>
                <c:formatCode>0</c:formatCode>
                <c:ptCount val="4"/>
                <c:pt idx="0">
                  <c:v>126.60263293971938</c:v>
                </c:pt>
                <c:pt idx="1">
                  <c:v>78.454561044764091</c:v>
                </c:pt>
                <c:pt idx="2">
                  <c:v>92.562125916345337</c:v>
                </c:pt>
                <c:pt idx="3">
                  <c:v>164.55182897255725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6A-426B-85C1-A2674E18069B}"/>
            </c:ext>
          </c:extLst>
        </c:ser>
        <c:ser>
          <c:idx val="2"/>
          <c:order val="2"/>
          <c:tx>
            <c:strRef>
              <c:f>'Thruster Types'!$J$17</c:f>
              <c:strCache>
                <c:ptCount val="1"/>
                <c:pt idx="0">
                  <c:v>NREL ATB LCOE, Low, no GCC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Types'!$J$18:$J$21</c:f>
              <c:numCache>
                <c:formatCode>0</c:formatCode>
                <c:ptCount val="4"/>
                <c:pt idx="0">
                  <c:v>61.505525353930238</c:v>
                </c:pt>
                <c:pt idx="1">
                  <c:v>61.505525353930238</c:v>
                </c:pt>
                <c:pt idx="2">
                  <c:v>61.505525353930238</c:v>
                </c:pt>
                <c:pt idx="3">
                  <c:v>61.505525353930238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6A-426B-85C1-A2674E18069B}"/>
            </c:ext>
          </c:extLst>
        </c:ser>
        <c:ser>
          <c:idx val="3"/>
          <c:order val="3"/>
          <c:tx>
            <c:strRef>
              <c:f>'Thruster Types'!$K$17</c:f>
              <c:strCache>
                <c:ptCount val="1"/>
                <c:pt idx="0">
                  <c:v>NREL ATB LCOE, High, no GCC (USD/MWh)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'Thruster Types'!$A$18:$A$21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Types'!$K$18:$K$21</c:f>
              <c:numCache>
                <c:formatCode>0</c:formatCode>
                <c:ptCount val="4"/>
                <c:pt idx="0">
                  <c:v>67.694477783199929</c:v>
                </c:pt>
                <c:pt idx="1">
                  <c:v>67.694477783199929</c:v>
                </c:pt>
                <c:pt idx="2">
                  <c:v>67.694477783199929</c:v>
                </c:pt>
                <c:pt idx="3">
                  <c:v>67.694477783199929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6A-426B-85C1-A2674E18069B}"/>
            </c:ext>
          </c:extLst>
        </c:ser>
        <c:ser>
          <c:idx val="4"/>
          <c:order val="4"/>
          <c:tx>
            <c:strRef>
              <c:f>'Thruster Types'!$I$24</c:f>
              <c:strCache>
                <c:ptCount val="1"/>
                <c:pt idx="0">
                  <c:v>LCOE, Low @ Best LCOE Configuration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Types'!$I$25:$I$28</c:f>
              <c:numCache>
                <c:formatCode>0</c:formatCode>
                <c:ptCount val="4"/>
                <c:pt idx="0">
                  <c:v>264.05816257330895</c:v>
                </c:pt>
                <c:pt idx="1">
                  <c:v>174.88532222197313</c:v>
                </c:pt>
                <c:pt idx="2">
                  <c:v>169.76184332660023</c:v>
                </c:pt>
                <c:pt idx="3">
                  <c:v>289.78766145250773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6A-426B-85C1-A2674E18069B}"/>
            </c:ext>
          </c:extLst>
        </c:ser>
        <c:ser>
          <c:idx val="5"/>
          <c:order val="5"/>
          <c:tx>
            <c:strRef>
              <c:f>'Thruster Types'!$H$24</c:f>
              <c:strCache>
                <c:ptCount val="1"/>
                <c:pt idx="0">
                  <c:v>LCOE, High @ Best LCOE Configuration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Types'!$H$25:$H$28</c:f>
              <c:numCache>
                <c:formatCode>0</c:formatCode>
                <c:ptCount val="4"/>
                <c:pt idx="0">
                  <c:v>279.61968387293314</c:v>
                </c:pt>
                <c:pt idx="1">
                  <c:v>187.33929799326168</c:v>
                </c:pt>
                <c:pt idx="2">
                  <c:v>181.16821000473661</c:v>
                </c:pt>
                <c:pt idx="3">
                  <c:v>307.56024223012588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6A-426B-85C1-A2674E18069B}"/>
            </c:ext>
          </c:extLst>
        </c:ser>
        <c:ser>
          <c:idx val="6"/>
          <c:order val="6"/>
          <c:tx>
            <c:strRef>
              <c:f>'Thruster Types'!$J$24</c:f>
              <c:strCache>
                <c:ptCount val="1"/>
                <c:pt idx="0">
                  <c:v>NREL ATB LCOE, Low, no GCC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Types'!$J$25:$J$28</c:f>
              <c:numCache>
                <c:formatCode>0</c:formatCode>
                <c:ptCount val="4"/>
                <c:pt idx="0">
                  <c:v>123.1424319036765</c:v>
                </c:pt>
                <c:pt idx="1">
                  <c:v>123.1424319036765</c:v>
                </c:pt>
                <c:pt idx="2">
                  <c:v>123.1424319036765</c:v>
                </c:pt>
                <c:pt idx="3">
                  <c:v>123.1424319036765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6A-426B-85C1-A2674E18069B}"/>
            </c:ext>
          </c:extLst>
        </c:ser>
        <c:ser>
          <c:idx val="7"/>
          <c:order val="7"/>
          <c:tx>
            <c:strRef>
              <c:f>'Thruster Types'!$K$24</c:f>
              <c:strCache>
                <c:ptCount val="1"/>
                <c:pt idx="0">
                  <c:v>NREL ATB LCOE, High, no GCC (USD/MWh)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'Thruster Types'!$A$25:$A$28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'Thruster Types'!$K$25:$K$28</c:f>
              <c:numCache>
                <c:formatCode>0</c:formatCode>
                <c:ptCount val="4"/>
                <c:pt idx="0">
                  <c:v>135.53666076226932</c:v>
                </c:pt>
                <c:pt idx="1">
                  <c:v>135.53666076226932</c:v>
                </c:pt>
                <c:pt idx="2">
                  <c:v>135.53666076226932</c:v>
                </c:pt>
                <c:pt idx="3">
                  <c:v>135.53666076226932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6A-426B-85C1-A2674E180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988015"/>
        <c:axId val="724997167"/>
      </c:scatterChart>
      <c:valAx>
        <c:axId val="72498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</a:t>
                </a:r>
                <a:r>
                  <a:rPr lang="en-US" baseline="0"/>
                  <a:t> Size (MW)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97167"/>
        <c:crosses val="autoZero"/>
        <c:crossBetween val="midCat"/>
      </c:valAx>
      <c:valAx>
        <c:axId val="72499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LCOE (USD/MWh)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98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1398270</xdr:colOff>
      <xdr:row>28</xdr:row>
      <xdr:rowOff>87086</xdr:rowOff>
    </xdr:from>
    <xdr:to>
      <xdr:col>13</xdr:col>
      <xdr:colOff>561975</xdr:colOff>
      <xdr:row>39</xdr:row>
      <xdr:rowOff>131445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D8E4CA-B40E-4743-915C-43927274F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207644</xdr:colOff>
      <xdr:row>29</xdr:row>
      <xdr:rowOff>1</xdr:rowOff>
    </xdr:from>
    <xdr:to>
      <xdr:col>8</xdr:col>
      <xdr:colOff>1200150</xdr:colOff>
      <xdr:row>39</xdr:row>
      <xdr:rowOff>152401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99A2A3-A672-7DB7-A112-711EC8230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1066799</xdr:colOff>
      <xdr:row>0</xdr:row>
      <xdr:rowOff>0</xdr:rowOff>
    </xdr:from>
    <xdr:to>
      <xdr:col>19</xdr:col>
      <xdr:colOff>180974</xdr:colOff>
      <xdr:row>15</xdr:row>
      <xdr:rowOff>323850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2F67B5-FF06-C62E-F880-60D3F4C8C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66675</xdr:colOff>
      <xdr:row>1</xdr:row>
      <xdr:rowOff>161925</xdr:rowOff>
    </xdr:from>
    <xdr:to>
      <xdr:col>30</xdr:col>
      <xdr:colOff>38100</xdr:colOff>
      <xdr:row>16</xdr:row>
      <xdr:rowOff>342900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79DCC15-6698-415D-8D4F-CC8BBB91E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440055</xdr:colOff>
      <xdr:row>13</xdr:row>
      <xdr:rowOff>60960</xdr:rowOff>
    </xdr:from>
    <xdr:to>
      <xdr:col>21</xdr:col>
      <xdr:colOff>544831</xdr:colOff>
      <xdr:row>23</xdr:row>
      <xdr:rowOff>186690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796CD3D-1D8D-4D4B-B508-967E6308D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8</v>
    <v>0</v>
    <v>1</v>
  </rv>
  <rv s="1">
    <v>8</v>
    <v>1</v>
  </rv>
  <rv s="0">
    <v>8</v>
    <v>8</v>
    <v>29</v>
    <v>6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1B54B-FB60-49A1-B912-CFE01BE9C1BB}" name="Thrusters" displayName="Thrusters" ref="A1:G10" totalsRowShown="0" headerRowDxfId="108" dataDxfId="107">
  <autoFilter ref="A1:G10" xr:uid="{E681B54B-FB60-49A1-B912-CFE01BE9C1BB}"/>
  <tableColumns count="7">
    <tableColumn id="1" xr3:uid="{33562726-1B59-4DAF-B93C-C17FD42CB982}" name="Name" dataDxfId="106"/>
    <tableColumn id="2" xr3:uid="{88B1EF42-46C4-4899-9558-AE70C2B4977A}" name="Power_kW" dataDxfId="105"/>
    <tableColumn id="3" xr3:uid="{AFD013EB-941C-419D-B237-16D3D0254505}" name="PropellerD_m" dataDxfId="104"/>
    <tableColumn id="4" xr3:uid="{2F5A3962-5F26-4B15-BCB8-310A89539E7E}" name="MaxBP_kN" dataDxfId="103"/>
    <tableColumn id="5" xr3:uid="{43FE262E-CC04-4A9E-9E67-5BA6CD6932AC}" name="ComputedBP_kN" dataDxfId="102"/>
    <tableColumn id="6" xr3:uid="{9C12447D-C92E-4EB7-8E12-CEC0F96D0556}" name="Price_EUR" dataDxfId="101"/>
    <tableColumn id="7" xr3:uid="{269AE516-AD1D-4945-A472-A896CE8C8C15}" name="Price_USD" dataDxfId="100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BD16F-55D6-40E8-8452-14E2FEA247A0}" name="Table2" displayName="Table2" ref="A17:M21" totalsRowShown="0" headerRowDxfId="99">
  <autoFilter ref="A17:M21" xr:uid="{09EBD16F-55D6-40E8-8452-14E2FEA247A0}"/>
  <tableColumns count="13">
    <tableColumn id="1" xr3:uid="{B0534E7C-9DA5-47F5-B0B2-79F76D7011A6}" name="Turbine Size (MW)"/>
    <tableColumn id="2" xr3:uid="{E82C82C4-C970-49B2-ABC3-66F77E81557C}" name="TCP @  Chosen Configuration - Class 08" dataDxfId="98" dataCellStyle="Percent"/>
    <tableColumn id="3" xr3:uid="{1A87476A-C42F-4656-B0B0-8677BE24EBC4}" name="TCP @ minimum LCOE Configuration - Class 08" dataDxfId="97" dataCellStyle="Percent"/>
    <tableColumn id="4" xr3:uid="{DAEBB7C4-0455-47FA-AE6F-E225AFC1E83B}" name="CAPEX @ Chosen Configuration (MUSD) - Class 08" dataDxfId="96"/>
    <tableColumn id="5" xr3:uid="{6C3EF9DF-9EA1-4557-9969-C8756DED3220}" name="CAPEX @ minimum LCOE Configuration (MUSD) - Class 08" dataDxfId="95"/>
    <tableColumn id="12" xr3:uid="{6A191BAF-D68C-4042-92D8-802D20D26C78}" name="LCOE, High @ Chosen Configuration (USD/MWh)" dataDxfId="94"/>
    <tableColumn id="13" xr3:uid="{53E1BFAF-6671-455B-B60F-2B67AA676406}" name="LCOE, Low Chosen Configuration (USD/MWh)" dataDxfId="93"/>
    <tableColumn id="6" xr3:uid="{2B02C9C4-5843-4D36-92FB-5D00808FC64C}" name="LCOE, High @ Best LCOE Configuration (USD/MWh)" dataDxfId="92">
      <calculatedColumnFormula>#REF!</calculatedColumnFormula>
    </tableColumn>
    <tableColumn id="7" xr3:uid="{5D87E0F3-6513-4066-801C-BEC38BDE4CE6}" name="LCOE, Low @ Best LCOE Configuration (USD/MWh)" dataDxfId="91">
      <calculatedColumnFormula>#REF!</calculatedColumnFormula>
    </tableColumn>
    <tableColumn id="8" xr3:uid="{6FA0A4AB-2B44-412D-A2AF-3C01F795C029}" name="NREL ATB LCOE, Low, no GCC (USD/MWh)" dataDxfId="90"/>
    <tableColumn id="9" xr3:uid="{229D24D3-17C4-432F-8AA2-01E4EA57C383}" name="NREL ATB LCOE, High, no GCC (USD/MWh)" dataDxfId="89"/>
    <tableColumn id="10" xr3:uid="{C8E3982C-AFB5-4C26-9DC1-FD772C13FF33}" name="LCOE Penalty, Low (USD/MWh)" dataDxfId="88">
      <calculatedColumnFormula>Table2[[#This Row],[LCOE, Low @ Best LCOE Configuration (USD/MWh)]]-Table2[[#This Row],[NREL ATB LCOE, High, no GCC (USD/MWh)]]</calculatedColumnFormula>
    </tableColumn>
    <tableColumn id="11" xr3:uid="{14B6E96F-3CC1-440E-812E-90AEE8DC0AAE}" name="LCOE Penalty, High (USD/MWh)" dataDxfId="87">
      <calculatedColumnFormula>Table2[[#This Row],[LCOE, High @ Best LCOE Configuration (USD/MWh)]]-Table2[[#This Row],[NREL ATB LCOE, Low, no GCC (USD/MWh)]]</calculatedColumnFormula>
    </tableColumn>
  </tableColumns>
  <tableStyleInfo name="TableStyleMedium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7AA22F-50CD-4843-BA13-15BCE32B5E18}" name="Table3" displayName="Table3" ref="A24:M28" totalsRowShown="0" headerRowDxfId="86">
  <autoFilter ref="A24:M28" xr:uid="{867AA22F-50CD-4843-BA13-15BCE32B5E18}"/>
  <tableColumns count="13">
    <tableColumn id="1" xr3:uid="{1F997B98-80A0-4EF5-BC2F-44B278EDD926}" name="Turbine Size (MW)"/>
    <tableColumn id="2" xr3:uid="{BEFA4820-4DEB-4152-BB73-EB87D6F6B35D}" name="TCP @ Chosen Configuration - Class 14" dataDxfId="85" dataCellStyle="Percent"/>
    <tableColumn id="3" xr3:uid="{1859370D-16BA-400C-86CB-E3D5EA2A5EDA}" name="TCP @ minimum LCOE Configuration - Class 14" dataDxfId="84" dataCellStyle="Percent"/>
    <tableColumn id="4" xr3:uid="{9EFB7AFD-258C-46E8-B2DF-A0B42809D91B}" name="CAPEX @ minimum CAPEX Configuration (MUSD) - Class 14" dataDxfId="83"/>
    <tableColumn id="5" xr3:uid="{D66EB85E-DB5C-4412-AC00-8F33178BA2E5}" name="CAPEX @ minimum LCOE Configuration (MUSD) - Class 14" dataDxfId="82"/>
    <tableColumn id="13" xr3:uid="{4D39DF3D-64B5-4644-9CAB-E5BFDDEE57C9}" name="LCOE, High @ Chosen Configuration (USD/MWh)" dataDxfId="81"/>
    <tableColumn id="12" xr3:uid="{21CFD61F-F91C-42FA-95CC-93E0DC1C5D1E}" name="LCOE, Low Chosen Configuration (USD/MWh)" dataDxfId="80"/>
    <tableColumn id="6" xr3:uid="{DF94CD81-6911-41C6-B960-C92FB70A4728}" name="LCOE, High @ Best LCOE Configuration (USD/MWh)" dataDxfId="79"/>
    <tableColumn id="7" xr3:uid="{0B48F777-EDCF-430A-BCB8-DBDF639CB027}" name="LCOE, Low @ Best LCOE Configuration (USD/MWh)" dataDxfId="78"/>
    <tableColumn id="8" xr3:uid="{0D2C581A-80E8-4650-ADF5-2F261BDA8BD8}" name="NREL ATB LCOE, Low, no GCC (USD/MWh)" dataDxfId="77"/>
    <tableColumn id="9" xr3:uid="{5EBF6A61-2AD2-4C3E-92B8-21ACF1AC4A21}" name="NREL ATB LCOE, High, no GCC (USD/MWh)" dataDxfId="76"/>
    <tableColumn id="10" xr3:uid="{BCA5D397-1DA4-4849-8BFF-613E7FABB578}" name="LCOE Penalty, Low (USD/MWh)" dataDxfId="75">
      <calculatedColumnFormula>Table3[[#This Row],[LCOE, Low @ Best LCOE Configuration (USD/MWh)]]-Table3[[#This Row],[NREL ATB LCOE, High, no GCC (USD/MWh)]]</calculatedColumnFormula>
    </tableColumn>
    <tableColumn id="11" xr3:uid="{A2B9C71C-584F-4AEB-96B4-51E37CFEF116}" name="LCOE Penalty, High (USD/MWh)" dataDxfId="74">
      <calculatedColumnFormula>Table3[[#This Row],[LCOE, High @ Best LCOE Configuration (USD/MWh)]]-Table3[[#This Row],[NREL ATB LCOE, Low, no GCC (USD/MWh)]]</calculatedColumnFormula>
    </tableColumn>
  </tableColumns>
  <tableStyleInfo name="TableStyleMedium9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8D5606-3347-4FC8-8EFA-D5C490F079B0}" name="Table4" displayName="Table4" ref="A31:E35" totalsRowShown="0" headerRowDxfId="73">
  <autoFilter ref="A31:E35" xr:uid="{0F8D5606-3347-4FC8-8EFA-D5C490F079B0}"/>
  <tableColumns count="5">
    <tableColumn id="1" xr3:uid="{22CB5939-D6D8-4B70-AD7C-5344A073EE21}" name="Turbine Size (MW)"/>
    <tableColumn id="2" xr3:uid="{769C106A-3759-45C3-81ED-54492A610CBB}" name="TCP @ Chosen Configuration - Class PT" dataDxfId="72" dataCellStyle="Percent"/>
    <tableColumn id="3" xr3:uid="{5415AE21-5CE6-4160-8AA9-11AF7CBA20C0}" name="TCP @ minimum LTCOE Configuration - Class PT" dataDxfId="71" dataCellStyle="Percent"/>
    <tableColumn id="4" xr3:uid="{F955B1F4-28AB-4065-86D9-A37D95BF1A5E}" name="@ minimum CAPEX Configuration (USD/MWh) - Class PT" dataDxfId="70"/>
    <tableColumn id="5" xr3:uid="{22EC02B8-54B9-463B-B7DA-1E33BE422C4B}" name="@ minimum LTCOE Configuration (USD/MWh) - Class PT" dataDxfId="69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F8B0-9570-4BD6-BEED-0FA6FA329140}">
  <dimension ref="A1:M35"/>
  <sheetViews>
    <sheetView tabSelected="1" zoomScaleNormal="100" workbookViewId="0">
      <selection activeCell="H2" sqref="H2:I11"/>
    </sheetView>
  </sheetViews>
  <sheetFormatPr defaultRowHeight="14.4" x14ac:dyDescent="0.3"/>
  <cols>
    <col min="1" max="5" width="18.6640625" customWidth="1"/>
    <col min="6" max="6" width="21.5546875" customWidth="1"/>
    <col min="7" max="7" width="18.6640625" customWidth="1"/>
    <col min="8" max="8" width="18.88671875" customWidth="1"/>
    <col min="9" max="9" width="20.88671875" customWidth="1"/>
    <col min="10" max="10" width="17.6640625" customWidth="1"/>
    <col min="11" max="11" width="20.44140625" customWidth="1"/>
    <col min="12" max="12" width="18" customWidth="1"/>
    <col min="13" max="13" width="16.44140625" customWidth="1"/>
  </cols>
  <sheetData>
    <row r="1" spans="1:11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1" x14ac:dyDescent="0.3">
      <c r="A2" s="3" t="s">
        <v>7</v>
      </c>
      <c r="B2" s="3">
        <v>3200</v>
      </c>
      <c r="C2" s="3">
        <v>3.2</v>
      </c>
      <c r="D2" s="3">
        <v>598</v>
      </c>
      <c r="E2" s="3">
        <v>589</v>
      </c>
      <c r="F2" s="3">
        <v>930000</v>
      </c>
      <c r="G2" s="3">
        <v>995100</v>
      </c>
    </row>
    <row r="3" spans="1:11" x14ac:dyDescent="0.3">
      <c r="A3" s="3" t="s">
        <v>8</v>
      </c>
      <c r="B3" s="3">
        <v>4000</v>
      </c>
      <c r="C3" s="3">
        <v>3.5</v>
      </c>
      <c r="D3" s="3">
        <v>737</v>
      </c>
      <c r="E3" s="3">
        <v>726</v>
      </c>
      <c r="F3" s="3">
        <v>1000000</v>
      </c>
      <c r="G3" s="3">
        <v>1070000</v>
      </c>
    </row>
    <row r="4" spans="1:11" x14ac:dyDescent="0.3">
      <c r="A4" s="3" t="s">
        <v>9</v>
      </c>
      <c r="B4" s="3">
        <v>4800</v>
      </c>
      <c r="C4" s="3">
        <v>3.8</v>
      </c>
      <c r="D4" s="3">
        <v>881</v>
      </c>
      <c r="E4" s="3">
        <v>866</v>
      </c>
      <c r="F4" s="3">
        <v>1150000</v>
      </c>
      <c r="G4" s="3">
        <v>1230500</v>
      </c>
    </row>
    <row r="5" spans="1:11" x14ac:dyDescent="0.3">
      <c r="A5" s="3" t="s">
        <v>10</v>
      </c>
      <c r="B5" s="3">
        <v>5500</v>
      </c>
      <c r="C5" s="3">
        <v>4.0999999999999996</v>
      </c>
      <c r="D5" s="3">
        <v>1018</v>
      </c>
      <c r="E5" s="3">
        <v>998</v>
      </c>
      <c r="F5" s="3">
        <v>1434000</v>
      </c>
      <c r="G5" s="3">
        <v>1534380</v>
      </c>
    </row>
    <row r="6" spans="1:11" x14ac:dyDescent="0.3">
      <c r="A6" s="3" t="s">
        <v>11</v>
      </c>
      <c r="B6" s="3">
        <v>6500</v>
      </c>
      <c r="C6" s="3">
        <v>4.5</v>
      </c>
      <c r="D6" s="3">
        <v>1214</v>
      </c>
      <c r="E6" s="3">
        <v>1187</v>
      </c>
      <c r="F6" s="3">
        <v>2066000</v>
      </c>
      <c r="G6" s="3">
        <v>2210620</v>
      </c>
    </row>
    <row r="7" spans="1:11" x14ac:dyDescent="0.3">
      <c r="A7" s="3" t="s">
        <v>12</v>
      </c>
      <c r="B7" s="3">
        <v>3200</v>
      </c>
      <c r="C7" s="3">
        <v>4.0999999999999996</v>
      </c>
      <c r="D7" s="3">
        <v>707</v>
      </c>
      <c r="E7" s="3">
        <v>695</v>
      </c>
      <c r="F7" s="3">
        <v>1100000</v>
      </c>
      <c r="G7" s="3">
        <v>1177000</v>
      </c>
    </row>
    <row r="8" spans="1:11" x14ac:dyDescent="0.3">
      <c r="A8" s="3" t="s">
        <v>13</v>
      </c>
      <c r="B8" s="3">
        <v>3800</v>
      </c>
      <c r="C8" s="3">
        <v>4.5</v>
      </c>
      <c r="D8" s="3">
        <v>853</v>
      </c>
      <c r="E8" s="3">
        <v>830</v>
      </c>
      <c r="F8" s="3">
        <v>1350000</v>
      </c>
      <c r="G8" s="3">
        <v>1444500</v>
      </c>
    </row>
    <row r="9" spans="1:11" x14ac:dyDescent="0.3">
      <c r="A9" s="3" t="s">
        <v>14</v>
      </c>
      <c r="B9" s="3">
        <v>4500</v>
      </c>
      <c r="C9" s="3">
        <v>5</v>
      </c>
      <c r="D9" s="3">
        <v>1026</v>
      </c>
      <c r="E9" s="3">
        <v>996</v>
      </c>
      <c r="F9" s="3">
        <v>1650000</v>
      </c>
      <c r="G9" s="3">
        <v>1765500</v>
      </c>
    </row>
    <row r="10" spans="1:11" x14ac:dyDescent="0.3">
      <c r="A10" s="3" t="s">
        <v>15</v>
      </c>
      <c r="B10" s="3">
        <v>5500</v>
      </c>
      <c r="C10" s="3">
        <v>5.5</v>
      </c>
      <c r="D10" s="3">
        <v>1254</v>
      </c>
      <c r="E10" s="3">
        <v>1214</v>
      </c>
      <c r="F10" s="3">
        <v>2300000</v>
      </c>
      <c r="G10" s="3">
        <v>2461000</v>
      </c>
    </row>
    <row r="12" spans="1:11" ht="15.6" x14ac:dyDescent="0.3">
      <c r="A12" s="64" t="s">
        <v>48</v>
      </c>
      <c r="B12" s="64"/>
    </row>
    <row r="13" spans="1:11" x14ac:dyDescent="0.3">
      <c r="A13" s="3" t="s">
        <v>49</v>
      </c>
      <c r="B13" s="3" t="s">
        <v>50</v>
      </c>
    </row>
    <row r="14" spans="1:11" x14ac:dyDescent="0.3">
      <c r="A14" s="63" t="s">
        <v>14</v>
      </c>
      <c r="B14" s="63">
        <v>10</v>
      </c>
      <c r="C14">
        <f>MATCH(A14,Thrusters[Name],0)</f>
        <v>8</v>
      </c>
    </row>
    <row r="16" spans="1:11" ht="25.8" x14ac:dyDescent="0.5">
      <c r="A16" s="65" t="s">
        <v>19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</row>
    <row r="17" spans="1:13" s="2" customFormat="1" ht="43.2" x14ac:dyDescent="0.3">
      <c r="A17" s="2" t="s">
        <v>20</v>
      </c>
      <c r="B17" s="46" t="s">
        <v>52</v>
      </c>
      <c r="C17" s="46" t="s">
        <v>43</v>
      </c>
      <c r="D17" s="46" t="s">
        <v>53</v>
      </c>
      <c r="E17" s="46" t="s">
        <v>45</v>
      </c>
      <c r="F17" s="2" t="s">
        <v>54</v>
      </c>
      <c r="G17" s="2" t="s">
        <v>55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</row>
    <row r="18" spans="1:13" x14ac:dyDescent="0.3">
      <c r="A18">
        <v>5</v>
      </c>
      <c r="B18" s="38">
        <f>'5MW - Class 08'!$B$39</f>
        <v>0.22555696223894156</v>
      </c>
      <c r="C18" s="38">
        <f>'5MW - Class 08'!$B$38</f>
        <v>0.35663687139182382</v>
      </c>
      <c r="D18" s="35">
        <f>'5MW - Class 08'!$L$39</f>
        <v>17.655000000000001</v>
      </c>
      <c r="E18" s="35">
        <f>'5MW - Class 08'!$L$38</f>
        <v>7.0620000000000003</v>
      </c>
      <c r="F18" s="49">
        <f>'5MW - Class 08'!$AF$39</f>
        <v>150.04635847240547</v>
      </c>
      <c r="G18" s="49">
        <f>'5MW - Class 08'!$AP$39</f>
        <v>143.5090901449488</v>
      </c>
      <c r="H18" s="49">
        <f>'5MW - Class 08'!$AF$33</f>
        <v>126.60263293971938</v>
      </c>
      <c r="I18" s="49">
        <f>'5MW - Class 08'!$AP$33</f>
        <v>118.72329054360601</v>
      </c>
      <c r="J18" s="49">
        <v>61.505525353930238</v>
      </c>
      <c r="K18" s="49">
        <v>67.694477783199929</v>
      </c>
      <c r="L18" s="49">
        <f>Table2[[#This Row],[LCOE, Low @ Best LCOE Configuration (USD/MWh)]]-Table2[[#This Row],[NREL ATB LCOE, High, no GCC (USD/MWh)]]</f>
        <v>51.028812760406083</v>
      </c>
      <c r="M18" s="49">
        <f>Table2[[#This Row],[LCOE, High @ Best LCOE Configuration (USD/MWh)]]-Table2[[#This Row],[NREL ATB LCOE, Low, no GCC (USD/MWh)]]</f>
        <v>65.097107585789146</v>
      </c>
    </row>
    <row r="19" spans="1:13" x14ac:dyDescent="0.3">
      <c r="A19">
        <v>8</v>
      </c>
      <c r="B19" s="38">
        <f>'8MW - Class 08'!$B$39</f>
        <v>0.16405176175826949</v>
      </c>
      <c r="C19" s="38">
        <f>'8MW - Class 08'!$B$38</f>
        <v>0.25938861065972046</v>
      </c>
      <c r="D19" s="35">
        <f>'8MW - Class 08'!$L$39</f>
        <v>17.655000000000001</v>
      </c>
      <c r="E19" s="35">
        <f>'8MW - Class 08'!$L$38</f>
        <v>7.0620000000000003</v>
      </c>
      <c r="F19" s="49">
        <f>'8MW - Class 08'!$AF$39</f>
        <v>90.354651392732521</v>
      </c>
      <c r="G19" s="49">
        <f>'8MW - Class 08'!$AP$39</f>
        <v>85.509758008103276</v>
      </c>
      <c r="H19" s="49">
        <f>'8MW - Class 08'!$AF$33</f>
        <v>78.454561044764091</v>
      </c>
      <c r="I19" s="49">
        <f>'8MW - Class 08'!$AP$33</f>
        <v>72.985997979649014</v>
      </c>
      <c r="J19" s="49">
        <v>61.505525353930238</v>
      </c>
      <c r="K19" s="49">
        <v>67.694477783199929</v>
      </c>
      <c r="L19" s="49">
        <f>Table2[[#This Row],[LCOE, Low @ Best LCOE Configuration (USD/MWh)]]-Table2[[#This Row],[NREL ATB LCOE, High, no GCC (USD/MWh)]]</f>
        <v>5.2915201964490848</v>
      </c>
      <c r="M19" s="49">
        <f>Table2[[#This Row],[LCOE, High @ Best LCOE Configuration (USD/MWh)]]-Table2[[#This Row],[NREL ATB LCOE, Low, no GCC (USD/MWh)]]</f>
        <v>16.949035690833853</v>
      </c>
    </row>
    <row r="20" spans="1:13" x14ac:dyDescent="0.3">
      <c r="A20">
        <v>10</v>
      </c>
      <c r="B20" s="38">
        <f>'10MW - Class 08'!$B$39</f>
        <v>0.22981798041273074</v>
      </c>
      <c r="C20" s="38">
        <f>'10MW - Class 08'!$B$38</f>
        <v>0.29669373693250961</v>
      </c>
      <c r="D20" s="35">
        <f>'10MW - Class 08'!$L$39</f>
        <v>17.655000000000001</v>
      </c>
      <c r="E20" s="35">
        <f>'10MW - Class 08'!$L$38</f>
        <v>10.593</v>
      </c>
      <c r="F20" s="49">
        <f>'10MW - Class 08'!$AF$39</f>
        <v>97.452924181784297</v>
      </c>
      <c r="G20" s="49">
        <f>'10MW - Class 08'!$AP$39</f>
        <v>91.792036076706637</v>
      </c>
      <c r="H20" s="49">
        <f>'10MW - Class 08'!$AF$33</f>
        <v>92.562125916345337</v>
      </c>
      <c r="I20" s="49">
        <f>'10MW - Class 08'!$AP$33</f>
        <v>86.303909875139453</v>
      </c>
      <c r="J20" s="49">
        <v>61.505525353930238</v>
      </c>
      <c r="K20" s="49">
        <v>67.694477783199929</v>
      </c>
      <c r="L20" s="49">
        <f>Table2[[#This Row],[LCOE, Low @ Best LCOE Configuration (USD/MWh)]]-Table2[[#This Row],[NREL ATB LCOE, High, no GCC (USD/MWh)]]</f>
        <v>18.609432091939524</v>
      </c>
      <c r="M20" s="49">
        <f>Table2[[#This Row],[LCOE, High @ Best LCOE Configuration (USD/MWh)]]-Table2[[#This Row],[NREL ATB LCOE, Low, no GCC (USD/MWh)]]</f>
        <v>31.056600562415099</v>
      </c>
    </row>
    <row r="21" spans="1:13" x14ac:dyDescent="0.3">
      <c r="A21">
        <v>15</v>
      </c>
      <c r="B21" s="38">
        <f>'15MW - Class 08'!$B$39</f>
        <v>0.47177135755726268</v>
      </c>
      <c r="C21" s="38">
        <f>'15MW - Class 08'!$B$38</f>
        <v>0.39871957009856923</v>
      </c>
      <c r="D21" s="35">
        <f>'15MW - Class 08'!$L$39</f>
        <v>17.655000000000001</v>
      </c>
      <c r="E21" s="35">
        <f>'15MW - Class 08'!$L$38</f>
        <v>24.716999999999999</v>
      </c>
      <c r="F21" s="49">
        <f>'15MW - Class 08'!$AF$39</f>
        <v>168.27325738968261</v>
      </c>
      <c r="G21" s="49">
        <f>'15MW - Class 08'!$AP$39</f>
        <v>157.27693728651741</v>
      </c>
      <c r="H21" s="49">
        <f>'15MW - Class 08'!$AF$33</f>
        <v>164.55182897255725</v>
      </c>
      <c r="I21" s="49">
        <f>'15MW - Class 08'!$AP$33</f>
        <v>154.57192822371746</v>
      </c>
      <c r="J21" s="49">
        <v>61.505525353930238</v>
      </c>
      <c r="K21" s="49">
        <v>67.694477783199929</v>
      </c>
      <c r="L21" s="49">
        <f>Table2[[#This Row],[LCOE, Low @ Best LCOE Configuration (USD/MWh)]]-Table2[[#This Row],[NREL ATB LCOE, High, no GCC (USD/MWh)]]</f>
        <v>86.877450440517535</v>
      </c>
      <c r="M21" s="49">
        <f>Table2[[#This Row],[LCOE, High @ Best LCOE Configuration (USD/MWh)]]-Table2[[#This Row],[NREL ATB LCOE, Low, no GCC (USD/MWh)]]</f>
        <v>103.04630361862701</v>
      </c>
    </row>
    <row r="23" spans="1:13" ht="25.8" x14ac:dyDescent="0.5">
      <c r="A23" s="65" t="s">
        <v>21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</row>
    <row r="24" spans="1:13" ht="43.2" x14ac:dyDescent="0.3">
      <c r="A24" s="2" t="s">
        <v>20</v>
      </c>
      <c r="B24" s="46" t="s">
        <v>56</v>
      </c>
      <c r="C24" s="46" t="s">
        <v>42</v>
      </c>
      <c r="D24" s="46" t="s">
        <v>46</v>
      </c>
      <c r="E24" s="46" t="s">
        <v>47</v>
      </c>
      <c r="F24" s="2" t="s">
        <v>54</v>
      </c>
      <c r="G24" s="2" t="s">
        <v>55</v>
      </c>
      <c r="H24" s="2" t="s">
        <v>35</v>
      </c>
      <c r="I24" s="2" t="s">
        <v>36</v>
      </c>
      <c r="J24" s="2" t="s">
        <v>37</v>
      </c>
      <c r="K24" s="2" t="s">
        <v>38</v>
      </c>
      <c r="L24" s="2" t="s">
        <v>39</v>
      </c>
      <c r="M24" s="2" t="s">
        <v>40</v>
      </c>
    </row>
    <row r="25" spans="1:13" x14ac:dyDescent="0.3">
      <c r="A25">
        <v>5</v>
      </c>
      <c r="B25" s="38">
        <f>'5MW - Class 14'!$B$39</f>
        <v>0.29870824285951353</v>
      </c>
      <c r="C25" s="38">
        <f>'5MW - Class 14'!$B$38</f>
        <v>0.38563068332325862</v>
      </c>
      <c r="D25" s="35">
        <f>'5MW - Class 14'!$L$36</f>
        <v>2.4609999999999999</v>
      </c>
      <c r="E25" s="35">
        <f>'5MW - Class 14'!$L$38</f>
        <v>10.593</v>
      </c>
      <c r="F25" s="49">
        <f>'5MW - Class 14'!$AF$39</f>
        <v>300.08606321776119</v>
      </c>
      <c r="G25" s="49">
        <f>'5MW - Class 14'!$AP$39</f>
        <v>286.47041823109515</v>
      </c>
      <c r="H25" s="49">
        <f>'5MW - Class 14'!$AF$33</f>
        <v>279.61968387293314</v>
      </c>
      <c r="I25" s="49">
        <f>'5MW - Class 14'!$AP$33</f>
        <v>264.05816257330895</v>
      </c>
      <c r="J25" s="49">
        <v>123.1424319036765</v>
      </c>
      <c r="K25" s="49">
        <v>135.53666076226932</v>
      </c>
      <c r="L25" s="49">
        <f>Table3[[#This Row],[LCOE, Low @ Best LCOE Configuration (USD/MWh)]]-Table3[[#This Row],[NREL ATB LCOE, High, no GCC (USD/MWh)]]</f>
        <v>128.52150181103963</v>
      </c>
      <c r="M25" s="49">
        <f>Table3[[#This Row],[LCOE, High @ Best LCOE Configuration (USD/MWh)]]-Table3[[#This Row],[NREL ATB LCOE, Low, no GCC (USD/MWh)]]</f>
        <v>156.47725196925666</v>
      </c>
    </row>
    <row r="26" spans="1:13" x14ac:dyDescent="0.3">
      <c r="A26">
        <v>8</v>
      </c>
      <c r="B26" s="38">
        <f>'8MW - Class 14'!$B$39</f>
        <v>0.22838748491773508</v>
      </c>
      <c r="C26" s="38">
        <f>'8MW - Class 14'!$B$38</f>
        <v>0.32298867864694175</v>
      </c>
      <c r="D26" s="35">
        <f>'8MW - Class 14'!$L$36</f>
        <v>3.0687600000000002</v>
      </c>
      <c r="E26" s="35">
        <f>'8MW - Class 14'!$L$38</f>
        <v>8.8275000000000006</v>
      </c>
      <c r="F26" s="49">
        <f>'8MW - Class 14'!$AF$39</f>
        <v>199.12559513088314</v>
      </c>
      <c r="G26" s="49">
        <f>'8MW - Class 14'!$AP$39</f>
        <v>188.19850098944076</v>
      </c>
      <c r="H26" s="49">
        <f>'8MW - Class 14'!$AF$33</f>
        <v>187.33929799326168</v>
      </c>
      <c r="I26" s="49">
        <f>'8MW - Class 14'!$AP$33</f>
        <v>174.88532222197313</v>
      </c>
      <c r="J26" s="49">
        <v>123.1424319036765</v>
      </c>
      <c r="K26" s="49">
        <v>135.53666076226932</v>
      </c>
      <c r="L26" s="49">
        <f>Table3[[#This Row],[LCOE, Low @ Best LCOE Configuration (USD/MWh)]]-Table3[[#This Row],[NREL ATB LCOE, High, no GCC (USD/MWh)]]</f>
        <v>39.348661459703806</v>
      </c>
      <c r="M26" s="49">
        <f>Table3[[#This Row],[LCOE, High @ Best LCOE Configuration (USD/MWh)]]-Table3[[#This Row],[NREL ATB LCOE, Low, no GCC (USD/MWh)]]</f>
        <v>64.196866089585185</v>
      </c>
    </row>
    <row r="27" spans="1:13" x14ac:dyDescent="0.3">
      <c r="A27">
        <v>10</v>
      </c>
      <c r="B27" s="38">
        <f>'10MW - Class 14'!$B$39</f>
        <v>0.29246467646397589</v>
      </c>
      <c r="C27" s="38">
        <f>'10MW - Class 14'!$B$38</f>
        <v>0.32698544879546665</v>
      </c>
      <c r="D27" s="35">
        <f>'10MW - Class 14'!$L$36</f>
        <v>4.28</v>
      </c>
      <c r="E27" s="35">
        <f>'10MW - Class 14'!$L$38</f>
        <v>14.124000000000001</v>
      </c>
      <c r="F27" s="49">
        <f>'10MW - Class 14'!$AF$39</f>
        <v>183.24949052473227</v>
      </c>
      <c r="G27" s="49">
        <f>'10MW - Class 14'!$AP$39</f>
        <v>172.43886948071071</v>
      </c>
      <c r="H27" s="49">
        <f>'10MW - Class 14'!$AF$33</f>
        <v>181.16821000473661</v>
      </c>
      <c r="I27" s="49">
        <f>'10MW - Class 14'!$AP$33</f>
        <v>169.76184332660023</v>
      </c>
      <c r="J27" s="49">
        <v>123.1424319036765</v>
      </c>
      <c r="K27" s="49">
        <v>135.53666076226932</v>
      </c>
      <c r="L27" s="49">
        <f>Table3[[#This Row],[LCOE, Low @ Best LCOE Configuration (USD/MWh)]]-Table3[[#This Row],[NREL ATB LCOE, High, no GCC (USD/MWh)]]</f>
        <v>34.225182564330908</v>
      </c>
      <c r="M27" s="49">
        <f>Table3[[#This Row],[LCOE, High @ Best LCOE Configuration (USD/MWh)]]-Table3[[#This Row],[NREL ATB LCOE, Low, no GCC (USD/MWh)]]</f>
        <v>58.025778101060112</v>
      </c>
    </row>
    <row r="28" spans="1:13" x14ac:dyDescent="0.3">
      <c r="A28">
        <v>15</v>
      </c>
      <c r="B28" s="38">
        <f>'15MW - Class 14'!$B$39</f>
        <v>0.55947806908628117</v>
      </c>
      <c r="C28" s="38">
        <f>'15MW - Class 14'!$B$38</f>
        <v>0.42910009101710811</v>
      </c>
      <c r="D28" s="35">
        <f>'15MW - Class 14'!$L$36</f>
        <v>7.383</v>
      </c>
      <c r="E28" s="35">
        <f>'15MW - Class 14'!$L$38</f>
        <v>30.013500000000001</v>
      </c>
      <c r="F28" s="49">
        <f>'15MW - Class 14'!$AF$39</f>
        <v>328.76120333803715</v>
      </c>
      <c r="G28" s="49">
        <f>'15MW - Class 14'!$AP$39</f>
        <v>307.20954716306721</v>
      </c>
      <c r="H28" s="49">
        <f>'15MW - Class 14'!$AF$33</f>
        <v>307.56024223012588</v>
      </c>
      <c r="I28" s="49">
        <f>'15MW - Class 14'!$AP$33</f>
        <v>289.78766145250773</v>
      </c>
      <c r="J28" s="49">
        <v>123.1424319036765</v>
      </c>
      <c r="K28" s="49">
        <v>135.53666076226932</v>
      </c>
      <c r="L28" s="49">
        <f>Table3[[#This Row],[LCOE, Low @ Best LCOE Configuration (USD/MWh)]]-Table3[[#This Row],[NREL ATB LCOE, High, no GCC (USD/MWh)]]</f>
        <v>154.25100069023841</v>
      </c>
      <c r="M28" s="49">
        <f>Table3[[#This Row],[LCOE, High @ Best LCOE Configuration (USD/MWh)]]-Table3[[#This Row],[NREL ATB LCOE, Low, no GCC (USD/MWh)]]</f>
        <v>184.4178103264494</v>
      </c>
    </row>
    <row r="30" spans="1:13" ht="25.8" x14ac:dyDescent="0.5">
      <c r="A30" s="65" t="s">
        <v>22</v>
      </c>
      <c r="B30" s="65"/>
      <c r="C30" s="65"/>
      <c r="D30" s="65"/>
      <c r="E30" s="65"/>
    </row>
    <row r="31" spans="1:13" ht="57.6" x14ac:dyDescent="0.3">
      <c r="A31" s="2" t="s">
        <v>20</v>
      </c>
      <c r="B31" s="46" t="s">
        <v>57</v>
      </c>
      <c r="C31" s="46" t="s">
        <v>44</v>
      </c>
      <c r="D31" s="46" t="s">
        <v>30</v>
      </c>
      <c r="E31" s="46" t="s">
        <v>31</v>
      </c>
    </row>
    <row r="32" spans="1:13" x14ac:dyDescent="0.3">
      <c r="A32">
        <v>5</v>
      </c>
      <c r="B32" s="38">
        <f>'5MW - Class PT'!$B$39</f>
        <v>0.24114207714065355</v>
      </c>
      <c r="C32" s="38">
        <f>'5MW - Class PT'!$B$37</f>
        <v>0.59912230746888828</v>
      </c>
      <c r="D32" s="35">
        <f>'5MW - Class PT'!$V$36</f>
        <v>25.718213993912226</v>
      </c>
      <c r="E32" s="35">
        <f>'5MW - Class PT'!$V$37</f>
        <v>21.879152740275483</v>
      </c>
    </row>
    <row r="33" spans="1:5" x14ac:dyDescent="0.3">
      <c r="A33">
        <v>8</v>
      </c>
      <c r="B33" s="38">
        <f>'8MW - Class PT'!$B$39</f>
        <v>0.1779851420992217</v>
      </c>
      <c r="C33" s="38">
        <f>'8MW - Class PT'!$B$37</f>
        <v>0.3962864927988054</v>
      </c>
      <c r="D33" s="35">
        <f>'8MW - Class PT'!$V$36</f>
        <v>9.2728852187327995</v>
      </c>
      <c r="E33" s="35">
        <f>'8MW - Class PT'!$V$37</f>
        <v>9.095590266615142</v>
      </c>
    </row>
    <row r="34" spans="1:5" x14ac:dyDescent="0.3">
      <c r="A34">
        <v>10</v>
      </c>
      <c r="B34" s="38">
        <f>'10MW - Class PT'!$B$39</f>
        <v>0.24474737940181035</v>
      </c>
      <c r="C34" s="38">
        <f>'10MW - Class PT'!$B$37</f>
        <v>0.47192632333359724</v>
      </c>
      <c r="D34" s="35">
        <f>'10MW - Class PT'!$V$36</f>
        <v>12.399369180038336</v>
      </c>
      <c r="E34" s="35">
        <f>'10MW - Class PT'!$V$37</f>
        <v>11.525504450892701</v>
      </c>
    </row>
    <row r="35" spans="1:5" x14ac:dyDescent="0.3">
      <c r="A35">
        <v>15</v>
      </c>
      <c r="B35" s="38">
        <f>'15MW - Class PT'!$B$39</f>
        <v>0.49294952191806662</v>
      </c>
      <c r="C35" s="38">
        <f>'15MW - Class PT'!$B$37</f>
        <v>0.67211502468586604</v>
      </c>
      <c r="D35" s="35">
        <f>'15MW - Class PT'!$V$36</f>
        <v>52.291986799600942</v>
      </c>
      <c r="E35" s="35">
        <f>'15MW - Class PT'!$V$37</f>
        <v>32.505487466508477</v>
      </c>
    </row>
  </sheetData>
  <mergeCells count="4">
    <mergeCell ref="A12:B12"/>
    <mergeCell ref="A30:E30"/>
    <mergeCell ref="A16:K16"/>
    <mergeCell ref="A23:K23"/>
  </mergeCells>
  <phoneticPr fontId="14" type="noConversion"/>
  <dataValidations count="1">
    <dataValidation type="list" allowBlank="1" showInputMessage="1" showErrorMessage="1" sqref="A14" xr:uid="{92B2A08E-0BDE-473E-A47A-2FBCA658E69D}">
      <formula1>$A$2:$A$10</formula1>
    </dataValidation>
  </dataValidations>
  <pageMargins left="0.7" right="0.7" top="0.75" bottom="0.75" header="0.3" footer="0.3"/>
  <pageSetup orientation="portrait" r:id="rId1"/>
  <ignoredErrors>
    <ignoredError sqref="H18:I21" calculatedColumn="1"/>
  </ignoredErrors>
  <drawing r:id="rId2"/>
  <tableParts count="4"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90F2A7-3955-4C2C-AC05-4A6678E96572}">
          <x14:formula1>
            <xm:f>'15MW - Class 08'!$A$3:$A$32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39"/>
  <sheetViews>
    <sheetView zoomScale="40" zoomScaleNormal="40" workbookViewId="0">
      <pane xSplit="1" ySplit="2" topLeftCell="X3" activePane="bottomRight" state="frozen"/>
      <selection pane="topRight" activeCell="B1" sqref="B1"/>
      <selection pane="bottomLeft" activeCell="A3" sqref="A3"/>
      <selection pane="bottomRight" activeCell="AF3" sqref="AF3:AN32"/>
    </sheetView>
  </sheetViews>
  <sheetFormatPr defaultRowHeight="14.4" x14ac:dyDescent="0.3"/>
  <cols>
    <col min="1" max="1" width="24.6640625" customWidth="1"/>
    <col min="11" max="11" width="2.6640625" style="18" customWidth="1"/>
    <col min="12" max="20" width="9.109375" customWidth="1"/>
    <col min="21" max="21" width="2.6640625" customWidth="1"/>
    <col min="22" max="30" width="9.109375" customWidth="1"/>
    <col min="31" max="31" width="2.6640625" customWidth="1"/>
    <col min="41" max="41" width="2.6640625" customWidth="1"/>
    <col min="51" max="51" width="2.6640625" customWidth="1"/>
  </cols>
  <sheetData>
    <row r="1" spans="1:51" s="33" customFormat="1" ht="18" x14ac:dyDescent="0.35">
      <c r="A1" s="79" t="s">
        <v>16</v>
      </c>
      <c r="B1" s="80" t="s">
        <v>32</v>
      </c>
      <c r="C1" s="80"/>
      <c r="D1" s="80"/>
      <c r="E1" s="80"/>
      <c r="F1" s="80"/>
      <c r="G1" s="80"/>
      <c r="H1" s="80"/>
      <c r="I1" s="80"/>
      <c r="J1" s="80"/>
      <c r="K1" s="24"/>
      <c r="L1" s="80" t="s">
        <v>17</v>
      </c>
      <c r="M1" s="80"/>
      <c r="N1" s="80"/>
      <c r="O1" s="80"/>
      <c r="P1" s="80"/>
      <c r="Q1" s="80"/>
      <c r="R1" s="80"/>
      <c r="S1" s="80"/>
      <c r="T1" s="80"/>
      <c r="U1" s="25"/>
      <c r="V1" s="80" t="s">
        <v>29</v>
      </c>
      <c r="W1" s="80"/>
      <c r="X1" s="80"/>
      <c r="Y1" s="80"/>
      <c r="Z1" s="80"/>
      <c r="AA1" s="80"/>
      <c r="AB1" s="80"/>
      <c r="AC1" s="80"/>
      <c r="AD1" s="80"/>
      <c r="AE1" s="25"/>
      <c r="AF1" s="81" t="s">
        <v>33</v>
      </c>
      <c r="AG1" s="81"/>
      <c r="AH1" s="81"/>
      <c r="AI1" s="81"/>
      <c r="AJ1" s="81"/>
      <c r="AK1" s="81"/>
      <c r="AL1" s="81"/>
      <c r="AM1" s="81"/>
      <c r="AN1" s="81"/>
      <c r="AO1" s="13"/>
      <c r="AP1" s="81" t="s">
        <v>34</v>
      </c>
      <c r="AQ1" s="81"/>
      <c r="AR1" s="81"/>
      <c r="AS1" s="81"/>
      <c r="AT1" s="81"/>
      <c r="AU1" s="81"/>
      <c r="AV1" s="81"/>
      <c r="AW1" s="81"/>
      <c r="AX1" s="81"/>
      <c r="AY1" s="13"/>
    </row>
    <row r="2" spans="1:51" x14ac:dyDescent="0.3">
      <c r="A2" s="79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8" t="s">
        <v>15</v>
      </c>
      <c r="K2" s="15"/>
      <c r="L2" s="6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8" t="s">
        <v>15</v>
      </c>
      <c r="U2" s="5"/>
      <c r="V2" s="6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8" t="s">
        <v>15</v>
      </c>
      <c r="AE2" s="5"/>
      <c r="AF2" s="7" t="s">
        <v>7</v>
      </c>
      <c r="AG2" s="7" t="s">
        <v>8</v>
      </c>
      <c r="AH2" s="7" t="s">
        <v>9</v>
      </c>
      <c r="AI2" s="7" t="s">
        <v>10</v>
      </c>
      <c r="AJ2" s="7" t="s">
        <v>11</v>
      </c>
      <c r="AK2" s="7" t="s">
        <v>12</v>
      </c>
      <c r="AL2" s="7" t="s">
        <v>13</v>
      </c>
      <c r="AM2" s="7" t="s">
        <v>14</v>
      </c>
      <c r="AN2" s="7" t="s">
        <v>15</v>
      </c>
      <c r="AO2" s="13"/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13"/>
    </row>
    <row r="3" spans="1:51" x14ac:dyDescent="0.3">
      <c r="A3" s="9">
        <v>1</v>
      </c>
      <c r="B3" s="51" t="e">
        <v>#N/A</v>
      </c>
      <c r="C3" s="52" t="e">
        <v>#N/A</v>
      </c>
      <c r="D3" s="52" t="e">
        <v>#N/A</v>
      </c>
      <c r="E3" s="52" t="e">
        <v>#N/A</v>
      </c>
      <c r="F3" s="52" t="e">
        <v>#N/A</v>
      </c>
      <c r="G3" s="52" t="e">
        <v>#N/A</v>
      </c>
      <c r="H3" s="52" t="e">
        <v>#N/A</v>
      </c>
      <c r="I3" s="52" t="e">
        <v>#N/A</v>
      </c>
      <c r="J3" s="52" t="e">
        <v>#N/A</v>
      </c>
      <c r="K3" s="16" t="str">
        <f t="shared" ref="K3:K31" si="0">IF(ISNA(MATCH($B$33,B3:J3,0)),"",MATCH($B$33,B3:J3,0))</f>
        <v/>
      </c>
      <c r="L3" s="55" t="e">
        <v>#N/A</v>
      </c>
      <c r="M3" s="20" t="e">
        <v>#N/A</v>
      </c>
      <c r="N3" s="20" t="e">
        <v>#N/A</v>
      </c>
      <c r="O3" s="20" t="e">
        <v>#N/A</v>
      </c>
      <c r="P3" s="20" t="e">
        <v>#N/A</v>
      </c>
      <c r="Q3" s="20" t="e">
        <v>#N/A</v>
      </c>
      <c r="R3" s="20" t="e">
        <v>#N/A</v>
      </c>
      <c r="S3" s="20" t="e">
        <v>#N/A</v>
      </c>
      <c r="T3" s="56" t="e">
        <v>#N/A</v>
      </c>
      <c r="U3" s="16" t="str">
        <f t="shared" ref="U3:U31" si="1">IF(ISNA(MATCH($L$33,L3:T3,0)),"",MATCH($L$33,L3:T3,0))</f>
        <v/>
      </c>
      <c r="V3" s="59" t="e">
        <v>#N/A</v>
      </c>
      <c r="W3" s="47" t="e">
        <v>#N/A</v>
      </c>
      <c r="X3" s="47" t="e">
        <v>#N/A</v>
      </c>
      <c r="Y3" s="47" t="e">
        <v>#N/A</v>
      </c>
      <c r="Z3" s="47" t="e">
        <v>#N/A</v>
      </c>
      <c r="AA3" s="47" t="e">
        <v>#N/A</v>
      </c>
      <c r="AB3" s="47" t="e">
        <v>#N/A</v>
      </c>
      <c r="AC3" s="47" t="e">
        <v>#N/A</v>
      </c>
      <c r="AD3" s="47" t="e">
        <v>#N/A</v>
      </c>
      <c r="AE3" s="16" t="str">
        <f>IF(ISNA(MATCH($V$33,V3:AD3,0)),"",MATCH($V$33,V3:AD3,0))</f>
        <v/>
      </c>
      <c r="AF3" s="47" t="e">
        <v>#N/A</v>
      </c>
      <c r="AG3" s="47" t="e">
        <v>#N/A</v>
      </c>
      <c r="AH3" s="47" t="e">
        <v>#N/A</v>
      </c>
      <c r="AI3" s="47" t="e">
        <v>#N/A</v>
      </c>
      <c r="AJ3" s="47" t="e">
        <v>#N/A</v>
      </c>
      <c r="AK3" s="47" t="e">
        <v>#N/A</v>
      </c>
      <c r="AL3" s="47" t="e">
        <v>#N/A</v>
      </c>
      <c r="AM3" s="47" t="e">
        <v>#N/A</v>
      </c>
      <c r="AN3" s="47" t="e">
        <v>#N/A</v>
      </c>
      <c r="AO3" s="16" t="str">
        <f>IF(ISNA(MATCH($AF$33,AF3:AN3,0)),"",MATCH($AF$33,AF3:AN3,0))</f>
        <v/>
      </c>
      <c r="AP3" s="47" t="e">
        <v>#N/A</v>
      </c>
      <c r="AQ3" s="47" t="e">
        <v>#N/A</v>
      </c>
      <c r="AR3" s="47" t="e">
        <v>#N/A</v>
      </c>
      <c r="AS3" s="47" t="e">
        <v>#N/A</v>
      </c>
      <c r="AT3" s="47" t="e">
        <v>#N/A</v>
      </c>
      <c r="AU3" s="47" t="e">
        <v>#N/A</v>
      </c>
      <c r="AV3" s="47" t="e">
        <v>#N/A</v>
      </c>
      <c r="AW3" s="47" t="e">
        <v>#N/A</v>
      </c>
      <c r="AX3" s="47" t="e">
        <v>#N/A</v>
      </c>
      <c r="AY3" s="16" t="str">
        <f>IF(ISNA(MATCH($AP$33,AP3:AX3,0)),"",MATCH($AP$33,AP3:AX3,0))</f>
        <v/>
      </c>
    </row>
    <row r="4" spans="1:51" x14ac:dyDescent="0.3">
      <c r="A4" s="9">
        <v>2</v>
      </c>
      <c r="B4" s="51" t="e">
        <v>#N/A</v>
      </c>
      <c r="C4" s="52" t="e">
        <v>#N/A</v>
      </c>
      <c r="D4" s="52">
        <v>0.66363250047977174</v>
      </c>
      <c r="E4" s="52">
        <v>0.61507402483491069</v>
      </c>
      <c r="F4" s="52">
        <v>0.56040077818291822</v>
      </c>
      <c r="G4" s="52" t="e">
        <v>#N/A</v>
      </c>
      <c r="H4" s="52">
        <v>0.56040077818291822</v>
      </c>
      <c r="I4" s="52">
        <v>0.50436070036462655</v>
      </c>
      <c r="J4" s="52">
        <v>0.45850972760420589</v>
      </c>
      <c r="K4" s="16" t="str">
        <f t="shared" si="0"/>
        <v/>
      </c>
      <c r="L4" s="55" t="e">
        <v>#N/A</v>
      </c>
      <c r="M4" s="20" t="e">
        <v>#N/A</v>
      </c>
      <c r="N4" s="20">
        <v>2.4609999999999999</v>
      </c>
      <c r="O4" s="20">
        <v>3.0687600000000002</v>
      </c>
      <c r="P4" s="20">
        <v>4.4212400000000001</v>
      </c>
      <c r="Q4" s="20" t="e">
        <v>#N/A</v>
      </c>
      <c r="R4" s="20">
        <v>2.8889999999999998</v>
      </c>
      <c r="S4" s="20">
        <v>3.5310000000000001</v>
      </c>
      <c r="T4" s="56">
        <v>4.9219999999999997</v>
      </c>
      <c r="U4" s="16">
        <f t="shared" si="1"/>
        <v>3</v>
      </c>
      <c r="V4" s="59" t="e">
        <v>#N/A</v>
      </c>
      <c r="W4" s="47" t="e">
        <v>#N/A</v>
      </c>
      <c r="X4" s="47">
        <v>20.004046298881697</v>
      </c>
      <c r="Y4" s="47">
        <v>21.797464052532288</v>
      </c>
      <c r="Z4" s="47">
        <v>27.498400926772835</v>
      </c>
      <c r="AA4" s="47" t="e">
        <v>#N/A</v>
      </c>
      <c r="AB4" s="47">
        <v>17.968461399391735</v>
      </c>
      <c r="AC4" s="47">
        <v>19.478353668478178</v>
      </c>
      <c r="AD4" s="60">
        <v>24.85256477118563</v>
      </c>
      <c r="AE4" s="16">
        <f t="shared" ref="AE4:AE32" si="2">IF(ISNA(MATCH($V$33,V4:AD4,0)),"",MATCH($V$33,V4:AD4,0))</f>
        <v>7</v>
      </c>
      <c r="AF4" s="47" t="e">
        <v>#N/A</v>
      </c>
      <c r="AG4" s="47" t="e">
        <v>#N/A</v>
      </c>
      <c r="AH4" s="47">
        <v>201.75440387783124</v>
      </c>
      <c r="AI4" s="47">
        <v>179.57612789814667</v>
      </c>
      <c r="AJ4" s="47">
        <v>163.99415862794368</v>
      </c>
      <c r="AK4" s="47" t="e">
        <v>#N/A</v>
      </c>
      <c r="AL4" s="47">
        <v>156.06123289337228</v>
      </c>
      <c r="AM4" s="47">
        <v>141.18516901250351</v>
      </c>
      <c r="AN4" s="47">
        <v>134.95599207561693</v>
      </c>
      <c r="AO4" s="16" t="str">
        <f t="shared" ref="AO4:AO32" si="3">IF(ISNA(MATCH($AF$33,AF4:AN4,0)),"",MATCH($AF$33,AF4:AN4,0))</f>
        <v/>
      </c>
      <c r="AP4" s="47" t="e">
        <v>#N/A</v>
      </c>
      <c r="AQ4" s="47" t="e">
        <v>#N/A</v>
      </c>
      <c r="AR4" s="47">
        <v>186.57809370920918</v>
      </c>
      <c r="AS4" s="47">
        <v>166.33884593889482</v>
      </c>
      <c r="AT4" s="47">
        <v>152.42165052265864</v>
      </c>
      <c r="AU4" s="47" t="e">
        <v>#N/A</v>
      </c>
      <c r="AV4" s="47">
        <v>144.48872478808721</v>
      </c>
      <c r="AW4" s="47">
        <v>130.93410619631896</v>
      </c>
      <c r="AX4" s="47">
        <v>125.5808215311687</v>
      </c>
      <c r="AY4" s="16" t="str">
        <f t="shared" ref="AY4:AY32" si="4">IF(ISNA(MATCH($AP$33,AP4:AX4,0)),"",MATCH($AP$33,AP4:AX4,0))</f>
        <v/>
      </c>
    </row>
    <row r="5" spans="1:51" x14ac:dyDescent="0.3">
      <c r="A5" s="9">
        <v>3</v>
      </c>
      <c r="B5" s="51">
        <v>0.64345123031567331</v>
      </c>
      <c r="C5" s="52">
        <v>0.58829826771718685</v>
      </c>
      <c r="D5" s="52">
        <v>0.54185366763425113</v>
      </c>
      <c r="E5" s="52">
        <v>0.50220583829515952</v>
      </c>
      <c r="F5" s="52">
        <v>0.45756531933558964</v>
      </c>
      <c r="G5" s="52">
        <v>0.50220583829515952</v>
      </c>
      <c r="H5" s="52">
        <v>0.45756531933558964</v>
      </c>
      <c r="I5" s="52">
        <v>0.41180878740203081</v>
      </c>
      <c r="J5" s="52">
        <v>0.37437162491093701</v>
      </c>
      <c r="K5" s="16" t="str">
        <f t="shared" si="0"/>
        <v/>
      </c>
      <c r="L5" s="55">
        <v>2.9853000000000001</v>
      </c>
      <c r="M5" s="20">
        <v>3.21</v>
      </c>
      <c r="N5" s="20">
        <v>3.6915</v>
      </c>
      <c r="O5" s="20">
        <v>4.6031399999999998</v>
      </c>
      <c r="P5" s="20">
        <v>6.6318599999999996</v>
      </c>
      <c r="Q5" s="20">
        <v>3.5310000000000001</v>
      </c>
      <c r="R5" s="20">
        <v>4.3334999999999999</v>
      </c>
      <c r="S5" s="20">
        <v>5.2965</v>
      </c>
      <c r="T5" s="56">
        <v>7.383</v>
      </c>
      <c r="U5" s="16" t="str">
        <f t="shared" si="1"/>
        <v/>
      </c>
      <c r="V5" s="59">
        <v>22.892293371058685</v>
      </c>
      <c r="W5" s="47">
        <v>21.317810738114165</v>
      </c>
      <c r="X5" s="47">
        <v>22.03022448885401</v>
      </c>
      <c r="Y5" s="47">
        <v>25.282769722966147</v>
      </c>
      <c r="Z5" s="47">
        <v>33.427828491211862</v>
      </c>
      <c r="AA5" s="47">
        <v>19.394035352345021</v>
      </c>
      <c r="AB5" s="47">
        <v>21.842966342273002</v>
      </c>
      <c r="AC5" s="47">
        <v>24.620150803476907</v>
      </c>
      <c r="AD5" s="60">
        <v>32.265373351474807</v>
      </c>
      <c r="AE5" s="16" t="str">
        <f t="shared" si="2"/>
        <v/>
      </c>
      <c r="AF5" s="47">
        <v>198.64789648984558</v>
      </c>
      <c r="AG5" s="47">
        <v>172.96089019911301</v>
      </c>
      <c r="AH5" s="47">
        <v>157.62945902239142</v>
      </c>
      <c r="AI5" s="47">
        <v>149.11332937503866</v>
      </c>
      <c r="AJ5" s="47">
        <v>145.22471854386805</v>
      </c>
      <c r="AK5" s="47">
        <v>144.21783255733635</v>
      </c>
      <c r="AL5" s="47">
        <v>135.60166995093593</v>
      </c>
      <c r="AM5" s="47">
        <v>128.68060541263219</v>
      </c>
      <c r="AN5" s="47">
        <v>128.48524593170416</v>
      </c>
      <c r="AO5" s="16" t="str">
        <f t="shared" si="3"/>
        <v/>
      </c>
      <c r="AP5" s="47">
        <v>184.34248780157247</v>
      </c>
      <c r="AQ5" s="47">
        <v>160.59482492272468</v>
      </c>
      <c r="AR5" s="47">
        <v>146.53047393097651</v>
      </c>
      <c r="AS5" s="47">
        <v>138.90708003307506</v>
      </c>
      <c r="AT5" s="47">
        <v>135.86601856646934</v>
      </c>
      <c r="AU5" s="47">
        <v>134.01158321537281</v>
      </c>
      <c r="AV5" s="47">
        <v>126.24296997353724</v>
      </c>
      <c r="AW5" s="47">
        <v>120.05601545278853</v>
      </c>
      <c r="AX5" s="47">
        <v>120.38079455566501</v>
      </c>
      <c r="AY5" s="16" t="str">
        <f t="shared" si="4"/>
        <v/>
      </c>
    </row>
    <row r="6" spans="1:51" x14ac:dyDescent="0.3">
      <c r="A6" s="9">
        <v>4</v>
      </c>
      <c r="B6" s="51">
        <v>0.55724511154972478</v>
      </c>
      <c r="C6" s="52">
        <v>0.50948124484546276</v>
      </c>
      <c r="D6" s="52">
        <v>0.46925904130503127</v>
      </c>
      <c r="E6" s="52">
        <v>0.43492301389246812</v>
      </c>
      <c r="F6" s="52">
        <v>0.39626319043535985</v>
      </c>
      <c r="G6" s="52">
        <v>0.43492301389246812</v>
      </c>
      <c r="H6" s="52">
        <v>0.39626319043535985</v>
      </c>
      <c r="I6" s="52">
        <v>0.35663687139182382</v>
      </c>
      <c r="J6" s="52">
        <v>0.32421533762893084</v>
      </c>
      <c r="K6" s="16" t="str">
        <f t="shared" si="0"/>
        <v/>
      </c>
      <c r="L6" s="55">
        <v>3.9803999999999999</v>
      </c>
      <c r="M6" s="20">
        <v>4.28</v>
      </c>
      <c r="N6" s="20">
        <v>4.9219999999999997</v>
      </c>
      <c r="O6" s="20">
        <v>6.1375200000000003</v>
      </c>
      <c r="P6" s="20">
        <v>8.8424800000000001</v>
      </c>
      <c r="Q6" s="20">
        <v>4.7080000000000002</v>
      </c>
      <c r="R6" s="20">
        <v>5.7779999999999996</v>
      </c>
      <c r="S6" s="20">
        <v>7.0620000000000003</v>
      </c>
      <c r="T6" s="56">
        <v>9.8439999999999994</v>
      </c>
      <c r="U6" s="16" t="str">
        <f t="shared" si="1"/>
        <v/>
      </c>
      <c r="V6" s="59">
        <v>24.580098378353863</v>
      </c>
      <c r="W6" s="47">
        <v>23.856592684463081</v>
      </c>
      <c r="X6" s="47">
        <v>25.355913929789185</v>
      </c>
      <c r="Y6" s="47">
        <v>29.696520342629238</v>
      </c>
      <c r="Z6" s="47">
        <v>40.044852184316603</v>
      </c>
      <c r="AA6" s="47">
        <v>22.779757585001509</v>
      </c>
      <c r="AB6" s="47">
        <v>26.166771756450832</v>
      </c>
      <c r="AC6" s="47">
        <v>30.011783830945326</v>
      </c>
      <c r="AD6" s="60">
        <v>39.827545125000306</v>
      </c>
      <c r="AE6" s="16" t="str">
        <f t="shared" si="2"/>
        <v/>
      </c>
      <c r="AF6" s="47">
        <v>168.76365058792504</v>
      </c>
      <c r="AG6" s="47">
        <v>153.55412059925635</v>
      </c>
      <c r="AH6" s="47">
        <v>144.55701874571255</v>
      </c>
      <c r="AI6" s="47">
        <v>140.58045688669381</v>
      </c>
      <c r="AJ6" s="47">
        <v>141.67142111754035</v>
      </c>
      <c r="AK6" s="47">
        <v>134.83708347515352</v>
      </c>
      <c r="AL6" s="47">
        <v>130.15408967209888</v>
      </c>
      <c r="AM6" s="47">
        <v>126.60263293971938</v>
      </c>
      <c r="AN6" s="47">
        <v>129.81750396366837</v>
      </c>
      <c r="AO6" s="16">
        <f t="shared" si="3"/>
        <v>8</v>
      </c>
      <c r="AP6" s="47">
        <v>157.27454113772197</v>
      </c>
      <c r="AQ6" s="47">
        <v>143.19497335898956</v>
      </c>
      <c r="AR6" s="47">
        <v>134.99021045526527</v>
      </c>
      <c r="AS6" s="47">
        <v>131.6000147653418</v>
      </c>
      <c r="AT6" s="47">
        <v>133.27071146997758</v>
      </c>
      <c r="AU6" s="47">
        <v>125.85664135380151</v>
      </c>
      <c r="AV6" s="47">
        <v>121.75338002453613</v>
      </c>
      <c r="AW6" s="47">
        <v>118.72329054360601</v>
      </c>
      <c r="AX6" s="47">
        <v>122.31892611320569</v>
      </c>
      <c r="AY6" s="16">
        <f t="shared" si="4"/>
        <v>8</v>
      </c>
    </row>
    <row r="7" spans="1:51" x14ac:dyDescent="0.3">
      <c r="A7" s="9">
        <v>5</v>
      </c>
      <c r="B7" s="51">
        <v>0.49841517982185524</v>
      </c>
      <c r="C7" s="52">
        <v>0.45569387869426758</v>
      </c>
      <c r="D7" s="52">
        <v>0.4197180461657728</v>
      </c>
      <c r="E7" s="52">
        <v>0.38900696961705761</v>
      </c>
      <c r="F7" s="52">
        <v>0.3544285723177637</v>
      </c>
      <c r="G7" s="52">
        <v>0.38900696961705761</v>
      </c>
      <c r="H7" s="52">
        <v>0.3544285723177637</v>
      </c>
      <c r="I7" s="52">
        <v>0.31898571508598722</v>
      </c>
      <c r="J7" s="52">
        <v>0.28998701371453378</v>
      </c>
      <c r="K7" s="16" t="str">
        <f t="shared" si="0"/>
        <v/>
      </c>
      <c r="L7" s="55">
        <v>4.9755000000000003</v>
      </c>
      <c r="M7" s="20">
        <v>5.35</v>
      </c>
      <c r="N7" s="20">
        <v>6.1524999999999999</v>
      </c>
      <c r="O7" s="20">
        <v>7.6718999999999999</v>
      </c>
      <c r="P7" s="20">
        <v>11.053100000000001</v>
      </c>
      <c r="Q7" s="20">
        <v>5.8849999999999998</v>
      </c>
      <c r="R7" s="20">
        <v>7.2225000000000001</v>
      </c>
      <c r="S7" s="20">
        <v>8.8275000000000006</v>
      </c>
      <c r="T7" s="56">
        <v>12.305</v>
      </c>
      <c r="U7" s="16" t="str">
        <f t="shared" si="1"/>
        <v/>
      </c>
      <c r="V7" s="59">
        <v>27.121431604876975</v>
      </c>
      <c r="W7" s="47">
        <v>26.873908100049395</v>
      </c>
      <c r="X7" s="47">
        <v>28.988972470113833</v>
      </c>
      <c r="Y7" s="47">
        <v>34.331038527920057</v>
      </c>
      <c r="Z7" s="47">
        <v>46.812308949388473</v>
      </c>
      <c r="AA7" s="47">
        <v>26.33482732267229</v>
      </c>
      <c r="AB7" s="47">
        <v>30.588875644566524</v>
      </c>
      <c r="AC7" s="47">
        <v>35.44065735535051</v>
      </c>
      <c r="AD7" s="60">
        <v>47.38442228390722</v>
      </c>
      <c r="AE7" s="16" t="str">
        <f t="shared" si="2"/>
        <v/>
      </c>
      <c r="AF7" s="47">
        <v>156.90666107062498</v>
      </c>
      <c r="AG7" s="47">
        <v>146.04279926145492</v>
      </c>
      <c r="AH7" s="47">
        <v>140.0509250301734</v>
      </c>
      <c r="AI7" s="47">
        <v>138.59685843034322</v>
      </c>
      <c r="AJ7" s="47">
        <v>142.99475929038147</v>
      </c>
      <c r="AK7" s="47">
        <v>131.96149404251514</v>
      </c>
      <c r="AL7" s="47">
        <v>129.53812617496556</v>
      </c>
      <c r="AM7" s="47">
        <v>128.09055545004685</v>
      </c>
      <c r="AN7" s="47">
        <v>133.92268537389208</v>
      </c>
      <c r="AO7" s="16" t="str">
        <f t="shared" si="3"/>
        <v/>
      </c>
      <c r="AP7" s="47">
        <v>146.77830035786744</v>
      </c>
      <c r="AQ7" s="47">
        <v>136.71656701040419</v>
      </c>
      <c r="AR7" s="47">
        <v>131.30778668025641</v>
      </c>
      <c r="AS7" s="47">
        <v>130.29671820693545</v>
      </c>
      <c r="AT7" s="47">
        <v>135.14257456013266</v>
      </c>
      <c r="AU7" s="47">
        <v>123.66135381910738</v>
      </c>
      <c r="AV7" s="47">
        <v>121.68594144471679</v>
      </c>
      <c r="AW7" s="47">
        <v>120.64997521289172</v>
      </c>
      <c r="AX7" s="47">
        <v>126.78809596401851</v>
      </c>
      <c r="AY7" s="16" t="str">
        <f t="shared" si="4"/>
        <v/>
      </c>
    </row>
    <row r="8" spans="1:51" x14ac:dyDescent="0.3">
      <c r="A8" s="9">
        <v>6</v>
      </c>
      <c r="B8" s="51">
        <v>0.45498872831903953</v>
      </c>
      <c r="C8" s="52">
        <v>0.41598969446312173</v>
      </c>
      <c r="D8" s="52">
        <v>0.38314840279498047</v>
      </c>
      <c r="E8" s="52">
        <v>0.35511315380998215</v>
      </c>
      <c r="F8" s="52">
        <v>0.32354754013798354</v>
      </c>
      <c r="G8" s="52">
        <v>0.35511315380998215</v>
      </c>
      <c r="H8" s="52">
        <v>0.32354754013798354</v>
      </c>
      <c r="I8" s="52">
        <v>0.2911927861241852</v>
      </c>
      <c r="J8" s="52">
        <v>0.26472071465835023</v>
      </c>
      <c r="K8" s="16" t="str">
        <f t="shared" si="0"/>
        <v/>
      </c>
      <c r="L8" s="55">
        <v>5.9706000000000001</v>
      </c>
      <c r="M8" s="20">
        <v>6.42</v>
      </c>
      <c r="N8" s="20">
        <v>7.383</v>
      </c>
      <c r="O8" s="20">
        <v>9.2062799999999996</v>
      </c>
      <c r="P8" s="20">
        <v>13.263719999999999</v>
      </c>
      <c r="Q8" s="20">
        <v>7.0620000000000003</v>
      </c>
      <c r="R8" s="20">
        <v>8.6669999999999998</v>
      </c>
      <c r="S8" s="20">
        <v>10.593</v>
      </c>
      <c r="T8" s="56">
        <v>14.766</v>
      </c>
      <c r="U8" s="16" t="str">
        <f t="shared" si="1"/>
        <v/>
      </c>
      <c r="V8" s="59">
        <v>29.95247790574744</v>
      </c>
      <c r="W8" s="47">
        <v>30.056249097489751</v>
      </c>
      <c r="X8" s="47">
        <v>32.724456243591412</v>
      </c>
      <c r="Y8" s="47">
        <v>39.032010760263091</v>
      </c>
      <c r="Z8" s="47">
        <v>53.610311289676908</v>
      </c>
      <c r="AA8" s="47">
        <v>29.940872968123713</v>
      </c>
      <c r="AB8" s="47">
        <v>35.03093912926613</v>
      </c>
      <c r="AC8" s="47">
        <v>40.861199129892384</v>
      </c>
      <c r="AD8" s="60">
        <v>54.907389624462461</v>
      </c>
      <c r="AE8" s="16" t="str">
        <f t="shared" si="2"/>
        <v/>
      </c>
      <c r="AF8" s="47">
        <v>151.76895847156797</v>
      </c>
      <c r="AG8" s="47">
        <v>143.29542588420321</v>
      </c>
      <c r="AH8" s="47">
        <v>139.14734789424207</v>
      </c>
      <c r="AI8" s="47">
        <v>139.46405203388682</v>
      </c>
      <c r="AJ8" s="47">
        <v>146.50707490836305</v>
      </c>
      <c r="AK8" s="47">
        <v>131.92328734000122</v>
      </c>
      <c r="AL8" s="47">
        <v>131.10163896807484</v>
      </c>
      <c r="AM8" s="47">
        <v>131.23398177866906</v>
      </c>
      <c r="AN8" s="47">
        <v>139.33669835789058</v>
      </c>
      <c r="AO8" s="16" t="str">
        <f t="shared" si="3"/>
        <v/>
      </c>
      <c r="AP8" s="47">
        <v>142.45490155564988</v>
      </c>
      <c r="AQ8" s="47">
        <v>134.60857357891561</v>
      </c>
      <c r="AR8" s="47">
        <v>130.92666587329902</v>
      </c>
      <c r="AS8" s="47">
        <v>131.60346836272893</v>
      </c>
      <c r="AT8" s="47">
        <v>139.01595337895054</v>
      </c>
      <c r="AU8" s="47">
        <v>124.06270366884335</v>
      </c>
      <c r="AV8" s="47">
        <v>123.61051743866236</v>
      </c>
      <c r="AW8" s="47">
        <v>124.08717154037004</v>
      </c>
      <c r="AX8" s="47">
        <v>132.44890861390982</v>
      </c>
      <c r="AY8" s="16" t="str">
        <f t="shared" si="4"/>
        <v/>
      </c>
    </row>
    <row r="9" spans="1:51" x14ac:dyDescent="0.3">
      <c r="A9" s="9">
        <v>7</v>
      </c>
      <c r="B9" s="51">
        <v>0.42123770984771941</v>
      </c>
      <c r="C9" s="52">
        <v>0.38513162043220067</v>
      </c>
      <c r="D9" s="52">
        <v>0.35472649250334271</v>
      </c>
      <c r="E9" s="52">
        <v>0.32877089549090305</v>
      </c>
      <c r="F9" s="52">
        <v>0.29954681589171167</v>
      </c>
      <c r="G9" s="52">
        <v>0.32877089549090305</v>
      </c>
      <c r="H9" s="52">
        <v>0.29954681589171167</v>
      </c>
      <c r="I9" s="52">
        <v>0.26959213430254042</v>
      </c>
      <c r="J9" s="52">
        <v>0.2450837584568549</v>
      </c>
      <c r="K9" s="16" t="str">
        <f t="shared" si="0"/>
        <v/>
      </c>
      <c r="L9" s="55">
        <v>6.9657</v>
      </c>
      <c r="M9" s="20">
        <v>7.49</v>
      </c>
      <c r="N9" s="20">
        <v>8.6135000000000002</v>
      </c>
      <c r="O9" s="20">
        <v>10.74066</v>
      </c>
      <c r="P9" s="20">
        <v>15.47434</v>
      </c>
      <c r="Q9" s="20">
        <v>8.2390000000000008</v>
      </c>
      <c r="R9" s="20">
        <v>10.111499999999999</v>
      </c>
      <c r="S9" s="20">
        <v>12.358499999999999</v>
      </c>
      <c r="T9" s="56">
        <v>17.227</v>
      </c>
      <c r="U9" s="16" t="str">
        <f t="shared" si="1"/>
        <v/>
      </c>
      <c r="V9" s="59">
        <v>32.906735764172609</v>
      </c>
      <c r="W9" s="47">
        <v>33.305804031694102</v>
      </c>
      <c r="X9" s="47">
        <v>36.496909209569544</v>
      </c>
      <c r="Y9" s="47">
        <v>43.750241423740889</v>
      </c>
      <c r="Z9" s="47">
        <v>60.402273456781437</v>
      </c>
      <c r="AA9" s="47">
        <v>33.560157298546017</v>
      </c>
      <c r="AB9" s="47">
        <v>39.469055743782647</v>
      </c>
      <c r="AC9" s="47">
        <v>46.261593122036849</v>
      </c>
      <c r="AD9" s="60">
        <v>62.39232201523653</v>
      </c>
      <c r="AE9" s="16" t="str">
        <f t="shared" si="2"/>
        <v/>
      </c>
      <c r="AF9" s="47">
        <v>149.88090149988784</v>
      </c>
      <c r="AG9" s="47">
        <v>142.94390960727154</v>
      </c>
      <c r="AH9" s="47">
        <v>140.10581719624369</v>
      </c>
      <c r="AI9" s="47">
        <v>141.83334121535643</v>
      </c>
      <c r="AJ9" s="47">
        <v>151.19143180506828</v>
      </c>
      <c r="AK9" s="47">
        <v>133.38356440977216</v>
      </c>
      <c r="AL9" s="47">
        <v>133.83857257208618</v>
      </c>
      <c r="AM9" s="47">
        <v>135.28345656268195</v>
      </c>
      <c r="AN9" s="47">
        <v>145.47235688403231</v>
      </c>
      <c r="AO9" s="16" t="str">
        <f t="shared" si="3"/>
        <v/>
      </c>
      <c r="AP9" s="47">
        <v>141.11461135087933</v>
      </c>
      <c r="AQ9" s="47">
        <v>134.69650061012075</v>
      </c>
      <c r="AR9" s="47">
        <v>132.24997957253964</v>
      </c>
      <c r="AS9" s="47">
        <v>134.28349937617142</v>
      </c>
      <c r="AT9" s="47">
        <v>143.95878754879536</v>
      </c>
      <c r="AU9" s="47">
        <v>125.83372257058714</v>
      </c>
      <c r="AV9" s="47">
        <v>126.60592831581324</v>
      </c>
      <c r="AW9" s="47">
        <v>128.34942066919226</v>
      </c>
      <c r="AX9" s="47">
        <v>138.7648964178739</v>
      </c>
      <c r="AY9" s="16" t="str">
        <f t="shared" si="4"/>
        <v/>
      </c>
    </row>
    <row r="10" spans="1:51" x14ac:dyDescent="0.3">
      <c r="A10" s="9">
        <v>8</v>
      </c>
      <c r="B10" s="51">
        <v>0.39403179715986458</v>
      </c>
      <c r="C10" s="52">
        <v>0.36025764311759029</v>
      </c>
      <c r="D10" s="52">
        <v>0.33181625023988587</v>
      </c>
      <c r="E10" s="52">
        <v>0.30753701241745535</v>
      </c>
      <c r="F10" s="52">
        <v>0.28020038909145911</v>
      </c>
      <c r="G10" s="52">
        <v>0.30753701241745535</v>
      </c>
      <c r="H10" s="52">
        <v>0.28020038909145911</v>
      </c>
      <c r="I10" s="52">
        <v>0.25218035018231327</v>
      </c>
      <c r="J10" s="52">
        <v>0.22925486380210294</v>
      </c>
      <c r="K10" s="16" t="str">
        <f t="shared" si="0"/>
        <v/>
      </c>
      <c r="L10" s="55">
        <v>7.9607999999999999</v>
      </c>
      <c r="M10" s="20">
        <v>8.56</v>
      </c>
      <c r="N10" s="20">
        <v>9.8439999999999994</v>
      </c>
      <c r="O10" s="20">
        <v>12.275040000000001</v>
      </c>
      <c r="P10" s="20">
        <v>17.68496</v>
      </c>
      <c r="Q10" s="20">
        <v>9.4160000000000004</v>
      </c>
      <c r="R10" s="20">
        <v>11.555999999999999</v>
      </c>
      <c r="S10" s="20">
        <v>14.124000000000001</v>
      </c>
      <c r="T10" s="56">
        <v>19.687999999999999</v>
      </c>
      <c r="U10" s="16" t="str">
        <f t="shared" si="1"/>
        <v/>
      </c>
      <c r="V10" s="59">
        <v>35.919240199723689</v>
      </c>
      <c r="W10" s="47">
        <v>36.583809153542177</v>
      </c>
      <c r="X10" s="47">
        <v>40.280602671090996</v>
      </c>
      <c r="Y10" s="47">
        <v>48.467053153779112</v>
      </c>
      <c r="Z10" s="47">
        <v>67.17578317868481</v>
      </c>
      <c r="AA10" s="47">
        <v>37.178353186301969</v>
      </c>
      <c r="AB10" s="47">
        <v>43.895114855384556</v>
      </c>
      <c r="AC10" s="47">
        <v>51.639389645074267</v>
      </c>
      <c r="AD10" s="60">
        <v>69.841100180374468</v>
      </c>
      <c r="AE10" s="16" t="str">
        <f t="shared" si="2"/>
        <v/>
      </c>
      <c r="AF10" s="47">
        <v>149.81630237975062</v>
      </c>
      <c r="AG10" s="47">
        <v>143.97059390969909</v>
      </c>
      <c r="AH10" s="47">
        <v>142.15429389441343</v>
      </c>
      <c r="AI10" s="47">
        <v>145.09242516820274</v>
      </c>
      <c r="AJ10" s="47">
        <v>156.57604875413782</v>
      </c>
      <c r="AK10" s="47">
        <v>135.73375646467721</v>
      </c>
      <c r="AL10" s="47">
        <v>137.28087146564943</v>
      </c>
      <c r="AM10" s="47">
        <v>139.88304244032184</v>
      </c>
      <c r="AN10" s="47">
        <v>152.04720124676109</v>
      </c>
      <c r="AO10" s="16" t="str">
        <f t="shared" si="3"/>
        <v/>
      </c>
      <c r="AP10" s="47">
        <v>141.44677781858579</v>
      </c>
      <c r="AQ10" s="47">
        <v>136.04631442082308</v>
      </c>
      <c r="AR10" s="47">
        <v>134.56978978498432</v>
      </c>
      <c r="AS10" s="47">
        <v>137.77573368719564</v>
      </c>
      <c r="AT10" s="47">
        <v>149.53912432564988</v>
      </c>
      <c r="AU10" s="47">
        <v>128.41706498367014</v>
      </c>
      <c r="AV10" s="47">
        <v>130.24394703716152</v>
      </c>
      <c r="AW10" s="47">
        <v>133.11151284932672</v>
      </c>
      <c r="AX10" s="47">
        <v>145.47836878287154</v>
      </c>
      <c r="AY10" s="16" t="str">
        <f t="shared" si="4"/>
        <v/>
      </c>
    </row>
    <row r="11" spans="1:51" x14ac:dyDescent="0.3">
      <c r="A11" s="9">
        <v>9</v>
      </c>
      <c r="B11" s="51">
        <v>0.37149674103315</v>
      </c>
      <c r="C11" s="52">
        <v>0.33965416323030845</v>
      </c>
      <c r="D11" s="52">
        <v>0.3128393608700209</v>
      </c>
      <c r="E11" s="52">
        <v>0.28994867592831208</v>
      </c>
      <c r="F11" s="52">
        <v>0.26417546029023986</v>
      </c>
      <c r="G11" s="52">
        <v>0.28994867592831208</v>
      </c>
      <c r="H11" s="52">
        <v>0.26417546029023986</v>
      </c>
      <c r="I11" s="52">
        <v>0.23775791426121581</v>
      </c>
      <c r="J11" s="52">
        <v>0.21614355841928723</v>
      </c>
      <c r="K11" s="16" t="str">
        <f t="shared" si="0"/>
        <v/>
      </c>
      <c r="L11" s="55">
        <v>8.9558999999999997</v>
      </c>
      <c r="M11" s="20">
        <v>9.6300000000000008</v>
      </c>
      <c r="N11" s="20">
        <v>11.0745</v>
      </c>
      <c r="O11" s="20">
        <v>13.809419999999999</v>
      </c>
      <c r="P11" s="20">
        <v>19.895579999999999</v>
      </c>
      <c r="Q11" s="20">
        <v>10.593</v>
      </c>
      <c r="R11" s="20">
        <v>13.000500000000001</v>
      </c>
      <c r="S11" s="20">
        <v>15.8895</v>
      </c>
      <c r="T11" s="56">
        <v>22.149000000000001</v>
      </c>
      <c r="U11" s="16" t="str">
        <f t="shared" si="1"/>
        <v/>
      </c>
      <c r="V11" s="59">
        <v>38.960270707844423</v>
      </c>
      <c r="W11" s="47">
        <v>39.872650605139313</v>
      </c>
      <c r="X11" s="47">
        <v>44.064223018688175</v>
      </c>
      <c r="Y11" s="47">
        <v>53.174811734664658</v>
      </c>
      <c r="Z11" s="47">
        <v>73.926918012631248</v>
      </c>
      <c r="AA11" s="47">
        <v>40.789604538445694</v>
      </c>
      <c r="AB11" s="47">
        <v>48.306553396443462</v>
      </c>
      <c r="AC11" s="47">
        <v>56.995106776633506</v>
      </c>
      <c r="AD11" s="60">
        <v>77.257002803286625</v>
      </c>
      <c r="AE11" s="16" t="str">
        <f t="shared" si="2"/>
        <v/>
      </c>
      <c r="AF11" s="47">
        <v>150.87894289743821</v>
      </c>
      <c r="AG11" s="47">
        <v>145.86403083896784</v>
      </c>
      <c r="AH11" s="47">
        <v>144.89651961713537</v>
      </c>
      <c r="AI11" s="47">
        <v>148.92216596469163</v>
      </c>
      <c r="AJ11" s="47">
        <v>162.41159116127966</v>
      </c>
      <c r="AK11" s="47">
        <v>138.65626130434504</v>
      </c>
      <c r="AL11" s="47">
        <v>141.1804074716099</v>
      </c>
      <c r="AM11" s="47">
        <v>144.84141502206728</v>
      </c>
      <c r="AN11" s="47">
        <v>158.90821829940927</v>
      </c>
      <c r="AO11" s="16" t="str">
        <f t="shared" si="3"/>
        <v/>
      </c>
      <c r="AP11" s="47">
        <v>142.81185221550351</v>
      </c>
      <c r="AQ11" s="47">
        <v>138.18883426471933</v>
      </c>
      <c r="AR11" s="47">
        <v>137.52296722072646</v>
      </c>
      <c r="AS11" s="47">
        <v>141.78796443309577</v>
      </c>
      <c r="AT11" s="47">
        <v>155.5289393558148</v>
      </c>
      <c r="AU11" s="47">
        <v>131.52205977274917</v>
      </c>
      <c r="AV11" s="47">
        <v>134.29775566614501</v>
      </c>
      <c r="AW11" s="47">
        <v>138.19883394212965</v>
      </c>
      <c r="AX11" s="47">
        <v>152.44994746754458</v>
      </c>
      <c r="AY11" s="16" t="str">
        <f t="shared" si="4"/>
        <v/>
      </c>
    </row>
    <row r="12" spans="1:51" x14ac:dyDescent="0.3">
      <c r="A12" s="9">
        <v>10</v>
      </c>
      <c r="B12" s="51">
        <v>0.35243275349834624</v>
      </c>
      <c r="C12" s="52">
        <v>0.32222423176991644</v>
      </c>
      <c r="D12" s="52">
        <v>0.29678547663018628</v>
      </c>
      <c r="E12" s="52">
        <v>0.27506946614505084</v>
      </c>
      <c r="F12" s="52">
        <v>0.2506188469321573</v>
      </c>
      <c r="G12" s="52">
        <v>0.27506946614505084</v>
      </c>
      <c r="H12" s="52">
        <v>0.2506188469321573</v>
      </c>
      <c r="I12" s="52">
        <v>0.22555696223894156</v>
      </c>
      <c r="J12" s="52">
        <v>0.20505178385358314</v>
      </c>
      <c r="K12" s="16" t="str">
        <f t="shared" si="0"/>
        <v/>
      </c>
      <c r="L12" s="55">
        <v>9.9510000000000005</v>
      </c>
      <c r="M12" s="20">
        <v>10.7</v>
      </c>
      <c r="N12" s="20">
        <v>12.305</v>
      </c>
      <c r="O12" s="20">
        <v>15.3438</v>
      </c>
      <c r="P12" s="20">
        <v>22.106200000000001</v>
      </c>
      <c r="Q12" s="20">
        <v>11.77</v>
      </c>
      <c r="R12" s="20">
        <v>14.445</v>
      </c>
      <c r="S12" s="20">
        <v>17.655000000000001</v>
      </c>
      <c r="T12" s="56">
        <v>24.61</v>
      </c>
      <c r="U12" s="16" t="str">
        <f t="shared" si="1"/>
        <v/>
      </c>
      <c r="V12" s="59">
        <v>42.014782149644525</v>
      </c>
      <c r="W12" s="47">
        <v>43.16363425167178</v>
      </c>
      <c r="X12" s="47">
        <v>47.842520384801176</v>
      </c>
      <c r="Y12" s="47">
        <v>57.87044216450262</v>
      </c>
      <c r="Z12" s="47">
        <v>80.655055168761962</v>
      </c>
      <c r="AA12" s="47">
        <v>44.39155256691275</v>
      </c>
      <c r="AB12" s="47">
        <v>52.702964413276206</v>
      </c>
      <c r="AC12" s="47">
        <v>62.330197958815447</v>
      </c>
      <c r="AD12" s="60">
        <v>84.643388049346726</v>
      </c>
      <c r="AE12" s="16" t="str">
        <f t="shared" si="2"/>
        <v/>
      </c>
      <c r="AF12" s="47">
        <v>152.68766818394849</v>
      </c>
      <c r="AG12" s="47">
        <v>148.33837069541832</v>
      </c>
      <c r="AH12" s="47">
        <v>148.10767028559093</v>
      </c>
      <c r="AI12" s="47">
        <v>153.13952262269481</v>
      </c>
      <c r="AJ12" s="47">
        <v>168.55372241610087</v>
      </c>
      <c r="AK12" s="47">
        <v>141.96866527167117</v>
      </c>
      <c r="AL12" s="47">
        <v>145.39306654434401</v>
      </c>
      <c r="AM12" s="47">
        <v>150.04635847240547</v>
      </c>
      <c r="AN12" s="47">
        <v>165.96524427154623</v>
      </c>
      <c r="AO12" s="16" t="str">
        <f t="shared" si="3"/>
        <v/>
      </c>
      <c r="AP12" s="47">
        <v>144.85986748182108</v>
      </c>
      <c r="AQ12" s="47">
        <v>140.8619809012929</v>
      </c>
      <c r="AR12" s="47">
        <v>140.90362480145316</v>
      </c>
      <c r="AS12" s="47">
        <v>146.15274111305638</v>
      </c>
      <c r="AT12" s="47">
        <v>161.79639512557623</v>
      </c>
      <c r="AU12" s="47">
        <v>134.98188376203274</v>
      </c>
      <c r="AV12" s="47">
        <v>138.63573925381934</v>
      </c>
      <c r="AW12" s="47">
        <v>143.5090901449488</v>
      </c>
      <c r="AX12" s="47">
        <v>159.5976400580721</v>
      </c>
      <c r="AY12" s="16" t="str">
        <f t="shared" si="4"/>
        <v/>
      </c>
    </row>
    <row r="13" spans="1:51" x14ac:dyDescent="0.3">
      <c r="A13" s="9">
        <v>11</v>
      </c>
      <c r="B13" s="51">
        <v>0.33603144568548671</v>
      </c>
      <c r="C13" s="52">
        <v>0.30722875034101654</v>
      </c>
      <c r="D13" s="52">
        <v>0.28297384899830469</v>
      </c>
      <c r="E13" s="52">
        <v>0.26226844541306282</v>
      </c>
      <c r="F13" s="52">
        <v>0.23895569470967953</v>
      </c>
      <c r="G13" s="52">
        <v>0.26226844541306282</v>
      </c>
      <c r="H13" s="52">
        <v>0.23895569470967953</v>
      </c>
      <c r="I13" s="52">
        <v>0.2150601252387116</v>
      </c>
      <c r="J13" s="52">
        <v>0.195509204762465</v>
      </c>
      <c r="K13" s="16" t="str">
        <f t="shared" si="0"/>
        <v/>
      </c>
      <c r="L13" s="55">
        <v>10.946099999999999</v>
      </c>
      <c r="M13" s="20">
        <v>11.77</v>
      </c>
      <c r="N13" s="20">
        <v>13.535500000000001</v>
      </c>
      <c r="O13" s="20">
        <v>16.87818</v>
      </c>
      <c r="P13" s="20">
        <v>24.31682</v>
      </c>
      <c r="Q13" s="20">
        <v>12.946999999999999</v>
      </c>
      <c r="R13" s="20">
        <v>15.8895</v>
      </c>
      <c r="S13" s="20">
        <v>19.420500000000001</v>
      </c>
      <c r="T13" s="56">
        <v>27.071000000000002</v>
      </c>
      <c r="U13" s="16" t="str">
        <f t="shared" si="1"/>
        <v/>
      </c>
      <c r="V13" s="59">
        <v>45.074629323088068</v>
      </c>
      <c r="W13" s="47">
        <v>46.452262441351444</v>
      </c>
      <c r="X13" s="47">
        <v>51.613055722484958</v>
      </c>
      <c r="Y13" s="47">
        <v>62.55291006475467</v>
      </c>
      <c r="Z13" s="47">
        <v>87.360900811242999</v>
      </c>
      <c r="AA13" s="47">
        <v>47.98340381536272</v>
      </c>
      <c r="AB13" s="47">
        <v>57.084809339389182</v>
      </c>
      <c r="AC13" s="47">
        <v>67.646336163987627</v>
      </c>
      <c r="AD13" s="60">
        <v>92.003316645039831</v>
      </c>
      <c r="AE13" s="16" t="str">
        <f t="shared" si="2"/>
        <v/>
      </c>
      <c r="AF13" s="47">
        <v>155.01590847355584</v>
      </c>
      <c r="AG13" s="47">
        <v>151.22104099446634</v>
      </c>
      <c r="AH13" s="47">
        <v>151.65047978367909</v>
      </c>
      <c r="AI13" s="47">
        <v>157.63185015698821</v>
      </c>
      <c r="AJ13" s="47">
        <v>174.91306139309651</v>
      </c>
      <c r="AK13" s="47">
        <v>145.5585428344225</v>
      </c>
      <c r="AL13" s="47">
        <v>149.82929038794703</v>
      </c>
      <c r="AM13" s="47">
        <v>155.42763947861658</v>
      </c>
      <c r="AN13" s="47">
        <v>173.1617057006807</v>
      </c>
      <c r="AO13" s="16" t="str">
        <f t="shared" si="3"/>
        <v/>
      </c>
      <c r="AP13" s="47">
        <v>147.38289843703282</v>
      </c>
      <c r="AQ13" s="47">
        <v>143.90762826867376</v>
      </c>
      <c r="AR13" s="47">
        <v>144.58615035614002</v>
      </c>
      <c r="AS13" s="47">
        <v>150.76710804594069</v>
      </c>
      <c r="AT13" s="47">
        <v>168.25995845614312</v>
      </c>
      <c r="AU13" s="47">
        <v>138.69380072337501</v>
      </c>
      <c r="AV13" s="47">
        <v>143.17618745099358</v>
      </c>
      <c r="AW13" s="47">
        <v>148.97833849508658</v>
      </c>
      <c r="AX13" s="47">
        <v>166.8700917532652</v>
      </c>
      <c r="AY13" s="16" t="str">
        <f t="shared" si="4"/>
        <v/>
      </c>
    </row>
    <row r="14" spans="1:51" x14ac:dyDescent="0.3">
      <c r="A14" s="9">
        <v>12</v>
      </c>
      <c r="B14" s="51">
        <v>0.32172561515783665</v>
      </c>
      <c r="C14" s="52">
        <v>0.29414913385859343</v>
      </c>
      <c r="D14" s="52">
        <v>0.27092683381712557</v>
      </c>
      <c r="E14" s="52">
        <v>0.25110291914757976</v>
      </c>
      <c r="F14" s="52">
        <v>0.22878265966779482</v>
      </c>
      <c r="G14" s="52">
        <v>0.25110291914757976</v>
      </c>
      <c r="H14" s="52">
        <v>0.22878265966779482</v>
      </c>
      <c r="I14" s="52">
        <v>0.2059043937010154</v>
      </c>
      <c r="J14" s="52">
        <v>0.1871858124554685</v>
      </c>
      <c r="K14" s="16" t="str">
        <f t="shared" si="0"/>
        <v/>
      </c>
      <c r="L14" s="55">
        <v>11.9412</v>
      </c>
      <c r="M14" s="20">
        <v>12.84</v>
      </c>
      <c r="N14" s="20">
        <v>14.766</v>
      </c>
      <c r="O14" s="20">
        <v>18.412559999999999</v>
      </c>
      <c r="P14" s="20">
        <v>26.527439999999999</v>
      </c>
      <c r="Q14" s="20">
        <v>14.124000000000001</v>
      </c>
      <c r="R14" s="20">
        <v>17.334</v>
      </c>
      <c r="S14" s="20">
        <v>21.186</v>
      </c>
      <c r="T14" s="56">
        <v>29.532</v>
      </c>
      <c r="U14" s="16" t="str">
        <f t="shared" si="1"/>
        <v/>
      </c>
      <c r="V14" s="59">
        <v>48.135204389904935</v>
      </c>
      <c r="W14" s="47">
        <v>49.736169666188381</v>
      </c>
      <c r="X14" s="47">
        <v>55.374780029860055</v>
      </c>
      <c r="Y14" s="47">
        <v>67.222134958758701</v>
      </c>
      <c r="Z14" s="47">
        <v>94.045673117902524</v>
      </c>
      <c r="AA14" s="47">
        <v>51.565096551349079</v>
      </c>
      <c r="AB14" s="47">
        <v>61.452884176751404</v>
      </c>
      <c r="AC14" s="47">
        <v>72.94515290386623</v>
      </c>
      <c r="AD14" s="60">
        <v>99.339472223074125</v>
      </c>
      <c r="AE14" s="16" t="str">
        <f t="shared" si="2"/>
        <v/>
      </c>
      <c r="AF14" s="47">
        <v>157.72035490815813</v>
      </c>
      <c r="AG14" s="47">
        <v>154.40156244605274</v>
      </c>
      <c r="AH14" s="47">
        <v>155.43630420361032</v>
      </c>
      <c r="AI14" s="47">
        <v>162.32597212003424</v>
      </c>
      <c r="AJ14" s="47">
        <v>181.43130651845019</v>
      </c>
      <c r="AK14" s="47">
        <v>149.35274535658834</v>
      </c>
      <c r="AL14" s="47">
        <v>154.4304434274238</v>
      </c>
      <c r="AM14" s="47">
        <v>160.93903399525905</v>
      </c>
      <c r="AN14" s="47">
        <v>180.46033350572498</v>
      </c>
      <c r="AO14" s="16" t="str">
        <f t="shared" si="3"/>
        <v/>
      </c>
      <c r="AP14" s="47">
        <v>150.24950094722581</v>
      </c>
      <c r="AQ14" s="47">
        <v>147.22461091683564</v>
      </c>
      <c r="AR14" s="47">
        <v>148.48948894123171</v>
      </c>
      <c r="AS14" s="47">
        <v>155.56424843558753</v>
      </c>
      <c r="AT14" s="47">
        <v>174.86652160752985</v>
      </c>
      <c r="AU14" s="47">
        <v>142.59102167214166</v>
      </c>
      <c r="AV14" s="47">
        <v>147.86565851650346</v>
      </c>
      <c r="AW14" s="47">
        <v>154.56455077945307</v>
      </c>
      <c r="AX14" s="47">
        <v>174.23353541768518</v>
      </c>
      <c r="AY14" s="16" t="str">
        <f t="shared" si="4"/>
        <v/>
      </c>
    </row>
    <row r="15" spans="1:51" x14ac:dyDescent="0.3">
      <c r="A15" s="9">
        <v>13</v>
      </c>
      <c r="B15" s="51">
        <v>0.30910397272218204</v>
      </c>
      <c r="C15" s="52">
        <v>0.28260934648885216</v>
      </c>
      <c r="D15" s="52">
        <v>0.26029808229236373</v>
      </c>
      <c r="E15" s="52">
        <v>0.2412518811490201</v>
      </c>
      <c r="F15" s="52">
        <v>0.21980726949132939</v>
      </c>
      <c r="G15" s="52">
        <v>0.2412518811490201</v>
      </c>
      <c r="H15" s="52">
        <v>0.21980726949132939</v>
      </c>
      <c r="I15" s="52">
        <v>0.19782654254219653</v>
      </c>
      <c r="J15" s="52">
        <v>0.17984231140199672</v>
      </c>
      <c r="K15" s="16" t="str">
        <f t="shared" si="0"/>
        <v/>
      </c>
      <c r="L15" s="55">
        <v>12.936299999999999</v>
      </c>
      <c r="M15" s="20">
        <v>13.91</v>
      </c>
      <c r="N15" s="20">
        <v>15.996499999999999</v>
      </c>
      <c r="O15" s="20">
        <v>19.946940000000001</v>
      </c>
      <c r="P15" s="20">
        <v>28.738060000000001</v>
      </c>
      <c r="Q15" s="20">
        <v>15.301</v>
      </c>
      <c r="R15" s="20">
        <v>18.778500000000001</v>
      </c>
      <c r="S15" s="20">
        <v>22.951499999999999</v>
      </c>
      <c r="T15" s="56">
        <v>31.992999999999999</v>
      </c>
      <c r="U15" s="16" t="str">
        <f t="shared" si="1"/>
        <v/>
      </c>
      <c r="V15" s="59">
        <v>51.193832978132349</v>
      </c>
      <c r="W15" s="47">
        <v>53.014135029146914</v>
      </c>
      <c r="X15" s="47">
        <v>59.127360187888321</v>
      </c>
      <c r="Y15" s="47">
        <v>71.878485544247695</v>
      </c>
      <c r="Z15" s="47">
        <v>100.71074574717441</v>
      </c>
      <c r="AA15" s="47">
        <v>55.136913597400607</v>
      </c>
      <c r="AB15" s="47">
        <v>65.808086524049102</v>
      </c>
      <c r="AC15" s="47">
        <v>78.228148318178498</v>
      </c>
      <c r="AD15" s="60">
        <v>106.65417718569591</v>
      </c>
      <c r="AE15" s="16" t="str">
        <f t="shared" si="2"/>
        <v/>
      </c>
      <c r="AF15" s="47">
        <v>160.70585036887471</v>
      </c>
      <c r="AG15" s="47">
        <v>157.80586627758524</v>
      </c>
      <c r="AH15" s="47">
        <v>159.40530420319791</v>
      </c>
      <c r="AI15" s="47">
        <v>167.17226898691922</v>
      </c>
      <c r="AJ15" s="47">
        <v>188.06882609174917</v>
      </c>
      <c r="AK15" s="47">
        <v>153.30159010632809</v>
      </c>
      <c r="AL15" s="47">
        <v>159.15650966560779</v>
      </c>
      <c r="AM15" s="47">
        <v>166.54887533548739</v>
      </c>
      <c r="AN15" s="47">
        <v>187.83560261198255</v>
      </c>
      <c r="AO15" s="16" t="str">
        <f t="shared" si="3"/>
        <v/>
      </c>
      <c r="AP15" s="47">
        <v>153.37244673514002</v>
      </c>
      <c r="AQ15" s="47">
        <v>150.74515073439468</v>
      </c>
      <c r="AR15" s="47">
        <v>152.55896907974235</v>
      </c>
      <c r="AS15" s="47">
        <v>160.49890180246885</v>
      </c>
      <c r="AT15" s="47">
        <v>181.58003732260565</v>
      </c>
      <c r="AU15" s="47">
        <v>146.62822292187769</v>
      </c>
      <c r="AV15" s="47">
        <v>152.66772089646426</v>
      </c>
      <c r="AW15" s="47">
        <v>160.23897499809792</v>
      </c>
      <c r="AX15" s="47">
        <v>181.66489088610706</v>
      </c>
      <c r="AY15" s="16" t="str">
        <f t="shared" si="4"/>
        <v/>
      </c>
    </row>
    <row r="16" spans="1:51" x14ac:dyDescent="0.3">
      <c r="A16" s="9">
        <v>14</v>
      </c>
      <c r="B16" s="51">
        <v>0.2978600411248139</v>
      </c>
      <c r="C16" s="52">
        <v>0.27232918045697263</v>
      </c>
      <c r="D16" s="52">
        <v>0.25082950831563267</v>
      </c>
      <c r="E16" s="52">
        <v>0.23247612965839121</v>
      </c>
      <c r="F16" s="52">
        <v>0.21181158479986753</v>
      </c>
      <c r="G16" s="52">
        <v>0.23247612965839121</v>
      </c>
      <c r="H16" s="52">
        <v>0.21181158479986753</v>
      </c>
      <c r="I16" s="52">
        <v>0.19063042631988081</v>
      </c>
      <c r="J16" s="52">
        <v>0.17330038756352795</v>
      </c>
      <c r="K16" s="16" t="str">
        <f t="shared" si="0"/>
        <v/>
      </c>
      <c r="L16" s="55">
        <v>13.9314</v>
      </c>
      <c r="M16" s="20">
        <v>14.98</v>
      </c>
      <c r="N16" s="20">
        <v>17.227</v>
      </c>
      <c r="O16" s="20">
        <v>21.48132</v>
      </c>
      <c r="P16" s="20">
        <v>30.94868</v>
      </c>
      <c r="Q16" s="20">
        <v>16.478000000000002</v>
      </c>
      <c r="R16" s="20">
        <v>20.222999999999999</v>
      </c>
      <c r="S16" s="20">
        <v>24.716999999999999</v>
      </c>
      <c r="T16" s="56">
        <v>34.454000000000001</v>
      </c>
      <c r="U16" s="16" t="str">
        <f t="shared" si="1"/>
        <v/>
      </c>
      <c r="V16" s="59">
        <v>54.248949975211453</v>
      </c>
      <c r="W16" s="47">
        <v>56.28557640398693</v>
      </c>
      <c r="X16" s="47">
        <v>62.870838827346766</v>
      </c>
      <c r="Y16" s="47">
        <v>76.522533064265517</v>
      </c>
      <c r="Z16" s="47">
        <v>107.35748953995791</v>
      </c>
      <c r="AA16" s="47">
        <v>58.699293145531435</v>
      </c>
      <c r="AB16" s="47">
        <v>70.151312138888272</v>
      </c>
      <c r="AC16" s="47">
        <v>83.496668505568749</v>
      </c>
      <c r="AD16" s="60">
        <v>113.94943587326641</v>
      </c>
      <c r="AE16" s="16" t="str">
        <f t="shared" si="2"/>
        <v/>
      </c>
      <c r="AF16" s="47">
        <v>163.90669386289082</v>
      </c>
      <c r="AG16" s="47">
        <v>161.38240836674163</v>
      </c>
      <c r="AH16" s="47">
        <v>163.51560765119339</v>
      </c>
      <c r="AI16" s="47">
        <v>172.13590241214604</v>
      </c>
      <c r="AJ16" s="47">
        <v>194.79775964656866</v>
      </c>
      <c r="AK16" s="47">
        <v>157.37013382128106</v>
      </c>
      <c r="AL16" s="47">
        <v>163.97924172756919</v>
      </c>
      <c r="AM16" s="47">
        <v>172.23474836117626</v>
      </c>
      <c r="AN16" s="47">
        <v>195.26946782685664</v>
      </c>
      <c r="AO16" s="16" t="str">
        <f t="shared" si="3"/>
        <v/>
      </c>
      <c r="AP16" s="47">
        <v>156.69154619974614</v>
      </c>
      <c r="AQ16" s="47">
        <v>154.42211518883693</v>
      </c>
      <c r="AR16" s="47">
        <v>156.75636781500967</v>
      </c>
      <c r="AS16" s="47">
        <v>165.53932477110334</v>
      </c>
      <c r="AT16" s="47">
        <v>188.37520490728869</v>
      </c>
      <c r="AU16" s="47">
        <v>150.77355618023836</v>
      </c>
      <c r="AV16" s="47">
        <v>157.55668698828921</v>
      </c>
      <c r="AW16" s="47">
        <v>165.98128907118664</v>
      </c>
      <c r="AX16" s="47">
        <v>189.14787619231964</v>
      </c>
      <c r="AY16" s="16" t="str">
        <f t="shared" si="4"/>
        <v/>
      </c>
    </row>
    <row r="17" spans="1:51" x14ac:dyDescent="0.3">
      <c r="A17" s="9">
        <v>15</v>
      </c>
      <c r="B17" s="51">
        <v>0.28776013823834362</v>
      </c>
      <c r="C17" s="52">
        <v>0.26309498353220001</v>
      </c>
      <c r="D17" s="52">
        <v>0.24232432693755276</v>
      </c>
      <c r="E17" s="52">
        <v>0.22459327862504874</v>
      </c>
      <c r="F17" s="52">
        <v>0.20462943163615555</v>
      </c>
      <c r="G17" s="52">
        <v>0.22459327862504874</v>
      </c>
      <c r="H17" s="52">
        <v>0.20462943163615555</v>
      </c>
      <c r="I17" s="52">
        <v>0.18416648847253997</v>
      </c>
      <c r="J17" s="52">
        <v>0.16742408042958185</v>
      </c>
      <c r="K17" s="16" t="str">
        <f t="shared" si="0"/>
        <v/>
      </c>
      <c r="L17" s="55">
        <v>14.926500000000001</v>
      </c>
      <c r="M17" s="20">
        <v>16.05</v>
      </c>
      <c r="N17" s="20">
        <v>18.4575</v>
      </c>
      <c r="O17" s="20">
        <v>23.015699999999999</v>
      </c>
      <c r="P17" s="20">
        <v>33.159300000000002</v>
      </c>
      <c r="Q17" s="20">
        <v>17.655000000000001</v>
      </c>
      <c r="R17" s="20">
        <v>21.6675</v>
      </c>
      <c r="S17" s="20">
        <v>26.482500000000002</v>
      </c>
      <c r="T17" s="56">
        <v>36.914999999999999</v>
      </c>
      <c r="U17" s="16" t="str">
        <f t="shared" si="1"/>
        <v/>
      </c>
      <c r="V17" s="59">
        <v>57.299650545500107</v>
      </c>
      <c r="W17" s="47">
        <v>59.550277262512438</v>
      </c>
      <c r="X17" s="47">
        <v>66.605454745349221</v>
      </c>
      <c r="Y17" s="47">
        <v>81.154926910509886</v>
      </c>
      <c r="Z17" s="47">
        <v>113.98720416720566</v>
      </c>
      <c r="AA17" s="47">
        <v>62.252733334421805</v>
      </c>
      <c r="AB17" s="47">
        <v>74.483410273827516</v>
      </c>
      <c r="AC17" s="47">
        <v>88.751909248793595</v>
      </c>
      <c r="AD17" s="60">
        <v>121.22698139012067</v>
      </c>
      <c r="AE17" s="16" t="str">
        <f t="shared" si="2"/>
        <v/>
      </c>
      <c r="AF17" s="47">
        <v>167.27604291989215</v>
      </c>
      <c r="AG17" s="47">
        <v>165.09419962370501</v>
      </c>
      <c r="AH17" s="47">
        <v>167.73703165080749</v>
      </c>
      <c r="AI17" s="47">
        <v>177.19169635908082</v>
      </c>
      <c r="AJ17" s="47">
        <v>201.59796890580481</v>
      </c>
      <c r="AK17" s="47">
        <v>161.53307881171904</v>
      </c>
      <c r="AL17" s="47">
        <v>168.87813270757675</v>
      </c>
      <c r="AM17" s="47">
        <v>177.98034941187845</v>
      </c>
      <c r="AN17" s="47">
        <v>202.74883130575554</v>
      </c>
      <c r="AO17" s="16" t="str">
        <f t="shared" si="3"/>
        <v/>
      </c>
      <c r="AP17" s="47">
        <v>160.16391396806077</v>
      </c>
      <c r="AQ17" s="47">
        <v>158.22170655268937</v>
      </c>
      <c r="AR17" s="47">
        <v>161.05415759285694</v>
      </c>
      <c r="AS17" s="47">
        <v>170.66260397111637</v>
      </c>
      <c r="AT17" s="47">
        <v>195.2337668064045</v>
      </c>
      <c r="AU17" s="47">
        <v>155.00398642375461</v>
      </c>
      <c r="AV17" s="47">
        <v>162.51393060817645</v>
      </c>
      <c r="AW17" s="47">
        <v>171.77673452472803</v>
      </c>
      <c r="AX17" s="47">
        <v>196.67069999811113</v>
      </c>
      <c r="AY17" s="16" t="str">
        <f t="shared" si="4"/>
        <v/>
      </c>
    </row>
    <row r="18" spans="1:51" x14ac:dyDescent="0.3">
      <c r="A18" s="9">
        <v>16</v>
      </c>
      <c r="B18" s="51">
        <v>0.27862255577486239</v>
      </c>
      <c r="C18" s="52">
        <v>0.25474062242273138</v>
      </c>
      <c r="D18" s="52">
        <v>0.23462952065251563</v>
      </c>
      <c r="E18" s="52">
        <v>0.21746150694623406</v>
      </c>
      <c r="F18" s="52">
        <v>0.19813159521767992</v>
      </c>
      <c r="G18" s="52">
        <v>0.21746150694623406</v>
      </c>
      <c r="H18" s="52">
        <v>0.19813159521767992</v>
      </c>
      <c r="I18" s="52">
        <v>0.17831843569591191</v>
      </c>
      <c r="J18" s="52">
        <v>0.16210766881446542</v>
      </c>
      <c r="K18" s="16" t="str">
        <f t="shared" si="0"/>
        <v/>
      </c>
      <c r="L18" s="55">
        <v>15.9216</v>
      </c>
      <c r="M18" s="20">
        <v>17.12</v>
      </c>
      <c r="N18" s="20">
        <v>19.687999999999999</v>
      </c>
      <c r="O18" s="20">
        <v>24.550080000000001</v>
      </c>
      <c r="P18" s="20">
        <v>35.36992</v>
      </c>
      <c r="Q18" s="20">
        <v>18.832000000000001</v>
      </c>
      <c r="R18" s="20">
        <v>23.111999999999998</v>
      </c>
      <c r="S18" s="20">
        <v>28.248000000000001</v>
      </c>
      <c r="T18" s="56">
        <v>39.375999999999998</v>
      </c>
      <c r="U18" s="16" t="str">
        <f t="shared" si="1"/>
        <v/>
      </c>
      <c r="V18" s="59">
        <v>60.345433879179339</v>
      </c>
      <c r="W18" s="47">
        <v>62.808232934168728</v>
      </c>
      <c r="X18" s="47">
        <v>70.331544948828096</v>
      </c>
      <c r="Y18" s="47">
        <v>85.776331066392558</v>
      </c>
      <c r="Z18" s="47">
        <v>120.60109191512552</v>
      </c>
      <c r="AA18" s="47">
        <v>65.797743495838091</v>
      </c>
      <c r="AB18" s="47">
        <v>78.805166546669625</v>
      </c>
      <c r="AC18" s="47">
        <v>93.994929322491529</v>
      </c>
      <c r="AD18" s="60">
        <v>128.48831828922462</v>
      </c>
      <c r="AE18" s="16" t="str">
        <f t="shared" si="2"/>
        <v/>
      </c>
      <c r="AF18" s="47">
        <v>170.77959212131992</v>
      </c>
      <c r="AG18" s="47">
        <v>168.91400266347875</v>
      </c>
      <c r="AH18" s="47">
        <v>172.04726944211026</v>
      </c>
      <c r="AI18" s="47">
        <v>182.32101034184595</v>
      </c>
      <c r="AJ18" s="47">
        <v>208.45455230105037</v>
      </c>
      <c r="AK18" s="47">
        <v>165.77165904094898</v>
      </c>
      <c r="AL18" s="47">
        <v>173.83793896724012</v>
      </c>
      <c r="AM18" s="47">
        <v>183.77354488263913</v>
      </c>
      <c r="AN18" s="47">
        <v>210.26397265438655</v>
      </c>
      <c r="AO18" s="16" t="str">
        <f t="shared" si="3"/>
        <v/>
      </c>
      <c r="AP18" s="47">
        <v>163.75816383323783</v>
      </c>
      <c r="AQ18" s="47">
        <v>162.11905705781351</v>
      </c>
      <c r="AR18" s="47">
        <v>165.43201328779838</v>
      </c>
      <c r="AS18" s="47">
        <v>175.85179439268796</v>
      </c>
      <c r="AT18" s="47">
        <v>202.14223683594344</v>
      </c>
      <c r="AU18" s="47">
        <v>159.30244309179096</v>
      </c>
      <c r="AV18" s="47">
        <v>167.52562350213321</v>
      </c>
      <c r="AW18" s="47">
        <v>177.61434548429011</v>
      </c>
      <c r="AX18" s="47">
        <v>204.2246324596118</v>
      </c>
      <c r="AY18" s="16" t="str">
        <f t="shared" si="4"/>
        <v/>
      </c>
    </row>
    <row r="19" spans="1:51" x14ac:dyDescent="0.3">
      <c r="A19" s="9">
        <v>17</v>
      </c>
      <c r="B19" s="51">
        <v>0.27030358285630718</v>
      </c>
      <c r="C19" s="52">
        <v>0.24713470432576656</v>
      </c>
      <c r="D19" s="52">
        <v>0.2276240697737322</v>
      </c>
      <c r="E19" s="52">
        <v>0.21096865003419099</v>
      </c>
      <c r="F19" s="52">
        <v>0.19221588114226285</v>
      </c>
      <c r="G19" s="52">
        <v>0.21096865003419099</v>
      </c>
      <c r="H19" s="52">
        <v>0.19221588114226285</v>
      </c>
      <c r="I19" s="52">
        <v>0.17299429302803659</v>
      </c>
      <c r="J19" s="52">
        <v>0.15726753911639685</v>
      </c>
      <c r="K19" s="16" t="str">
        <f t="shared" si="0"/>
        <v/>
      </c>
      <c r="L19" s="55">
        <v>16.916699999999999</v>
      </c>
      <c r="M19" s="20">
        <v>18.190000000000001</v>
      </c>
      <c r="N19" s="20">
        <v>20.918500000000002</v>
      </c>
      <c r="O19" s="20">
        <v>26.08446</v>
      </c>
      <c r="P19" s="20">
        <v>37.580539999999999</v>
      </c>
      <c r="Q19" s="20">
        <v>20.009</v>
      </c>
      <c r="R19" s="20">
        <v>24.5565</v>
      </c>
      <c r="S19" s="20">
        <v>30.013500000000001</v>
      </c>
      <c r="T19" s="56">
        <v>41.837000000000003</v>
      </c>
      <c r="U19" s="16" t="str">
        <f t="shared" si="1"/>
        <v/>
      </c>
      <c r="V19" s="59">
        <v>63.38605131483402</v>
      </c>
      <c r="W19" s="47">
        <v>66.059561259441566</v>
      </c>
      <c r="X19" s="47">
        <v>74.049490085610955</v>
      </c>
      <c r="Y19" s="47">
        <v>90.387391969583561</v>
      </c>
      <c r="Z19" s="47">
        <v>127.20025142187188</v>
      </c>
      <c r="AA19" s="47">
        <v>69.334819502469955</v>
      </c>
      <c r="AB19" s="47">
        <v>83.117298847786572</v>
      </c>
      <c r="AC19" s="47">
        <v>99.226666340630629</v>
      </c>
      <c r="AD19" s="60">
        <v>135.73475911367345</v>
      </c>
      <c r="AE19" s="16" t="str">
        <f t="shared" si="2"/>
        <v/>
      </c>
      <c r="AF19" s="47">
        <v>174.39163895018731</v>
      </c>
      <c r="AG19" s="47">
        <v>172.82131616899517</v>
      </c>
      <c r="AH19" s="47">
        <v>176.42948080095277</v>
      </c>
      <c r="AI19" s="47">
        <v>187.50975420015789</v>
      </c>
      <c r="AJ19" s="47">
        <v>215.35626072930512</v>
      </c>
      <c r="AK19" s="47">
        <v>170.07166145563633</v>
      </c>
      <c r="AL19" s="47">
        <v>178.84709815463171</v>
      </c>
      <c r="AM19" s="47">
        <v>189.60512589096876</v>
      </c>
      <c r="AN19" s="47">
        <v>217.80754002374263</v>
      </c>
      <c r="AO19" s="16" t="str">
        <f t="shared" si="3"/>
        <v/>
      </c>
      <c r="AP19" s="47">
        <v>167.45079699611307</v>
      </c>
      <c r="AQ19" s="47">
        <v>166.09546434969587</v>
      </c>
      <c r="AR19" s="47">
        <v>169.87460577748288</v>
      </c>
      <c r="AS19" s="47">
        <v>181.09410339386756</v>
      </c>
      <c r="AT19" s="47">
        <v>209.09045319203224</v>
      </c>
      <c r="AU19" s="47">
        <v>163.65601064934597</v>
      </c>
      <c r="AV19" s="47">
        <v>172.58129061735886</v>
      </c>
      <c r="AW19" s="47">
        <v>183.48581342596077</v>
      </c>
      <c r="AX19" s="47">
        <v>211.80308765965538</v>
      </c>
      <c r="AY19" s="16" t="str">
        <f t="shared" si="4"/>
        <v/>
      </c>
    </row>
    <row r="20" spans="1:51" x14ac:dyDescent="0.3">
      <c r="A20" s="9">
        <v>18</v>
      </c>
      <c r="B20" s="51">
        <v>0.26268786477324291</v>
      </c>
      <c r="C20" s="52">
        <v>0.24017176207839361</v>
      </c>
      <c r="D20" s="52">
        <v>0.22121083349325732</v>
      </c>
      <c r="E20" s="52">
        <v>0.20502467494497018</v>
      </c>
      <c r="F20" s="52">
        <v>0.18680025939430603</v>
      </c>
      <c r="G20" s="52">
        <v>0.20502467494497018</v>
      </c>
      <c r="H20" s="52">
        <v>0.18680025939430603</v>
      </c>
      <c r="I20" s="52">
        <v>0.16812023345487542</v>
      </c>
      <c r="J20" s="52">
        <v>0.15283657586806862</v>
      </c>
      <c r="K20" s="16" t="str">
        <f t="shared" si="0"/>
        <v/>
      </c>
      <c r="L20" s="55">
        <v>17.911799999999999</v>
      </c>
      <c r="M20" s="20">
        <v>19.260000000000002</v>
      </c>
      <c r="N20" s="20">
        <v>22.149000000000001</v>
      </c>
      <c r="O20" s="20">
        <v>27.618839999999999</v>
      </c>
      <c r="P20" s="20">
        <v>39.791159999999998</v>
      </c>
      <c r="Q20" s="20">
        <v>21.186</v>
      </c>
      <c r="R20" s="20">
        <v>26.001000000000001</v>
      </c>
      <c r="S20" s="20">
        <v>31.779</v>
      </c>
      <c r="T20" s="56">
        <v>44.298000000000002</v>
      </c>
      <c r="U20" s="16" t="str">
        <f t="shared" si="1"/>
        <v/>
      </c>
      <c r="V20" s="59">
        <v>66.421413510521347</v>
      </c>
      <c r="W20" s="47">
        <v>69.304449384764197</v>
      </c>
      <c r="X20" s="47">
        <v>77.759683761665556</v>
      </c>
      <c r="Y20" s="47">
        <v>94.988723019416369</v>
      </c>
      <c r="Z20" s="47">
        <v>133.78568069460761</v>
      </c>
      <c r="AA20" s="47">
        <v>72.864431883792193</v>
      </c>
      <c r="AB20" s="47">
        <v>87.420459311578071</v>
      </c>
      <c r="AC20" s="47">
        <v>104.44795224856392</v>
      </c>
      <c r="AD20" s="60">
        <v>142.96745487242484</v>
      </c>
      <c r="AE20" s="16" t="str">
        <f t="shared" si="2"/>
        <v/>
      </c>
      <c r="AF20" s="47">
        <v>178.09254597071131</v>
      </c>
      <c r="AG20" s="47">
        <v>176.80041491184721</v>
      </c>
      <c r="AH20" s="47">
        <v>180.87071720557068</v>
      </c>
      <c r="AI20" s="47">
        <v>192.74708547849846</v>
      </c>
      <c r="AJ20" s="47">
        <v>222.29445482757708</v>
      </c>
      <c r="AK20" s="47">
        <v>174.42212658038235</v>
      </c>
      <c r="AL20" s="47">
        <v>183.89668590852088</v>
      </c>
      <c r="AM20" s="47">
        <v>195.4679839564528</v>
      </c>
      <c r="AN20" s="47">
        <v>225.37388144325166</v>
      </c>
      <c r="AO20" s="16" t="str">
        <f t="shared" si="3"/>
        <v/>
      </c>
      <c r="AP20" s="47">
        <v>171.22387289069692</v>
      </c>
      <c r="AQ20" s="47">
        <v>170.13659532167037</v>
      </c>
      <c r="AR20" s="47">
        <v>174.37016049554214</v>
      </c>
      <c r="AS20" s="47">
        <v>186.37969974081727</v>
      </c>
      <c r="AT20" s="47">
        <v>216.07062676788317</v>
      </c>
      <c r="AU20" s="47">
        <v>168.05474084270114</v>
      </c>
      <c r="AV20" s="47">
        <v>177.67285784882696</v>
      </c>
      <c r="AW20" s="47">
        <v>189.3847362503098</v>
      </c>
      <c r="AX20" s="47">
        <v>219.40101607666566</v>
      </c>
      <c r="AY20" s="16" t="str">
        <f t="shared" si="4"/>
        <v/>
      </c>
    </row>
    <row r="21" spans="1:51" x14ac:dyDescent="0.3">
      <c r="A21" s="9">
        <v>19</v>
      </c>
      <c r="B21" s="51">
        <v>0.2556815924239263</v>
      </c>
      <c r="C21" s="52">
        <v>0.23376602735901839</v>
      </c>
      <c r="D21" s="52">
        <v>0.21531081467277999</v>
      </c>
      <c r="E21" s="52">
        <v>0.19955636481867423</v>
      </c>
      <c r="F21" s="52">
        <v>0.18181802127923641</v>
      </c>
      <c r="G21" s="52">
        <v>0.19955636481867423</v>
      </c>
      <c r="H21" s="52">
        <v>0.18181802127923641</v>
      </c>
      <c r="I21" s="52">
        <v>0.1636362191513128</v>
      </c>
      <c r="J21" s="52">
        <v>0.1487601992284662</v>
      </c>
      <c r="K21" s="16" t="str">
        <f t="shared" si="0"/>
        <v/>
      </c>
      <c r="L21" s="55">
        <v>18.9069</v>
      </c>
      <c r="M21" s="20">
        <v>20.329999999999998</v>
      </c>
      <c r="N21" s="20">
        <v>23.3795</v>
      </c>
      <c r="O21" s="20">
        <v>29.153220000000001</v>
      </c>
      <c r="P21" s="20">
        <v>42.001779999999997</v>
      </c>
      <c r="Q21" s="20">
        <v>22.363</v>
      </c>
      <c r="R21" s="20">
        <v>27.445499999999999</v>
      </c>
      <c r="S21" s="20">
        <v>33.544499999999999</v>
      </c>
      <c r="T21" s="56">
        <v>46.759</v>
      </c>
      <c r="U21" s="16" t="str">
        <f t="shared" si="1"/>
        <v/>
      </c>
      <c r="V21" s="59">
        <v>69.451532264892478</v>
      </c>
      <c r="W21" s="47">
        <v>72.543121523338883</v>
      </c>
      <c r="X21" s="47">
        <v>81.46251537140796</v>
      </c>
      <c r="Y21" s="47">
        <v>99.58089802805371</v>
      </c>
      <c r="Z21" s="47">
        <v>140.35828415760795</v>
      </c>
      <c r="AA21" s="47">
        <v>76.38702080255166</v>
      </c>
      <c r="AB21" s="47">
        <v>91.715238921960662</v>
      </c>
      <c r="AC21" s="47">
        <v>109.65952737065247</v>
      </c>
      <c r="AD21" s="60">
        <v>150.18742019242742</v>
      </c>
      <c r="AE21" s="16" t="str">
        <f t="shared" si="2"/>
        <v/>
      </c>
      <c r="AF21" s="47">
        <v>181.8670526419356</v>
      </c>
      <c r="AG21" s="47">
        <v>180.83903743264744</v>
      </c>
      <c r="AH21" s="47">
        <v>185.36086232310578</v>
      </c>
      <c r="AI21" s="47">
        <v>198.02453011838674</v>
      </c>
      <c r="AJ21" s="47">
        <v>229.26239940402189</v>
      </c>
      <c r="AK21" s="47">
        <v>178.81447062203927</v>
      </c>
      <c r="AL21" s="47">
        <v>188.97970845983124</v>
      </c>
      <c r="AM21" s="47">
        <v>201.35655034866932</v>
      </c>
      <c r="AN21" s="47">
        <v>232.95858969180529</v>
      </c>
      <c r="AO21" s="16" t="str">
        <f t="shared" si="3"/>
        <v/>
      </c>
      <c r="AP21" s="47">
        <v>175.06346026208078</v>
      </c>
      <c r="AQ21" s="47">
        <v>174.23128390849129</v>
      </c>
      <c r="AR21" s="47">
        <v>178.90948807378973</v>
      </c>
      <c r="AS21" s="47">
        <v>191.70091010612822</v>
      </c>
      <c r="AT21" s="47">
        <v>223.07669768368859</v>
      </c>
      <c r="AU21" s="47">
        <v>172.49085060978069</v>
      </c>
      <c r="AV21" s="47">
        <v>182.79400673949795</v>
      </c>
      <c r="AW21" s="47">
        <v>195.30610791824787</v>
      </c>
      <c r="AX21" s="47">
        <v>227.01449149087495</v>
      </c>
      <c r="AY21" s="16" t="str">
        <f t="shared" si="4"/>
        <v/>
      </c>
    </row>
    <row r="22" spans="1:51" x14ac:dyDescent="0.3">
      <c r="A22" s="9">
        <v>20</v>
      </c>
      <c r="B22" s="51">
        <v>0.24920758991092762</v>
      </c>
      <c r="C22" s="52">
        <v>0.22784693934713379</v>
      </c>
      <c r="D22" s="52">
        <v>0.2098590230828864</v>
      </c>
      <c r="E22" s="52">
        <v>0.1945034848085288</v>
      </c>
      <c r="F22" s="52">
        <v>0.17721428615888185</v>
      </c>
      <c r="G22" s="52">
        <v>0.1945034848085288</v>
      </c>
      <c r="H22" s="52">
        <v>0.17721428615888185</v>
      </c>
      <c r="I22" s="52">
        <v>0.15949285754299361</v>
      </c>
      <c r="J22" s="52">
        <v>0.14499350685726689</v>
      </c>
      <c r="K22" s="16" t="str">
        <f t="shared" si="0"/>
        <v/>
      </c>
      <c r="L22" s="55">
        <v>19.902000000000001</v>
      </c>
      <c r="M22" s="20">
        <v>21.4</v>
      </c>
      <c r="N22" s="20">
        <v>24.61</v>
      </c>
      <c r="O22" s="20">
        <v>30.6876</v>
      </c>
      <c r="P22" s="20">
        <v>44.212400000000002</v>
      </c>
      <c r="Q22" s="20">
        <v>23.54</v>
      </c>
      <c r="R22" s="20">
        <v>28.89</v>
      </c>
      <c r="S22" s="20">
        <v>35.31</v>
      </c>
      <c r="T22" s="56">
        <v>49.22</v>
      </c>
      <c r="U22" s="16" t="str">
        <f t="shared" si="1"/>
        <v/>
      </c>
      <c r="V22" s="59">
        <v>72.476483308573449</v>
      </c>
      <c r="W22" s="47">
        <v>75.775819213339517</v>
      </c>
      <c r="X22" s="47">
        <v>85.158360728171147</v>
      </c>
      <c r="Y22" s="47">
        <v>104.16444948309331</v>
      </c>
      <c r="Z22" s="47">
        <v>146.91888112872283</v>
      </c>
      <c r="AA22" s="47">
        <v>79.902994722038102</v>
      </c>
      <c r="AB22" s="47">
        <v>96.002173051198369</v>
      </c>
      <c r="AC22" s="47">
        <v>114.86205271347193</v>
      </c>
      <c r="AD22" s="60">
        <v>157.39555401758651</v>
      </c>
      <c r="AE22" s="16" t="str">
        <f t="shared" si="2"/>
        <v/>
      </c>
      <c r="AF22" s="47">
        <v>185.70312199413942</v>
      </c>
      <c r="AG22" s="47">
        <v>184.92748437579283</v>
      </c>
      <c r="AH22" s="47">
        <v>189.89190100102476</v>
      </c>
      <c r="AI22" s="47">
        <v>203.33537406219554</v>
      </c>
      <c r="AJ22" s="47">
        <v>236.2547743513332</v>
      </c>
      <c r="AK22" s="47">
        <v>183.2418775086945</v>
      </c>
      <c r="AL22" s="47">
        <v>194.0906112415073</v>
      </c>
      <c r="AM22" s="47">
        <v>207.26640562726448</v>
      </c>
      <c r="AN22" s="47">
        <v>240.55818522752418</v>
      </c>
      <c r="AO22" s="16" t="str">
        <f t="shared" si="3"/>
        <v/>
      </c>
      <c r="AP22" s="47">
        <v>178.95857931837716</v>
      </c>
      <c r="AQ22" s="47">
        <v>178.37070538359168</v>
      </c>
      <c r="AR22" s="47">
        <v>183.48531583303094</v>
      </c>
      <c r="AS22" s="47">
        <v>197.05166343137628</v>
      </c>
      <c r="AT22" s="47">
        <v>230.10388960001663</v>
      </c>
      <c r="AU22" s="47">
        <v>176.95816687787524</v>
      </c>
      <c r="AV22" s="47">
        <v>187.93972649019074</v>
      </c>
      <c r="AW22" s="47">
        <v>201.24596327882594</v>
      </c>
      <c r="AX22" s="47">
        <v>234.64042350312008</v>
      </c>
      <c r="AY22" s="16" t="str">
        <f t="shared" si="4"/>
        <v/>
      </c>
    </row>
    <row r="23" spans="1:51" x14ac:dyDescent="0.3">
      <c r="A23" s="9">
        <v>21</v>
      </c>
      <c r="B23" s="51">
        <v>0.24320170517340228</v>
      </c>
      <c r="C23" s="52">
        <v>0.22235584472996792</v>
      </c>
      <c r="D23" s="52">
        <v>0.20480143593549666</v>
      </c>
      <c r="E23" s="52">
        <v>0.18981596501338721</v>
      </c>
      <c r="F23" s="52">
        <v>0.17294343478997504</v>
      </c>
      <c r="G23" s="52">
        <v>0.18981596501338721</v>
      </c>
      <c r="H23" s="52">
        <v>0.17294343478997504</v>
      </c>
      <c r="I23" s="52">
        <v>0.15564909131097748</v>
      </c>
      <c r="J23" s="52">
        <v>0.14149917391907044</v>
      </c>
      <c r="K23" s="16" t="str">
        <f t="shared" si="0"/>
        <v/>
      </c>
      <c r="L23" s="55">
        <v>20.897099999999998</v>
      </c>
      <c r="M23" s="20">
        <v>22.47</v>
      </c>
      <c r="N23" s="20">
        <v>25.840499999999999</v>
      </c>
      <c r="O23" s="20">
        <v>32.221980000000002</v>
      </c>
      <c r="P23" s="20">
        <v>46.423020000000001</v>
      </c>
      <c r="Q23" s="20">
        <v>24.716999999999999</v>
      </c>
      <c r="R23" s="20">
        <v>30.334499999999998</v>
      </c>
      <c r="S23" s="20">
        <v>37.075499999999998</v>
      </c>
      <c r="T23" s="56">
        <v>51.680999999999997</v>
      </c>
      <c r="U23" s="16" t="str">
        <f t="shared" si="1"/>
        <v/>
      </c>
      <c r="V23" s="59">
        <v>75.496382123874554</v>
      </c>
      <c r="W23" s="47">
        <v>79.002789192414099</v>
      </c>
      <c r="X23" s="47">
        <v>88.847577256951652</v>
      </c>
      <c r="Y23" s="47">
        <v>108.73986935597776</v>
      </c>
      <c r="Z23" s="47">
        <v>153.46821444832392</v>
      </c>
      <c r="AA23" s="47">
        <v>83.412731026203289</v>
      </c>
      <c r="AB23" s="47">
        <v>100.28174709837236</v>
      </c>
      <c r="AC23" s="47">
        <v>120.05612055950112</v>
      </c>
      <c r="AD23" s="60">
        <v>164.59265666141073</v>
      </c>
      <c r="AE23" s="16" t="str">
        <f t="shared" si="2"/>
        <v/>
      </c>
      <c r="AF23" s="47">
        <v>189.59113411833624</v>
      </c>
      <c r="AG23" s="47">
        <v>189.05798478564233</v>
      </c>
      <c r="AH23" s="47">
        <v>194.45740362766358</v>
      </c>
      <c r="AI23" s="47">
        <v>208.67423306944971</v>
      </c>
      <c r="AJ23" s="47">
        <v>243.26732835295658</v>
      </c>
      <c r="AK23" s="47">
        <v>187.69886861875773</v>
      </c>
      <c r="AL23" s="47">
        <v>199.22493020646991</v>
      </c>
      <c r="AM23" s="47">
        <v>213.19400198138052</v>
      </c>
      <c r="AN23" s="47">
        <v>248.16989072916195</v>
      </c>
      <c r="AO23" s="16" t="str">
        <f t="shared" si="3"/>
        <v/>
      </c>
      <c r="AP23" s="47">
        <v>182.90046222728722</v>
      </c>
      <c r="AQ23" s="47">
        <v>182.54779626501505</v>
      </c>
      <c r="AR23" s="47">
        <v>188.0918164452456</v>
      </c>
      <c r="AS23" s="47">
        <v>202.42709827265324</v>
      </c>
      <c r="AT23" s="47">
        <v>237.14839441225615</v>
      </c>
      <c r="AU23" s="47">
        <v>181.45173382196126</v>
      </c>
      <c r="AV23" s="47">
        <v>193.10599626576951</v>
      </c>
      <c r="AW23" s="47">
        <v>207.20112569632434</v>
      </c>
      <c r="AX23" s="47">
        <v>242.27635334002417</v>
      </c>
      <c r="AY23" s="16" t="str">
        <f t="shared" si="4"/>
        <v/>
      </c>
    </row>
    <row r="24" spans="1:51" x14ac:dyDescent="0.3">
      <c r="A24" s="9">
        <v>22</v>
      </c>
      <c r="B24" s="51">
        <v>0.23761011393612672</v>
      </c>
      <c r="C24" s="52">
        <v>0.21724353274160152</v>
      </c>
      <c r="D24" s="52">
        <v>0.20009272752515944</v>
      </c>
      <c r="E24" s="52">
        <v>0.18545179624283062</v>
      </c>
      <c r="F24" s="52">
        <v>0.16896719213235675</v>
      </c>
      <c r="G24" s="52">
        <v>0.18545179624283062</v>
      </c>
      <c r="H24" s="52">
        <v>0.16896719213235675</v>
      </c>
      <c r="I24" s="52">
        <v>0.15207047291912112</v>
      </c>
      <c r="J24" s="52">
        <v>0.13824588447192826</v>
      </c>
      <c r="K24" s="16" t="str">
        <f t="shared" si="0"/>
        <v/>
      </c>
      <c r="L24" s="55">
        <v>21.892199999999999</v>
      </c>
      <c r="M24" s="20">
        <v>23.54</v>
      </c>
      <c r="N24" s="20">
        <v>27.071000000000002</v>
      </c>
      <c r="O24" s="20">
        <v>33.756360000000001</v>
      </c>
      <c r="P24" s="20">
        <v>48.63364</v>
      </c>
      <c r="Q24" s="20">
        <v>25.893999999999998</v>
      </c>
      <c r="R24" s="20">
        <v>31.779</v>
      </c>
      <c r="S24" s="20">
        <v>38.841000000000001</v>
      </c>
      <c r="T24" s="56">
        <v>54.142000000000003</v>
      </c>
      <c r="U24" s="16" t="str">
        <f t="shared" si="1"/>
        <v/>
      </c>
      <c r="V24" s="59">
        <v>78.511368041432718</v>
      </c>
      <c r="W24" s="47">
        <v>82.224275996582179</v>
      </c>
      <c r="X24" s="47">
        <v>92.530501870873849</v>
      </c>
      <c r="Y24" s="47">
        <v>113.30761119636723</v>
      </c>
      <c r="Z24" s="47">
        <v>160.00695866153583</v>
      </c>
      <c r="AA24" s="47">
        <v>86.916577626223116</v>
      </c>
      <c r="AB24" s="47">
        <v>104.55440183595032</v>
      </c>
      <c r="AC24" s="47">
        <v>125.24226351550496</v>
      </c>
      <c r="AD24" s="60">
        <v>171.77944390066045</v>
      </c>
      <c r="AE24" s="16" t="str">
        <f t="shared" si="2"/>
        <v/>
      </c>
      <c r="AF24" s="47">
        <v>193.52331044931765</v>
      </c>
      <c r="AG24" s="47">
        <v>193.22424172359632</v>
      </c>
      <c r="AH24" s="47">
        <v>199.05215521881755</v>
      </c>
      <c r="AI24" s="47">
        <v>214.0367426422394</v>
      </c>
      <c r="AJ24" s="47">
        <v>250.29662903985735</v>
      </c>
      <c r="AK24" s="47">
        <v>192.18099235050894</v>
      </c>
      <c r="AL24" s="47">
        <v>204.37903969743346</v>
      </c>
      <c r="AM24" s="47">
        <v>219.13646209614396</v>
      </c>
      <c r="AN24" s="47">
        <v>255.79146784140099</v>
      </c>
      <c r="AO24" s="16" t="str">
        <f t="shared" si="3"/>
        <v/>
      </c>
      <c r="AP24" s="47">
        <v>186.88202540949106</v>
      </c>
      <c r="AQ24" s="47">
        <v>186.75683853629965</v>
      </c>
      <c r="AR24" s="47">
        <v>192.72426904728002</v>
      </c>
      <c r="AS24" s="47">
        <v>207.82327994359017</v>
      </c>
      <c r="AT24" s="47">
        <v>244.20714495771543</v>
      </c>
      <c r="AU24" s="47">
        <v>185.96752965185968</v>
      </c>
      <c r="AV24" s="47">
        <v>198.28955561529153</v>
      </c>
      <c r="AW24" s="47">
        <v>213.16902437941815</v>
      </c>
      <c r="AX24" s="47">
        <v>249.92030616389593</v>
      </c>
      <c r="AY24" s="16" t="str">
        <f t="shared" si="4"/>
        <v/>
      </c>
    </row>
    <row r="25" spans="1:51" x14ac:dyDescent="0.3">
      <c r="A25" s="9">
        <v>23</v>
      </c>
      <c r="B25" s="51">
        <v>0.23238727584192032</v>
      </c>
      <c r="C25" s="52">
        <v>0.21246836648404133</v>
      </c>
      <c r="D25" s="52">
        <v>0.19569454807740655</v>
      </c>
      <c r="E25" s="52">
        <v>0.18137543480344984</v>
      </c>
      <c r="F25" s="52">
        <v>0.1652531739320322</v>
      </c>
      <c r="G25" s="52">
        <v>0.18137543480344984</v>
      </c>
      <c r="H25" s="52">
        <v>0.1652531739320322</v>
      </c>
      <c r="I25" s="52">
        <v>0.14872785653882892</v>
      </c>
      <c r="J25" s="52">
        <v>0.13520714230802627</v>
      </c>
      <c r="K25" s="16" t="str">
        <f t="shared" si="0"/>
        <v/>
      </c>
      <c r="L25" s="55">
        <v>22.8873</v>
      </c>
      <c r="M25" s="20">
        <v>24.61</v>
      </c>
      <c r="N25" s="20">
        <v>28.301500000000001</v>
      </c>
      <c r="O25" s="20">
        <v>35.29074</v>
      </c>
      <c r="P25" s="20">
        <v>50.844259999999998</v>
      </c>
      <c r="Q25" s="20">
        <v>27.071000000000002</v>
      </c>
      <c r="R25" s="20">
        <v>33.223500000000001</v>
      </c>
      <c r="S25" s="20">
        <v>40.606499999999997</v>
      </c>
      <c r="T25" s="56">
        <v>56.603000000000002</v>
      </c>
      <c r="U25" s="16" t="str">
        <f t="shared" si="1"/>
        <v/>
      </c>
      <c r="V25" s="59">
        <v>81.521593696043283</v>
      </c>
      <c r="W25" s="47">
        <v>85.440517529450588</v>
      </c>
      <c r="X25" s="47">
        <v>96.207450420996011</v>
      </c>
      <c r="Y25" s="47">
        <v>117.86809280774899</v>
      </c>
      <c r="Z25" s="47">
        <v>166.53572750194641</v>
      </c>
      <c r="AA25" s="47">
        <v>90.414855012917641</v>
      </c>
      <c r="AB25" s="47">
        <v>108.82053829991659</v>
      </c>
      <c r="AC25" s="47">
        <v>130.42096221659384</v>
      </c>
      <c r="AD25" s="60">
        <v>178.95655867394169</v>
      </c>
      <c r="AE25" s="16" t="str">
        <f t="shared" si="2"/>
        <v/>
      </c>
      <c r="AF25" s="47">
        <v>197.49329520510818</v>
      </c>
      <c r="AG25" s="47">
        <v>197.42110060300197</v>
      </c>
      <c r="AH25" s="47">
        <v>203.67188391305748</v>
      </c>
      <c r="AI25" s="47">
        <v>219.41933066163693</v>
      </c>
      <c r="AJ25" s="47">
        <v>257.33987968529658</v>
      </c>
      <c r="AK25" s="47">
        <v>196.68459627668014</v>
      </c>
      <c r="AL25" s="47">
        <v>209.54996703717268</v>
      </c>
      <c r="AM25" s="47">
        <v>225.09143102758259</v>
      </c>
      <c r="AN25" s="47">
        <v>263.42109702891372</v>
      </c>
      <c r="AO25" s="16" t="str">
        <f t="shared" si="3"/>
        <v/>
      </c>
      <c r="AP25" s="47">
        <v>190.89748601636978</v>
      </c>
      <c r="AQ25" s="47">
        <v>190.9931562824828</v>
      </c>
      <c r="AR25" s="47">
        <v>197.37881129982821</v>
      </c>
      <c r="AS25" s="47">
        <v>213.23699323488361</v>
      </c>
      <c r="AT25" s="47">
        <v>251.27764840117652</v>
      </c>
      <c r="AU25" s="47">
        <v>190.50225884992682</v>
      </c>
      <c r="AV25" s="47">
        <v>203.48773575305256</v>
      </c>
      <c r="AW25" s="47">
        <v>219.14755996243505</v>
      </c>
      <c r="AX25" s="47">
        <v>257.57068250868218</v>
      </c>
      <c r="AY25" s="16" t="str">
        <f t="shared" si="4"/>
        <v/>
      </c>
    </row>
    <row r="26" spans="1:51" x14ac:dyDescent="0.3">
      <c r="A26" s="9">
        <v>24</v>
      </c>
      <c r="B26" s="51">
        <v>0.22749436415951982</v>
      </c>
      <c r="C26" s="52">
        <v>0.20799484723156086</v>
      </c>
      <c r="D26" s="52">
        <v>0.19157420139749023</v>
      </c>
      <c r="E26" s="52">
        <v>0.17755657690499108</v>
      </c>
      <c r="F26" s="52">
        <v>0.16177377006899177</v>
      </c>
      <c r="G26" s="52">
        <v>0.17755657690499108</v>
      </c>
      <c r="H26" s="52">
        <v>0.16177377006899177</v>
      </c>
      <c r="I26" s="52">
        <v>0.1455963930620926</v>
      </c>
      <c r="J26" s="52">
        <v>0.13236035732917512</v>
      </c>
      <c r="K26" s="16" t="str">
        <f t="shared" si="0"/>
        <v/>
      </c>
      <c r="L26" s="55">
        <v>23.882400000000001</v>
      </c>
      <c r="M26" s="20">
        <v>25.68</v>
      </c>
      <c r="N26" s="20">
        <v>29.532</v>
      </c>
      <c r="O26" s="20">
        <v>36.825119999999998</v>
      </c>
      <c r="P26" s="20">
        <v>53.054879999999997</v>
      </c>
      <c r="Q26" s="20">
        <v>28.248000000000001</v>
      </c>
      <c r="R26" s="20">
        <v>34.667999999999999</v>
      </c>
      <c r="S26" s="20">
        <v>42.372</v>
      </c>
      <c r="T26" s="56">
        <v>59.064</v>
      </c>
      <c r="U26" s="16" t="str">
        <f t="shared" si="1"/>
        <v/>
      </c>
      <c r="V26" s="59">
        <v>84.527218008688934</v>
      </c>
      <c r="W26" s="47">
        <v>88.651742516375151</v>
      </c>
      <c r="X26" s="47">
        <v>99.878718053877165</v>
      </c>
      <c r="Y26" s="47">
        <v>122.42169911173632</v>
      </c>
      <c r="Z26" s="47">
        <v>173.05508060207194</v>
      </c>
      <c r="AA26" s="47">
        <v>93.907858453912098</v>
      </c>
      <c r="AB26" s="47">
        <v>113.08052217463559</v>
      </c>
      <c r="AC26" s="47">
        <v>135.59265188349661</v>
      </c>
      <c r="AD26" s="60">
        <v>186.12458083991524</v>
      </c>
      <c r="AE26" s="16" t="str">
        <f t="shared" si="2"/>
        <v/>
      </c>
      <c r="AF26" s="47">
        <v>201.49584605552639</v>
      </c>
      <c r="AG26" s="47">
        <v>201.6443032001406</v>
      </c>
      <c r="AH26" s="47">
        <v>208.31305909824675</v>
      </c>
      <c r="AI26" s="47">
        <v>224.81904808858852</v>
      </c>
      <c r="AJ26" s="47">
        <v>264.39478267701054</v>
      </c>
      <c r="AK26" s="47">
        <v>201.20665731761864</v>
      </c>
      <c r="AL26" s="47">
        <v>214.73525410579822</v>
      </c>
      <c r="AM26" s="47">
        <v>231.05696548454858</v>
      </c>
      <c r="AN26" s="47">
        <v>271.05728785805087</v>
      </c>
      <c r="AO26" s="16" t="str">
        <f t="shared" si="3"/>
        <v/>
      </c>
      <c r="AP26" s="47">
        <v>194.9420785946692</v>
      </c>
      <c r="AQ26" s="47">
        <v>195.2528907853102</v>
      </c>
      <c r="AR26" s="47">
        <v>202.05225512609456</v>
      </c>
      <c r="AS26" s="47">
        <v>218.66558816555892</v>
      </c>
      <c r="AT26" s="47">
        <v>258.35786225063981</v>
      </c>
      <c r="AU26" s="47">
        <v>195.05319739458909</v>
      </c>
      <c r="AV26" s="47">
        <v>208.69833367942755</v>
      </c>
      <c r="AW26" s="47">
        <v>225.13500411631162</v>
      </c>
      <c r="AX26" s="47">
        <v>265.22617730844041</v>
      </c>
      <c r="AY26" s="16" t="str">
        <f t="shared" si="4"/>
        <v/>
      </c>
    </row>
    <row r="27" spans="1:51" x14ac:dyDescent="0.3">
      <c r="A27" s="9">
        <v>25</v>
      </c>
      <c r="B27" s="51">
        <v>0.22289804461988985</v>
      </c>
      <c r="C27" s="52">
        <v>0.20379249793818499</v>
      </c>
      <c r="D27" s="52">
        <v>0.18770361652201248</v>
      </c>
      <c r="E27" s="52">
        <v>0.17396920555698728</v>
      </c>
      <c r="F27" s="52">
        <v>0.15850527617414395</v>
      </c>
      <c r="G27" s="52">
        <v>0.17396920555698728</v>
      </c>
      <c r="H27" s="52">
        <v>0.15850527617414395</v>
      </c>
      <c r="I27" s="52">
        <v>0.14265474855672949</v>
      </c>
      <c r="J27" s="52">
        <v>0.12968613505157234</v>
      </c>
      <c r="K27" s="16" t="str">
        <f t="shared" si="0"/>
        <v/>
      </c>
      <c r="L27" s="55">
        <v>24.877500000000001</v>
      </c>
      <c r="M27" s="20">
        <v>26.75</v>
      </c>
      <c r="N27" s="20">
        <v>30.762499999999999</v>
      </c>
      <c r="O27" s="20">
        <v>38.359499999999997</v>
      </c>
      <c r="P27" s="20">
        <v>55.265500000000003</v>
      </c>
      <c r="Q27" s="20">
        <v>29.425000000000001</v>
      </c>
      <c r="R27" s="20">
        <v>36.112499999999997</v>
      </c>
      <c r="S27" s="20">
        <v>44.137500000000003</v>
      </c>
      <c r="T27" s="56">
        <v>61.524999999999999</v>
      </c>
      <c r="U27" s="16" t="str">
        <f t="shared" si="1"/>
        <v/>
      </c>
      <c r="V27" s="59">
        <v>87.528401520055269</v>
      </c>
      <c r="W27" s="47">
        <v>91.858169160587408</v>
      </c>
      <c r="X27" s="47">
        <v>103.54458007420227</v>
      </c>
      <c r="Y27" s="47">
        <v>126.9687849864691</v>
      </c>
      <c r="Z27" s="47">
        <v>179.56552944360882</v>
      </c>
      <c r="AA27" s="47">
        <v>97.39586017093167</v>
      </c>
      <c r="AB27" s="47">
        <v>117.33468768096414</v>
      </c>
      <c r="AC27" s="47">
        <v>140.75772791128361</v>
      </c>
      <c r="AD27" s="60">
        <v>193.28403535891147</v>
      </c>
      <c r="AE27" s="16" t="str">
        <f t="shared" si="2"/>
        <v/>
      </c>
      <c r="AF27" s="47">
        <v>205.52660211719194</v>
      </c>
      <c r="AG27" s="47">
        <v>205.89030256335508</v>
      </c>
      <c r="AH27" s="47">
        <v>212.97273917742311</v>
      </c>
      <c r="AI27" s="47">
        <v>230.23344113898958</v>
      </c>
      <c r="AJ27" s="47">
        <v>271.45943643840758</v>
      </c>
      <c r="AK27" s="47">
        <v>205.74465338700207</v>
      </c>
      <c r="AL27" s="47">
        <v>219.93285257668094</v>
      </c>
      <c r="AM27" s="47">
        <v>237.03144995399509</v>
      </c>
      <c r="AN27" s="47">
        <v>278.69881111267404</v>
      </c>
      <c r="AO27" s="16" t="str">
        <f t="shared" si="3"/>
        <v/>
      </c>
      <c r="AP27" s="47">
        <v>199.01184265736939</v>
      </c>
      <c r="AQ27" s="47">
        <v>199.53283136935758</v>
      </c>
      <c r="AR27" s="47">
        <v>206.74194783003267</v>
      </c>
      <c r="AS27" s="47">
        <v>224.10686359591972</v>
      </c>
      <c r="AT27" s="47">
        <v>265.44610083609513</v>
      </c>
      <c r="AU27" s="47">
        <v>199.61807584393219</v>
      </c>
      <c r="AV27" s="47">
        <v>213.91951697436855</v>
      </c>
      <c r="AW27" s="47">
        <v>231.12992356401421</v>
      </c>
      <c r="AX27" s="47">
        <v>272.88571870787337</v>
      </c>
      <c r="AY27" s="16" t="str">
        <f t="shared" si="4"/>
        <v/>
      </c>
    </row>
    <row r="28" spans="1:51" x14ac:dyDescent="0.3">
      <c r="A28" s="9">
        <v>26</v>
      </c>
      <c r="B28" s="51">
        <v>0.2185695152035565</v>
      </c>
      <c r="C28" s="52">
        <v>0.19983498532896588</v>
      </c>
      <c r="D28" s="52">
        <v>0.18405853911878439</v>
      </c>
      <c r="E28" s="52">
        <v>0.17059084113448314</v>
      </c>
      <c r="F28" s="52">
        <v>0.15542721081141794</v>
      </c>
      <c r="G28" s="52">
        <v>0.17059084113448314</v>
      </c>
      <c r="H28" s="52">
        <v>0.15542721081141794</v>
      </c>
      <c r="I28" s="52">
        <v>0.13988448973027612</v>
      </c>
      <c r="J28" s="52">
        <v>0.12716771793661466</v>
      </c>
      <c r="K28" s="16" t="str">
        <f t="shared" si="0"/>
        <v/>
      </c>
      <c r="L28" s="55">
        <v>25.872599999999998</v>
      </c>
      <c r="M28" s="20">
        <v>27.82</v>
      </c>
      <c r="N28" s="20">
        <v>31.992999999999999</v>
      </c>
      <c r="O28" s="20">
        <v>39.893880000000003</v>
      </c>
      <c r="P28" s="20">
        <v>57.476120000000002</v>
      </c>
      <c r="Q28" s="20">
        <v>30.602</v>
      </c>
      <c r="R28" s="20">
        <v>37.557000000000002</v>
      </c>
      <c r="S28" s="20">
        <v>45.902999999999999</v>
      </c>
      <c r="T28" s="56">
        <v>63.985999999999997</v>
      </c>
      <c r="U28" s="16" t="str">
        <f t="shared" si="1"/>
        <v/>
      </c>
      <c r="V28" s="59">
        <v>90.525303309428196</v>
      </c>
      <c r="W28" s="47">
        <v>95.060004565492505</v>
      </c>
      <c r="X28" s="47">
        <v>107.20529306780327</v>
      </c>
      <c r="Y28" s="47">
        <v>131.50967796679041</v>
      </c>
      <c r="Z28" s="47">
        <v>186.06754260113388</v>
      </c>
      <c r="AA28" s="47">
        <v>100.87911141106656</v>
      </c>
      <c r="AB28" s="47">
        <v>121.58334100267702</v>
      </c>
      <c r="AC28" s="47">
        <v>145.91655064384668</v>
      </c>
      <c r="AD28" s="60">
        <v>200.43539918838596</v>
      </c>
      <c r="AE28" s="16" t="str">
        <f t="shared" si="2"/>
        <v/>
      </c>
      <c r="AF28" s="47">
        <v>209.58190760572882</v>
      </c>
      <c r="AG28" s="47">
        <v>210.15612191551674</v>
      </c>
      <c r="AH28" s="47">
        <v>217.6484552894984</v>
      </c>
      <c r="AI28" s="47">
        <v>235.66045355043337</v>
      </c>
      <c r="AJ28" s="47">
        <v>278.53225663870302</v>
      </c>
      <c r="AK28" s="47">
        <v>210.29646515119424</v>
      </c>
      <c r="AL28" s="47">
        <v>225.14104363806837</v>
      </c>
      <c r="AM28" s="47">
        <v>243.0135323835157</v>
      </c>
      <c r="AN28" s="47">
        <v>286.34464681348464</v>
      </c>
      <c r="AO28" s="16" t="str">
        <f t="shared" si="3"/>
        <v/>
      </c>
      <c r="AP28" s="47">
        <v>203.10346127659085</v>
      </c>
      <c r="AQ28" s="47">
        <v>203.83028651012592</v>
      </c>
      <c r="AR28" s="47">
        <v>211.44566607132776</v>
      </c>
      <c r="AS28" s="47">
        <v>229.5589782979456</v>
      </c>
      <c r="AT28" s="47">
        <v>272.54096389371512</v>
      </c>
      <c r="AU28" s="47">
        <v>204.19498989870647</v>
      </c>
      <c r="AV28" s="47">
        <v>219.14975089308052</v>
      </c>
      <c r="AW28" s="47">
        <v>237.13112186489462</v>
      </c>
      <c r="AX28" s="47">
        <v>280.54842126845119</v>
      </c>
      <c r="AY28" s="16" t="str">
        <f t="shared" si="4"/>
        <v/>
      </c>
    </row>
    <row r="29" spans="1:51" x14ac:dyDescent="0.3">
      <c r="A29" s="9">
        <v>27</v>
      </c>
      <c r="B29" s="51">
        <v>0.21448374343855769</v>
      </c>
      <c r="C29" s="52">
        <v>0.19609942257239563</v>
      </c>
      <c r="D29" s="52">
        <v>0.18061788921141708</v>
      </c>
      <c r="E29" s="52">
        <v>0.16740194609838654</v>
      </c>
      <c r="F29" s="52">
        <v>0.15252177311186332</v>
      </c>
      <c r="G29" s="52">
        <v>0.16740194609838654</v>
      </c>
      <c r="H29" s="52">
        <v>0.15252177311186332</v>
      </c>
      <c r="I29" s="52">
        <v>0.13726959580067702</v>
      </c>
      <c r="J29" s="52">
        <v>0.12479054163697904</v>
      </c>
      <c r="K29" s="16" t="str">
        <f t="shared" si="0"/>
        <v/>
      </c>
      <c r="L29" s="55">
        <v>26.867699999999999</v>
      </c>
      <c r="M29" s="20">
        <v>28.89</v>
      </c>
      <c r="N29" s="20">
        <v>33.223500000000001</v>
      </c>
      <c r="O29" s="20">
        <v>41.428260000000002</v>
      </c>
      <c r="P29" s="20">
        <v>59.68674</v>
      </c>
      <c r="Q29" s="20">
        <v>31.779</v>
      </c>
      <c r="R29" s="20">
        <v>39.0015</v>
      </c>
      <c r="S29" s="20">
        <v>47.668500000000002</v>
      </c>
      <c r="T29" s="56">
        <v>66.447000000000003</v>
      </c>
      <c r="U29" s="16" t="str">
        <f t="shared" si="1"/>
        <v/>
      </c>
      <c r="V29" s="59">
        <v>93.518078991643151</v>
      </c>
      <c r="W29" s="47">
        <v>98.257444641955374</v>
      </c>
      <c r="X29" s="47">
        <v>110.8610961367462</v>
      </c>
      <c r="Y29" s="47">
        <v>136.04468075272376</v>
      </c>
      <c r="Z29" s="47">
        <v>192.5615503487823</v>
      </c>
      <c r="AA29" s="47">
        <v>104.35784437098755</v>
      </c>
      <c r="AB29" s="47">
        <v>125.82676329663897</v>
      </c>
      <c r="AC29" s="47">
        <v>151.06944946484802</v>
      </c>
      <c r="AD29" s="60">
        <v>207.57910712428645</v>
      </c>
      <c r="AE29" s="16" t="str">
        <f t="shared" si="2"/>
        <v/>
      </c>
      <c r="AF29" s="47">
        <v>213.65867615549746</v>
      </c>
      <c r="AG29" s="47">
        <v>214.4392458086752</v>
      </c>
      <c r="AH29" s="47">
        <v>222.33812145182455</v>
      </c>
      <c r="AI29" s="47">
        <v>241.09835099497434</v>
      </c>
      <c r="AJ29" s="47">
        <v>285.6119152886871</v>
      </c>
      <c r="AK29" s="47">
        <v>214.86029996821972</v>
      </c>
      <c r="AL29" s="47">
        <v>230.35837577886039</v>
      </c>
      <c r="AM29" s="47">
        <v>249.00207431069629</v>
      </c>
      <c r="AN29" s="47">
        <v>293.99394397960907</v>
      </c>
      <c r="AO29" s="16" t="str">
        <f t="shared" si="3"/>
        <v/>
      </c>
      <c r="AP29" s="47">
        <v>207.21413694667464</v>
      </c>
      <c r="AQ29" s="47">
        <v>208.14298444906589</v>
      </c>
      <c r="AR29" s="47">
        <v>216.1615339760975</v>
      </c>
      <c r="AS29" s="47">
        <v>235.02038222312319</v>
      </c>
      <c r="AT29" s="47">
        <v>279.64128141629391</v>
      </c>
      <c r="AU29" s="47">
        <v>208.78233119636855</v>
      </c>
      <c r="AV29" s="47">
        <v>224.3877419064672</v>
      </c>
      <c r="AW29" s="47">
        <v>243.13759431619658</v>
      </c>
      <c r="AX29" s="47">
        <v>288.21354979341083</v>
      </c>
      <c r="AY29" s="16" t="str">
        <f t="shared" si="4"/>
        <v/>
      </c>
    </row>
    <row r="30" spans="1:51" x14ac:dyDescent="0.3">
      <c r="A30" s="9">
        <v>28</v>
      </c>
      <c r="B30" s="51">
        <v>0.21061885492385971</v>
      </c>
      <c r="C30" s="52">
        <v>0.19256581021610034</v>
      </c>
      <c r="D30" s="52">
        <v>0.17736324625167135</v>
      </c>
      <c r="E30" s="52">
        <v>0.16438544774545152</v>
      </c>
      <c r="F30" s="52">
        <v>0.14977340794585584</v>
      </c>
      <c r="G30" s="52">
        <v>0.16438544774545152</v>
      </c>
      <c r="H30" s="52">
        <v>0.14977340794585584</v>
      </c>
      <c r="I30" s="52">
        <v>0.13479606715127021</v>
      </c>
      <c r="J30" s="52">
        <v>0.12254187922842745</v>
      </c>
      <c r="K30" s="16" t="str">
        <f t="shared" si="0"/>
        <v/>
      </c>
      <c r="L30" s="55">
        <v>27.8628</v>
      </c>
      <c r="M30" s="20">
        <v>29.96</v>
      </c>
      <c r="N30" s="20">
        <v>34.454000000000001</v>
      </c>
      <c r="O30" s="20">
        <v>42.96264</v>
      </c>
      <c r="P30" s="20">
        <v>61.897359999999999</v>
      </c>
      <c r="Q30" s="20">
        <v>32.956000000000003</v>
      </c>
      <c r="R30" s="20">
        <v>40.445999999999998</v>
      </c>
      <c r="S30" s="20">
        <v>49.433999999999997</v>
      </c>
      <c r="T30" s="56">
        <v>68.908000000000001</v>
      </c>
      <c r="U30" s="16" t="str">
        <f t="shared" si="1"/>
        <v/>
      </c>
      <c r="V30" s="59">
        <v>96.506879451606281</v>
      </c>
      <c r="W30" s="47">
        <v>101.45067431762487</v>
      </c>
      <c r="X30" s="47">
        <v>114.5122121574979</v>
      </c>
      <c r="Y30" s="47">
        <v>140.57407350641094</v>
      </c>
      <c r="Z30" s="47">
        <v>199.04794870253966</v>
      </c>
      <c r="AA30" s="47">
        <v>107.83227395889266</v>
      </c>
      <c r="AB30" s="47">
        <v>130.06521333418613</v>
      </c>
      <c r="AC30" s="47">
        <v>156.21672631457599</v>
      </c>
      <c r="AD30" s="60">
        <v>214.71555677426443</v>
      </c>
      <c r="AE30" s="16" t="str">
        <f t="shared" si="2"/>
        <v/>
      </c>
      <c r="AF30" s="47">
        <v>217.75428526429894</v>
      </c>
      <c r="AG30" s="47">
        <v>218.73753524259396</v>
      </c>
      <c r="AH30" s="47">
        <v>227.03996437688988</v>
      </c>
      <c r="AI30" s="47">
        <v>246.54566200339383</v>
      </c>
      <c r="AJ30" s="47">
        <v>292.69729317608858</v>
      </c>
      <c r="AK30" s="47">
        <v>219.4346323765885</v>
      </c>
      <c r="AL30" s="47">
        <v>235.58361607285016</v>
      </c>
      <c r="AM30" s="47">
        <v>254.99611179959493</v>
      </c>
      <c r="AN30" s="47">
        <v>301.64598916832028</v>
      </c>
      <c r="AO30" s="16" t="str">
        <f t="shared" si="3"/>
        <v/>
      </c>
      <c r="AP30" s="47">
        <v>211.34149504760074</v>
      </c>
      <c r="AQ30" s="47">
        <v>212.46899572532482</v>
      </c>
      <c r="AR30" s="47">
        <v>220.88795921219918</v>
      </c>
      <c r="AS30" s="47">
        <v>240.48976282140103</v>
      </c>
      <c r="AT30" s="47">
        <v>286.74607062669128</v>
      </c>
      <c r="AU30" s="47">
        <v>213.37873319459564</v>
      </c>
      <c r="AV30" s="47">
        <v>229.63239352345281</v>
      </c>
      <c r="AW30" s="47">
        <v>249.14849266041628</v>
      </c>
      <c r="AX30" s="47">
        <v>295.88049108340232</v>
      </c>
      <c r="AY30" s="16" t="str">
        <f t="shared" si="4"/>
        <v/>
      </c>
    </row>
    <row r="31" spans="1:51" x14ac:dyDescent="0.3">
      <c r="A31" s="9">
        <v>29</v>
      </c>
      <c r="B31" s="51">
        <v>0.20695563887347021</v>
      </c>
      <c r="C31" s="52">
        <v>0.18921658411288703</v>
      </c>
      <c r="D31" s="52">
        <v>0.17427843273555393</v>
      </c>
      <c r="E31" s="52">
        <v>0.16152635229148896</v>
      </c>
      <c r="F31" s="52">
        <v>0.14716845431002329</v>
      </c>
      <c r="G31" s="52">
        <v>0.16152635229148896</v>
      </c>
      <c r="H31" s="52">
        <v>0.14716845431002329</v>
      </c>
      <c r="I31" s="52">
        <v>0.13245160887902099</v>
      </c>
      <c r="J31" s="52">
        <v>0.12041055352638269</v>
      </c>
      <c r="K31" s="16" t="str">
        <f t="shared" si="0"/>
        <v/>
      </c>
      <c r="L31" s="55">
        <v>28.857900000000001</v>
      </c>
      <c r="M31" s="20">
        <v>31.03</v>
      </c>
      <c r="N31" s="20">
        <v>35.6845</v>
      </c>
      <c r="O31" s="20">
        <v>44.497019999999999</v>
      </c>
      <c r="P31" s="20">
        <v>64.107979999999998</v>
      </c>
      <c r="Q31" s="20">
        <v>34.133000000000003</v>
      </c>
      <c r="R31" s="20">
        <v>41.890500000000003</v>
      </c>
      <c r="S31" s="20">
        <v>51.1995</v>
      </c>
      <c r="T31" s="56">
        <v>71.369</v>
      </c>
      <c r="U31" s="16" t="str">
        <f t="shared" si="1"/>
        <v/>
      </c>
      <c r="V31" s="59">
        <v>99.491850085226858</v>
      </c>
      <c r="W31" s="47">
        <v>104.63986792860982</v>
      </c>
      <c r="X31" s="47">
        <v>118.15884901000555</v>
      </c>
      <c r="Y31" s="47">
        <v>145.0981159365256</v>
      </c>
      <c r="Z31" s="47">
        <v>205.52710296759867</v>
      </c>
      <c r="AA31" s="47">
        <v>111.30259939342969</v>
      </c>
      <c r="AB31" s="47">
        <v>134.29892981909884</v>
      </c>
      <c r="AC31" s="47">
        <v>161.35865872380037</v>
      </c>
      <c r="AD31" s="60">
        <v>221.84511281225625</v>
      </c>
      <c r="AE31" s="16" t="str">
        <f t="shared" si="2"/>
        <v/>
      </c>
      <c r="AF31" s="47">
        <v>221.86649333511298</v>
      </c>
      <c r="AG31" s="47">
        <v>223.04916080888748</v>
      </c>
      <c r="AH31" s="47">
        <v>231.7524681166874</v>
      </c>
      <c r="AI31" s="47">
        <v>252.00113134744259</v>
      </c>
      <c r="AJ31" s="47">
        <v>299.78744236702761</v>
      </c>
      <c r="AK31" s="47">
        <v>224.01815708128379</v>
      </c>
      <c r="AL31" s="47">
        <v>240.81571166883393</v>
      </c>
      <c r="AM31" s="47">
        <v>260.99482455565067</v>
      </c>
      <c r="AN31" s="47">
        <v>309.30018165215682</v>
      </c>
      <c r="AO31" s="16" t="str">
        <f t="shared" si="3"/>
        <v/>
      </c>
      <c r="AP31" s="47">
        <v>215.48350800554749</v>
      </c>
      <c r="AQ31" s="47">
        <v>216.80667218753555</v>
      </c>
      <c r="AR31" s="47">
        <v>225.62358259824273</v>
      </c>
      <c r="AS31" s="47">
        <v>245.96600271043107</v>
      </c>
      <c r="AT31" s="47">
        <v>293.8545020925161</v>
      </c>
      <c r="AU31" s="47">
        <v>217.98302844427224</v>
      </c>
      <c r="AV31" s="47">
        <v>234.88277139432248</v>
      </c>
      <c r="AW31" s="47">
        <v>255.16309720825649</v>
      </c>
      <c r="AX31" s="47">
        <v>303.54873168275344</v>
      </c>
      <c r="AY31" s="16" t="str">
        <f t="shared" si="4"/>
        <v/>
      </c>
    </row>
    <row r="32" spans="1:51" x14ac:dyDescent="0.3">
      <c r="A32" s="10">
        <v>30</v>
      </c>
      <c r="B32" s="53">
        <v>0.20347714510351117</v>
      </c>
      <c r="C32" s="54">
        <v>0.18603624695178167</v>
      </c>
      <c r="D32" s="54">
        <v>0.17134917482400941</v>
      </c>
      <c r="E32" s="54">
        <v>0.15881143032469167</v>
      </c>
      <c r="F32" s="54">
        <v>0.14469485874027463</v>
      </c>
      <c r="G32" s="54">
        <v>0.15881143032469167</v>
      </c>
      <c r="H32" s="54">
        <v>0.14469485874027463</v>
      </c>
      <c r="I32" s="54">
        <v>0.13022537286624719</v>
      </c>
      <c r="J32" s="54">
        <v>0.11838670260567918</v>
      </c>
      <c r="K32" s="16">
        <f>IF(ISNA(MATCH($B$33,B32:J32,0)),"",MATCH($B$33,B32:J32,0))</f>
        <v>9</v>
      </c>
      <c r="L32" s="57">
        <v>29.853000000000002</v>
      </c>
      <c r="M32" s="21">
        <v>32.1</v>
      </c>
      <c r="N32" s="21">
        <v>36.914999999999999</v>
      </c>
      <c r="O32" s="21">
        <v>46.031399999999998</v>
      </c>
      <c r="P32" s="21">
        <v>66.318600000000004</v>
      </c>
      <c r="Q32" s="21">
        <v>35.31</v>
      </c>
      <c r="R32" s="21">
        <v>43.335000000000001</v>
      </c>
      <c r="S32" s="21">
        <v>52.965000000000003</v>
      </c>
      <c r="T32" s="58">
        <v>73.83</v>
      </c>
      <c r="U32" s="16" t="str">
        <f>IF(ISNA(MATCH($L$33,L32:T32,0)),"",MATCH($L$33,L32:T32,0))</f>
        <v/>
      </c>
      <c r="V32" s="61">
        <v>102.47313038825925</v>
      </c>
      <c r="W32" s="48">
        <v>107.82518971503686</v>
      </c>
      <c r="X32" s="48">
        <v>121.80120074844531</v>
      </c>
      <c r="Y32" s="48">
        <v>149.6170491793344</v>
      </c>
      <c r="Z32" s="48">
        <v>211.99935085423539</v>
      </c>
      <c r="AA32" s="48">
        <v>114.76900564663028</v>
      </c>
      <c r="AB32" s="48">
        <v>138.52813342362913</v>
      </c>
      <c r="AC32" s="48">
        <v>166.49550244025482</v>
      </c>
      <c r="AD32" s="62">
        <v>228.96811063520568</v>
      </c>
      <c r="AE32" s="16" t="str">
        <f t="shared" si="2"/>
        <v/>
      </c>
      <c r="AF32" s="48">
        <v>225.99337386442519</v>
      </c>
      <c r="AG32" s="48">
        <v>227.37254954790464</v>
      </c>
      <c r="AH32" s="48">
        <v>236.47433000694434</v>
      </c>
      <c r="AI32" s="48">
        <v>257.46368292515012</v>
      </c>
      <c r="AJ32" s="48">
        <v>306.88155638553991</v>
      </c>
      <c r="AK32" s="48">
        <v>228.60975148069653</v>
      </c>
      <c r="AL32" s="48">
        <v>246.05375908095345</v>
      </c>
      <c r="AM32" s="48">
        <v>266.9975112959209</v>
      </c>
      <c r="AN32" s="48">
        <v>316.95601366762361</v>
      </c>
      <c r="AO32" s="16" t="str">
        <f t="shared" si="3"/>
        <v/>
      </c>
      <c r="AP32" s="48">
        <v>219.63843515364269</v>
      </c>
      <c r="AQ32" s="48">
        <v>221.15459853817123</v>
      </c>
      <c r="AR32" s="48">
        <v>230.36723802203616</v>
      </c>
      <c r="AS32" s="48">
        <v>251.44814599837429</v>
      </c>
      <c r="AT32" s="48">
        <v>300.96587280811553</v>
      </c>
      <c r="AU32" s="48">
        <v>222.59421455392069</v>
      </c>
      <c r="AV32" s="48">
        <v>240.13807550352908</v>
      </c>
      <c r="AW32" s="48">
        <v>261.18079462945678</v>
      </c>
      <c r="AX32" s="48">
        <v>311.21784019844301</v>
      </c>
      <c r="AY32" s="16" t="str">
        <f t="shared" si="4"/>
        <v/>
      </c>
    </row>
    <row r="33" spans="1:51" ht="21" x14ac:dyDescent="0.4">
      <c r="A33" s="11" t="s">
        <v>18</v>
      </c>
      <c r="B33" s="75" cm="1">
        <f t="array" ref="B33">MIN(IF(ISNUMBER(B3:J32),B3:J32))</f>
        <v>0.11838670260567918</v>
      </c>
      <c r="C33" s="76"/>
      <c r="D33" s="76"/>
      <c r="E33" s="76"/>
      <c r="F33" s="76"/>
      <c r="G33" s="76"/>
      <c r="H33" s="76"/>
      <c r="I33" s="76"/>
      <c r="J33" s="77"/>
      <c r="K33" s="17"/>
      <c r="L33" s="70" cm="1">
        <f t="array" ref="L33">MIN(IF(ISNUMBER(L3:T32),L3:T32))</f>
        <v>2.4609999999999999</v>
      </c>
      <c r="M33" s="78"/>
      <c r="N33" s="78"/>
      <c r="O33" s="78"/>
      <c r="P33" s="78"/>
      <c r="Q33" s="78"/>
      <c r="R33" s="78"/>
      <c r="S33" s="78"/>
      <c r="T33" s="68"/>
      <c r="U33" s="12"/>
      <c r="V33" s="73" cm="1">
        <f t="array" ref="V33">MIN(IF(ISNUMBER(V3:AD32),V3:AD32))</f>
        <v>17.968461399391735</v>
      </c>
      <c r="W33" s="74"/>
      <c r="X33" s="74"/>
      <c r="Y33" s="74"/>
      <c r="Z33" s="74"/>
      <c r="AA33" s="74"/>
      <c r="AB33" s="74"/>
      <c r="AC33" s="74"/>
      <c r="AD33" s="71"/>
      <c r="AE33" s="12"/>
      <c r="AF33" s="74" cm="1">
        <f t="array" ref="AF33">MIN(IF(ISNUMBER(AF3:AN32),AF3:AN32))</f>
        <v>126.60263293971938</v>
      </c>
      <c r="AG33" s="74"/>
      <c r="AH33" s="74"/>
      <c r="AI33" s="74"/>
      <c r="AJ33" s="74"/>
      <c r="AK33" s="74"/>
      <c r="AL33" s="74"/>
      <c r="AM33" s="74"/>
      <c r="AN33" s="74"/>
      <c r="AO33" s="45"/>
      <c r="AP33" s="74" cm="1">
        <f t="array" ref="AP33">MIN(IF(ISNUMBER(AP3:AX32),AP3:AX32))</f>
        <v>118.72329054360601</v>
      </c>
      <c r="AQ33" s="74"/>
      <c r="AR33" s="74"/>
      <c r="AS33" s="74"/>
      <c r="AT33" s="74"/>
      <c r="AU33" s="74"/>
      <c r="AV33" s="74"/>
      <c r="AW33" s="74"/>
      <c r="AX33" s="74"/>
      <c r="AY33" s="45"/>
    </row>
    <row r="34" spans="1:51" ht="21" hidden="1" x14ac:dyDescent="0.4">
      <c r="A34" s="14" t="s">
        <v>26</v>
      </c>
      <c r="B34" s="19" t="str">
        <f t="shared" ref="B34:I34" si="5">IF(ISNA(MATCH($B$33,B3:B32,0)),"",INDEX($A$3:$A$32,MATCH($B$33,B3:B32,0)))</f>
        <v/>
      </c>
      <c r="C34" s="19" t="str">
        <f t="shared" si="5"/>
        <v/>
      </c>
      <c r="D34" s="19" t="str">
        <f t="shared" si="5"/>
        <v/>
      </c>
      <c r="E34" s="19" t="str">
        <f t="shared" si="5"/>
        <v/>
      </c>
      <c r="F34" s="19" t="str">
        <f t="shared" si="5"/>
        <v/>
      </c>
      <c r="G34" s="19" t="str">
        <f t="shared" si="5"/>
        <v/>
      </c>
      <c r="H34" s="19" t="str">
        <f t="shared" si="5"/>
        <v/>
      </c>
      <c r="I34" s="19" t="str">
        <f t="shared" si="5"/>
        <v/>
      </c>
      <c r="J34" s="19">
        <f>IF(ISNA(MATCH($B$33,J3:J32,0)),"",INDEX($A$3:$A$32,MATCH($B$33,J3:J32,0)))</f>
        <v>30</v>
      </c>
      <c r="K34" s="17"/>
      <c r="L34" s="19" t="str">
        <f>IF(ISNA(MATCH($L$33,L3:L32,0)),"",INDEX($A$3:$A$32,MATCH($L$33,L3:L32,0)))</f>
        <v/>
      </c>
      <c r="M34" s="19" t="str">
        <f t="shared" ref="M34:T34" si="6">IF(ISNA(MATCH($L$33,M3:M32,0)),"",INDEX($A$3:$A$32,MATCH($L$33,M3:M32,0)))</f>
        <v/>
      </c>
      <c r="N34" s="19">
        <f t="shared" si="6"/>
        <v>2</v>
      </c>
      <c r="O34" s="19" t="str">
        <f t="shared" si="6"/>
        <v/>
      </c>
      <c r="P34" s="19" t="str">
        <f t="shared" si="6"/>
        <v/>
      </c>
      <c r="Q34" s="19" t="str">
        <f t="shared" si="6"/>
        <v/>
      </c>
      <c r="R34" s="19" t="str">
        <f t="shared" si="6"/>
        <v/>
      </c>
      <c r="S34" s="19" t="str">
        <f t="shared" si="6"/>
        <v/>
      </c>
      <c r="T34" s="19" t="str">
        <f t="shared" si="6"/>
        <v/>
      </c>
      <c r="U34" s="12"/>
      <c r="V34" s="19" t="str">
        <f>IF(ISNA(MATCH($V$33,V3:V32,0)),"",INDEX($A$3:$A$32,MATCH($V$33,V3:V32,0)))</f>
        <v/>
      </c>
      <c r="W34" s="19" t="str">
        <f t="shared" ref="W34:AD34" si="7">IF(ISNA(MATCH($V$33,W3:W32,0)),"",INDEX($A$3:$A$32,MATCH($V$33,W3:W32,0)))</f>
        <v/>
      </c>
      <c r="X34" s="19" t="str">
        <f t="shared" si="7"/>
        <v/>
      </c>
      <c r="Y34" s="19" t="str">
        <f t="shared" si="7"/>
        <v/>
      </c>
      <c r="Z34" s="19" t="str">
        <f t="shared" si="7"/>
        <v/>
      </c>
      <c r="AA34" s="19" t="str">
        <f t="shared" si="7"/>
        <v/>
      </c>
      <c r="AB34" s="19">
        <f t="shared" si="7"/>
        <v>2</v>
      </c>
      <c r="AC34" s="19" t="str">
        <f t="shared" si="7"/>
        <v/>
      </c>
      <c r="AD34" s="19" t="str">
        <f t="shared" si="7"/>
        <v/>
      </c>
      <c r="AE34" s="12"/>
      <c r="AF34" s="19" t="str">
        <f>IF(ISNA(MATCH($AF$33,AF3:AF32,0)),"",INDEX($A$3:$A$32,MATCH($AF$33,AF3:AF32,0)))</f>
        <v/>
      </c>
      <c r="AG34" s="19" t="str">
        <f t="shared" ref="AG34:AN34" si="8">IF(ISNA(MATCH($AF$33,AG3:AG32,0)),"",INDEX($A$3:$A$32,MATCH($AF$33,AG3:AG32,0)))</f>
        <v/>
      </c>
      <c r="AH34" s="19" t="str">
        <f t="shared" si="8"/>
        <v/>
      </c>
      <c r="AI34" s="19" t="str">
        <f t="shared" si="8"/>
        <v/>
      </c>
      <c r="AJ34" s="19" t="str">
        <f t="shared" si="8"/>
        <v/>
      </c>
      <c r="AK34" s="19" t="str">
        <f t="shared" si="8"/>
        <v/>
      </c>
      <c r="AL34" s="19" t="str">
        <f t="shared" si="8"/>
        <v/>
      </c>
      <c r="AM34" s="19">
        <f t="shared" si="8"/>
        <v>4</v>
      </c>
      <c r="AN34" s="19" t="str">
        <f t="shared" si="8"/>
        <v/>
      </c>
      <c r="AO34" s="45"/>
      <c r="AP34" s="19" t="str">
        <f>IF(ISNA(MATCH($AP$33,AP3:AP32,0)),"",INDEX($A$3:$A$32,MATCH($AP$33,AP3:AP32,0)))</f>
        <v/>
      </c>
      <c r="AQ34" s="19" t="str">
        <f t="shared" ref="AQ34:AX34" si="9">IF(ISNA(MATCH($AP$33,AQ3:AQ32,0)),"",INDEX($A$3:$A$32,MATCH($AP$33,AQ3:AQ32,0)))</f>
        <v/>
      </c>
      <c r="AR34" s="19" t="str">
        <f t="shared" si="9"/>
        <v/>
      </c>
      <c r="AS34" s="19" t="str">
        <f t="shared" si="9"/>
        <v/>
      </c>
      <c r="AT34" s="19" t="str">
        <f t="shared" si="9"/>
        <v/>
      </c>
      <c r="AU34" s="19" t="str">
        <f t="shared" si="9"/>
        <v/>
      </c>
      <c r="AV34" s="19" t="str">
        <f t="shared" si="9"/>
        <v/>
      </c>
      <c r="AW34" s="19">
        <f t="shared" si="9"/>
        <v>4</v>
      </c>
      <c r="AX34" s="19" t="str">
        <f t="shared" si="9"/>
        <v/>
      </c>
      <c r="AY34" s="45"/>
    </row>
    <row r="35" spans="1:51" ht="36.6" x14ac:dyDescent="0.4">
      <c r="A35" s="31" t="s">
        <v>25</v>
      </c>
      <c r="B35" s="26">
        <f>SUM(B34:J34)</f>
        <v>30</v>
      </c>
      <c r="C35" s="26" t="str" cm="1">
        <f t="array" ref="C35">INDEX(B2:J2,D35)</f>
        <v>I</v>
      </c>
      <c r="D35" s="39">
        <f>SUM(K3:K32)</f>
        <v>9</v>
      </c>
      <c r="E35" s="27">
        <f>VLOOKUP(C35,Thrusters[],MATCH("PropellerD_m",Thrusters[#Headers],0))</f>
        <v>5.5</v>
      </c>
      <c r="F35" s="28" t="s">
        <v>27</v>
      </c>
      <c r="G35" s="29">
        <f>VLOOKUP(C35,Thrusters[],MATCH("Power_kW",Thrusters[#Headers],0))</f>
        <v>5500</v>
      </c>
      <c r="H35" s="30" t="s">
        <v>28</v>
      </c>
      <c r="I35" s="39"/>
      <c r="J35" s="39"/>
      <c r="K35" s="17"/>
      <c r="L35" s="26">
        <f>SUM(L34:T34)</f>
        <v>2</v>
      </c>
      <c r="M35" s="26" t="str" cm="1">
        <f t="array" ref="M35">INDEX(L2:T2,N35)</f>
        <v>C</v>
      </c>
      <c r="N35" s="39">
        <f>SUM(U3:U32)</f>
        <v>3</v>
      </c>
      <c r="O35" s="27">
        <f>VLOOKUP(M35,Thrusters[],MATCH("PropellerD_m",Thrusters[#Headers],0))</f>
        <v>3.8</v>
      </c>
      <c r="P35" s="28" t="s">
        <v>27</v>
      </c>
      <c r="Q35" s="29">
        <f>VLOOKUP(M35,Thrusters[],MATCH("Power_kW",Thrusters[#Headers],0))</f>
        <v>4800</v>
      </c>
      <c r="R35" s="30" t="s">
        <v>28</v>
      </c>
      <c r="S35" s="39"/>
      <c r="T35" s="39"/>
      <c r="U35" s="12"/>
      <c r="V35" s="26">
        <f>SUM(V34:AD34)</f>
        <v>2</v>
      </c>
      <c r="W35" s="26" t="str" cm="1">
        <f t="array" ref="W35">INDEX(V2:AD2,X35)</f>
        <v>G</v>
      </c>
      <c r="X35" s="39">
        <f>SUM(AE3:AE32)</f>
        <v>7</v>
      </c>
      <c r="Y35" s="27">
        <f>VLOOKUP(W35,Thrusters[],MATCH("PropellerD_m",Thrusters[#Headers],0))</f>
        <v>4.5</v>
      </c>
      <c r="Z35" s="28" t="s">
        <v>27</v>
      </c>
      <c r="AA35" s="29">
        <f>VLOOKUP(W35,Thrusters[],MATCH("Power_kW",Thrusters[#Headers],0))</f>
        <v>3800</v>
      </c>
      <c r="AB35" s="30" t="s">
        <v>28</v>
      </c>
      <c r="AC35" s="39"/>
      <c r="AD35" s="39"/>
      <c r="AE35" s="12"/>
      <c r="AF35" s="40">
        <f>SUM(AF34:AN34)</f>
        <v>4</v>
      </c>
      <c r="AG35" s="26" t="str" cm="1">
        <f t="array" ref="AG35">INDEX(AF2:AN2,AH35)</f>
        <v>H</v>
      </c>
      <c r="AH35" s="39">
        <f>SUM(AO3:AO32)</f>
        <v>8</v>
      </c>
      <c r="AI35" s="27">
        <f>VLOOKUP(AG35,Thrusters[],MATCH("PropellerD_m",Thrusters[#Headers],0))</f>
        <v>5</v>
      </c>
      <c r="AJ35" s="28" t="s">
        <v>27</v>
      </c>
      <c r="AK35" s="29">
        <f>VLOOKUP(AG35,Thrusters[],MATCH("Power_kW",Thrusters[#Headers],0))</f>
        <v>4500</v>
      </c>
      <c r="AL35" s="30" t="s">
        <v>28</v>
      </c>
      <c r="AM35" s="39"/>
      <c r="AN35" s="39"/>
      <c r="AO35" s="45"/>
      <c r="AP35" s="40">
        <f>SUM(AP34:AX34)</f>
        <v>4</v>
      </c>
      <c r="AQ35" s="26" t="str" cm="1">
        <f t="array" ref="AQ35">INDEX(AP2:AX2,AR35)</f>
        <v>H</v>
      </c>
      <c r="AR35" s="39">
        <f>SUM(AY3:AY32)</f>
        <v>8</v>
      </c>
      <c r="AS35" s="27">
        <f>VLOOKUP(AQ35,Thrusters[],MATCH("PropellerD_m",Thrusters[#Headers],0))</f>
        <v>5</v>
      </c>
      <c r="AT35" s="28" t="s">
        <v>27</v>
      </c>
      <c r="AU35" s="29">
        <f>VLOOKUP(AQ35,Thrusters[],MATCH("Power_kW",Thrusters[#Headers],0))</f>
        <v>4500</v>
      </c>
      <c r="AV35" s="30" t="s">
        <v>28</v>
      </c>
      <c r="AW35" s="39"/>
      <c r="AX35" s="39"/>
      <c r="AY35" s="45"/>
    </row>
    <row r="36" spans="1:51" ht="36.6" x14ac:dyDescent="0.4">
      <c r="A36" s="22" t="s">
        <v>23</v>
      </c>
      <c r="B36" s="66" cm="1">
        <f t="array" ref="B36">INDEX(B3:J32,$L$35,$N$35)</f>
        <v>0.66363250047977174</v>
      </c>
      <c r="C36" s="66"/>
      <c r="D36" s="66"/>
      <c r="E36" s="66"/>
      <c r="F36" s="66"/>
      <c r="G36" s="66"/>
      <c r="H36" s="66"/>
      <c r="I36" s="66"/>
      <c r="J36" s="66"/>
      <c r="K36" s="17"/>
      <c r="L36" s="69" cm="1">
        <f t="array" ref="L36">INDEX(L3:T32,$L$35,$N$35)</f>
        <v>2.4609999999999999</v>
      </c>
      <c r="M36" s="69"/>
      <c r="N36" s="69"/>
      <c r="O36" s="69"/>
      <c r="P36" s="69"/>
      <c r="Q36" s="69"/>
      <c r="R36" s="69"/>
      <c r="S36" s="69"/>
      <c r="T36" s="69"/>
      <c r="U36" s="12"/>
      <c r="V36" s="72" cm="1">
        <f t="array" ref="V36">INDEX(V3:AD32,$L$35,$N$35)</f>
        <v>20.004046298881697</v>
      </c>
      <c r="W36" s="72"/>
      <c r="X36" s="72"/>
      <c r="Y36" s="72"/>
      <c r="Z36" s="72"/>
      <c r="AA36" s="72"/>
      <c r="AB36" s="72"/>
      <c r="AC36" s="72"/>
      <c r="AD36" s="72"/>
      <c r="AE36" s="12"/>
      <c r="AF36" s="74" cm="1">
        <f t="array" ref="AF36">INDEX(AF3:AN32,$L$35,$N$35)</f>
        <v>201.75440387783124</v>
      </c>
      <c r="AG36" s="74"/>
      <c r="AH36" s="74"/>
      <c r="AI36" s="74"/>
      <c r="AJ36" s="74"/>
      <c r="AK36" s="74"/>
      <c r="AL36" s="74"/>
      <c r="AM36" s="74"/>
      <c r="AN36" s="74"/>
      <c r="AO36" s="45"/>
      <c r="AP36" s="74" cm="1">
        <f t="array" ref="AP36">INDEX(AP3:AX32,$L$35,$N$35)</f>
        <v>186.57809370920918</v>
      </c>
      <c r="AQ36" s="74"/>
      <c r="AR36" s="74"/>
      <c r="AS36" s="74"/>
      <c r="AT36" s="74"/>
      <c r="AU36" s="74"/>
      <c r="AV36" s="74"/>
      <c r="AW36" s="74"/>
      <c r="AX36" s="74"/>
      <c r="AY36" s="45"/>
    </row>
    <row r="37" spans="1:51" ht="36.6" x14ac:dyDescent="0.4">
      <c r="A37" s="22" t="s">
        <v>24</v>
      </c>
      <c r="B37" s="66" cm="1">
        <f t="array" ref="B37">INDEX(B3:J32,$V$35,$X$35)</f>
        <v>0.56040077818291822</v>
      </c>
      <c r="C37" s="66"/>
      <c r="D37" s="66"/>
      <c r="E37" s="66"/>
      <c r="F37" s="66"/>
      <c r="G37" s="66"/>
      <c r="H37" s="66"/>
      <c r="I37" s="66"/>
      <c r="J37" s="66"/>
      <c r="K37" s="17"/>
      <c r="L37" s="69" cm="1">
        <f t="array" ref="L37">INDEX(L3:T32,$V$35,$X$35)</f>
        <v>2.8889999999999998</v>
      </c>
      <c r="M37" s="69"/>
      <c r="N37" s="69"/>
      <c r="O37" s="69"/>
      <c r="P37" s="69"/>
      <c r="Q37" s="69"/>
      <c r="R37" s="69"/>
      <c r="S37" s="69"/>
      <c r="T37" s="69"/>
      <c r="U37" s="12"/>
      <c r="V37" s="72" cm="1">
        <f t="array" ref="V37">INDEX(V3:AD32,$V$35,$X$35)</f>
        <v>17.968461399391735</v>
      </c>
      <c r="W37" s="72"/>
      <c r="X37" s="72"/>
      <c r="Y37" s="72"/>
      <c r="Z37" s="72"/>
      <c r="AA37" s="72"/>
      <c r="AB37" s="72"/>
      <c r="AC37" s="72"/>
      <c r="AD37" s="72"/>
      <c r="AE37" s="12"/>
      <c r="AF37" s="74" cm="1">
        <f t="array" ref="AF37">INDEX(AF3:AN32,$V$35,$X$35)</f>
        <v>156.06123289337228</v>
      </c>
      <c r="AG37" s="74"/>
      <c r="AH37" s="74"/>
      <c r="AI37" s="74"/>
      <c r="AJ37" s="74"/>
      <c r="AK37" s="74"/>
      <c r="AL37" s="74"/>
      <c r="AM37" s="74"/>
      <c r="AN37" s="74"/>
      <c r="AO37" s="45"/>
      <c r="AP37" s="74" cm="1">
        <f t="array" ref="AP37">INDEX(AP3:AX32,$V$35,$X$35)</f>
        <v>144.48872478808721</v>
      </c>
      <c r="AQ37" s="74"/>
      <c r="AR37" s="74"/>
      <c r="AS37" s="74"/>
      <c r="AT37" s="74"/>
      <c r="AU37" s="74"/>
      <c r="AV37" s="74"/>
      <c r="AW37" s="74"/>
      <c r="AX37" s="74"/>
      <c r="AY37" s="45"/>
    </row>
    <row r="38" spans="1:51" ht="36.6" x14ac:dyDescent="0.4">
      <c r="A38" s="22" t="s">
        <v>41</v>
      </c>
      <c r="B38" s="66" cm="1">
        <f t="array" ref="B38">INDEX(B3:J32,$AF$35,$AH$35)</f>
        <v>0.35663687139182382</v>
      </c>
      <c r="C38" s="66"/>
      <c r="D38" s="66"/>
      <c r="E38" s="66"/>
      <c r="F38" s="66"/>
      <c r="G38" s="66"/>
      <c r="H38" s="66"/>
      <c r="I38" s="66"/>
      <c r="J38" s="67"/>
      <c r="K38" s="43"/>
      <c r="L38" s="68" cm="1">
        <f t="array" ref="L38">INDEX(L3:T32,$AF$35,$AH$35)</f>
        <v>7.0620000000000003</v>
      </c>
      <c r="M38" s="69"/>
      <c r="N38" s="69"/>
      <c r="O38" s="69"/>
      <c r="P38" s="69"/>
      <c r="Q38" s="69"/>
      <c r="R38" s="69"/>
      <c r="S38" s="69"/>
      <c r="T38" s="70"/>
      <c r="U38" s="45"/>
      <c r="V38" s="71" cm="1">
        <f t="array" ref="V38">INDEX(V3:AD32,$AF$35,$AH$35)</f>
        <v>30.011783830945326</v>
      </c>
      <c r="W38" s="72"/>
      <c r="X38" s="72"/>
      <c r="Y38" s="72"/>
      <c r="Z38" s="72"/>
      <c r="AA38" s="72"/>
      <c r="AB38" s="72"/>
      <c r="AC38" s="72"/>
      <c r="AD38" s="73"/>
      <c r="AE38" s="45"/>
      <c r="AF38" s="71" cm="1">
        <f t="array" ref="AF38">INDEX(AF3:AN32,$AF$35,$AH$35)</f>
        <v>126.60263293971938</v>
      </c>
      <c r="AG38" s="72"/>
      <c r="AH38" s="72"/>
      <c r="AI38" s="72"/>
      <c r="AJ38" s="72"/>
      <c r="AK38" s="72"/>
      <c r="AL38" s="72"/>
      <c r="AM38" s="72"/>
      <c r="AN38" s="73"/>
      <c r="AO38" s="45"/>
      <c r="AP38" s="71" cm="1">
        <f t="array" ref="AP38">INDEX(AP3:AX32,$AP$35,$AR$35)</f>
        <v>118.72329054360601</v>
      </c>
      <c r="AQ38" s="72"/>
      <c r="AR38" s="72"/>
      <c r="AS38" s="72"/>
      <c r="AT38" s="72"/>
      <c r="AU38" s="72"/>
      <c r="AV38" s="72"/>
      <c r="AW38" s="72"/>
      <c r="AX38" s="73"/>
      <c r="AY38" s="45"/>
    </row>
    <row r="39" spans="1:51" ht="36.6" x14ac:dyDescent="0.4">
      <c r="A39" s="22" t="s">
        <v>51</v>
      </c>
      <c r="B39" s="66" cm="1">
        <f t="array" ref="B39">INDEX(B3:J32,'Thruster Types'!$B$14,'Thruster Types'!$C$14)</f>
        <v>0.22555696223894156</v>
      </c>
      <c r="C39" s="66"/>
      <c r="D39" s="66"/>
      <c r="E39" s="66"/>
      <c r="F39" s="66"/>
      <c r="G39" s="66"/>
      <c r="H39" s="66"/>
      <c r="I39" s="66"/>
      <c r="J39" s="67"/>
      <c r="K39" s="43"/>
      <c r="L39" s="68" cm="1">
        <f t="array" ref="L39">INDEX(L3:T32,'Thruster Types'!$B$14,'Thruster Types'!$C$14)</f>
        <v>17.655000000000001</v>
      </c>
      <c r="M39" s="69"/>
      <c r="N39" s="69"/>
      <c r="O39" s="69"/>
      <c r="P39" s="69"/>
      <c r="Q39" s="69"/>
      <c r="R39" s="69"/>
      <c r="S39" s="69"/>
      <c r="T39" s="70"/>
      <c r="U39" s="45"/>
      <c r="V39" s="71" cm="1">
        <f t="array" ref="V39">INDEX(V3:AD32,'Thruster Types'!$B$14,'Thruster Types'!$C$14)</f>
        <v>62.330197958815447</v>
      </c>
      <c r="W39" s="72"/>
      <c r="X39" s="72"/>
      <c r="Y39" s="72"/>
      <c r="Z39" s="72"/>
      <c r="AA39" s="72"/>
      <c r="AB39" s="72"/>
      <c r="AC39" s="72"/>
      <c r="AD39" s="73"/>
      <c r="AE39" s="45"/>
      <c r="AF39" s="71" cm="1">
        <f t="array" ref="AF39">INDEX(AF3:AN32,'Thruster Types'!$B$14,'Thruster Types'!$C$14)</f>
        <v>150.04635847240547</v>
      </c>
      <c r="AG39" s="72"/>
      <c r="AH39" s="72"/>
      <c r="AI39" s="72"/>
      <c r="AJ39" s="72"/>
      <c r="AK39" s="72"/>
      <c r="AL39" s="72"/>
      <c r="AM39" s="72"/>
      <c r="AN39" s="73"/>
      <c r="AO39" s="45"/>
      <c r="AP39" s="71" cm="1">
        <f t="array" ref="AP39">INDEX(AP3:AX32,'Thruster Types'!$B$14,'Thruster Types'!$C$14)</f>
        <v>143.5090901449488</v>
      </c>
      <c r="AQ39" s="72"/>
      <c r="AR39" s="72"/>
      <c r="AS39" s="72"/>
      <c r="AT39" s="72"/>
      <c r="AU39" s="72"/>
      <c r="AV39" s="72"/>
      <c r="AW39" s="72"/>
      <c r="AX39" s="73"/>
      <c r="AY39" s="45"/>
    </row>
  </sheetData>
  <mergeCells count="31">
    <mergeCell ref="B39:J39"/>
    <mergeCell ref="L39:T39"/>
    <mergeCell ref="V39:AD39"/>
    <mergeCell ref="AF39:AN39"/>
    <mergeCell ref="AP39:AX39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  <mergeCell ref="AF1:AN1"/>
    <mergeCell ref="AP1:AX1"/>
    <mergeCell ref="AF33:AN33"/>
    <mergeCell ref="AP33:AX33"/>
    <mergeCell ref="AF36:AN36"/>
    <mergeCell ref="AP36:AX36"/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</mergeCells>
  <conditionalFormatting sqref="L3:T32">
    <cfRule type="cellIs" dxfId="68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67" priority="8" operator="equal">
      <formula>$V$33</formula>
    </cfRule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66" priority="5" operator="greaterThan">
      <formula>1</formula>
    </cfRule>
    <cfRule type="cellIs" dxfId="65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64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63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5:K3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39"/>
  <sheetViews>
    <sheetView zoomScale="40" zoomScaleNormal="40" workbookViewId="0">
      <pane xSplit="1" ySplit="2" topLeftCell="X3" activePane="bottomRight" state="frozen"/>
      <selection pane="topRight" activeCell="B1" sqref="B1"/>
      <selection pane="bottomLeft" activeCell="A3" sqref="A3"/>
      <selection pane="bottomRight" activeCell="AP39" sqref="AP39:AX39"/>
    </sheetView>
  </sheetViews>
  <sheetFormatPr defaultRowHeight="14.4" x14ac:dyDescent="0.3"/>
  <cols>
    <col min="1" max="1" width="24.6640625" customWidth="1"/>
    <col min="11" max="11" width="2.6640625" style="18" customWidth="1"/>
    <col min="12" max="20" width="9.109375" customWidth="1"/>
    <col min="21" max="21" width="2.6640625" customWidth="1"/>
    <col min="22" max="30" width="9.109375" customWidth="1"/>
    <col min="31" max="31" width="2.6640625" customWidth="1"/>
    <col min="41" max="41" width="2.6640625" customWidth="1"/>
    <col min="51" max="51" width="2.6640625" customWidth="1"/>
  </cols>
  <sheetData>
    <row r="1" spans="1:51" s="33" customFormat="1" ht="18" x14ac:dyDescent="0.35">
      <c r="A1" s="79" t="s">
        <v>16</v>
      </c>
      <c r="B1" s="80" t="s">
        <v>32</v>
      </c>
      <c r="C1" s="80"/>
      <c r="D1" s="80"/>
      <c r="E1" s="80"/>
      <c r="F1" s="80"/>
      <c r="G1" s="80"/>
      <c r="H1" s="80"/>
      <c r="I1" s="80"/>
      <c r="J1" s="80"/>
      <c r="K1" s="41"/>
      <c r="L1" s="80" t="s">
        <v>17</v>
      </c>
      <c r="M1" s="80"/>
      <c r="N1" s="80"/>
      <c r="O1" s="80"/>
      <c r="P1" s="80"/>
      <c r="Q1" s="80"/>
      <c r="R1" s="80"/>
      <c r="S1" s="80"/>
      <c r="T1" s="80"/>
      <c r="U1" s="44"/>
      <c r="V1" s="80" t="s">
        <v>29</v>
      </c>
      <c r="W1" s="80"/>
      <c r="X1" s="80"/>
      <c r="Y1" s="80"/>
      <c r="Z1" s="80"/>
      <c r="AA1" s="80"/>
      <c r="AB1" s="80"/>
      <c r="AC1" s="80"/>
      <c r="AD1" s="80"/>
      <c r="AE1" s="44"/>
      <c r="AF1" s="81" t="s">
        <v>33</v>
      </c>
      <c r="AG1" s="81"/>
      <c r="AH1" s="81"/>
      <c r="AI1" s="81"/>
      <c r="AJ1" s="81"/>
      <c r="AK1" s="81"/>
      <c r="AL1" s="81"/>
      <c r="AM1" s="81"/>
      <c r="AN1" s="81"/>
      <c r="AO1" s="13"/>
      <c r="AP1" s="81" t="s">
        <v>34</v>
      </c>
      <c r="AQ1" s="81"/>
      <c r="AR1" s="81"/>
      <c r="AS1" s="81"/>
      <c r="AT1" s="81"/>
      <c r="AU1" s="81"/>
      <c r="AV1" s="81"/>
      <c r="AW1" s="81"/>
      <c r="AX1" s="81"/>
      <c r="AY1" s="13"/>
    </row>
    <row r="2" spans="1:51" x14ac:dyDescent="0.3">
      <c r="A2" s="79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42"/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13"/>
      <c r="V2" s="7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7" t="s">
        <v>15</v>
      </c>
      <c r="AE2" s="13"/>
      <c r="AF2" s="7" t="s">
        <v>7</v>
      </c>
      <c r="AG2" s="7" t="s">
        <v>8</v>
      </c>
      <c r="AH2" s="7" t="s">
        <v>9</v>
      </c>
      <c r="AI2" s="7" t="s">
        <v>10</v>
      </c>
      <c r="AJ2" s="7" t="s">
        <v>11</v>
      </c>
      <c r="AK2" s="7" t="s">
        <v>12</v>
      </c>
      <c r="AL2" s="7" t="s">
        <v>13</v>
      </c>
      <c r="AM2" s="7" t="s">
        <v>14</v>
      </c>
      <c r="AN2" s="7" t="s">
        <v>15</v>
      </c>
      <c r="AO2" s="13"/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13"/>
    </row>
    <row r="3" spans="1:51" x14ac:dyDescent="0.3">
      <c r="A3" s="9">
        <v>1</v>
      </c>
      <c r="B3" s="51" t="e">
        <v>#N/A</v>
      </c>
      <c r="C3" s="52" t="e">
        <v>#N/A</v>
      </c>
      <c r="D3" s="52" t="e">
        <v>#N/A</v>
      </c>
      <c r="E3" s="52" t="e">
        <v>#N/A</v>
      </c>
      <c r="F3" s="52" t="e">
        <v>#N/A</v>
      </c>
      <c r="G3" s="52" t="e">
        <v>#N/A</v>
      </c>
      <c r="H3" s="52" t="e">
        <v>#N/A</v>
      </c>
      <c r="I3" s="52" t="e">
        <v>#N/A</v>
      </c>
      <c r="J3" s="52" t="e">
        <v>#N/A</v>
      </c>
      <c r="K3" s="16" t="str">
        <f t="shared" ref="K3:K31" si="0">IF(ISNA(MATCH($B$33,B3:J3,0)),"",MATCH($B$33,B3:J3,0))</f>
        <v/>
      </c>
      <c r="L3" s="20" t="e">
        <v>#N/A</v>
      </c>
      <c r="M3" s="20" t="e">
        <v>#N/A</v>
      </c>
      <c r="N3" s="20" t="e">
        <v>#N/A</v>
      </c>
      <c r="O3" s="20" t="e">
        <v>#N/A</v>
      </c>
      <c r="P3" s="20" t="e">
        <v>#N/A</v>
      </c>
      <c r="Q3" s="20" t="e">
        <v>#N/A</v>
      </c>
      <c r="R3" s="20" t="e">
        <v>#N/A</v>
      </c>
      <c r="S3" s="20" t="e">
        <v>#N/A</v>
      </c>
      <c r="T3" s="20" t="e">
        <v>#N/A</v>
      </c>
      <c r="U3" s="16" t="str">
        <f t="shared" ref="U3:U31" si="1">IF(ISNA(MATCH($L$33,L3:T3,0)),"",MATCH($L$33,L3:T3,0))</f>
        <v/>
      </c>
      <c r="V3" s="59" t="e">
        <v>#N/A</v>
      </c>
      <c r="W3" s="47" t="e">
        <v>#N/A</v>
      </c>
      <c r="X3" s="47" t="e">
        <v>#N/A</v>
      </c>
      <c r="Y3" s="47" t="e">
        <v>#N/A</v>
      </c>
      <c r="Z3" s="47" t="e">
        <v>#N/A</v>
      </c>
      <c r="AA3" s="47" t="e">
        <v>#N/A</v>
      </c>
      <c r="AB3" s="47" t="e">
        <v>#N/A</v>
      </c>
      <c r="AC3" s="47" t="e">
        <v>#N/A</v>
      </c>
      <c r="AD3" s="47" t="e">
        <v>#N/A</v>
      </c>
      <c r="AE3" s="16" t="str">
        <f>IF(ISNA(MATCH($V$33,V3:AD3,0)),"",MATCH($V$33,V3:AD3,0))</f>
        <v/>
      </c>
      <c r="AF3" s="47" t="e">
        <v>#N/A</v>
      </c>
      <c r="AG3" s="47" t="e">
        <v>#N/A</v>
      </c>
      <c r="AH3" s="47" t="e">
        <v>#N/A</v>
      </c>
      <c r="AI3" s="47" t="e">
        <v>#N/A</v>
      </c>
      <c r="AJ3" s="47" t="e">
        <v>#N/A</v>
      </c>
      <c r="AK3" s="47" t="e">
        <v>#N/A</v>
      </c>
      <c r="AL3" s="47" t="e">
        <v>#N/A</v>
      </c>
      <c r="AM3" s="47" t="e">
        <v>#N/A</v>
      </c>
      <c r="AN3" s="47" t="e">
        <v>#N/A</v>
      </c>
      <c r="AO3" s="16" t="str">
        <f>IF(ISNA(MATCH($AF$33,AF3:AN3,0)),"",MATCH($AF$33,AF3:AN3,0))</f>
        <v/>
      </c>
      <c r="AP3" s="47" t="e">
        <v>#N/A</v>
      </c>
      <c r="AQ3" s="47" t="e">
        <v>#N/A</v>
      </c>
      <c r="AR3" s="47" t="e">
        <v>#N/A</v>
      </c>
      <c r="AS3" s="47" t="e">
        <v>#N/A</v>
      </c>
      <c r="AT3" s="47" t="e">
        <v>#N/A</v>
      </c>
      <c r="AU3" s="47" t="e">
        <v>#N/A</v>
      </c>
      <c r="AV3" s="47" t="e">
        <v>#N/A</v>
      </c>
      <c r="AW3" s="47" t="e">
        <v>#N/A</v>
      </c>
      <c r="AX3" s="47" t="e">
        <v>#N/A</v>
      </c>
      <c r="AY3" s="16" t="str">
        <f>IF(ISNA(MATCH($AP$33,AP3:AX3,0)),"",MATCH($AP$33,AP3:AX3,0))</f>
        <v/>
      </c>
    </row>
    <row r="4" spans="1:51" x14ac:dyDescent="0.3">
      <c r="A4" s="9">
        <v>2</v>
      </c>
      <c r="B4" s="51" t="e">
        <v>#N/A</v>
      </c>
      <c r="C4" s="52" t="e">
        <v>#N/A</v>
      </c>
      <c r="D4" s="52">
        <v>0.87885781114919515</v>
      </c>
      <c r="E4" s="52">
        <v>0.81455114204071788</v>
      </c>
      <c r="F4" s="52">
        <v>0.74214659608154243</v>
      </c>
      <c r="G4" s="52" t="e">
        <v>#N/A</v>
      </c>
      <c r="H4" s="52">
        <v>0.74214659608154243</v>
      </c>
      <c r="I4" s="52">
        <v>0.66793193647338822</v>
      </c>
      <c r="J4" s="52">
        <v>0.60721085133944397</v>
      </c>
      <c r="K4" s="16" t="str">
        <f t="shared" si="0"/>
        <v/>
      </c>
      <c r="L4" s="20" t="e">
        <v>#N/A</v>
      </c>
      <c r="M4" s="20" t="e">
        <v>#N/A</v>
      </c>
      <c r="N4" s="20">
        <v>2.4609999999999999</v>
      </c>
      <c r="O4" s="20">
        <v>3.0687600000000002</v>
      </c>
      <c r="P4" s="20">
        <v>4.4212400000000001</v>
      </c>
      <c r="Q4" s="20" t="e">
        <v>#N/A</v>
      </c>
      <c r="R4" s="20">
        <v>2.8889999999999998</v>
      </c>
      <c r="S4" s="20">
        <v>3.5310000000000001</v>
      </c>
      <c r="T4" s="20">
        <v>4.9219999999999997</v>
      </c>
      <c r="U4" s="16">
        <f t="shared" si="1"/>
        <v>3</v>
      </c>
      <c r="V4" s="59" t="e">
        <v>#N/A</v>
      </c>
      <c r="W4" s="47" t="e">
        <v>#N/A</v>
      </c>
      <c r="X4" s="47">
        <v>92.805965261574585</v>
      </c>
      <c r="Y4" s="47">
        <v>75.595937337613776</v>
      </c>
      <c r="Z4" s="47">
        <v>78.330503201181813</v>
      </c>
      <c r="AA4" s="47" t="e">
        <v>#N/A</v>
      </c>
      <c r="AB4" s="47">
        <v>51.184017096609608</v>
      </c>
      <c r="AC4" s="47">
        <v>48.57695666316981</v>
      </c>
      <c r="AD4" s="60">
        <v>57.245561943538981</v>
      </c>
      <c r="AE4" s="16" t="str">
        <f t="shared" ref="AE4:AE32" si="2">IF(ISNA(MATCH($V$33,V4:AD4,0)),"",MATCH($V$33,V4:AD4,0))</f>
        <v/>
      </c>
      <c r="AF4" s="47" t="e">
        <v>#N/A</v>
      </c>
      <c r="AG4" s="47" t="e">
        <v>#N/A</v>
      </c>
      <c r="AH4" s="47">
        <v>1108.9922582394736</v>
      </c>
      <c r="AI4" s="47">
        <v>723.96004130204665</v>
      </c>
      <c r="AJ4" s="47">
        <v>535.8825175114215</v>
      </c>
      <c r="AK4" s="47" t="e">
        <v>#N/A</v>
      </c>
      <c r="AL4" s="47">
        <v>513.01847884500683</v>
      </c>
      <c r="AM4" s="47">
        <v>403.59501882289203</v>
      </c>
      <c r="AN4" s="47">
        <v>353.72220783246615</v>
      </c>
      <c r="AO4" s="16" t="str">
        <f t="shared" ref="AO4:AO32" si="3">IF(ISNA(MATCH($AF$33,AF4:AN4,0)),"",MATCH($AF$33,AF4:AN4,0))</f>
        <v/>
      </c>
      <c r="AP4" s="47" t="e">
        <v>#N/A</v>
      </c>
      <c r="AQ4" s="47" t="e">
        <v>#N/A</v>
      </c>
      <c r="AR4" s="47">
        <v>1026.6795868611068</v>
      </c>
      <c r="AS4" s="47">
        <v>671.17055447545965</v>
      </c>
      <c r="AT4" s="47">
        <v>498.27880765854138</v>
      </c>
      <c r="AU4" s="47" t="e">
        <v>#N/A</v>
      </c>
      <c r="AV4" s="47">
        <v>475.41476899212677</v>
      </c>
      <c r="AW4" s="47">
        <v>374.55422866652481</v>
      </c>
      <c r="AX4" s="47">
        <v>329.24231694113473</v>
      </c>
      <c r="AY4" s="16" t="str">
        <f t="shared" ref="AY4:AY32" si="4">IF(ISNA(MATCH($AP$33,AP4:AX4,0)),"",MATCH($AP$33,AP4:AX4,0))</f>
        <v/>
      </c>
    </row>
    <row r="5" spans="1:51" x14ac:dyDescent="0.3">
      <c r="A5" s="9">
        <v>3</v>
      </c>
      <c r="B5" s="51">
        <v>0.85213147253586952</v>
      </c>
      <c r="C5" s="52">
        <v>0.77909163203279508</v>
      </c>
      <c r="D5" s="52">
        <v>0.71758439792494311</v>
      </c>
      <c r="E5" s="52">
        <v>0.66507822246701997</v>
      </c>
      <c r="F5" s="52">
        <v>0.60596015824772953</v>
      </c>
      <c r="G5" s="52">
        <v>0.66507822246701997</v>
      </c>
      <c r="H5" s="52">
        <v>0.60596015824772953</v>
      </c>
      <c r="I5" s="52">
        <v>0.54536414242295661</v>
      </c>
      <c r="J5" s="52">
        <v>0.49578558402086947</v>
      </c>
      <c r="K5" s="16" t="str">
        <f t="shared" si="0"/>
        <v/>
      </c>
      <c r="L5" s="20">
        <v>2.9853000000000001</v>
      </c>
      <c r="M5" s="20">
        <v>3.21</v>
      </c>
      <c r="N5" s="20">
        <v>3.6915</v>
      </c>
      <c r="O5" s="20">
        <v>4.6031399999999998</v>
      </c>
      <c r="P5" s="20">
        <v>6.6318599999999996</v>
      </c>
      <c r="Q5" s="20">
        <v>3.5310000000000001</v>
      </c>
      <c r="R5" s="20">
        <v>4.3334999999999999</v>
      </c>
      <c r="S5" s="20">
        <v>5.2965</v>
      </c>
      <c r="T5" s="20">
        <v>7.383</v>
      </c>
      <c r="U5" s="16" t="str">
        <f t="shared" si="1"/>
        <v/>
      </c>
      <c r="V5" s="59">
        <v>92.229940359523795</v>
      </c>
      <c r="W5" s="47">
        <v>66.382340414760321</v>
      </c>
      <c r="X5" s="47">
        <v>59.713686253128557</v>
      </c>
      <c r="Y5" s="47">
        <v>62.787109644914551</v>
      </c>
      <c r="Z5" s="47">
        <v>76.887352778536609</v>
      </c>
      <c r="AA5" s="47">
        <v>48.163054818274766</v>
      </c>
      <c r="AB5" s="47">
        <v>50.241009802044736</v>
      </c>
      <c r="AC5" s="47">
        <v>53.221239577725278</v>
      </c>
      <c r="AD5" s="60">
        <v>66.892481138406623</v>
      </c>
      <c r="AE5" s="16">
        <f t="shared" si="2"/>
        <v>6</v>
      </c>
      <c r="AF5" s="47">
        <v>934.91996878418649</v>
      </c>
      <c r="AG5" s="47">
        <v>620.87021446433869</v>
      </c>
      <c r="AH5" s="47">
        <v>489.18327563498309</v>
      </c>
      <c r="AI5" s="47">
        <v>421.47153500115797</v>
      </c>
      <c r="AJ5" s="47">
        <v>376.87782478418387</v>
      </c>
      <c r="AK5" s="47">
        <v>409.2234215449464</v>
      </c>
      <c r="AL5" s="47">
        <v>354.6231945691103</v>
      </c>
      <c r="AM5" s="47">
        <v>314.7730771722654</v>
      </c>
      <c r="AN5" s="47">
        <v>299.17341706529771</v>
      </c>
      <c r="AO5" s="16" t="str">
        <f t="shared" si="3"/>
        <v/>
      </c>
      <c r="AP5" s="47">
        <v>868.13125049790801</v>
      </c>
      <c r="AQ5" s="47">
        <v>576.79728744216482</v>
      </c>
      <c r="AR5" s="47">
        <v>454.92292314927295</v>
      </c>
      <c r="AS5" s="47">
        <v>392.68282239488764</v>
      </c>
      <c r="AT5" s="47">
        <v>352.47686717267101</v>
      </c>
      <c r="AU5" s="47">
        <v>380.43470893867607</v>
      </c>
      <c r="AV5" s="47">
        <v>330.2222369575976</v>
      </c>
      <c r="AW5" s="47">
        <v>293.66904700332248</v>
      </c>
      <c r="AX5" s="47">
        <v>280.17016539267183</v>
      </c>
      <c r="AY5" s="16" t="str">
        <f t="shared" si="4"/>
        <v/>
      </c>
    </row>
    <row r="6" spans="1:51" x14ac:dyDescent="0.3">
      <c r="A6" s="9">
        <v>4</v>
      </c>
      <c r="B6" s="51">
        <v>0.73796750258030519</v>
      </c>
      <c r="C6" s="52">
        <v>0.67471314521627879</v>
      </c>
      <c r="D6" s="52">
        <v>0.62144631796236172</v>
      </c>
      <c r="E6" s="52">
        <v>0.57597463616023814</v>
      </c>
      <c r="F6" s="52">
        <v>0.52477689072377254</v>
      </c>
      <c r="G6" s="52">
        <v>0.57597463616023814</v>
      </c>
      <c r="H6" s="52">
        <v>0.52477689072377254</v>
      </c>
      <c r="I6" s="52">
        <v>0.472299201651395</v>
      </c>
      <c r="J6" s="52">
        <v>0.42936291059217746</v>
      </c>
      <c r="K6" s="16" t="str">
        <f t="shared" si="0"/>
        <v/>
      </c>
      <c r="L6" s="20">
        <v>3.9803999999999999</v>
      </c>
      <c r="M6" s="20">
        <v>4.28</v>
      </c>
      <c r="N6" s="20">
        <v>4.9219999999999997</v>
      </c>
      <c r="O6" s="20">
        <v>6.1375200000000003</v>
      </c>
      <c r="P6" s="20">
        <v>8.8424800000000001</v>
      </c>
      <c r="Q6" s="20">
        <v>4.7080000000000002</v>
      </c>
      <c r="R6" s="20">
        <v>5.7779999999999996</v>
      </c>
      <c r="S6" s="20">
        <v>7.0620000000000003</v>
      </c>
      <c r="T6" s="20">
        <v>9.8439999999999994</v>
      </c>
      <c r="U6" s="16" t="str">
        <f t="shared" si="1"/>
        <v/>
      </c>
      <c r="V6" s="59">
        <v>69.395491543293403</v>
      </c>
      <c r="W6" s="47">
        <v>60.108646741425801</v>
      </c>
      <c r="X6" s="47">
        <v>59.398274557430284</v>
      </c>
      <c r="Y6" s="47">
        <v>66.124253128026297</v>
      </c>
      <c r="Z6" s="47">
        <v>85.003386774822161</v>
      </c>
      <c r="AA6" s="47">
        <v>50.722927783004835</v>
      </c>
      <c r="AB6" s="47">
        <v>55.544323400779248</v>
      </c>
      <c r="AC6" s="47">
        <v>61.136371146813083</v>
      </c>
      <c r="AD6" s="60">
        <v>78.808181093633465</v>
      </c>
      <c r="AE6" s="16" t="str">
        <f t="shared" si="2"/>
        <v/>
      </c>
      <c r="AF6" s="47">
        <v>544.12527436577443</v>
      </c>
      <c r="AG6" s="47">
        <v>439.80064897365719</v>
      </c>
      <c r="AH6" s="47">
        <v>383.36731450968415</v>
      </c>
      <c r="AI6" s="47">
        <v>352.57503252478085</v>
      </c>
      <c r="AJ6" s="47">
        <v>335.75060979706922</v>
      </c>
      <c r="AK6" s="47">
        <v>339.72649774254347</v>
      </c>
      <c r="AL6" s="47">
        <v>311.21337902395442</v>
      </c>
      <c r="AM6" s="47">
        <v>289.14558344117927</v>
      </c>
      <c r="AN6" s="47">
        <v>285.66236748723725</v>
      </c>
      <c r="AO6" s="16" t="str">
        <f t="shared" si="3"/>
        <v/>
      </c>
      <c r="AP6" s="47">
        <v>507.13572917183524</v>
      </c>
      <c r="AQ6" s="47">
        <v>410.14276854331649</v>
      </c>
      <c r="AR6" s="47">
        <v>357.95163902338908</v>
      </c>
      <c r="AS6" s="47">
        <v>329.92504790184836</v>
      </c>
      <c r="AT6" s="47">
        <v>315.57283368219754</v>
      </c>
      <c r="AU6" s="47">
        <v>317.07651311961098</v>
      </c>
      <c r="AV6" s="47">
        <v>291.03560290908263</v>
      </c>
      <c r="AW6" s="47">
        <v>270.99809500468774</v>
      </c>
      <c r="AX6" s="47">
        <v>268.89524031196652</v>
      </c>
      <c r="AY6" s="16" t="str">
        <f t="shared" si="4"/>
        <v/>
      </c>
    </row>
    <row r="7" spans="1:51" x14ac:dyDescent="0.3">
      <c r="A7" s="9">
        <v>5</v>
      </c>
      <c r="B7" s="51">
        <v>0.66005820038212537</v>
      </c>
      <c r="C7" s="52">
        <v>0.60348178320651469</v>
      </c>
      <c r="D7" s="52">
        <v>0.55583848453231599</v>
      </c>
      <c r="E7" s="52">
        <v>0.51516737590800021</v>
      </c>
      <c r="F7" s="52">
        <v>0.46937472027173349</v>
      </c>
      <c r="G7" s="52">
        <v>0.51516737590800021</v>
      </c>
      <c r="H7" s="52">
        <v>0.46937472027173349</v>
      </c>
      <c r="I7" s="52">
        <v>0.42243724824456019</v>
      </c>
      <c r="J7" s="52">
        <v>0.38403386204050927</v>
      </c>
      <c r="K7" s="16" t="str">
        <f t="shared" si="0"/>
        <v/>
      </c>
      <c r="L7" s="20">
        <v>4.9755000000000003</v>
      </c>
      <c r="M7" s="20">
        <v>5.35</v>
      </c>
      <c r="N7" s="20">
        <v>6.1524999999999999</v>
      </c>
      <c r="O7" s="20">
        <v>7.6718999999999999</v>
      </c>
      <c r="P7" s="20">
        <v>11.053100000000001</v>
      </c>
      <c r="Q7" s="20">
        <v>5.8849999999999998</v>
      </c>
      <c r="R7" s="20">
        <v>7.2225000000000001</v>
      </c>
      <c r="S7" s="20">
        <v>8.8275000000000006</v>
      </c>
      <c r="T7" s="20">
        <v>12.305</v>
      </c>
      <c r="U7" s="16" t="str">
        <f t="shared" si="1"/>
        <v/>
      </c>
      <c r="V7" s="59">
        <v>66.863923395110575</v>
      </c>
      <c r="W7" s="47">
        <v>61.638254611412783</v>
      </c>
      <c r="X7" s="47">
        <v>63.280571248731299</v>
      </c>
      <c r="Y7" s="47">
        <v>72.288762910072407</v>
      </c>
      <c r="Z7" s="47">
        <v>95.1603120539869</v>
      </c>
      <c r="AA7" s="47">
        <v>55.451631242036008</v>
      </c>
      <c r="AB7" s="47">
        <v>62.181230044957559</v>
      </c>
      <c r="AC7" s="47">
        <v>69.822958120684461</v>
      </c>
      <c r="AD7" s="60">
        <v>91.260842742448617</v>
      </c>
      <c r="AE7" s="16" t="str">
        <f t="shared" si="2"/>
        <v/>
      </c>
      <c r="AF7" s="47">
        <v>437.31121905433724</v>
      </c>
      <c r="AG7" s="47">
        <v>377.53330024202774</v>
      </c>
      <c r="AH7" s="47">
        <v>343.34890938383847</v>
      </c>
      <c r="AI7" s="47">
        <v>326.09750562969884</v>
      </c>
      <c r="AJ7" s="47">
        <v>321.83840507513463</v>
      </c>
      <c r="AK7" s="47">
        <v>312.07706249352043</v>
      </c>
      <c r="AL7" s="47">
        <v>294.40685515019192</v>
      </c>
      <c r="AM7" s="47">
        <v>280.77265362005943</v>
      </c>
      <c r="AN7" s="47">
        <v>284.50853396790524</v>
      </c>
      <c r="AO7" s="16" t="str">
        <f t="shared" si="3"/>
        <v/>
      </c>
      <c r="AP7" s="47">
        <v>408.95548051481569</v>
      </c>
      <c r="AQ7" s="47">
        <v>353.28726271314696</v>
      </c>
      <c r="AR7" s="47">
        <v>321.74020165015696</v>
      </c>
      <c r="AS7" s="47">
        <v>306.32480302518661</v>
      </c>
      <c r="AT7" s="47">
        <v>303.79210871879457</v>
      </c>
      <c r="AU7" s="47">
        <v>292.3043598890082</v>
      </c>
      <c r="AV7" s="47">
        <v>276.36055879385185</v>
      </c>
      <c r="AW7" s="47">
        <v>264.20875077307647</v>
      </c>
      <c r="AX7" s="47">
        <v>268.98776146105359</v>
      </c>
      <c r="AY7" s="16" t="str">
        <f t="shared" si="4"/>
        <v/>
      </c>
    </row>
    <row r="8" spans="1:51" x14ac:dyDescent="0.3">
      <c r="A8" s="9">
        <v>6</v>
      </c>
      <c r="B8" s="51">
        <v>0.60254794269259182</v>
      </c>
      <c r="C8" s="52">
        <v>0.55090097617608369</v>
      </c>
      <c r="D8" s="52">
        <v>0.50740879384639281</v>
      </c>
      <c r="E8" s="52">
        <v>0.47028132112592508</v>
      </c>
      <c r="F8" s="52">
        <v>0.42847853702584293</v>
      </c>
      <c r="G8" s="52">
        <v>0.47028132112592508</v>
      </c>
      <c r="H8" s="52">
        <v>0.42847853702584293</v>
      </c>
      <c r="I8" s="52">
        <v>0.38563068332325862</v>
      </c>
      <c r="J8" s="52">
        <v>0.35057334847568977</v>
      </c>
      <c r="K8" s="16" t="str">
        <f t="shared" si="0"/>
        <v/>
      </c>
      <c r="L8" s="20">
        <v>5.9706000000000001</v>
      </c>
      <c r="M8" s="20">
        <v>6.42</v>
      </c>
      <c r="N8" s="20">
        <v>7.383</v>
      </c>
      <c r="O8" s="20">
        <v>9.2062799999999996</v>
      </c>
      <c r="P8" s="20">
        <v>13.263719999999999</v>
      </c>
      <c r="Q8" s="20">
        <v>7.0620000000000003</v>
      </c>
      <c r="R8" s="20">
        <v>8.6669999999999998</v>
      </c>
      <c r="S8" s="20">
        <v>10.593</v>
      </c>
      <c r="T8" s="20">
        <v>14.766</v>
      </c>
      <c r="U8" s="16" t="str">
        <f t="shared" si="1"/>
        <v/>
      </c>
      <c r="V8" s="59">
        <v>68.626669397356579</v>
      </c>
      <c r="W8" s="47">
        <v>65.305929004280287</v>
      </c>
      <c r="X8" s="47">
        <v>68.470879888341074</v>
      </c>
      <c r="Y8" s="47">
        <v>79.39599340967122</v>
      </c>
      <c r="Z8" s="47">
        <v>106.0211463063654</v>
      </c>
      <c r="AA8" s="47">
        <v>60.903481695005816</v>
      </c>
      <c r="AB8" s="47">
        <v>69.278096569987071</v>
      </c>
      <c r="AC8" s="47">
        <v>78.767878668210287</v>
      </c>
      <c r="AD8" s="60">
        <v>103.87055483919922</v>
      </c>
      <c r="AE8" s="16" t="str">
        <f t="shared" si="2"/>
        <v/>
      </c>
      <c r="AF8" s="47">
        <v>390.26144912608066</v>
      </c>
      <c r="AG8" s="47">
        <v>348.56754590687376</v>
      </c>
      <c r="AH8" s="47">
        <v>324.8374329922957</v>
      </c>
      <c r="AI8" s="47">
        <v>314.88154192245929</v>
      </c>
      <c r="AJ8" s="47">
        <v>318.55352348848828</v>
      </c>
      <c r="AK8" s="47">
        <v>299.49941420544599</v>
      </c>
      <c r="AL8" s="47">
        <v>288.01681053539249</v>
      </c>
      <c r="AM8" s="47">
        <v>279.61968387293314</v>
      </c>
      <c r="AN8" s="47">
        <v>288.74530433054122</v>
      </c>
      <c r="AO8" s="16">
        <f t="shared" si="3"/>
        <v>8</v>
      </c>
      <c r="AP8" s="47">
        <v>366.07327575108167</v>
      </c>
      <c r="AQ8" s="47">
        <v>327.19971231568957</v>
      </c>
      <c r="AR8" s="47">
        <v>305.3801035081018</v>
      </c>
      <c r="AS8" s="47">
        <v>296.80399652327543</v>
      </c>
      <c r="AT8" s="47">
        <v>301.81262437755316</v>
      </c>
      <c r="AU8" s="47">
        <v>281.42186880626207</v>
      </c>
      <c r="AV8" s="47">
        <v>271.27591142445732</v>
      </c>
      <c r="AW8" s="47">
        <v>264.05816257330895</v>
      </c>
      <c r="AX8" s="47">
        <v>274.03186568475661</v>
      </c>
      <c r="AY8" s="16">
        <f t="shared" si="4"/>
        <v>8</v>
      </c>
    </row>
    <row r="9" spans="1:51" x14ac:dyDescent="0.3">
      <c r="A9" s="9">
        <v>7</v>
      </c>
      <c r="B9" s="51">
        <v>0.5578509964214009</v>
      </c>
      <c r="C9" s="52">
        <v>0.51003519672813791</v>
      </c>
      <c r="D9" s="52">
        <v>0.46976926014433784</v>
      </c>
      <c r="E9" s="52">
        <v>0.43539589964597142</v>
      </c>
      <c r="F9" s="52">
        <v>0.3966940418996629</v>
      </c>
      <c r="G9" s="52">
        <v>0.43539589964597142</v>
      </c>
      <c r="H9" s="52">
        <v>0.3966940418996629</v>
      </c>
      <c r="I9" s="52">
        <v>0.35702463770969661</v>
      </c>
      <c r="J9" s="52">
        <v>0.32456785246336034</v>
      </c>
      <c r="K9" s="16" t="str">
        <f t="shared" si="0"/>
        <v/>
      </c>
      <c r="L9" s="20">
        <v>6.9657</v>
      </c>
      <c r="M9" s="20">
        <v>7.49</v>
      </c>
      <c r="N9" s="20">
        <v>8.6135000000000002</v>
      </c>
      <c r="O9" s="20">
        <v>10.74066</v>
      </c>
      <c r="P9" s="20">
        <v>15.47434</v>
      </c>
      <c r="Q9" s="20">
        <v>8.2390000000000008</v>
      </c>
      <c r="R9" s="20">
        <v>10.111499999999999</v>
      </c>
      <c r="S9" s="20">
        <v>12.358499999999999</v>
      </c>
      <c r="T9" s="20">
        <v>17.227</v>
      </c>
      <c r="U9" s="16" t="str">
        <f t="shared" si="1"/>
        <v/>
      </c>
      <c r="V9" s="59">
        <v>71.970713877605775</v>
      </c>
      <c r="W9" s="47">
        <v>69.835561448904031</v>
      </c>
      <c r="X9" s="47">
        <v>74.212053805872813</v>
      </c>
      <c r="Y9" s="47">
        <v>86.905374631374059</v>
      </c>
      <c r="Z9" s="47">
        <v>117.17479851572975</v>
      </c>
      <c r="AA9" s="47">
        <v>66.663815965489164</v>
      </c>
      <c r="AB9" s="47">
        <v>76.566301063037344</v>
      </c>
      <c r="AC9" s="47">
        <v>87.807401449935369</v>
      </c>
      <c r="AD9" s="60">
        <v>116.51655118639901</v>
      </c>
      <c r="AE9" s="16" t="str">
        <f t="shared" si="2"/>
        <v/>
      </c>
      <c r="AF9" s="47">
        <v>365.71066233468872</v>
      </c>
      <c r="AG9" s="47">
        <v>333.63677687704683</v>
      </c>
      <c r="AH9" s="47">
        <v>316.05420507231003</v>
      </c>
      <c r="AI9" s="47">
        <v>310.90660780560916</v>
      </c>
      <c r="AJ9" s="47">
        <v>320.52915526555842</v>
      </c>
      <c r="AK9" s="47">
        <v>294.08184340898254</v>
      </c>
      <c r="AL9" s="47">
        <v>286.79926826628929</v>
      </c>
      <c r="AM9" s="47">
        <v>282.18590179601989</v>
      </c>
      <c r="AN9" s="47">
        <v>295.82195113542627</v>
      </c>
      <c r="AO9" s="16" t="str">
        <f t="shared" si="3"/>
        <v/>
      </c>
      <c r="AP9" s="47">
        <v>344.00221005429103</v>
      </c>
      <c r="AQ9" s="47">
        <v>314.07382108422854</v>
      </c>
      <c r="AR9" s="47">
        <v>297.99432286181371</v>
      </c>
      <c r="AS9" s="47">
        <v>293.95834266090475</v>
      </c>
      <c r="AT9" s="47">
        <v>304.67932597566158</v>
      </c>
      <c r="AU9" s="47">
        <v>277.13357826427807</v>
      </c>
      <c r="AV9" s="47">
        <v>270.94943897639257</v>
      </c>
      <c r="AW9" s="47">
        <v>267.32340853902008</v>
      </c>
      <c r="AX9" s="47">
        <v>281.68022133172076</v>
      </c>
      <c r="AY9" s="16" t="str">
        <f t="shared" si="4"/>
        <v/>
      </c>
    </row>
    <row r="10" spans="1:51" x14ac:dyDescent="0.3">
      <c r="A10" s="9">
        <v>8</v>
      </c>
      <c r="B10" s="51">
        <v>0.52182182536983457</v>
      </c>
      <c r="C10" s="52">
        <v>0.47709424033813425</v>
      </c>
      <c r="D10" s="52">
        <v>0.43942890557459757</v>
      </c>
      <c r="E10" s="52">
        <v>0.40727557102035894</v>
      </c>
      <c r="F10" s="52">
        <v>0.37107329804077122</v>
      </c>
      <c r="G10" s="52">
        <v>0.40727557102035894</v>
      </c>
      <c r="H10" s="52">
        <v>0.37107329804077122</v>
      </c>
      <c r="I10" s="52">
        <v>0.33396596823669411</v>
      </c>
      <c r="J10" s="52">
        <v>0.30360542566972198</v>
      </c>
      <c r="K10" s="16" t="str">
        <f t="shared" si="0"/>
        <v/>
      </c>
      <c r="L10" s="20">
        <v>7.9607999999999999</v>
      </c>
      <c r="M10" s="20">
        <v>8.56</v>
      </c>
      <c r="N10" s="20">
        <v>9.8439999999999994</v>
      </c>
      <c r="O10" s="20">
        <v>12.275040000000001</v>
      </c>
      <c r="P10" s="20">
        <v>17.68496</v>
      </c>
      <c r="Q10" s="20">
        <v>9.4160000000000004</v>
      </c>
      <c r="R10" s="20">
        <v>11.555999999999999</v>
      </c>
      <c r="S10" s="20">
        <v>14.124000000000001</v>
      </c>
      <c r="T10" s="20">
        <v>19.687999999999999</v>
      </c>
      <c r="U10" s="16" t="str">
        <f t="shared" si="1"/>
        <v/>
      </c>
      <c r="V10" s="59">
        <v>76.054805189803275</v>
      </c>
      <c r="W10" s="47">
        <v>74.784231317198447</v>
      </c>
      <c r="X10" s="47">
        <v>80.223314273618982</v>
      </c>
      <c r="Y10" s="47">
        <v>94.608418753757576</v>
      </c>
      <c r="Z10" s="47">
        <v>128.4587651829718</v>
      </c>
      <c r="AA10" s="47">
        <v>72.572706156996745</v>
      </c>
      <c r="AB10" s="47">
        <v>83.939657791390104</v>
      </c>
      <c r="AC10" s="47">
        <v>96.877067308101147</v>
      </c>
      <c r="AD10" s="60">
        <v>129.15342174813478</v>
      </c>
      <c r="AE10" s="16" t="str">
        <f t="shared" si="2"/>
        <v/>
      </c>
      <c r="AF10" s="47">
        <v>352.07420005532617</v>
      </c>
      <c r="AG10" s="47">
        <v>325.95519198721826</v>
      </c>
      <c r="AH10" s="47">
        <v>312.5089778219438</v>
      </c>
      <c r="AI10" s="47">
        <v>310.94443916483704</v>
      </c>
      <c r="AJ10" s="47">
        <v>325.49506044917632</v>
      </c>
      <c r="AK10" s="47">
        <v>292.63795186730607</v>
      </c>
      <c r="AL10" s="47">
        <v>288.53250208769197</v>
      </c>
      <c r="AM10" s="47">
        <v>286.92344755744813</v>
      </c>
      <c r="AN10" s="47">
        <v>304.57841942733774</v>
      </c>
      <c r="AO10" s="16" t="str">
        <f t="shared" si="3"/>
        <v/>
      </c>
      <c r="AP10" s="47">
        <v>332.02274603249549</v>
      </c>
      <c r="AQ10" s="47">
        <v>307.63930840509357</v>
      </c>
      <c r="AR10" s="47">
        <v>295.43742485263056</v>
      </c>
      <c r="AS10" s="47">
        <v>294.80868272192299</v>
      </c>
      <c r="AT10" s="47">
        <v>310.29729355063733</v>
      </c>
      <c r="AU10" s="47">
        <v>276.50219542439208</v>
      </c>
      <c r="AV10" s="47">
        <v>273.33473518915304</v>
      </c>
      <c r="AW10" s="47">
        <v>272.58030795242274</v>
      </c>
      <c r="AX10" s="47">
        <v>290.86617241952217</v>
      </c>
      <c r="AY10" s="16" t="str">
        <f t="shared" si="4"/>
        <v/>
      </c>
    </row>
    <row r="11" spans="1:51" x14ac:dyDescent="0.3">
      <c r="A11" s="9">
        <v>9</v>
      </c>
      <c r="B11" s="51">
        <v>0.49197833505353672</v>
      </c>
      <c r="C11" s="52">
        <v>0.44980876347751919</v>
      </c>
      <c r="D11" s="52">
        <v>0.41429754530824126</v>
      </c>
      <c r="E11" s="52">
        <v>0.38398309077349208</v>
      </c>
      <c r="F11" s="52">
        <v>0.34985126048251486</v>
      </c>
      <c r="G11" s="52">
        <v>0.38398309077349208</v>
      </c>
      <c r="H11" s="52">
        <v>0.34985126048251486</v>
      </c>
      <c r="I11" s="52">
        <v>0.31486613443426331</v>
      </c>
      <c r="J11" s="52">
        <v>0.28624194039478501</v>
      </c>
      <c r="K11" s="16" t="str">
        <f t="shared" si="0"/>
        <v/>
      </c>
      <c r="L11" s="20">
        <v>8.9558999999999997</v>
      </c>
      <c r="M11" s="20">
        <v>9.6300000000000008</v>
      </c>
      <c r="N11" s="20">
        <v>11.0745</v>
      </c>
      <c r="O11" s="20">
        <v>13.809419999999999</v>
      </c>
      <c r="P11" s="20">
        <v>19.895579999999999</v>
      </c>
      <c r="Q11" s="20">
        <v>10.593</v>
      </c>
      <c r="R11" s="20">
        <v>13.000500000000001</v>
      </c>
      <c r="S11" s="20">
        <v>15.8895</v>
      </c>
      <c r="T11" s="20">
        <v>22.149000000000001</v>
      </c>
      <c r="U11" s="16" t="str">
        <f t="shared" si="1"/>
        <v/>
      </c>
      <c r="V11" s="59">
        <v>80.535377190092248</v>
      </c>
      <c r="W11" s="47">
        <v>79.959913077980886</v>
      </c>
      <c r="X11" s="47">
        <v>86.378722780870945</v>
      </c>
      <c r="Y11" s="47">
        <v>102.41003154363416</v>
      </c>
      <c r="Z11" s="47">
        <v>139.79884208077013</v>
      </c>
      <c r="AA11" s="47">
        <v>78.557206902369302</v>
      </c>
      <c r="AB11" s="47">
        <v>91.349678997599071</v>
      </c>
      <c r="AC11" s="47">
        <v>105.94842167122819</v>
      </c>
      <c r="AD11" s="60">
        <v>141.76296655445961</v>
      </c>
      <c r="AE11" s="16" t="str">
        <f t="shared" si="2"/>
        <v/>
      </c>
      <c r="AF11" s="47">
        <v>344.56706217252105</v>
      </c>
      <c r="AG11" s="47">
        <v>322.51243816942201</v>
      </c>
      <c r="AH11" s="47">
        <v>312.1119396911302</v>
      </c>
      <c r="AI11" s="47">
        <v>313.44061979519904</v>
      </c>
      <c r="AJ11" s="47">
        <v>332.32300997517871</v>
      </c>
      <c r="AK11" s="47">
        <v>293.63240267834885</v>
      </c>
      <c r="AL11" s="47">
        <v>292.11045063803903</v>
      </c>
      <c r="AM11" s="47">
        <v>293.03976716205608</v>
      </c>
      <c r="AN11" s="47">
        <v>314.40973172142816</v>
      </c>
      <c r="AO11" s="16" t="str">
        <f t="shared" si="3"/>
        <v/>
      </c>
      <c r="AP11" s="47">
        <v>325.70797321606022</v>
      </c>
      <c r="AQ11" s="47">
        <v>305.11516960298172</v>
      </c>
      <c r="AR11" s="47">
        <v>295.78067666405474</v>
      </c>
      <c r="AS11" s="47">
        <v>297.92113940451617</v>
      </c>
      <c r="AT11" s="47">
        <v>317.62606906365869</v>
      </c>
      <c r="AU11" s="47">
        <v>278.11292228766587</v>
      </c>
      <c r="AV11" s="47">
        <v>277.41350972651895</v>
      </c>
      <c r="AW11" s="47">
        <v>279.1001048663573</v>
      </c>
      <c r="AX11" s="47">
        <v>301.03396321753257</v>
      </c>
      <c r="AY11" s="16" t="str">
        <f t="shared" si="4"/>
        <v/>
      </c>
    </row>
    <row r="12" spans="1:51" x14ac:dyDescent="0.3">
      <c r="A12" s="9">
        <v>10</v>
      </c>
      <c r="B12" s="51">
        <v>0.46673162946798979</v>
      </c>
      <c r="C12" s="52">
        <v>0.42672606122787626</v>
      </c>
      <c r="D12" s="52">
        <v>0.39303716165725466</v>
      </c>
      <c r="E12" s="52">
        <v>0.36427834495062622</v>
      </c>
      <c r="F12" s="52">
        <v>0.33189804762168162</v>
      </c>
      <c r="G12" s="52">
        <v>0.36427834495062622</v>
      </c>
      <c r="H12" s="52">
        <v>0.33189804762168162</v>
      </c>
      <c r="I12" s="52">
        <v>0.29870824285951353</v>
      </c>
      <c r="J12" s="52">
        <v>0.27155294805410313</v>
      </c>
      <c r="K12" s="16" t="str">
        <f t="shared" si="0"/>
        <v/>
      </c>
      <c r="L12" s="20">
        <v>9.9510000000000005</v>
      </c>
      <c r="M12" s="20">
        <v>10.7</v>
      </c>
      <c r="N12" s="20">
        <v>12.305</v>
      </c>
      <c r="O12" s="20">
        <v>15.3438</v>
      </c>
      <c r="P12" s="20">
        <v>22.106200000000001</v>
      </c>
      <c r="Q12" s="20">
        <v>11.77</v>
      </c>
      <c r="R12" s="20">
        <v>14.445</v>
      </c>
      <c r="S12" s="20">
        <v>17.655000000000001</v>
      </c>
      <c r="T12" s="20">
        <v>24.61</v>
      </c>
      <c r="U12" s="16" t="str">
        <f t="shared" si="1"/>
        <v/>
      </c>
      <c r="V12" s="59">
        <v>85.247292749687688</v>
      </c>
      <c r="W12" s="47">
        <v>85.267056992435101</v>
      </c>
      <c r="X12" s="47">
        <v>92.614547876572445</v>
      </c>
      <c r="Y12" s="47">
        <v>110.26193723519708</v>
      </c>
      <c r="Z12" s="47">
        <v>151.15796929772483</v>
      </c>
      <c r="AA12" s="47">
        <v>84.580286582089812</v>
      </c>
      <c r="AB12" s="47">
        <v>98.772148379442655</v>
      </c>
      <c r="AC12" s="47">
        <v>115.0081671922712</v>
      </c>
      <c r="AD12" s="60">
        <v>154.33816006484321</v>
      </c>
      <c r="AE12" s="16" t="str">
        <f t="shared" si="2"/>
        <v/>
      </c>
      <c r="AF12" s="47">
        <v>340.84939284007589</v>
      </c>
      <c r="AG12" s="47">
        <v>321.76551902033003</v>
      </c>
      <c r="AH12" s="47">
        <v>313.75648991425737</v>
      </c>
      <c r="AI12" s="47">
        <v>317.55254164593606</v>
      </c>
      <c r="AJ12" s="47">
        <v>340.38794992932645</v>
      </c>
      <c r="AK12" s="47">
        <v>296.23227581663247</v>
      </c>
      <c r="AL12" s="47">
        <v>296.91915313458213</v>
      </c>
      <c r="AM12" s="47">
        <v>300.08606321776119</v>
      </c>
      <c r="AN12" s="47">
        <v>324.96896350588713</v>
      </c>
      <c r="AO12" s="16" t="str">
        <f t="shared" si="3"/>
        <v/>
      </c>
      <c r="AP12" s="47">
        <v>322.89358597440912</v>
      </c>
      <c r="AQ12" s="47">
        <v>305.07635182058942</v>
      </c>
      <c r="AR12" s="47">
        <v>298.00313267239187</v>
      </c>
      <c r="AS12" s="47">
        <v>302.51880585037577</v>
      </c>
      <c r="AT12" s="47">
        <v>326.08961842130253</v>
      </c>
      <c r="AU12" s="47">
        <v>281.19854002107218</v>
      </c>
      <c r="AV12" s="47">
        <v>282.62082162655804</v>
      </c>
      <c r="AW12" s="47">
        <v>286.47041823109515</v>
      </c>
      <c r="AX12" s="47">
        <v>311.86521408813957</v>
      </c>
      <c r="AY12" s="16" t="str">
        <f t="shared" si="4"/>
        <v/>
      </c>
    </row>
    <row r="13" spans="1:51" x14ac:dyDescent="0.3">
      <c r="A13" s="9">
        <v>11</v>
      </c>
      <c r="B13" s="51">
        <v>0.44501114791536384</v>
      </c>
      <c r="C13" s="52">
        <v>0.4068673352369041</v>
      </c>
      <c r="D13" s="52">
        <v>0.37474622982346451</v>
      </c>
      <c r="E13" s="52">
        <v>0.34732577398272302</v>
      </c>
      <c r="F13" s="52">
        <v>0.31645237185092551</v>
      </c>
      <c r="G13" s="52">
        <v>0.34732577398272302</v>
      </c>
      <c r="H13" s="52">
        <v>0.31645237185092551</v>
      </c>
      <c r="I13" s="52">
        <v>0.28480713466583296</v>
      </c>
      <c r="J13" s="52">
        <v>0.25891557696893897</v>
      </c>
      <c r="K13" s="16" t="str">
        <f t="shared" si="0"/>
        <v/>
      </c>
      <c r="L13" s="20">
        <v>10.946099999999999</v>
      </c>
      <c r="M13" s="20">
        <v>11.77</v>
      </c>
      <c r="N13" s="20">
        <v>13.535500000000001</v>
      </c>
      <c r="O13" s="20">
        <v>16.87818</v>
      </c>
      <c r="P13" s="20">
        <v>24.31682</v>
      </c>
      <c r="Q13" s="20">
        <v>12.946999999999999</v>
      </c>
      <c r="R13" s="20">
        <v>15.8895</v>
      </c>
      <c r="S13" s="20">
        <v>19.420500000000001</v>
      </c>
      <c r="T13" s="20">
        <v>27.071000000000002</v>
      </c>
      <c r="U13" s="16" t="str">
        <f t="shared" si="1"/>
        <v/>
      </c>
      <c r="V13" s="59">
        <v>90.102086192813161</v>
      </c>
      <c r="W13" s="47">
        <v>90.653445619948542</v>
      </c>
      <c r="X13" s="47">
        <v>98.89576150598073</v>
      </c>
      <c r="Y13" s="47">
        <v>118.13779107140591</v>
      </c>
      <c r="Z13" s="47">
        <v>162.51658739083499</v>
      </c>
      <c r="AA13" s="47">
        <v>90.621736526183057</v>
      </c>
      <c r="AB13" s="47">
        <v>106.19428508113613</v>
      </c>
      <c r="AC13" s="47">
        <v>124.05004568928237</v>
      </c>
      <c r="AD13" s="60">
        <v>166.87693281471726</v>
      </c>
      <c r="AE13" s="16" t="str">
        <f t="shared" si="2"/>
        <v/>
      </c>
      <c r="AF13" s="47">
        <v>339.63981570684018</v>
      </c>
      <c r="AG13" s="47">
        <v>322.84054757513559</v>
      </c>
      <c r="AH13" s="47">
        <v>316.80088795977588</v>
      </c>
      <c r="AI13" s="47">
        <v>322.78311673223988</v>
      </c>
      <c r="AJ13" s="47">
        <v>349.31528113948843</v>
      </c>
      <c r="AK13" s="47">
        <v>299.9457761015799</v>
      </c>
      <c r="AL13" s="47">
        <v>302.58988534068902</v>
      </c>
      <c r="AM13" s="47">
        <v>307.78877869904454</v>
      </c>
      <c r="AN13" s="47">
        <v>336.04276045756285</v>
      </c>
      <c r="AO13" s="16" t="str">
        <f t="shared" si="3"/>
        <v/>
      </c>
      <c r="AP13" s="47">
        <v>322.39462554563738</v>
      </c>
      <c r="AQ13" s="47">
        <v>306.7160133999713</v>
      </c>
      <c r="AR13" s="47">
        <v>301.51295680401404</v>
      </c>
      <c r="AS13" s="47">
        <v>308.14358643474719</v>
      </c>
      <c r="AT13" s="47">
        <v>335.34297648465241</v>
      </c>
      <c r="AU13" s="47">
        <v>285.30624580408727</v>
      </c>
      <c r="AV13" s="47">
        <v>288.61758068585283</v>
      </c>
      <c r="AW13" s="47">
        <v>294.44007743114372</v>
      </c>
      <c r="AX13" s="47">
        <v>323.16433538774811</v>
      </c>
      <c r="AY13" s="16" t="str">
        <f t="shared" si="4"/>
        <v/>
      </c>
    </row>
    <row r="14" spans="1:51" x14ac:dyDescent="0.3">
      <c r="A14" s="9">
        <v>12</v>
      </c>
      <c r="B14" s="51">
        <v>0.42606573626793476</v>
      </c>
      <c r="C14" s="52">
        <v>0.38954581601639754</v>
      </c>
      <c r="D14" s="52">
        <v>0.35879219896247155</v>
      </c>
      <c r="E14" s="52">
        <v>0.33253911123350999</v>
      </c>
      <c r="F14" s="52">
        <v>0.30298007912386477</v>
      </c>
      <c r="G14" s="52">
        <v>0.33253911123350999</v>
      </c>
      <c r="H14" s="52">
        <v>0.30298007912386477</v>
      </c>
      <c r="I14" s="52">
        <v>0.27268207121147831</v>
      </c>
      <c r="J14" s="52">
        <v>0.24789279201043474</v>
      </c>
      <c r="K14" s="16" t="str">
        <f t="shared" si="0"/>
        <v/>
      </c>
      <c r="L14" s="20">
        <v>11.9412</v>
      </c>
      <c r="M14" s="20">
        <v>12.84</v>
      </c>
      <c r="N14" s="20">
        <v>14.766</v>
      </c>
      <c r="O14" s="20">
        <v>18.412559999999999</v>
      </c>
      <c r="P14" s="20">
        <v>26.527439999999999</v>
      </c>
      <c r="Q14" s="20">
        <v>14.124000000000001</v>
      </c>
      <c r="R14" s="20">
        <v>17.334</v>
      </c>
      <c r="S14" s="20">
        <v>21.186</v>
      </c>
      <c r="T14" s="20">
        <v>29.532</v>
      </c>
      <c r="U14" s="16" t="str">
        <f t="shared" si="1"/>
        <v/>
      </c>
      <c r="V14" s="59">
        <v>95.04855403045994</v>
      </c>
      <c r="W14" s="47">
        <v>96.088550902696625</v>
      </c>
      <c r="X14" s="47">
        <v>105.20194313301145</v>
      </c>
      <c r="Y14" s="47">
        <v>126.02248744369366</v>
      </c>
      <c r="Z14" s="47">
        <v>173.86407139424909</v>
      </c>
      <c r="AA14" s="47">
        <v>96.669969447742702</v>
      </c>
      <c r="AB14" s="47">
        <v>113.60914636119858</v>
      </c>
      <c r="AC14" s="47">
        <v>133.07129077395717</v>
      </c>
      <c r="AD14" s="60">
        <v>179.37949777534718</v>
      </c>
      <c r="AE14" s="16" t="str">
        <f t="shared" si="2"/>
        <v/>
      </c>
      <c r="AF14" s="47">
        <v>340.17689803252676</v>
      </c>
      <c r="AG14" s="47">
        <v>325.20491518590427</v>
      </c>
      <c r="AH14" s="47">
        <v>320.84690263503774</v>
      </c>
      <c r="AI14" s="47">
        <v>328.81983332360875</v>
      </c>
      <c r="AJ14" s="47">
        <v>358.86672001188964</v>
      </c>
      <c r="AK14" s="47">
        <v>304.46343273322964</v>
      </c>
      <c r="AL14" s="47">
        <v>308.88757255373054</v>
      </c>
      <c r="AM14" s="47">
        <v>315.97151832155987</v>
      </c>
      <c r="AN14" s="47">
        <v>347.49267149343314</v>
      </c>
      <c r="AO14" s="16" t="str">
        <f t="shared" si="3"/>
        <v/>
      </c>
      <c r="AP14" s="47">
        <v>323.50714034922953</v>
      </c>
      <c r="AQ14" s="47">
        <v>309.54257351771525</v>
      </c>
      <c r="AR14" s="47">
        <v>305.94304200204505</v>
      </c>
      <c r="AS14" s="47">
        <v>314.50764109852753</v>
      </c>
      <c r="AT14" s="47">
        <v>345.16688488993742</v>
      </c>
      <c r="AU14" s="47">
        <v>290.15124050814836</v>
      </c>
      <c r="AV14" s="47">
        <v>295.18773743177832</v>
      </c>
      <c r="AW14" s="47">
        <v>302.84725232383323</v>
      </c>
      <c r="AX14" s="47">
        <v>334.80454892868079</v>
      </c>
      <c r="AY14" s="16" t="str">
        <f t="shared" si="4"/>
        <v/>
      </c>
    </row>
    <row r="15" spans="1:51" x14ac:dyDescent="0.3">
      <c r="A15" s="9">
        <v>13</v>
      </c>
      <c r="B15" s="51">
        <v>0.40935071848913751</v>
      </c>
      <c r="C15" s="52">
        <v>0.37426351404721131</v>
      </c>
      <c r="D15" s="52">
        <v>0.34471639451716835</v>
      </c>
      <c r="E15" s="52">
        <v>0.31949324369883897</v>
      </c>
      <c r="F15" s="52">
        <v>0.29109384425894214</v>
      </c>
      <c r="G15" s="52">
        <v>0.31949324369883897</v>
      </c>
      <c r="H15" s="52">
        <v>0.29109384425894214</v>
      </c>
      <c r="I15" s="52">
        <v>0.26198445983304797</v>
      </c>
      <c r="J15" s="52">
        <v>0.23816769075731628</v>
      </c>
      <c r="K15" s="16" t="str">
        <f t="shared" si="0"/>
        <v/>
      </c>
      <c r="L15" s="20">
        <v>12.936299999999999</v>
      </c>
      <c r="M15" s="20">
        <v>13.91</v>
      </c>
      <c r="N15" s="20">
        <v>15.996499999999999</v>
      </c>
      <c r="O15" s="20">
        <v>19.946940000000001</v>
      </c>
      <c r="P15" s="20">
        <v>28.738060000000001</v>
      </c>
      <c r="Q15" s="20">
        <v>15.301</v>
      </c>
      <c r="R15" s="20">
        <v>18.778500000000001</v>
      </c>
      <c r="S15" s="20">
        <v>22.951499999999999</v>
      </c>
      <c r="T15" s="20">
        <v>31.992999999999999</v>
      </c>
      <c r="U15" s="16" t="str">
        <f t="shared" si="1"/>
        <v/>
      </c>
      <c r="V15" s="59">
        <v>100.0552988311249</v>
      </c>
      <c r="W15" s="47">
        <v>101.55360526191697</v>
      </c>
      <c r="X15" s="47">
        <v>111.52066814253217</v>
      </c>
      <c r="Y15" s="47">
        <v>133.90707844231153</v>
      </c>
      <c r="Z15" s="47">
        <v>185.19463212971746</v>
      </c>
      <c r="AA15" s="47">
        <v>102.7181215387327</v>
      </c>
      <c r="AB15" s="47">
        <v>121.01294935872147</v>
      </c>
      <c r="AC15" s="47">
        <v>142.07094274571523</v>
      </c>
      <c r="AD15" s="60">
        <v>191.8471154864443</v>
      </c>
      <c r="AE15" s="16" t="str">
        <f t="shared" si="2"/>
        <v/>
      </c>
      <c r="AF15" s="47">
        <v>341.97931175277745</v>
      </c>
      <c r="AG15" s="47">
        <v>328.51520899455141</v>
      </c>
      <c r="AH15" s="47">
        <v>325.63410137686361</v>
      </c>
      <c r="AI15" s="47">
        <v>335.4562256069799</v>
      </c>
      <c r="AJ15" s="47">
        <v>368.88343608456603</v>
      </c>
      <c r="AK15" s="47">
        <v>309.58058677649228</v>
      </c>
      <c r="AL15" s="47">
        <v>315.65514819062429</v>
      </c>
      <c r="AM15" s="47">
        <v>324.51536919340316</v>
      </c>
      <c r="AN15" s="47">
        <v>359.22494487050756</v>
      </c>
      <c r="AO15" s="16" t="str">
        <f t="shared" si="3"/>
        <v/>
      </c>
      <c r="AP15" s="47">
        <v>325.78626781401545</v>
      </c>
      <c r="AQ15" s="47">
        <v>313.23918870885967</v>
      </c>
      <c r="AR15" s="47">
        <v>311.05341956149044</v>
      </c>
      <c r="AS15" s="47">
        <v>321.42091504907074</v>
      </c>
      <c r="AT15" s="47">
        <v>355.4153188632398</v>
      </c>
      <c r="AU15" s="47">
        <v>295.54527621858313</v>
      </c>
      <c r="AV15" s="47">
        <v>302.18703096929801</v>
      </c>
      <c r="AW15" s="47">
        <v>311.58294133558894</v>
      </c>
      <c r="AX15" s="47">
        <v>346.70011115009686</v>
      </c>
      <c r="AY15" s="16" t="str">
        <f t="shared" si="4"/>
        <v/>
      </c>
    </row>
    <row r="16" spans="1:51" x14ac:dyDescent="0.3">
      <c r="A16" s="9">
        <v>14</v>
      </c>
      <c r="B16" s="51">
        <v>0.39446022246124512</v>
      </c>
      <c r="C16" s="52">
        <v>0.36064934625028128</v>
      </c>
      <c r="D16" s="52">
        <v>0.33217702944104854</v>
      </c>
      <c r="E16" s="52">
        <v>0.3078713931404839</v>
      </c>
      <c r="F16" s="52">
        <v>0.28050504708355195</v>
      </c>
      <c r="G16" s="52">
        <v>0.3078713931404839</v>
      </c>
      <c r="H16" s="52">
        <v>0.28050504708355195</v>
      </c>
      <c r="I16" s="52">
        <v>0.25245454237519688</v>
      </c>
      <c r="J16" s="52">
        <v>0.22950412943199708</v>
      </c>
      <c r="K16" s="16" t="str">
        <f t="shared" si="0"/>
        <v/>
      </c>
      <c r="L16" s="20">
        <v>13.9314</v>
      </c>
      <c r="M16" s="20">
        <v>14.98</v>
      </c>
      <c r="N16" s="20">
        <v>17.227</v>
      </c>
      <c r="O16" s="20">
        <v>21.48132</v>
      </c>
      <c r="P16" s="20">
        <v>30.94868</v>
      </c>
      <c r="Q16" s="20">
        <v>16.478000000000002</v>
      </c>
      <c r="R16" s="20">
        <v>20.222999999999999</v>
      </c>
      <c r="S16" s="20">
        <v>24.716999999999999</v>
      </c>
      <c r="T16" s="20">
        <v>34.454000000000001</v>
      </c>
      <c r="U16" s="16" t="str">
        <f t="shared" si="1"/>
        <v/>
      </c>
      <c r="V16" s="59">
        <v>105.1021934749356</v>
      </c>
      <c r="W16" s="47">
        <v>107.03662200394631</v>
      </c>
      <c r="X16" s="47">
        <v>117.84414112848368</v>
      </c>
      <c r="Y16" s="47">
        <v>141.7861662511404</v>
      </c>
      <c r="Z16" s="47">
        <v>196.5052118772972</v>
      </c>
      <c r="AA16" s="47">
        <v>108.76205221496126</v>
      </c>
      <c r="AB16" s="47">
        <v>128.40369604760465</v>
      </c>
      <c r="AC16" s="47">
        <v>151.04899690897153</v>
      </c>
      <c r="AD16" s="60">
        <v>204.28149558640996</v>
      </c>
      <c r="AE16" s="16" t="str">
        <f t="shared" si="2"/>
        <v/>
      </c>
      <c r="AF16" s="47">
        <v>344.72767005996781</v>
      </c>
      <c r="AG16" s="47">
        <v>332.5399002872669</v>
      </c>
      <c r="AH16" s="47">
        <v>330.98488538663958</v>
      </c>
      <c r="AI16" s="47">
        <v>342.55034952643291</v>
      </c>
      <c r="AJ16" s="47">
        <v>379.25549202447974</v>
      </c>
      <c r="AK16" s="47">
        <v>315.15638910027144</v>
      </c>
      <c r="AL16" s="47">
        <v>322.78362087973989</v>
      </c>
      <c r="AM16" s="47">
        <v>333.3372305375085</v>
      </c>
      <c r="AN16" s="47">
        <v>371.17386417073646</v>
      </c>
      <c r="AO16" s="16" t="str">
        <f t="shared" si="3"/>
        <v/>
      </c>
      <c r="AP16" s="47">
        <v>328.93691100678672</v>
      </c>
      <c r="AQ16" s="47">
        <v>317.59232682918037</v>
      </c>
      <c r="AR16" s="47">
        <v>316.68052519141156</v>
      </c>
      <c r="AS16" s="47">
        <v>328.7528277983065</v>
      </c>
      <c r="AT16" s="47">
        <v>365.9872958199598</v>
      </c>
      <c r="AU16" s="47">
        <v>301.35886737214497</v>
      </c>
      <c r="AV16" s="47">
        <v>309.51542467521995</v>
      </c>
      <c r="AW16" s="47">
        <v>320.57103812795782</v>
      </c>
      <c r="AX16" s="47">
        <v>358.79099592033475</v>
      </c>
      <c r="AY16" s="16" t="str">
        <f t="shared" si="4"/>
        <v/>
      </c>
    </row>
    <row r="17" spans="1:51" x14ac:dyDescent="0.3">
      <c r="A17" s="9">
        <v>15</v>
      </c>
      <c r="B17" s="51">
        <v>0.38108477967143989</v>
      </c>
      <c r="C17" s="52">
        <v>0.3484203699853165</v>
      </c>
      <c r="D17" s="52">
        <v>0.3209134986706863</v>
      </c>
      <c r="E17" s="52">
        <v>0.29743202315819706</v>
      </c>
      <c r="F17" s="52">
        <v>0.27099362109969061</v>
      </c>
      <c r="G17" s="52">
        <v>0.29743202315819706</v>
      </c>
      <c r="H17" s="52">
        <v>0.27099362109969061</v>
      </c>
      <c r="I17" s="52">
        <v>0.24389425898972161</v>
      </c>
      <c r="J17" s="52">
        <v>0.22172205362701958</v>
      </c>
      <c r="K17" s="16" t="str">
        <f t="shared" si="0"/>
        <v/>
      </c>
      <c r="L17" s="20">
        <v>14.926500000000001</v>
      </c>
      <c r="M17" s="20">
        <v>16.05</v>
      </c>
      <c r="N17" s="20">
        <v>18.4575</v>
      </c>
      <c r="O17" s="20">
        <v>23.015699999999999</v>
      </c>
      <c r="P17" s="20">
        <v>33.159300000000002</v>
      </c>
      <c r="Q17" s="20">
        <v>17.655000000000001</v>
      </c>
      <c r="R17" s="20">
        <v>21.6675</v>
      </c>
      <c r="S17" s="20">
        <v>26.482500000000002</v>
      </c>
      <c r="T17" s="20">
        <v>36.914999999999999</v>
      </c>
      <c r="U17" s="16" t="str">
        <f t="shared" si="1"/>
        <v/>
      </c>
      <c r="V17" s="59">
        <v>110.17587725365262</v>
      </c>
      <c r="W17" s="47">
        <v>112.52971860505879</v>
      </c>
      <c r="X17" s="47">
        <v>124.16736764967993</v>
      </c>
      <c r="Y17" s="47">
        <v>149.65648208847938</v>
      </c>
      <c r="Z17" s="47">
        <v>207.79434308453824</v>
      </c>
      <c r="AA17" s="47">
        <v>114.79925404276661</v>
      </c>
      <c r="AB17" s="47">
        <v>135.78042747537592</v>
      </c>
      <c r="AC17" s="47">
        <v>160.00595276794422</v>
      </c>
      <c r="AD17" s="60">
        <v>216.68449856365891</v>
      </c>
      <c r="AE17" s="16" t="str">
        <f t="shared" si="2"/>
        <v/>
      </c>
      <c r="AF17" s="47">
        <v>348.20159376480478</v>
      </c>
      <c r="AG17" s="47">
        <v>337.11713033781717</v>
      </c>
      <c r="AH17" s="47">
        <v>336.77392913645843</v>
      </c>
      <c r="AI17" s="47">
        <v>350.0013808847354</v>
      </c>
      <c r="AJ17" s="47">
        <v>389.90439460635281</v>
      </c>
      <c r="AK17" s="47">
        <v>321.09068298807398</v>
      </c>
      <c r="AL17" s="47">
        <v>330.19496578520352</v>
      </c>
      <c r="AM17" s="47">
        <v>342.3772747774596</v>
      </c>
      <c r="AN17" s="47">
        <v>383.29202751283265</v>
      </c>
      <c r="AO17" s="16" t="str">
        <f t="shared" si="3"/>
        <v/>
      </c>
      <c r="AP17" s="47">
        <v>332.75551967512325</v>
      </c>
      <c r="AQ17" s="47">
        <v>322.45277230507367</v>
      </c>
      <c r="AR17" s="47">
        <v>322.70899625928013</v>
      </c>
      <c r="AS17" s="47">
        <v>336.41068749396533</v>
      </c>
      <c r="AT17" s="47">
        <v>376.81078462414177</v>
      </c>
      <c r="AU17" s="47">
        <v>307.49998959730385</v>
      </c>
      <c r="AV17" s="47">
        <v>317.10135580299249</v>
      </c>
      <c r="AW17" s="47">
        <v>329.75680204503112</v>
      </c>
      <c r="AX17" s="47">
        <v>371.0339641577628</v>
      </c>
      <c r="AY17" s="16" t="str">
        <f t="shared" si="4"/>
        <v/>
      </c>
    </row>
    <row r="18" spans="1:51" x14ac:dyDescent="0.3">
      <c r="A18" s="9">
        <v>16</v>
      </c>
      <c r="B18" s="51">
        <v>0.3689837512901526</v>
      </c>
      <c r="C18" s="52">
        <v>0.33735657260813939</v>
      </c>
      <c r="D18" s="52">
        <v>0.31072315898118086</v>
      </c>
      <c r="E18" s="52">
        <v>0.28798731808011907</v>
      </c>
      <c r="F18" s="52">
        <v>0.26238844536188627</v>
      </c>
      <c r="G18" s="52">
        <v>0.28798731808011907</v>
      </c>
      <c r="H18" s="52">
        <v>0.26238844536188627</v>
      </c>
      <c r="I18" s="52">
        <v>0.2361496008256975</v>
      </c>
      <c r="J18" s="52">
        <v>0.21468145529608873</v>
      </c>
      <c r="K18" s="16" t="str">
        <f t="shared" si="0"/>
        <v/>
      </c>
      <c r="L18" s="20">
        <v>15.9216</v>
      </c>
      <c r="M18" s="20">
        <v>17.12</v>
      </c>
      <c r="N18" s="20">
        <v>19.687999999999999</v>
      </c>
      <c r="O18" s="20">
        <v>24.550080000000001</v>
      </c>
      <c r="P18" s="20">
        <v>35.36992</v>
      </c>
      <c r="Q18" s="20">
        <v>18.832000000000001</v>
      </c>
      <c r="R18" s="20">
        <v>23.111999999999998</v>
      </c>
      <c r="S18" s="20">
        <v>28.248000000000001</v>
      </c>
      <c r="T18" s="20">
        <v>39.375999999999998</v>
      </c>
      <c r="U18" s="16" t="str">
        <f t="shared" si="1"/>
        <v/>
      </c>
      <c r="V18" s="59">
        <v>115.26723120638847</v>
      </c>
      <c r="W18" s="47">
        <v>118.02759575104987</v>
      </c>
      <c r="X18" s="47">
        <v>130.4871088206713</v>
      </c>
      <c r="Y18" s="47">
        <v>157.51607353757149</v>
      </c>
      <c r="Z18" s="47">
        <v>219.06150199590934</v>
      </c>
      <c r="AA18" s="47">
        <v>120.82822935239096</v>
      </c>
      <c r="AB18" s="47">
        <v>143.14280140100561</v>
      </c>
      <c r="AC18" s="47">
        <v>168.94256727329724</v>
      </c>
      <c r="AD18" s="60">
        <v>229.05798613351718</v>
      </c>
      <c r="AE18" s="16" t="str">
        <f t="shared" si="2"/>
        <v/>
      </c>
      <c r="AF18" s="47">
        <v>352.24404559816116</v>
      </c>
      <c r="AG18" s="47">
        <v>342.13029563072394</v>
      </c>
      <c r="AH18" s="47">
        <v>342.91024070033671</v>
      </c>
      <c r="AI18" s="47">
        <v>357.73572418908765</v>
      </c>
      <c r="AJ18" s="47">
        <v>400.77262608766415</v>
      </c>
      <c r="AK18" s="47">
        <v>327.31027572386631</v>
      </c>
      <c r="AL18" s="47">
        <v>337.83184894528051</v>
      </c>
      <c r="AM18" s="47">
        <v>351.59133956944578</v>
      </c>
      <c r="AN18" s="47">
        <v>395.54441061634549</v>
      </c>
      <c r="AO18" s="16" t="str">
        <f t="shared" si="3"/>
        <v/>
      </c>
      <c r="AP18" s="47">
        <v>337.09710049139875</v>
      </c>
      <c r="AQ18" s="47">
        <v>327.71307689449674</v>
      </c>
      <c r="AR18" s="47">
        <v>329.05511952342403</v>
      </c>
      <c r="AS18" s="47">
        <v>344.32688124390233</v>
      </c>
      <c r="AT18" s="47">
        <v>387.83305558948689</v>
      </c>
      <c r="AU18" s="47">
        <v>313.901432778681</v>
      </c>
      <c r="AV18" s="47">
        <v>324.89227844710337</v>
      </c>
      <c r="AW18" s="47">
        <v>339.09986532586061</v>
      </c>
      <c r="AX18" s="47">
        <v>383.3971126723041</v>
      </c>
      <c r="AY18" s="16" t="str">
        <f t="shared" si="4"/>
        <v/>
      </c>
    </row>
    <row r="19" spans="1:51" x14ac:dyDescent="0.3">
      <c r="A19" s="9">
        <v>17</v>
      </c>
      <c r="B19" s="51">
        <v>0.3579668189896319</v>
      </c>
      <c r="C19" s="52">
        <v>0.32728394879052058</v>
      </c>
      <c r="D19" s="52">
        <v>0.3014457423070584</v>
      </c>
      <c r="E19" s="52">
        <v>0.27938873677239556</v>
      </c>
      <c r="F19" s="52">
        <v>0.25455418239262712</v>
      </c>
      <c r="G19" s="52">
        <v>0.27938873677239556</v>
      </c>
      <c r="H19" s="52">
        <v>0.25455418239262712</v>
      </c>
      <c r="I19" s="52">
        <v>0.22909876415336441</v>
      </c>
      <c r="J19" s="52">
        <v>0.2082716037757858</v>
      </c>
      <c r="K19" s="16" t="str">
        <f t="shared" si="0"/>
        <v/>
      </c>
      <c r="L19" s="20">
        <v>16.916699999999999</v>
      </c>
      <c r="M19" s="20">
        <v>18.190000000000001</v>
      </c>
      <c r="N19" s="20">
        <v>20.918500000000002</v>
      </c>
      <c r="O19" s="20">
        <v>26.08446</v>
      </c>
      <c r="P19" s="20">
        <v>37.580539999999999</v>
      </c>
      <c r="Q19" s="20">
        <v>20.009</v>
      </c>
      <c r="R19" s="20">
        <v>24.5565</v>
      </c>
      <c r="S19" s="20">
        <v>30.013500000000001</v>
      </c>
      <c r="T19" s="20">
        <v>41.837000000000003</v>
      </c>
      <c r="U19" s="16" t="str">
        <f t="shared" si="1"/>
        <v/>
      </c>
      <c r="V19" s="59">
        <v>120.36989147990316</v>
      </c>
      <c r="W19" s="47">
        <v>123.52663294840343</v>
      </c>
      <c r="X19" s="47">
        <v>136.80125773236159</v>
      </c>
      <c r="Y19" s="47">
        <v>165.36382120098622</v>
      </c>
      <c r="Z19" s="47">
        <v>230.30672979041759</v>
      </c>
      <c r="AA19" s="47">
        <v>126.84811947077047</v>
      </c>
      <c r="AB19" s="47">
        <v>150.49084473236385</v>
      </c>
      <c r="AC19" s="47">
        <v>177.85971670448114</v>
      </c>
      <c r="AD19" s="60">
        <v>241.40374780653335</v>
      </c>
      <c r="AE19" s="16" t="str">
        <f t="shared" si="2"/>
        <v/>
      </c>
      <c r="AF19" s="47">
        <v>356.74006583586964</v>
      </c>
      <c r="AG19" s="47">
        <v>347.49324281030636</v>
      </c>
      <c r="AH19" s="47">
        <v>349.3261468934038</v>
      </c>
      <c r="AI19" s="47">
        <v>365.69840377272271</v>
      </c>
      <c r="AJ19" s="47">
        <v>411.81709882041145</v>
      </c>
      <c r="AK19" s="47">
        <v>333.76042655241952</v>
      </c>
      <c r="AL19" s="47">
        <v>345.65119515606017</v>
      </c>
      <c r="AM19" s="47">
        <v>360.94612466506572</v>
      </c>
      <c r="AN19" s="47">
        <v>407.90459850811709</v>
      </c>
      <c r="AO19" s="16" t="str">
        <f t="shared" si="3"/>
        <v/>
      </c>
      <c r="AP19" s="47">
        <v>341.85555072469049</v>
      </c>
      <c r="AQ19" s="47">
        <v>333.2938882163171</v>
      </c>
      <c r="AR19" s="47">
        <v>335.65667031841633</v>
      </c>
      <c r="AS19" s="47">
        <v>352.45093868291065</v>
      </c>
      <c r="AT19" s="47">
        <v>399.01464937079157</v>
      </c>
      <c r="AU19" s="47">
        <v>320.51296146260745</v>
      </c>
      <c r="AV19" s="47">
        <v>332.84874570644035</v>
      </c>
      <c r="AW19" s="47">
        <v>348.56982016169064</v>
      </c>
      <c r="AX19" s="47">
        <v>395.85641621395928</v>
      </c>
      <c r="AY19" s="16" t="str">
        <f t="shared" si="4"/>
        <v/>
      </c>
    </row>
    <row r="20" spans="1:51" x14ac:dyDescent="0.3">
      <c r="A20" s="9">
        <v>18</v>
      </c>
      <c r="B20" s="51">
        <v>0.34788121691322305</v>
      </c>
      <c r="C20" s="52">
        <v>0.31806282689208965</v>
      </c>
      <c r="D20" s="52">
        <v>0.29295260371639842</v>
      </c>
      <c r="E20" s="52">
        <v>0.2715170473469059</v>
      </c>
      <c r="F20" s="52">
        <v>0.24738219869384745</v>
      </c>
      <c r="G20" s="52">
        <v>0.2715170473469059</v>
      </c>
      <c r="H20" s="52">
        <v>0.24738219869384745</v>
      </c>
      <c r="I20" s="52">
        <v>0.22264397882446268</v>
      </c>
      <c r="J20" s="52">
        <v>0.20240361711314794</v>
      </c>
      <c r="K20" s="16" t="str">
        <f t="shared" si="0"/>
        <v/>
      </c>
      <c r="L20" s="20">
        <v>17.911799999999999</v>
      </c>
      <c r="M20" s="20">
        <v>19.260000000000002</v>
      </c>
      <c r="N20" s="20">
        <v>22.149000000000001</v>
      </c>
      <c r="O20" s="20">
        <v>27.618839999999999</v>
      </c>
      <c r="P20" s="20">
        <v>39.791159999999998</v>
      </c>
      <c r="Q20" s="20">
        <v>21.186</v>
      </c>
      <c r="R20" s="20">
        <v>26.001000000000001</v>
      </c>
      <c r="S20" s="20">
        <v>31.779</v>
      </c>
      <c r="T20" s="20">
        <v>44.298000000000002</v>
      </c>
      <c r="U20" s="16" t="str">
        <f t="shared" si="1"/>
        <v/>
      </c>
      <c r="V20" s="59">
        <v>125.47933741009182</v>
      </c>
      <c r="W20" s="47">
        <v>129.0243300511288</v>
      </c>
      <c r="X20" s="47">
        <v>143.10845420496298</v>
      </c>
      <c r="Y20" s="47">
        <v>173.19914179334432</v>
      </c>
      <c r="Z20" s="47">
        <v>241.53040442859282</v>
      </c>
      <c r="AA20" s="47">
        <v>132.85847696839522</v>
      </c>
      <c r="AB20" s="47">
        <v>157.82480444269135</v>
      </c>
      <c r="AC20" s="47">
        <v>186.75831848687955</v>
      </c>
      <c r="AD20" s="60">
        <v>253.72346741483213</v>
      </c>
      <c r="AE20" s="16" t="str">
        <f t="shared" si="2"/>
        <v/>
      </c>
      <c r="AF20" s="47">
        <v>361.6035467353106</v>
      </c>
      <c r="AG20" s="47">
        <v>353.14092747695304</v>
      </c>
      <c r="AH20" s="47">
        <v>355.97026954641336</v>
      </c>
      <c r="AI20" s="47">
        <v>373.8475307537546</v>
      </c>
      <c r="AJ20" s="47">
        <v>423.00491720242405</v>
      </c>
      <c r="AK20" s="47">
        <v>340.39937316794425</v>
      </c>
      <c r="AL20" s="47">
        <v>353.62001826959317</v>
      </c>
      <c r="AM20" s="47">
        <v>370.41605549990641</v>
      </c>
      <c r="AN20" s="47">
        <v>420.35231403634049</v>
      </c>
      <c r="AO20" s="16" t="str">
        <f t="shared" si="3"/>
        <v/>
      </c>
      <c r="AP20" s="47">
        <v>346.9514283415586</v>
      </c>
      <c r="AQ20" s="47">
        <v>339.13532533293227</v>
      </c>
      <c r="AR20" s="47">
        <v>342.46643489196811</v>
      </c>
      <c r="AS20" s="47">
        <v>360.74443261283517</v>
      </c>
      <c r="AT20" s="47">
        <v>410.32547355873396</v>
      </c>
      <c r="AU20" s="47">
        <v>327.29627502702488</v>
      </c>
      <c r="AV20" s="47">
        <v>340.94057462590308</v>
      </c>
      <c r="AW20" s="47">
        <v>358.14333830897033</v>
      </c>
      <c r="AX20" s="47">
        <v>408.39346089807219</v>
      </c>
      <c r="AY20" s="16" t="str">
        <f t="shared" si="4"/>
        <v/>
      </c>
    </row>
    <row r="21" spans="1:51" x14ac:dyDescent="0.3">
      <c r="A21" s="9">
        <v>19</v>
      </c>
      <c r="B21" s="51">
        <v>0.33860271235417261</v>
      </c>
      <c r="C21" s="52">
        <v>0.30957962272381506</v>
      </c>
      <c r="D21" s="52">
        <v>0.28513912619298748</v>
      </c>
      <c r="E21" s="52">
        <v>0.26427528769106151</v>
      </c>
      <c r="F21" s="52">
        <v>0.2407841510074116</v>
      </c>
      <c r="G21" s="52">
        <v>0.26427528769106151</v>
      </c>
      <c r="H21" s="52">
        <v>0.2407841510074116</v>
      </c>
      <c r="I21" s="52">
        <v>0.21670573590667044</v>
      </c>
      <c r="J21" s="52">
        <v>0.19700521446060948</v>
      </c>
      <c r="K21" s="16" t="str">
        <f t="shared" si="0"/>
        <v/>
      </c>
      <c r="L21" s="20">
        <v>18.9069</v>
      </c>
      <c r="M21" s="20">
        <v>20.329999999999998</v>
      </c>
      <c r="N21" s="20">
        <v>23.3795</v>
      </c>
      <c r="O21" s="20">
        <v>29.153220000000001</v>
      </c>
      <c r="P21" s="20">
        <v>42.001779999999997</v>
      </c>
      <c r="Q21" s="20">
        <v>22.363</v>
      </c>
      <c r="R21" s="20">
        <v>27.445499999999999</v>
      </c>
      <c r="S21" s="20">
        <v>33.544499999999999</v>
      </c>
      <c r="T21" s="20">
        <v>46.759</v>
      </c>
      <c r="U21" s="16" t="str">
        <f t="shared" si="1"/>
        <v/>
      </c>
      <c r="V21" s="59">
        <v>130.59231254414442</v>
      </c>
      <c r="W21" s="47">
        <v>134.51895122877104</v>
      </c>
      <c r="X21" s="47">
        <v>149.40783966548906</v>
      </c>
      <c r="Y21" s="47">
        <v>181.02180082471361</v>
      </c>
      <c r="Z21" s="47">
        <v>252.73310037557147</v>
      </c>
      <c r="AA21" s="47">
        <v>138.85912197153763</v>
      </c>
      <c r="AB21" s="47">
        <v>165.14505590852926</v>
      </c>
      <c r="AC21" s="47">
        <v>195.6392870096557</v>
      </c>
      <c r="AD21" s="60">
        <v>266.01871080680945</v>
      </c>
      <c r="AE21" s="16" t="str">
        <f t="shared" si="2"/>
        <v/>
      </c>
      <c r="AF21" s="47">
        <v>366.76870703010883</v>
      </c>
      <c r="AG21" s="47">
        <v>359.02331797262894</v>
      </c>
      <c r="AH21" s="47">
        <v>362.80289978775238</v>
      </c>
      <c r="AI21" s="47">
        <v>382.15063431375745</v>
      </c>
      <c r="AJ21" s="47">
        <v>434.31055001113577</v>
      </c>
      <c r="AK21" s="47">
        <v>347.19470058740046</v>
      </c>
      <c r="AL21" s="47">
        <v>361.71263565626361</v>
      </c>
      <c r="AM21" s="47">
        <v>379.98117482597905</v>
      </c>
      <c r="AN21" s="47">
        <v>432.87175049497625</v>
      </c>
      <c r="AO21" s="16" t="str">
        <f t="shared" si="3"/>
        <v/>
      </c>
      <c r="AP21" s="47">
        <v>352.32406952613513</v>
      </c>
      <c r="AQ21" s="47">
        <v>345.19135139385952</v>
      </c>
      <c r="AR21" s="47">
        <v>349.44794533200633</v>
      </c>
      <c r="AS21" s="47">
        <v>369.1775988697832</v>
      </c>
      <c r="AT21" s="47">
        <v>421.74219944126338</v>
      </c>
      <c r="AU21" s="47">
        <v>334.22166514342626</v>
      </c>
      <c r="AV21" s="47">
        <v>349.14428508639133</v>
      </c>
      <c r="AW21" s="47">
        <v>367.80223568462389</v>
      </c>
      <c r="AX21" s="47">
        <v>420.99391602957468</v>
      </c>
      <c r="AY21" s="16" t="str">
        <f t="shared" si="4"/>
        <v/>
      </c>
    </row>
    <row r="22" spans="1:51" x14ac:dyDescent="0.3">
      <c r="A22" s="9">
        <v>20</v>
      </c>
      <c r="B22" s="51">
        <v>0.33002910019106269</v>
      </c>
      <c r="C22" s="52">
        <v>0.30174089160325734</v>
      </c>
      <c r="D22" s="52">
        <v>0.277919242266158</v>
      </c>
      <c r="E22" s="52">
        <v>0.25758368795400011</v>
      </c>
      <c r="F22" s="52">
        <v>0.23468736013586675</v>
      </c>
      <c r="G22" s="52">
        <v>0.25758368795400011</v>
      </c>
      <c r="H22" s="52">
        <v>0.23468736013586675</v>
      </c>
      <c r="I22" s="52">
        <v>0.2112186241222801</v>
      </c>
      <c r="J22" s="52">
        <v>0.19201693102025463</v>
      </c>
      <c r="K22" s="16" t="str">
        <f t="shared" si="0"/>
        <v/>
      </c>
      <c r="L22" s="20">
        <v>19.902000000000001</v>
      </c>
      <c r="M22" s="20">
        <v>21.4</v>
      </c>
      <c r="N22" s="20">
        <v>24.61</v>
      </c>
      <c r="O22" s="20">
        <v>30.6876</v>
      </c>
      <c r="P22" s="20">
        <v>44.212400000000002</v>
      </c>
      <c r="Q22" s="20">
        <v>23.54</v>
      </c>
      <c r="R22" s="20">
        <v>28.89</v>
      </c>
      <c r="S22" s="20">
        <v>35.31</v>
      </c>
      <c r="T22" s="20">
        <v>49.22</v>
      </c>
      <c r="U22" s="16" t="str">
        <f t="shared" si="1"/>
        <v/>
      </c>
      <c r="V22" s="59">
        <v>135.70644608551035</v>
      </c>
      <c r="W22" s="47">
        <v>140.00929174213252</v>
      </c>
      <c r="X22" s="47">
        <v>155.69889724637906</v>
      </c>
      <c r="Y22" s="47">
        <v>188.83179178791141</v>
      </c>
      <c r="Z22" s="47">
        <v>263.91550105138867</v>
      </c>
      <c r="AA22" s="47">
        <v>144.85004948863497</v>
      </c>
      <c r="AB22" s="47">
        <v>172.45204570153666</v>
      </c>
      <c r="AC22" s="47">
        <v>204.50350914035289</v>
      </c>
      <c r="AD22" s="60">
        <v>278.29092469462955</v>
      </c>
      <c r="AE22" s="16" t="str">
        <f t="shared" si="2"/>
        <v/>
      </c>
      <c r="AF22" s="47">
        <v>372.18442480437625</v>
      </c>
      <c r="AG22" s="47">
        <v>365.10129946372496</v>
      </c>
      <c r="AH22" s="47">
        <v>369.79286542344698</v>
      </c>
      <c r="AI22" s="47">
        <v>390.58216258836848</v>
      </c>
      <c r="AJ22" s="47">
        <v>445.71389398529709</v>
      </c>
      <c r="AK22" s="47">
        <v>354.12086631979247</v>
      </c>
      <c r="AL22" s="47">
        <v>369.90875816557593</v>
      </c>
      <c r="AM22" s="47">
        <v>389.62568918954298</v>
      </c>
      <c r="AN22" s="47">
        <v>445.45041874019364</v>
      </c>
      <c r="AO22" s="16" t="str">
        <f t="shared" si="3"/>
        <v/>
      </c>
      <c r="AP22" s="47">
        <v>357.92634983137998</v>
      </c>
      <c r="AQ22" s="47">
        <v>351.42599349031974</v>
      </c>
      <c r="AR22" s="47">
        <v>356.57259190093822</v>
      </c>
      <c r="AS22" s="47">
        <v>377.7270345319439</v>
      </c>
      <c r="AT22" s="47">
        <v>433.24648009437237</v>
      </c>
      <c r="AU22" s="47">
        <v>341.26573826336784</v>
      </c>
      <c r="AV22" s="47">
        <v>357.44134427465121</v>
      </c>
      <c r="AW22" s="47">
        <v>377.53213869671839</v>
      </c>
      <c r="AX22" s="47">
        <v>433.64647815218558</v>
      </c>
      <c r="AY22" s="16" t="str">
        <f t="shared" si="4"/>
        <v/>
      </c>
    </row>
    <row r="23" spans="1:51" x14ac:dyDescent="0.3">
      <c r="A23" s="9">
        <v>21</v>
      </c>
      <c r="B23" s="51">
        <v>0.32207542295159675</v>
      </c>
      <c r="C23" s="52">
        <v>0.29446895812717416</v>
      </c>
      <c r="D23" s="52">
        <v>0.27122140880134465</v>
      </c>
      <c r="E23" s="52">
        <v>0.251375939864661</v>
      </c>
      <c r="F23" s="52">
        <v>0.22903141187669115</v>
      </c>
      <c r="G23" s="52">
        <v>0.251375939864661</v>
      </c>
      <c r="H23" s="52">
        <v>0.22903141187669115</v>
      </c>
      <c r="I23" s="52">
        <v>0.20612827068902198</v>
      </c>
      <c r="J23" s="52">
        <v>0.18738933699001994</v>
      </c>
      <c r="K23" s="16" t="str">
        <f t="shared" si="0"/>
        <v/>
      </c>
      <c r="L23" s="20">
        <v>20.897099999999998</v>
      </c>
      <c r="M23" s="20">
        <v>22.47</v>
      </c>
      <c r="N23" s="20">
        <v>25.840499999999999</v>
      </c>
      <c r="O23" s="20">
        <v>32.221980000000002</v>
      </c>
      <c r="P23" s="20">
        <v>46.423020000000001</v>
      </c>
      <c r="Q23" s="20">
        <v>24.716999999999999</v>
      </c>
      <c r="R23" s="20">
        <v>30.334499999999998</v>
      </c>
      <c r="S23" s="20">
        <v>37.075499999999998</v>
      </c>
      <c r="T23" s="20">
        <v>51.680999999999997</v>
      </c>
      <c r="U23" s="16" t="str">
        <f t="shared" si="1"/>
        <v/>
      </c>
      <c r="V23" s="59">
        <v>140.81999903162588</v>
      </c>
      <c r="W23" s="47">
        <v>145.49452155583546</v>
      </c>
      <c r="X23" s="47">
        <v>161.98134524359264</v>
      </c>
      <c r="Y23" s="47">
        <v>196.62925681605623</v>
      </c>
      <c r="Z23" s="47">
        <v>275.07834368125941</v>
      </c>
      <c r="AA23" s="47">
        <v>150.83136854788131</v>
      </c>
      <c r="AB23" s="47">
        <v>179.74625555164579</v>
      </c>
      <c r="AC23" s="47">
        <v>213.35183131427414</v>
      </c>
      <c r="AD23" s="60">
        <v>290.54144121079207</v>
      </c>
      <c r="AE23" s="16" t="str">
        <f t="shared" si="2"/>
        <v/>
      </c>
      <c r="AF23" s="47">
        <v>377.81036868154206</v>
      </c>
      <c r="AG23" s="47">
        <v>371.34385138745358</v>
      </c>
      <c r="AH23" s="47">
        <v>376.91535716820755</v>
      </c>
      <c r="AI23" s="47">
        <v>399.12173963510298</v>
      </c>
      <c r="AJ23" s="47">
        <v>457.19891714303481</v>
      </c>
      <c r="AK23" s="47">
        <v>361.15747330459288</v>
      </c>
      <c r="AL23" s="47">
        <v>378.19215013143105</v>
      </c>
      <c r="AM23" s="47">
        <v>399.33694441494646</v>
      </c>
      <c r="AN23" s="47">
        <v>458.07833263895014</v>
      </c>
      <c r="AO23" s="16" t="str">
        <f t="shared" si="3"/>
        <v/>
      </c>
      <c r="AP23" s="47">
        <v>363.72110834617922</v>
      </c>
      <c r="AQ23" s="47">
        <v>357.810738248539</v>
      </c>
      <c r="AR23" s="47">
        <v>363.81761976278852</v>
      </c>
      <c r="AS23" s="47">
        <v>386.37409303858419</v>
      </c>
      <c r="AT23" s="47">
        <v>444.82370254568872</v>
      </c>
      <c r="AU23" s="47">
        <v>348.40982670807421</v>
      </c>
      <c r="AV23" s="47">
        <v>365.81693553408502</v>
      </c>
      <c r="AW23" s="47">
        <v>387.32154465118697</v>
      </c>
      <c r="AX23" s="47">
        <v>446.34212548322114</v>
      </c>
      <c r="AY23" s="16" t="str">
        <f t="shared" si="4"/>
        <v/>
      </c>
    </row>
    <row r="24" spans="1:51" x14ac:dyDescent="0.3">
      <c r="A24" s="9">
        <v>22</v>
      </c>
      <c r="B24" s="51">
        <v>0.31467040039456362</v>
      </c>
      <c r="C24" s="52">
        <v>0.28769865178931525</v>
      </c>
      <c r="D24" s="52">
        <v>0.26498560033226409</v>
      </c>
      <c r="E24" s="52">
        <v>0.24559641006404956</v>
      </c>
      <c r="F24" s="52">
        <v>0.22376561805835637</v>
      </c>
      <c r="G24" s="52">
        <v>0.24559641006404956</v>
      </c>
      <c r="H24" s="52">
        <v>0.22376561805835637</v>
      </c>
      <c r="I24" s="52">
        <v>0.20138905625252077</v>
      </c>
      <c r="J24" s="52">
        <v>0.18308096022956422</v>
      </c>
      <c r="K24" s="16" t="str">
        <f t="shared" si="0"/>
        <v/>
      </c>
      <c r="L24" s="20">
        <v>21.892199999999999</v>
      </c>
      <c r="M24" s="20">
        <v>23.54</v>
      </c>
      <c r="N24" s="20">
        <v>27.071000000000002</v>
      </c>
      <c r="O24" s="20">
        <v>33.756360000000001</v>
      </c>
      <c r="P24" s="20">
        <v>48.63364</v>
      </c>
      <c r="Q24" s="20">
        <v>25.893999999999998</v>
      </c>
      <c r="R24" s="20">
        <v>31.779</v>
      </c>
      <c r="S24" s="20">
        <v>38.841000000000001</v>
      </c>
      <c r="T24" s="20">
        <v>54.142000000000003</v>
      </c>
      <c r="U24" s="16" t="str">
        <f t="shared" si="1"/>
        <v/>
      </c>
      <c r="V24" s="59">
        <v>145.93169013966414</v>
      </c>
      <c r="W24" s="47">
        <v>150.97407833239848</v>
      </c>
      <c r="X24" s="47">
        <v>168.2550648369515</v>
      </c>
      <c r="Y24" s="47">
        <v>204.4144338111301</v>
      </c>
      <c r="Z24" s="47">
        <v>286.22238445046997</v>
      </c>
      <c r="AA24" s="47">
        <v>156.8032616403369</v>
      </c>
      <c r="AB24" s="47">
        <v>187.02817957799346</v>
      </c>
      <c r="AC24" s="47">
        <v>222.18505347556408</v>
      </c>
      <c r="AD24" s="60">
        <v>302.77148518154416</v>
      </c>
      <c r="AE24" s="16" t="str">
        <f t="shared" si="2"/>
        <v/>
      </c>
      <c r="AF24" s="47">
        <v>383.61429430081876</v>
      </c>
      <c r="AG24" s="47">
        <v>377.72605861469924</v>
      </c>
      <c r="AH24" s="47">
        <v>384.15038753513716</v>
      </c>
      <c r="AI24" s="47">
        <v>407.75292416276017</v>
      </c>
      <c r="AJ24" s="47">
        <v>468.75268892064406</v>
      </c>
      <c r="AK24" s="47">
        <v>368.2880393047999</v>
      </c>
      <c r="AL24" s="47">
        <v>386.54967011349476</v>
      </c>
      <c r="AM24" s="47">
        <v>409.10468917732157</v>
      </c>
      <c r="AN24" s="47">
        <v>470.74742244541147</v>
      </c>
      <c r="AO24" s="16" t="str">
        <f t="shared" si="3"/>
        <v/>
      </c>
      <c r="AP24" s="47">
        <v>369.67864934646826</v>
      </c>
      <c r="AQ24" s="47">
        <v>364.32269710310442</v>
      </c>
      <c r="AR24" s="47">
        <v>371.16470912891191</v>
      </c>
      <c r="AS24" s="47">
        <v>395.10374169206739</v>
      </c>
      <c r="AT24" s="47">
        <v>456.4620961639078</v>
      </c>
      <c r="AU24" s="47">
        <v>355.63885683410712</v>
      </c>
      <c r="AV24" s="47">
        <v>374.25907735675855</v>
      </c>
      <c r="AW24" s="47">
        <v>397.16114669667854</v>
      </c>
      <c r="AX24" s="47">
        <v>459.07358134397907</v>
      </c>
      <c r="AY24" s="16" t="str">
        <f t="shared" si="4"/>
        <v/>
      </c>
    </row>
    <row r="25" spans="1:51" x14ac:dyDescent="0.3">
      <c r="A25" s="9">
        <v>23</v>
      </c>
      <c r="B25" s="51">
        <v>0.30775372278739016</v>
      </c>
      <c r="C25" s="52">
        <v>0.28137483226275661</v>
      </c>
      <c r="D25" s="52">
        <v>0.25916102971569699</v>
      </c>
      <c r="E25" s="52">
        <v>0.24019802754137767</v>
      </c>
      <c r="F25" s="52">
        <v>0.21884709175992198</v>
      </c>
      <c r="G25" s="52">
        <v>0.24019802754137767</v>
      </c>
      <c r="H25" s="52">
        <v>0.21884709175992198</v>
      </c>
      <c r="I25" s="52">
        <v>0.19696238258392967</v>
      </c>
      <c r="J25" s="52">
        <v>0.17905671143993609</v>
      </c>
      <c r="K25" s="16" t="str">
        <f t="shared" si="0"/>
        <v/>
      </c>
      <c r="L25" s="20">
        <v>22.8873</v>
      </c>
      <c r="M25" s="20">
        <v>24.61</v>
      </c>
      <c r="N25" s="20">
        <v>28.301500000000001</v>
      </c>
      <c r="O25" s="20">
        <v>35.29074</v>
      </c>
      <c r="P25" s="20">
        <v>50.844259999999998</v>
      </c>
      <c r="Q25" s="20">
        <v>27.071000000000002</v>
      </c>
      <c r="R25" s="20">
        <v>33.223500000000001</v>
      </c>
      <c r="S25" s="20">
        <v>40.606499999999997</v>
      </c>
      <c r="T25" s="20">
        <v>56.603000000000002</v>
      </c>
      <c r="U25" s="16" t="str">
        <f t="shared" si="1"/>
        <v/>
      </c>
      <c r="V25" s="59">
        <v>151.04057429367302</v>
      </c>
      <c r="W25" s="47">
        <v>156.44759291689132</v>
      </c>
      <c r="X25" s="47">
        <v>174.52005029874545</v>
      </c>
      <c r="Y25" s="47">
        <v>212.18762081251643</v>
      </c>
      <c r="Z25" s="47">
        <v>297.34837658816275</v>
      </c>
      <c r="AA25" s="47">
        <v>162.7659573875649</v>
      </c>
      <c r="AB25" s="47">
        <v>194.29830996806373</v>
      </c>
      <c r="AC25" s="47">
        <v>231.00392707029059</v>
      </c>
      <c r="AD25" s="60">
        <v>314.982182469789</v>
      </c>
      <c r="AE25" s="16" t="str">
        <f t="shared" si="2"/>
        <v/>
      </c>
      <c r="AF25" s="47">
        <v>389.57011573103131</v>
      </c>
      <c r="AG25" s="47">
        <v>384.22768216777916</v>
      </c>
      <c r="AH25" s="47">
        <v>391.48167725832798</v>
      </c>
      <c r="AI25" s="47">
        <v>416.46230907589745</v>
      </c>
      <c r="AJ25" s="47">
        <v>480.3646742943821</v>
      </c>
      <c r="AK25" s="47">
        <v>375.49910365565529</v>
      </c>
      <c r="AL25" s="47">
        <v>394.97057173864584</v>
      </c>
      <c r="AM25" s="47">
        <v>418.92053632585493</v>
      </c>
      <c r="AN25" s="47">
        <v>483.45110505736363</v>
      </c>
      <c r="AO25" s="16" t="str">
        <f t="shared" si="3"/>
        <v/>
      </c>
      <c r="AP25" s="47">
        <v>375.77496040089517</v>
      </c>
      <c r="AQ25" s="47">
        <v>370.94328806417008</v>
      </c>
      <c r="AR25" s="47">
        <v>378.59894958301379</v>
      </c>
      <c r="AS25" s="47">
        <v>403.90373314758057</v>
      </c>
      <c r="AT25" s="47">
        <v>468.15208406270369</v>
      </c>
      <c r="AU25" s="47">
        <v>362.94052772733829</v>
      </c>
      <c r="AV25" s="47">
        <v>382.75798150696738</v>
      </c>
      <c r="AW25" s="47">
        <v>407.04334028760138</v>
      </c>
      <c r="AX25" s="47">
        <v>471.83492136469556</v>
      </c>
      <c r="AY25" s="16" t="str">
        <f t="shared" si="4"/>
        <v/>
      </c>
    </row>
    <row r="26" spans="1:51" x14ac:dyDescent="0.3">
      <c r="A26" s="9">
        <v>24</v>
      </c>
      <c r="B26" s="51">
        <v>0.30127397134629597</v>
      </c>
      <c r="C26" s="52">
        <v>0.27545048808804179</v>
      </c>
      <c r="D26" s="52">
        <v>0.25370439692319641</v>
      </c>
      <c r="E26" s="52">
        <v>0.23514066056296254</v>
      </c>
      <c r="F26" s="52">
        <v>0.21423926851292147</v>
      </c>
      <c r="G26" s="52">
        <v>0.23514066056296254</v>
      </c>
      <c r="H26" s="52">
        <v>0.21423926851292147</v>
      </c>
      <c r="I26" s="52">
        <v>0.19281534166162931</v>
      </c>
      <c r="J26" s="52">
        <v>0.17528667423784489</v>
      </c>
      <c r="K26" s="16" t="str">
        <f t="shared" si="0"/>
        <v/>
      </c>
      <c r="L26" s="20">
        <v>23.882400000000001</v>
      </c>
      <c r="M26" s="20">
        <v>25.68</v>
      </c>
      <c r="N26" s="20">
        <v>29.532</v>
      </c>
      <c r="O26" s="20">
        <v>36.825119999999998</v>
      </c>
      <c r="P26" s="20">
        <v>53.054879999999997</v>
      </c>
      <c r="Q26" s="20">
        <v>28.248000000000001</v>
      </c>
      <c r="R26" s="20">
        <v>34.667999999999999</v>
      </c>
      <c r="S26" s="20">
        <v>42.372</v>
      </c>
      <c r="T26" s="20">
        <v>59.064</v>
      </c>
      <c r="U26" s="16" t="str">
        <f t="shared" si="1"/>
        <v/>
      </c>
      <c r="V26" s="59">
        <v>156.14595603767265</v>
      </c>
      <c r="W26" s="47">
        <v>161.91483664569816</v>
      </c>
      <c r="X26" s="47">
        <v>180.77637424925643</v>
      </c>
      <c r="Y26" s="47">
        <v>219.94915178951246</v>
      </c>
      <c r="Z26" s="47">
        <v>308.45705678641457</v>
      </c>
      <c r="AA26" s="47">
        <v>168.71971197242937</v>
      </c>
      <c r="AB26" s="47">
        <v>201.55712810341709</v>
      </c>
      <c r="AC26" s="47">
        <v>239.80915540730572</v>
      </c>
      <c r="AD26" s="60">
        <v>327.1745684907126</v>
      </c>
      <c r="AE26" s="16" t="str">
        <f t="shared" si="2"/>
        <v/>
      </c>
      <c r="AF26" s="47">
        <v>395.65650421107421</v>
      </c>
      <c r="AG26" s="47">
        <v>390.83211384118306</v>
      </c>
      <c r="AH26" s="47">
        <v>398.89583684102746</v>
      </c>
      <c r="AI26" s="47">
        <v>425.23885735562232</v>
      </c>
      <c r="AJ26" s="47">
        <v>492.02621171436022</v>
      </c>
      <c r="AK26" s="47">
        <v>382.77956805482285</v>
      </c>
      <c r="AL26" s="47">
        <v>403.44598584440723</v>
      </c>
      <c r="AM26" s="47">
        <v>428.7775626343909</v>
      </c>
      <c r="AN26" s="47">
        <v>496.18396434228748</v>
      </c>
      <c r="AO26" s="16" t="str">
        <f t="shared" si="3"/>
        <v/>
      </c>
      <c r="AP26" s="47">
        <v>381.99041794161195</v>
      </c>
      <c r="AQ26" s="47">
        <v>377.65727178516102</v>
      </c>
      <c r="AR26" s="47">
        <v>386.10808645167498</v>
      </c>
      <c r="AS26" s="47">
        <v>412.76399457861964</v>
      </c>
      <c r="AT26" s="47">
        <v>479.88580365218212</v>
      </c>
      <c r="AU26" s="47">
        <v>370.30470527782012</v>
      </c>
      <c r="AV26" s="47">
        <v>391.30557778222925</v>
      </c>
      <c r="AW26" s="47">
        <v>416.96185666373464</v>
      </c>
      <c r="AX26" s="47">
        <v>484.62128151039951</v>
      </c>
      <c r="AY26" s="16" t="str">
        <f t="shared" si="4"/>
        <v/>
      </c>
    </row>
    <row r="27" spans="1:51" x14ac:dyDescent="0.3">
      <c r="A27" s="9">
        <v>25</v>
      </c>
      <c r="B27" s="51">
        <v>0.29518700103212198</v>
      </c>
      <c r="C27" s="52">
        <v>0.26988525808651148</v>
      </c>
      <c r="D27" s="52">
        <v>0.24857852718494478</v>
      </c>
      <c r="E27" s="52">
        <v>0.23038985446409524</v>
      </c>
      <c r="F27" s="52">
        <v>0.20991075628950892</v>
      </c>
      <c r="G27" s="52">
        <v>0.23038985446409524</v>
      </c>
      <c r="H27" s="52">
        <v>0.20991075628950892</v>
      </c>
      <c r="I27" s="52">
        <v>0.188919680660558</v>
      </c>
      <c r="J27" s="52">
        <v>0.17174516423687103</v>
      </c>
      <c r="K27" s="16" t="str">
        <f t="shared" si="0"/>
        <v/>
      </c>
      <c r="L27" s="20">
        <v>24.877500000000001</v>
      </c>
      <c r="M27" s="20">
        <v>26.75</v>
      </c>
      <c r="N27" s="20">
        <v>30.762499999999999</v>
      </c>
      <c r="O27" s="20">
        <v>38.359499999999997</v>
      </c>
      <c r="P27" s="20">
        <v>55.265500000000003</v>
      </c>
      <c r="Q27" s="20">
        <v>29.425000000000001</v>
      </c>
      <c r="R27" s="20">
        <v>36.112499999999997</v>
      </c>
      <c r="S27" s="20">
        <v>44.137500000000003</v>
      </c>
      <c r="T27" s="20">
        <v>61.524999999999999</v>
      </c>
      <c r="U27" s="16" t="str">
        <f t="shared" si="1"/>
        <v/>
      </c>
      <c r="V27" s="59">
        <v>161.24732717565499</v>
      </c>
      <c r="W27" s="47">
        <v>167.37568358588356</v>
      </c>
      <c r="X27" s="47">
        <v>187.02416315174347</v>
      </c>
      <c r="Y27" s="47">
        <v>227.69938011699284</v>
      </c>
      <c r="Z27" s="47">
        <v>319.54913704139977</v>
      </c>
      <c r="AA27" s="47">
        <v>174.66479646352309</v>
      </c>
      <c r="AB27" s="47">
        <v>208.80509922840739</v>
      </c>
      <c r="AC27" s="47">
        <v>248.60139536322669</v>
      </c>
      <c r="AD27" s="60">
        <v>339.34959642705252</v>
      </c>
      <c r="AE27" s="16" t="str">
        <f t="shared" si="2"/>
        <v/>
      </c>
      <c r="AF27" s="47">
        <v>401.85585315593488</v>
      </c>
      <c r="AG27" s="47">
        <v>397.52559944544441</v>
      </c>
      <c r="AH27" s="47">
        <v>406.38175574683089</v>
      </c>
      <c r="AI27" s="47">
        <v>434.07340489720167</v>
      </c>
      <c r="AJ27" s="47">
        <v>503.73012135860358</v>
      </c>
      <c r="AK27" s="47">
        <v>390.12020276396134</v>
      </c>
      <c r="AL27" s="47">
        <v>411.96853130423921</v>
      </c>
      <c r="AM27" s="47">
        <v>438.67000717500889</v>
      </c>
      <c r="AN27" s="47">
        <v>508.94151003412497</v>
      </c>
      <c r="AO27" s="16" t="str">
        <f t="shared" si="3"/>
        <v/>
      </c>
      <c r="AP27" s="47">
        <v>388.30883136675754</v>
      </c>
      <c r="AQ27" s="47">
        <v>384.45203549758708</v>
      </c>
      <c r="AR27" s="47">
        <v>393.68195853857202</v>
      </c>
      <c r="AS27" s="47">
        <v>421.67617057507084</v>
      </c>
      <c r="AT27" s="47">
        <v>491.6567470667315</v>
      </c>
      <c r="AU27" s="47">
        <v>377.7229684418304</v>
      </c>
      <c r="AV27" s="47">
        <v>399.89515701236706</v>
      </c>
      <c r="AW27" s="47">
        <v>426.91148678813477</v>
      </c>
      <c r="AX27" s="47">
        <v>497.42863803599988</v>
      </c>
      <c r="AY27" s="16" t="str">
        <f t="shared" si="4"/>
        <v/>
      </c>
    </row>
    <row r="28" spans="1:51" x14ac:dyDescent="0.3">
      <c r="A28" s="9">
        <v>26</v>
      </c>
      <c r="B28" s="51">
        <v>0.28945466892725441</v>
      </c>
      <c r="C28" s="52">
        <v>0.26464426873348978</v>
      </c>
      <c r="D28" s="52">
        <v>0.24375130014926688</v>
      </c>
      <c r="E28" s="52">
        <v>0.22591583916273528</v>
      </c>
      <c r="F28" s="52">
        <v>0.20583443123715869</v>
      </c>
      <c r="G28" s="52">
        <v>0.22591583916273528</v>
      </c>
      <c r="H28" s="52">
        <v>0.20583443123715869</v>
      </c>
      <c r="I28" s="52">
        <v>0.18525098811344284</v>
      </c>
      <c r="J28" s="52">
        <v>0.16840998919403891</v>
      </c>
      <c r="K28" s="16" t="str">
        <f t="shared" si="0"/>
        <v/>
      </c>
      <c r="L28" s="20">
        <v>25.872599999999998</v>
      </c>
      <c r="M28" s="20">
        <v>27.82</v>
      </c>
      <c r="N28" s="20">
        <v>31.992999999999999</v>
      </c>
      <c r="O28" s="20">
        <v>39.893880000000003</v>
      </c>
      <c r="P28" s="20">
        <v>57.476120000000002</v>
      </c>
      <c r="Q28" s="20">
        <v>30.602</v>
      </c>
      <c r="R28" s="20">
        <v>37.557000000000002</v>
      </c>
      <c r="S28" s="20">
        <v>45.902999999999999</v>
      </c>
      <c r="T28" s="20">
        <v>63.985999999999997</v>
      </c>
      <c r="U28" s="16" t="str">
        <f t="shared" si="1"/>
        <v/>
      </c>
      <c r="V28" s="59">
        <v>166.34432113356087</v>
      </c>
      <c r="W28" s="47">
        <v>172.83008315712189</v>
      </c>
      <c r="X28" s="47">
        <v>193.263579879785</v>
      </c>
      <c r="Y28" s="47">
        <v>235.43866728387857</v>
      </c>
      <c r="Z28" s="47">
        <v>330.62530004033135</v>
      </c>
      <c r="AA28" s="47">
        <v>180.60148815360282</v>
      </c>
      <c r="AB28" s="47">
        <v>216.04266943584091</v>
      </c>
      <c r="AC28" s="47">
        <v>257.38125980594907</v>
      </c>
      <c r="AD28" s="60">
        <v>351.50814491130012</v>
      </c>
      <c r="AE28" s="16" t="str">
        <f t="shared" si="2"/>
        <v/>
      </c>
      <c r="AF28" s="47">
        <v>408.15350228557145</v>
      </c>
      <c r="AG28" s="47">
        <v>404.29665336670473</v>
      </c>
      <c r="AH28" s="47">
        <v>413.93014021222177</v>
      </c>
      <c r="AI28" s="47">
        <v>442.95828328347613</v>
      </c>
      <c r="AJ28" s="47">
        <v>515.47040730032893</v>
      </c>
      <c r="AK28" s="47">
        <v>397.51327169191143</v>
      </c>
      <c r="AL28" s="47">
        <v>420.53201869016777</v>
      </c>
      <c r="AM28" s="47">
        <v>448.59304108375773</v>
      </c>
      <c r="AN28" s="47">
        <v>521.71999359787912</v>
      </c>
      <c r="AO28" s="16" t="str">
        <f t="shared" si="3"/>
        <v/>
      </c>
      <c r="AP28" s="47">
        <v>394.71672661012661</v>
      </c>
      <c r="AQ28" s="47">
        <v>391.31705344750264</v>
      </c>
      <c r="AR28" s="47">
        <v>401.31207279796763</v>
      </c>
      <c r="AS28" s="47">
        <v>430.63327644646864</v>
      </c>
      <c r="AT28" s="47">
        <v>503.459487945256</v>
      </c>
      <c r="AU28" s="47">
        <v>385.18826485490399</v>
      </c>
      <c r="AV28" s="47">
        <v>408.52109933509485</v>
      </c>
      <c r="AW28" s="47">
        <v>436.887870740869</v>
      </c>
      <c r="AX28" s="47">
        <v>510.25363956446563</v>
      </c>
      <c r="AY28" s="16" t="str">
        <f t="shared" si="4"/>
        <v/>
      </c>
    </row>
    <row r="29" spans="1:51" x14ac:dyDescent="0.3">
      <c r="A29" s="9">
        <v>27</v>
      </c>
      <c r="B29" s="51">
        <v>0.28404382417862323</v>
      </c>
      <c r="C29" s="52">
        <v>0.25969721067759843</v>
      </c>
      <c r="D29" s="52">
        <v>0.23919479930831433</v>
      </c>
      <c r="E29" s="52">
        <v>0.22169274082234008</v>
      </c>
      <c r="F29" s="52">
        <v>0.2019867194159099</v>
      </c>
      <c r="G29" s="52">
        <v>0.22169274082234008</v>
      </c>
      <c r="H29" s="52">
        <v>0.2019867194159099</v>
      </c>
      <c r="I29" s="52">
        <v>0.18178804747431893</v>
      </c>
      <c r="J29" s="52">
        <v>0.16526186134028989</v>
      </c>
      <c r="K29" s="16" t="str">
        <f t="shared" si="0"/>
        <v/>
      </c>
      <c r="L29" s="20">
        <v>26.867699999999999</v>
      </c>
      <c r="M29" s="20">
        <v>28.89</v>
      </c>
      <c r="N29" s="20">
        <v>33.223500000000001</v>
      </c>
      <c r="O29" s="20">
        <v>41.428260000000002</v>
      </c>
      <c r="P29" s="20">
        <v>59.68674</v>
      </c>
      <c r="Q29" s="20">
        <v>31.779</v>
      </c>
      <c r="R29" s="20">
        <v>39.0015</v>
      </c>
      <c r="S29" s="20">
        <v>47.668500000000002</v>
      </c>
      <c r="T29" s="20">
        <v>66.447000000000003</v>
      </c>
      <c r="U29" s="16" t="str">
        <f t="shared" si="1"/>
        <v/>
      </c>
      <c r="V29" s="59">
        <v>171.43667918052685</v>
      </c>
      <c r="W29" s="47">
        <v>178.27804007953836</v>
      </c>
      <c r="X29" s="47">
        <v>199.49481123380525</v>
      </c>
      <c r="Y29" s="47">
        <v>243.16737520328715</v>
      </c>
      <c r="Z29" s="47">
        <v>341.68619686989985</v>
      </c>
      <c r="AA29" s="47">
        <v>186.53006466081999</v>
      </c>
      <c r="AB29" s="47">
        <v>223.27026416958606</v>
      </c>
      <c r="AC29" s="47">
        <v>266.14932035444292</v>
      </c>
      <c r="AD29" s="60">
        <v>363.65102507807791</v>
      </c>
      <c r="AE29" s="16" t="str">
        <f t="shared" si="2"/>
        <v/>
      </c>
      <c r="AF29" s="47">
        <v>414.53714814780483</v>
      </c>
      <c r="AG29" s="47">
        <v>411.13561158131171</v>
      </c>
      <c r="AH29" s="47">
        <v>421.53315910173939</v>
      </c>
      <c r="AI29" s="47">
        <v>451.88703003346188</v>
      </c>
      <c r="AJ29" s="47">
        <v>527.24202836047175</v>
      </c>
      <c r="AK29" s="47">
        <v>404.95224422614552</v>
      </c>
      <c r="AL29" s="47">
        <v>429.13122191247754</v>
      </c>
      <c r="AM29" s="47">
        <v>458.5425897593849</v>
      </c>
      <c r="AN29" s="47">
        <v>534.5162659886613</v>
      </c>
      <c r="AO29" s="16" t="str">
        <f t="shared" si="3"/>
        <v/>
      </c>
      <c r="AP29" s="47">
        <v>401.20280194015578</v>
      </c>
      <c r="AQ29" s="47">
        <v>398.24347504262852</v>
      </c>
      <c r="AR29" s="47">
        <v>408.99127853586515</v>
      </c>
      <c r="AS29" s="47">
        <v>439.62943202618646</v>
      </c>
      <c r="AT29" s="47">
        <v>515.28947134083762</v>
      </c>
      <c r="AU29" s="47">
        <v>392.69464621887005</v>
      </c>
      <c r="AV29" s="47">
        <v>417.17866489284341</v>
      </c>
      <c r="AW29" s="47">
        <v>446.88733516632891</v>
      </c>
      <c r="AX29" s="47">
        <v>523.09347747448248</v>
      </c>
      <c r="AY29" s="16" t="str">
        <f t="shared" si="4"/>
        <v/>
      </c>
    </row>
    <row r="30" spans="1:51" x14ac:dyDescent="0.3">
      <c r="A30" s="9">
        <v>28</v>
      </c>
      <c r="B30" s="51">
        <v>0.27892549821070045</v>
      </c>
      <c r="C30" s="52">
        <v>0.25501759836406895</v>
      </c>
      <c r="D30" s="52">
        <v>0.23488463007216892</v>
      </c>
      <c r="E30" s="52">
        <v>0.21769794982298571</v>
      </c>
      <c r="F30" s="52">
        <v>0.19834702094983145</v>
      </c>
      <c r="G30" s="52">
        <v>0.21769794982298571</v>
      </c>
      <c r="H30" s="52">
        <v>0.19834702094983145</v>
      </c>
      <c r="I30" s="52">
        <v>0.17851231885484831</v>
      </c>
      <c r="J30" s="52">
        <v>0.16228392623168017</v>
      </c>
      <c r="K30" s="16" t="str">
        <f t="shared" si="0"/>
        <v/>
      </c>
      <c r="L30" s="20">
        <v>27.8628</v>
      </c>
      <c r="M30" s="20">
        <v>29.96</v>
      </c>
      <c r="N30" s="20">
        <v>34.454000000000001</v>
      </c>
      <c r="O30" s="20">
        <v>42.96264</v>
      </c>
      <c r="P30" s="20">
        <v>61.897359999999999</v>
      </c>
      <c r="Q30" s="20">
        <v>32.956000000000003</v>
      </c>
      <c r="R30" s="20">
        <v>40.445999999999998</v>
      </c>
      <c r="S30" s="20">
        <v>49.433999999999997</v>
      </c>
      <c r="T30" s="20">
        <v>68.908000000000001</v>
      </c>
      <c r="U30" s="16" t="str">
        <f t="shared" si="1"/>
        <v/>
      </c>
      <c r="V30" s="59">
        <v>176.52422516042466</v>
      </c>
      <c r="W30" s="47">
        <v>183.7195995586159</v>
      </c>
      <c r="X30" s="47">
        <v>205.71805896100486</v>
      </c>
      <c r="Y30" s="47">
        <v>250.88586102298552</v>
      </c>
      <c r="Z30" s="47">
        <v>352.73244623879719</v>
      </c>
      <c r="AA30" s="47">
        <v>192.45079994789688</v>
      </c>
      <c r="AB30" s="47">
        <v>230.4882877165422</v>
      </c>
      <c r="AC30" s="47">
        <v>274.90611024301671</v>
      </c>
      <c r="AD30" s="60">
        <v>375.77898696573141</v>
      </c>
      <c r="AE30" s="16" t="str">
        <f t="shared" si="2"/>
        <v/>
      </c>
      <c r="AF30" s="47">
        <v>420.99639075641272</v>
      </c>
      <c r="AG30" s="47">
        <v>418.03428633844993</v>
      </c>
      <c r="AH30" s="47">
        <v>429.18416942513937</v>
      </c>
      <c r="AI30" s="47">
        <v>460.85416353898506</v>
      </c>
      <c r="AJ30" s="47">
        <v>539.04071987611326</v>
      </c>
      <c r="AK30" s="47">
        <v>412.43157124650423</v>
      </c>
      <c r="AL30" s="47">
        <v>437.7617003101725</v>
      </c>
      <c r="AM30" s="47">
        <v>468.51519408228398</v>
      </c>
      <c r="AN30" s="47">
        <v>547.32766662142001</v>
      </c>
      <c r="AO30" s="16" t="str">
        <f t="shared" si="3"/>
        <v/>
      </c>
      <c r="AP30" s="47">
        <v>407.75750951075963</v>
      </c>
      <c r="AQ30" s="47">
        <v>405.22380676014029</v>
      </c>
      <c r="AR30" s="47">
        <v>416.71351497787288</v>
      </c>
      <c r="AS30" s="47">
        <v>448.65965498866876</v>
      </c>
      <c r="AT30" s="47">
        <v>527.1428504079837</v>
      </c>
      <c r="AU30" s="47">
        <v>400.23706269618782</v>
      </c>
      <c r="AV30" s="47">
        <v>425.86383084204283</v>
      </c>
      <c r="AW30" s="47">
        <v>456.90676646675325</v>
      </c>
      <c r="AX30" s="47">
        <v>535.94578481115059</v>
      </c>
      <c r="AY30" s="16" t="str">
        <f t="shared" si="4"/>
        <v/>
      </c>
    </row>
    <row r="31" spans="1:51" x14ac:dyDescent="0.3">
      <c r="A31" s="9">
        <v>29</v>
      </c>
      <c r="B31" s="51">
        <v>0.27407424991064822</v>
      </c>
      <c r="C31" s="52">
        <v>0.25058217134687844</v>
      </c>
      <c r="D31" s="52">
        <v>0.230799368345809</v>
      </c>
      <c r="E31" s="52">
        <v>0.21391160968635958</v>
      </c>
      <c r="F31" s="52">
        <v>0.19489724438090542</v>
      </c>
      <c r="G31" s="52">
        <v>0.21391160968635958</v>
      </c>
      <c r="H31" s="52">
        <v>0.19489724438090542</v>
      </c>
      <c r="I31" s="52">
        <v>0.17540751994281492</v>
      </c>
      <c r="J31" s="52">
        <v>0.15946138176619534</v>
      </c>
      <c r="K31" s="16" t="str">
        <f t="shared" si="0"/>
        <v/>
      </c>
      <c r="L31" s="20">
        <v>28.857900000000001</v>
      </c>
      <c r="M31" s="20">
        <v>31.03</v>
      </c>
      <c r="N31" s="20">
        <v>35.6845</v>
      </c>
      <c r="O31" s="20">
        <v>44.497019999999999</v>
      </c>
      <c r="P31" s="20">
        <v>64.107979999999998</v>
      </c>
      <c r="Q31" s="20">
        <v>34.133000000000003</v>
      </c>
      <c r="R31" s="20">
        <v>41.890500000000003</v>
      </c>
      <c r="S31" s="20">
        <v>51.1995</v>
      </c>
      <c r="T31" s="20">
        <v>71.369</v>
      </c>
      <c r="U31" s="16" t="str">
        <f t="shared" si="1"/>
        <v/>
      </c>
      <c r="V31" s="59">
        <v>181.60684640923344</v>
      </c>
      <c r="W31" s="47">
        <v>189.1548362580242</v>
      </c>
      <c r="X31" s="47">
        <v>211.93353328026461</v>
      </c>
      <c r="Y31" s="47">
        <v>258.59447368305786</v>
      </c>
      <c r="Z31" s="47">
        <v>363.76463467736568</v>
      </c>
      <c r="AA31" s="47">
        <v>198.36396168156463</v>
      </c>
      <c r="AB31" s="47">
        <v>237.69712333709759</v>
      </c>
      <c r="AC31" s="47">
        <v>283.65212715197936</v>
      </c>
      <c r="AD31" s="60">
        <v>387.89272528710507</v>
      </c>
      <c r="AE31" s="16" t="str">
        <f t="shared" si="2"/>
        <v/>
      </c>
      <c r="AF31" s="47">
        <v>427.52238100370158</v>
      </c>
      <c r="AG31" s="47">
        <v>424.98569649594913</v>
      </c>
      <c r="AH31" s="47">
        <v>436.8775013550096</v>
      </c>
      <c r="AI31" s="47">
        <v>469.85500644677728</v>
      </c>
      <c r="AJ31" s="47">
        <v>550.86285368094457</v>
      </c>
      <c r="AK31" s="47">
        <v>419.94650923005861</v>
      </c>
      <c r="AL31" s="47">
        <v>446.41965865043687</v>
      </c>
      <c r="AM31" s="47">
        <v>478.50790102510672</v>
      </c>
      <c r="AN31" s="47">
        <v>560.1519358694668</v>
      </c>
      <c r="AO31" s="16" t="str">
        <f t="shared" si="3"/>
        <v/>
      </c>
      <c r="AP31" s="47">
        <v>414.37272999913114</v>
      </c>
      <c r="AQ31" s="47">
        <v>412.25166381004925</v>
      </c>
      <c r="AR31" s="47">
        <v>424.47361362245249</v>
      </c>
      <c r="AS31" s="47">
        <v>457.71969872308512</v>
      </c>
      <c r="AT31" s="47">
        <v>539.01635818088687</v>
      </c>
      <c r="AU31" s="47">
        <v>407.81120150636644</v>
      </c>
      <c r="AV31" s="47">
        <v>434.57316315037912</v>
      </c>
      <c r="AW31" s="47">
        <v>466.94351090982565</v>
      </c>
      <c r="AX31" s="47">
        <v>548.8085566863142</v>
      </c>
      <c r="AY31" s="16" t="str">
        <f t="shared" si="4"/>
        <v/>
      </c>
    </row>
    <row r="32" spans="1:51" x14ac:dyDescent="0.3">
      <c r="A32" s="10">
        <v>30</v>
      </c>
      <c r="B32" s="53">
        <v>0.26946763191265644</v>
      </c>
      <c r="C32" s="54">
        <v>0.24637040632014315</v>
      </c>
      <c r="D32" s="54">
        <v>0.22692011108434243</v>
      </c>
      <c r="E32" s="54">
        <v>0.21031620051719532</v>
      </c>
      <c r="F32" s="54">
        <v>0.1916214271378891</v>
      </c>
      <c r="G32" s="54">
        <v>0.21031620051719532</v>
      </c>
      <c r="H32" s="54">
        <v>0.1916214271378891</v>
      </c>
      <c r="I32" s="54">
        <v>0.17245928442410025</v>
      </c>
      <c r="J32" s="54">
        <v>0.15678116765827288</v>
      </c>
      <c r="K32" s="16">
        <f>IF(ISNA(MATCH($B$33,B32:J32,0)),"",MATCH($B$33,B32:J32,0))</f>
        <v>9</v>
      </c>
      <c r="L32" s="21">
        <v>29.853000000000002</v>
      </c>
      <c r="M32" s="21">
        <v>32.1</v>
      </c>
      <c r="N32" s="21">
        <v>36.914999999999999</v>
      </c>
      <c r="O32" s="21">
        <v>46.031399999999998</v>
      </c>
      <c r="P32" s="21">
        <v>66.318600000000004</v>
      </c>
      <c r="Q32" s="21">
        <v>35.31</v>
      </c>
      <c r="R32" s="21">
        <v>43.335000000000001</v>
      </c>
      <c r="S32" s="21">
        <v>52.965000000000003</v>
      </c>
      <c r="T32" s="21">
        <v>73.83</v>
      </c>
      <c r="U32" s="16" t="str">
        <f>IF(ISNA(MATCH($L$33,L32:T32,0)),"",MATCH($L$33,L32:T32,0))</f>
        <v/>
      </c>
      <c r="V32" s="61">
        <v>186.68447922127922</v>
      </c>
      <c r="W32" s="48">
        <v>194.58384604118399</v>
      </c>
      <c r="X32" s="48">
        <v>218.14144821374609</v>
      </c>
      <c r="Y32" s="48">
        <v>266.29355170012951</v>
      </c>
      <c r="Z32" s="48">
        <v>374.78331735511512</v>
      </c>
      <c r="AA32" s="48">
        <v>204.2698095328748</v>
      </c>
      <c r="AB32" s="48">
        <v>244.89713379932499</v>
      </c>
      <c r="AC32" s="48">
        <v>292.38783592531524</v>
      </c>
      <c r="AD32" s="62">
        <v>399.99288461014663</v>
      </c>
      <c r="AE32" s="16" t="str">
        <f t="shared" si="2"/>
        <v/>
      </c>
      <c r="AF32" s="48">
        <v>434.10754362722463</v>
      </c>
      <c r="AG32" s="48">
        <v>431.9838548404594</v>
      </c>
      <c r="AH32" s="48">
        <v>444.60828821603752</v>
      </c>
      <c r="AI32" s="48">
        <v>478.88554574535277</v>
      </c>
      <c r="AJ32" s="48">
        <v>562.70532709040049</v>
      </c>
      <c r="AK32" s="48">
        <v>427.49298081122561</v>
      </c>
      <c r="AL32" s="48">
        <v>455.10183593853952</v>
      </c>
      <c r="AM32" s="48">
        <v>488.51817664981331</v>
      </c>
      <c r="AN32" s="48">
        <v>572.98714549514398</v>
      </c>
      <c r="AO32" s="16" t="str">
        <f t="shared" si="3"/>
        <v/>
      </c>
      <c r="AP32" s="48">
        <v>421.04151702260327</v>
      </c>
      <c r="AQ32" s="48">
        <v>419.3215743302182</v>
      </c>
      <c r="AR32" s="48">
        <v>432.26714199197414</v>
      </c>
      <c r="AS32" s="48">
        <v>466.80592395480409</v>
      </c>
      <c r="AT32" s="48">
        <v>550.90720597550114</v>
      </c>
      <c r="AU32" s="48">
        <v>415.41335902067675</v>
      </c>
      <c r="AV32" s="48">
        <v>443.30371482364012</v>
      </c>
      <c r="AW32" s="48">
        <v>476.99529522671315</v>
      </c>
      <c r="AX32" s="48">
        <v>561.68008704673355</v>
      </c>
      <c r="AY32" s="16" t="str">
        <f t="shared" si="4"/>
        <v/>
      </c>
    </row>
    <row r="33" spans="1:51" ht="21" x14ac:dyDescent="0.4">
      <c r="A33" s="32" t="s">
        <v>18</v>
      </c>
      <c r="B33" s="75" cm="1">
        <f t="array" ref="B33">MIN(IF(ISNUMBER(B3:J32),B3:J32))</f>
        <v>0.15678116765827288</v>
      </c>
      <c r="C33" s="76"/>
      <c r="D33" s="76"/>
      <c r="E33" s="76"/>
      <c r="F33" s="76"/>
      <c r="G33" s="76"/>
      <c r="H33" s="76"/>
      <c r="I33" s="76"/>
      <c r="J33" s="76"/>
      <c r="K33" s="43"/>
      <c r="L33" s="85" cm="1">
        <f t="array" ref="L33">MIN(IF(ISNUMBER(L3:T32),L3:T32))</f>
        <v>2.4609999999999999</v>
      </c>
      <c r="M33" s="85"/>
      <c r="N33" s="85"/>
      <c r="O33" s="85"/>
      <c r="P33" s="85"/>
      <c r="Q33" s="85"/>
      <c r="R33" s="85"/>
      <c r="S33" s="85"/>
      <c r="T33" s="85"/>
      <c r="U33" s="45"/>
      <c r="V33" s="74" cm="1">
        <f t="array" ref="V33">MIN(IF(ISNUMBER(V3:AD32),V3:AD32))</f>
        <v>48.163054818274766</v>
      </c>
      <c r="W33" s="74"/>
      <c r="X33" s="74"/>
      <c r="Y33" s="74"/>
      <c r="Z33" s="74"/>
      <c r="AA33" s="74"/>
      <c r="AB33" s="74"/>
      <c r="AC33" s="74"/>
      <c r="AD33" s="74"/>
      <c r="AE33" s="45"/>
      <c r="AF33" s="74" cm="1">
        <f t="array" ref="AF33">MIN(IF(ISNUMBER(AF3:AN32),AF3:AN32))</f>
        <v>279.61968387293314</v>
      </c>
      <c r="AG33" s="74"/>
      <c r="AH33" s="74"/>
      <c r="AI33" s="74"/>
      <c r="AJ33" s="74"/>
      <c r="AK33" s="74"/>
      <c r="AL33" s="74"/>
      <c r="AM33" s="74"/>
      <c r="AN33" s="74"/>
      <c r="AO33" s="45"/>
      <c r="AP33" s="74" cm="1">
        <f t="array" ref="AP33">MIN(IF(ISNUMBER(AP3:AX32),AP3:AX32))</f>
        <v>264.05816257330895</v>
      </c>
      <c r="AQ33" s="74"/>
      <c r="AR33" s="74"/>
      <c r="AS33" s="74"/>
      <c r="AT33" s="74"/>
      <c r="AU33" s="74"/>
      <c r="AV33" s="74"/>
      <c r="AW33" s="74"/>
      <c r="AX33" s="74"/>
      <c r="AY33" s="45"/>
    </row>
    <row r="34" spans="1:51" ht="21" hidden="1" x14ac:dyDescent="0.4">
      <c r="A34" s="14" t="s">
        <v>26</v>
      </c>
      <c r="B34" s="19" t="str">
        <f t="shared" ref="B34:I34" si="5">IF(ISNA(MATCH($B$33,B3:B32,0)),"",INDEX($A$3:$A$32,MATCH($B$33,B3:B32,0)))</f>
        <v/>
      </c>
      <c r="C34" s="19" t="str">
        <f t="shared" si="5"/>
        <v/>
      </c>
      <c r="D34" s="19" t="str">
        <f t="shared" si="5"/>
        <v/>
      </c>
      <c r="E34" s="19" t="str">
        <f t="shared" si="5"/>
        <v/>
      </c>
      <c r="F34" s="19" t="str">
        <f t="shared" si="5"/>
        <v/>
      </c>
      <c r="G34" s="19" t="str">
        <f t="shared" si="5"/>
        <v/>
      </c>
      <c r="H34" s="19" t="str">
        <f t="shared" si="5"/>
        <v/>
      </c>
      <c r="I34" s="19" t="str">
        <f t="shared" si="5"/>
        <v/>
      </c>
      <c r="J34" s="19">
        <f>IF(ISNA(MATCH($B$33,J3:J32,0)),"",INDEX($A$3:$A$32,MATCH($B$33,J3:J32,0)))</f>
        <v>30</v>
      </c>
      <c r="K34" s="43"/>
      <c r="L34" s="19" t="str">
        <f>IF(ISNA(MATCH($L$33,L3:L32,0)),"",INDEX($A$3:$A$32,MATCH($L$33,L3:L32,0)))</f>
        <v/>
      </c>
      <c r="M34" s="19" t="str">
        <f t="shared" ref="M34:T34" si="6">IF(ISNA(MATCH($L$33,M3:M32,0)),"",INDEX($A$3:$A$32,MATCH($L$33,M3:M32,0)))</f>
        <v/>
      </c>
      <c r="N34" s="19">
        <f t="shared" si="6"/>
        <v>2</v>
      </c>
      <c r="O34" s="19" t="str">
        <f t="shared" si="6"/>
        <v/>
      </c>
      <c r="P34" s="19" t="str">
        <f t="shared" si="6"/>
        <v/>
      </c>
      <c r="Q34" s="19" t="str">
        <f t="shared" si="6"/>
        <v/>
      </c>
      <c r="R34" s="19" t="str">
        <f t="shared" si="6"/>
        <v/>
      </c>
      <c r="S34" s="19" t="str">
        <f t="shared" si="6"/>
        <v/>
      </c>
      <c r="T34" s="19" t="str">
        <f t="shared" si="6"/>
        <v/>
      </c>
      <c r="U34" s="45"/>
      <c r="V34" s="19" t="str">
        <f>IF(ISNA(MATCH($V$33,V3:V32,0)),"",INDEX($A$3:$A$32,MATCH($V$33,V3:V32,0)))</f>
        <v/>
      </c>
      <c r="W34" s="19" t="str">
        <f t="shared" ref="W34:AD34" si="7">IF(ISNA(MATCH($V$33,W3:W32,0)),"",INDEX($A$3:$A$32,MATCH($V$33,W3:W32,0)))</f>
        <v/>
      </c>
      <c r="X34" s="19" t="str">
        <f t="shared" si="7"/>
        <v/>
      </c>
      <c r="Y34" s="19" t="str">
        <f t="shared" si="7"/>
        <v/>
      </c>
      <c r="Z34" s="19" t="str">
        <f t="shared" si="7"/>
        <v/>
      </c>
      <c r="AA34" s="19">
        <f t="shared" si="7"/>
        <v>3</v>
      </c>
      <c r="AB34" s="19" t="str">
        <f t="shared" si="7"/>
        <v/>
      </c>
      <c r="AC34" s="19" t="str">
        <f t="shared" si="7"/>
        <v/>
      </c>
      <c r="AD34" s="19" t="str">
        <f t="shared" si="7"/>
        <v/>
      </c>
      <c r="AE34" s="45"/>
      <c r="AF34" s="19" t="str">
        <f>IF(ISNA(MATCH($AF$33,AF3:AF32,0)),"",INDEX($A$3:$A$32,MATCH($AF$33,AF3:AF32,0)))</f>
        <v/>
      </c>
      <c r="AG34" s="19" t="str">
        <f t="shared" ref="AG34:AN34" si="8">IF(ISNA(MATCH($AF$33,AG3:AG32,0)),"",INDEX($A$3:$A$32,MATCH($AF$33,AG3:AG32,0)))</f>
        <v/>
      </c>
      <c r="AH34" s="19" t="str">
        <f t="shared" si="8"/>
        <v/>
      </c>
      <c r="AI34" s="19" t="str">
        <f t="shared" si="8"/>
        <v/>
      </c>
      <c r="AJ34" s="19" t="str">
        <f t="shared" si="8"/>
        <v/>
      </c>
      <c r="AK34" s="19" t="str">
        <f t="shared" si="8"/>
        <v/>
      </c>
      <c r="AL34" s="19" t="str">
        <f t="shared" si="8"/>
        <v/>
      </c>
      <c r="AM34" s="19">
        <f t="shared" si="8"/>
        <v>6</v>
      </c>
      <c r="AN34" s="19" t="str">
        <f t="shared" si="8"/>
        <v/>
      </c>
      <c r="AO34" s="45"/>
      <c r="AP34" s="19" t="str">
        <f>IF(ISNA(MATCH($AP$33,AP3:AP32,0)),"",INDEX($A$3:$A$32,MATCH($AP$33,AP3:AP32,0)))</f>
        <v/>
      </c>
      <c r="AQ34" s="19" t="str">
        <f t="shared" ref="AQ34:AX34" si="9">IF(ISNA(MATCH($AP$33,AQ3:AQ32,0)),"",INDEX($A$3:$A$32,MATCH($AP$33,AQ3:AQ32,0)))</f>
        <v/>
      </c>
      <c r="AR34" s="19" t="str">
        <f t="shared" si="9"/>
        <v/>
      </c>
      <c r="AS34" s="19" t="str">
        <f t="shared" si="9"/>
        <v/>
      </c>
      <c r="AT34" s="19" t="str">
        <f t="shared" si="9"/>
        <v/>
      </c>
      <c r="AU34" s="19" t="str">
        <f t="shared" si="9"/>
        <v/>
      </c>
      <c r="AV34" s="19" t="str">
        <f t="shared" si="9"/>
        <v/>
      </c>
      <c r="AW34" s="19">
        <f t="shared" si="9"/>
        <v>6</v>
      </c>
      <c r="AX34" s="19" t="str">
        <f t="shared" si="9"/>
        <v/>
      </c>
      <c r="AY34" s="45"/>
    </row>
    <row r="35" spans="1:51" ht="36.6" x14ac:dyDescent="0.4">
      <c r="A35" s="31" t="s">
        <v>25</v>
      </c>
      <c r="B35" s="26">
        <f>SUM(B34:J34)</f>
        <v>30</v>
      </c>
      <c r="C35" s="26" t="str" cm="1">
        <f t="array" ref="C35">INDEX(B2:J2,D35)</f>
        <v>I</v>
      </c>
      <c r="D35" s="39">
        <f>SUM(K3:K32)</f>
        <v>9</v>
      </c>
      <c r="E35" s="27">
        <f>VLOOKUP(C35,Thrusters[],MATCH("PropellerD_m",Thrusters[#Headers],0))</f>
        <v>5.5</v>
      </c>
      <c r="F35" s="28" t="s">
        <v>27</v>
      </c>
      <c r="G35" s="29">
        <f>VLOOKUP(C35,Thrusters[],MATCH("Power_kW",Thrusters[#Headers],0))</f>
        <v>5500</v>
      </c>
      <c r="H35" s="30" t="s">
        <v>28</v>
      </c>
      <c r="I35" s="39"/>
      <c r="J35" s="39"/>
      <c r="K35" s="43"/>
      <c r="L35" s="40">
        <f>SUM(L34:T34)</f>
        <v>2</v>
      </c>
      <c r="M35" s="26" t="str" cm="1">
        <f t="array" ref="M35">INDEX(L2:T2,N35)</f>
        <v>C</v>
      </c>
      <c r="N35" s="39">
        <f>SUM(U3:U32)</f>
        <v>3</v>
      </c>
      <c r="O35" s="27">
        <f>VLOOKUP(M35,Thrusters[],MATCH("PropellerD_m",Thrusters[#Headers],0))</f>
        <v>3.8</v>
      </c>
      <c r="P35" s="28" t="s">
        <v>27</v>
      </c>
      <c r="Q35" s="29">
        <f>VLOOKUP(M35,Thrusters[],MATCH("Power_kW",Thrusters[#Headers],0))</f>
        <v>4800</v>
      </c>
      <c r="R35" s="30" t="s">
        <v>28</v>
      </c>
      <c r="S35" s="39"/>
      <c r="T35" s="39"/>
      <c r="U35" s="45"/>
      <c r="V35" s="40">
        <f>SUM(V34:AD34)</f>
        <v>3</v>
      </c>
      <c r="W35" s="26" t="str" cm="1">
        <f t="array" ref="W35">INDEX(V2:AD2,X35)</f>
        <v>F</v>
      </c>
      <c r="X35" s="39">
        <f>SUM(AE3:AE32)</f>
        <v>6</v>
      </c>
      <c r="Y35" s="27">
        <f>VLOOKUP(W35,Thrusters[],MATCH("PropellerD_m",Thrusters[#Headers],0))</f>
        <v>4.0999999999999996</v>
      </c>
      <c r="Z35" s="28" t="s">
        <v>27</v>
      </c>
      <c r="AA35" s="29">
        <f>VLOOKUP(W35,Thrusters[],MATCH("Power_kW",Thrusters[#Headers],0))</f>
        <v>3200</v>
      </c>
      <c r="AB35" s="30" t="s">
        <v>28</v>
      </c>
      <c r="AC35" s="39"/>
      <c r="AD35" s="39"/>
      <c r="AE35" s="45"/>
      <c r="AF35" s="40">
        <f>SUM(AF34:AN34)</f>
        <v>6</v>
      </c>
      <c r="AG35" s="26" t="str" cm="1">
        <f t="array" ref="AG35">INDEX(AF2:AN2,AH35)</f>
        <v>H</v>
      </c>
      <c r="AH35" s="39">
        <f>SUM(AO3:AO32)</f>
        <v>8</v>
      </c>
      <c r="AI35" s="27">
        <f>VLOOKUP(AG35,Thrusters[],MATCH("PropellerD_m",Thrusters[#Headers],0))</f>
        <v>5</v>
      </c>
      <c r="AJ35" s="28" t="s">
        <v>27</v>
      </c>
      <c r="AK35" s="29">
        <f>VLOOKUP(AG35,Thrusters[],MATCH("Power_kW",Thrusters[#Headers],0))</f>
        <v>4500</v>
      </c>
      <c r="AL35" s="30" t="s">
        <v>28</v>
      </c>
      <c r="AM35" s="39"/>
      <c r="AN35" s="39"/>
      <c r="AO35" s="45"/>
      <c r="AP35" s="40">
        <f>SUM(AP34:AX34)</f>
        <v>6</v>
      </c>
      <c r="AQ35" s="26" t="str" cm="1">
        <f t="array" ref="AQ35">INDEX(AP2:AX2,AR35)</f>
        <v>H</v>
      </c>
      <c r="AR35" s="39">
        <f>SUM(AY3:AY32)</f>
        <v>8</v>
      </c>
      <c r="AS35" s="27">
        <f>VLOOKUP(AQ35,Thrusters[],MATCH("PropellerD_m",Thrusters[#Headers],0))</f>
        <v>5</v>
      </c>
      <c r="AT35" s="28" t="s">
        <v>27</v>
      </c>
      <c r="AU35" s="29">
        <f>VLOOKUP(AQ35,Thrusters[],MATCH("Power_kW",Thrusters[#Headers],0))</f>
        <v>4500</v>
      </c>
      <c r="AV35" s="30" t="s">
        <v>28</v>
      </c>
      <c r="AW35" s="39"/>
      <c r="AX35" s="39"/>
      <c r="AY35" s="45"/>
    </row>
    <row r="36" spans="1:51" ht="36.6" x14ac:dyDescent="0.4">
      <c r="A36" s="22" t="s">
        <v>23</v>
      </c>
      <c r="B36" s="66" cm="1">
        <f t="array" ref="B36">INDEX(B3:J32,$L$35,$N$35)</f>
        <v>0.87885781114919515</v>
      </c>
      <c r="C36" s="66"/>
      <c r="D36" s="66"/>
      <c r="E36" s="66"/>
      <c r="F36" s="66"/>
      <c r="G36" s="66"/>
      <c r="H36" s="66"/>
      <c r="I36" s="66"/>
      <c r="J36" s="67"/>
      <c r="K36" s="43"/>
      <c r="L36" s="82" cm="1">
        <f t="array" ref="L36">INDEX(L3:T32,$L$35,$N$35)</f>
        <v>2.4609999999999999</v>
      </c>
      <c r="M36" s="83"/>
      <c r="N36" s="83"/>
      <c r="O36" s="83"/>
      <c r="P36" s="83"/>
      <c r="Q36" s="83"/>
      <c r="R36" s="83"/>
      <c r="S36" s="83"/>
      <c r="T36" s="84"/>
      <c r="U36" s="45"/>
      <c r="V36" s="71" cm="1">
        <f t="array" ref="V36">INDEX(V3:AD32,$L$35,$N$35)</f>
        <v>92.805965261574585</v>
      </c>
      <c r="W36" s="72"/>
      <c r="X36" s="72"/>
      <c r="Y36" s="72"/>
      <c r="Z36" s="72"/>
      <c r="AA36" s="72"/>
      <c r="AB36" s="72"/>
      <c r="AC36" s="72"/>
      <c r="AD36" s="73"/>
      <c r="AE36" s="45"/>
      <c r="AF36" s="74" cm="1">
        <f t="array" ref="AF36">INDEX(AF3:AN32,$L$35,$N$35)</f>
        <v>1108.9922582394736</v>
      </c>
      <c r="AG36" s="74"/>
      <c r="AH36" s="74"/>
      <c r="AI36" s="74"/>
      <c r="AJ36" s="74"/>
      <c r="AK36" s="74"/>
      <c r="AL36" s="74"/>
      <c r="AM36" s="74"/>
      <c r="AN36" s="74"/>
      <c r="AO36" s="45"/>
      <c r="AP36" s="74" cm="1">
        <f t="array" ref="AP36">INDEX(AP3:AX32,$L$35,$N$35)</f>
        <v>1026.6795868611068</v>
      </c>
      <c r="AQ36" s="74"/>
      <c r="AR36" s="74"/>
      <c r="AS36" s="74"/>
      <c r="AT36" s="74"/>
      <c r="AU36" s="74"/>
      <c r="AV36" s="74"/>
      <c r="AW36" s="74"/>
      <c r="AX36" s="74"/>
      <c r="AY36" s="45"/>
    </row>
    <row r="37" spans="1:51" ht="36.6" x14ac:dyDescent="0.4">
      <c r="A37" s="22" t="s">
        <v>24</v>
      </c>
      <c r="B37" s="66" cm="1">
        <f t="array" ref="B37">INDEX(B3:J32,$V$35,$X$35)</f>
        <v>0.66507822246701997</v>
      </c>
      <c r="C37" s="66"/>
      <c r="D37" s="66"/>
      <c r="E37" s="66"/>
      <c r="F37" s="66"/>
      <c r="G37" s="66"/>
      <c r="H37" s="66"/>
      <c r="I37" s="66"/>
      <c r="J37" s="67"/>
      <c r="K37" s="43"/>
      <c r="L37" s="82" cm="1">
        <f t="array" ref="L37">INDEX(L3:T32,$V$35,$X$35)</f>
        <v>3.5310000000000001</v>
      </c>
      <c r="M37" s="83"/>
      <c r="N37" s="83"/>
      <c r="O37" s="83"/>
      <c r="P37" s="83"/>
      <c r="Q37" s="83"/>
      <c r="R37" s="83"/>
      <c r="S37" s="83"/>
      <c r="T37" s="84"/>
      <c r="U37" s="45"/>
      <c r="V37" s="71" cm="1">
        <f t="array" ref="V37">INDEX(V3:AD32,$V$35,$X$35)</f>
        <v>48.163054818274766</v>
      </c>
      <c r="W37" s="72"/>
      <c r="X37" s="72"/>
      <c r="Y37" s="72"/>
      <c r="Z37" s="72"/>
      <c r="AA37" s="72"/>
      <c r="AB37" s="72"/>
      <c r="AC37" s="72"/>
      <c r="AD37" s="73"/>
      <c r="AE37" s="45"/>
      <c r="AF37" s="74" cm="1">
        <f t="array" ref="AF37">INDEX(AF3:AN32,$V$35,$X$35)</f>
        <v>409.2234215449464</v>
      </c>
      <c r="AG37" s="74"/>
      <c r="AH37" s="74"/>
      <c r="AI37" s="74"/>
      <c r="AJ37" s="74"/>
      <c r="AK37" s="74"/>
      <c r="AL37" s="74"/>
      <c r="AM37" s="74"/>
      <c r="AN37" s="74"/>
      <c r="AO37" s="45"/>
      <c r="AP37" s="74" cm="1">
        <f t="array" ref="AP37">INDEX(AP3:AX32,$V$35,$X$35)</f>
        <v>380.43470893867607</v>
      </c>
      <c r="AQ37" s="74"/>
      <c r="AR37" s="74"/>
      <c r="AS37" s="74"/>
      <c r="AT37" s="74"/>
      <c r="AU37" s="74"/>
      <c r="AV37" s="74"/>
      <c r="AW37" s="74"/>
      <c r="AX37" s="74"/>
      <c r="AY37" s="45"/>
    </row>
    <row r="38" spans="1:51" ht="36.6" x14ac:dyDescent="0.4">
      <c r="A38" s="22" t="s">
        <v>41</v>
      </c>
      <c r="B38" s="66" cm="1">
        <f t="array" ref="B38">INDEX(B3:J32,$AF$35,$AH$35)</f>
        <v>0.38563068332325862</v>
      </c>
      <c r="C38" s="66"/>
      <c r="D38" s="66"/>
      <c r="E38" s="66"/>
      <c r="F38" s="66"/>
      <c r="G38" s="66"/>
      <c r="H38" s="66"/>
      <c r="I38" s="66"/>
      <c r="J38" s="67"/>
      <c r="K38" s="43"/>
      <c r="L38" s="82" cm="1">
        <f t="array" ref="L38">INDEX(L3:T32,$AF$35,$AH$35)</f>
        <v>10.593</v>
      </c>
      <c r="M38" s="83"/>
      <c r="N38" s="83"/>
      <c r="O38" s="83"/>
      <c r="P38" s="83"/>
      <c r="Q38" s="83"/>
      <c r="R38" s="83"/>
      <c r="S38" s="83"/>
      <c r="T38" s="84"/>
      <c r="U38" s="45"/>
      <c r="V38" s="71" cm="1">
        <f t="array" ref="V38">INDEX(V3:AD32,$AF$35,$AH$35)</f>
        <v>78.767878668210287</v>
      </c>
      <c r="W38" s="72"/>
      <c r="X38" s="72"/>
      <c r="Y38" s="72"/>
      <c r="Z38" s="72"/>
      <c r="AA38" s="72"/>
      <c r="AB38" s="72"/>
      <c r="AC38" s="72"/>
      <c r="AD38" s="73"/>
      <c r="AE38" s="45"/>
      <c r="AF38" s="71" cm="1">
        <f t="array" ref="AF38">INDEX(AF3:AN32,$AF$35,$AH$35)</f>
        <v>279.61968387293314</v>
      </c>
      <c r="AG38" s="72"/>
      <c r="AH38" s="72"/>
      <c r="AI38" s="72"/>
      <c r="AJ38" s="72"/>
      <c r="AK38" s="72"/>
      <c r="AL38" s="72"/>
      <c r="AM38" s="72"/>
      <c r="AN38" s="73"/>
      <c r="AO38" s="45"/>
      <c r="AP38" s="71" cm="1">
        <f t="array" ref="AP38">INDEX(AP3:AX32,$AP$35,$AR$35)</f>
        <v>264.05816257330895</v>
      </c>
      <c r="AQ38" s="72"/>
      <c r="AR38" s="72"/>
      <c r="AS38" s="72"/>
      <c r="AT38" s="72"/>
      <c r="AU38" s="72"/>
      <c r="AV38" s="72"/>
      <c r="AW38" s="72"/>
      <c r="AX38" s="73"/>
      <c r="AY38" s="45"/>
    </row>
    <row r="39" spans="1:51" ht="36.6" x14ac:dyDescent="0.4">
      <c r="A39" s="22" t="s">
        <v>51</v>
      </c>
      <c r="B39" s="66" cm="1">
        <f t="array" ref="B39">INDEX(B3:J32,'Thruster Types'!$B$14,'Thruster Types'!$C$14)</f>
        <v>0.29870824285951353</v>
      </c>
      <c r="C39" s="66"/>
      <c r="D39" s="66"/>
      <c r="E39" s="66"/>
      <c r="F39" s="66"/>
      <c r="G39" s="66"/>
      <c r="H39" s="66"/>
      <c r="I39" s="66"/>
      <c r="J39" s="67"/>
      <c r="K39" s="43"/>
      <c r="L39" s="68" cm="1">
        <f t="array" ref="L39">INDEX(L3:T32,'Thruster Types'!$B$14,'Thruster Types'!$C$14)</f>
        <v>17.655000000000001</v>
      </c>
      <c r="M39" s="69"/>
      <c r="N39" s="69"/>
      <c r="O39" s="69"/>
      <c r="P39" s="69"/>
      <c r="Q39" s="69"/>
      <c r="R39" s="69"/>
      <c r="S39" s="69"/>
      <c r="T39" s="70"/>
      <c r="U39" s="45"/>
      <c r="V39" s="71" cm="1">
        <f t="array" ref="V39">INDEX(V3:AD32,'Thruster Types'!$B$14,'Thruster Types'!$C$14)</f>
        <v>115.0081671922712</v>
      </c>
      <c r="W39" s="72"/>
      <c r="X39" s="72"/>
      <c r="Y39" s="72"/>
      <c r="Z39" s="72"/>
      <c r="AA39" s="72"/>
      <c r="AB39" s="72"/>
      <c r="AC39" s="72"/>
      <c r="AD39" s="73"/>
      <c r="AE39" s="45"/>
      <c r="AF39" s="71" cm="1">
        <f t="array" ref="AF39">INDEX(AF3:AN32,'Thruster Types'!$B$14,'Thruster Types'!$C$14)</f>
        <v>300.08606321776119</v>
      </c>
      <c r="AG39" s="72"/>
      <c r="AH39" s="72"/>
      <c r="AI39" s="72"/>
      <c r="AJ39" s="72"/>
      <c r="AK39" s="72"/>
      <c r="AL39" s="72"/>
      <c r="AM39" s="72"/>
      <c r="AN39" s="73"/>
      <c r="AO39" s="45"/>
      <c r="AP39" s="71" cm="1">
        <f t="array" ref="AP39">INDEX(AP3:AX32,'Thruster Types'!$B$14,'Thruster Types'!$C$14)</f>
        <v>286.47041823109515</v>
      </c>
      <c r="AQ39" s="72"/>
      <c r="AR39" s="72"/>
      <c r="AS39" s="72"/>
      <c r="AT39" s="72"/>
      <c r="AU39" s="72"/>
      <c r="AV39" s="72"/>
      <c r="AW39" s="72"/>
      <c r="AX39" s="73"/>
      <c r="AY39" s="45"/>
    </row>
  </sheetData>
  <mergeCells count="31">
    <mergeCell ref="B39:J39"/>
    <mergeCell ref="L39:T39"/>
    <mergeCell ref="V39:AD39"/>
    <mergeCell ref="AF39:AN39"/>
    <mergeCell ref="AP39:AX39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  <mergeCell ref="AF1:AN1"/>
    <mergeCell ref="AP1:AX1"/>
    <mergeCell ref="AF33:AN33"/>
    <mergeCell ref="AP33:AX33"/>
    <mergeCell ref="AF36:AN36"/>
    <mergeCell ref="AP36:AX36"/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</mergeCells>
  <conditionalFormatting sqref="L3:T32">
    <cfRule type="cellIs" dxfId="62" priority="13" operator="equal">
      <formula>$L$33</formula>
    </cfRule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61" priority="7" operator="greaterThan">
      <formula>1</formula>
    </cfRule>
    <cfRule type="cellIs" dxfId="60" priority="8" operator="equal">
      <formula>$B$33</formula>
    </cfRule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59" priority="5" operator="between">
      <formula>$AF$33*0.975</formula>
      <formula>$AF$33*1.025</formula>
    </cfRule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58" priority="3" operator="between">
      <formula>$AP$33*0.975</formula>
      <formula>$AP$33*1.025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57" priority="1" operator="equal">
      <formula>$V$33</formula>
    </cfRule>
  </conditionalFormatting>
  <pageMargins left="0.7" right="0.7" top="0.75" bottom="0.75" header="0.3" footer="0.3"/>
  <ignoredErrors>
    <ignoredError sqref="K5:K3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Y39"/>
  <sheetViews>
    <sheetView zoomScale="40" zoomScaleNormal="40" workbookViewId="0">
      <pane xSplit="1" ySplit="2" topLeftCell="X3" activePane="bottomRight" state="frozen"/>
      <selection pane="topRight" activeCell="B1" sqref="B1"/>
      <selection pane="bottomLeft" activeCell="A3" sqref="A3"/>
      <selection pane="bottomRight" activeCell="V3" sqref="V3:AD32"/>
    </sheetView>
  </sheetViews>
  <sheetFormatPr defaultRowHeight="14.4" x14ac:dyDescent="0.3"/>
  <cols>
    <col min="1" max="1" width="24.6640625" customWidth="1"/>
    <col min="11" max="11" width="2.6640625" style="18" customWidth="1"/>
    <col min="12" max="20" width="9.109375" customWidth="1"/>
    <col min="21" max="21" width="2.6640625" customWidth="1"/>
    <col min="22" max="30" width="9.109375" customWidth="1"/>
    <col min="31" max="31" width="2.6640625" customWidth="1"/>
    <col min="41" max="41" width="2.6640625" customWidth="1"/>
    <col min="51" max="51" width="2.6640625" customWidth="1"/>
  </cols>
  <sheetData>
    <row r="1" spans="1:51" s="33" customFormat="1" ht="18" x14ac:dyDescent="0.35">
      <c r="A1" s="79" t="s">
        <v>16</v>
      </c>
      <c r="B1" s="80" t="s">
        <v>32</v>
      </c>
      <c r="C1" s="80"/>
      <c r="D1" s="80"/>
      <c r="E1" s="80"/>
      <c r="F1" s="80"/>
      <c r="G1" s="80"/>
      <c r="H1" s="80"/>
      <c r="I1" s="80"/>
      <c r="J1" s="80"/>
      <c r="K1" s="41"/>
      <c r="L1" s="80" t="s">
        <v>17</v>
      </c>
      <c r="M1" s="80"/>
      <c r="N1" s="80"/>
      <c r="O1" s="80"/>
      <c r="P1" s="80"/>
      <c r="Q1" s="80"/>
      <c r="R1" s="80"/>
      <c r="S1" s="80"/>
      <c r="T1" s="80"/>
      <c r="U1" s="44"/>
      <c r="V1" s="80" t="s">
        <v>29</v>
      </c>
      <c r="W1" s="80"/>
      <c r="X1" s="80"/>
      <c r="Y1" s="80"/>
      <c r="Z1" s="80"/>
      <c r="AA1" s="80"/>
      <c r="AB1" s="80"/>
      <c r="AC1" s="80"/>
      <c r="AD1" s="80"/>
      <c r="AE1" s="44"/>
      <c r="AF1" s="81" t="s">
        <v>33</v>
      </c>
      <c r="AG1" s="81"/>
      <c r="AH1" s="81"/>
      <c r="AI1" s="81"/>
      <c r="AJ1" s="81"/>
      <c r="AK1" s="81"/>
      <c r="AL1" s="81"/>
      <c r="AM1" s="81"/>
      <c r="AN1" s="81"/>
      <c r="AO1" s="13"/>
      <c r="AP1" s="81" t="s">
        <v>34</v>
      </c>
      <c r="AQ1" s="81"/>
      <c r="AR1" s="81"/>
      <c r="AS1" s="81"/>
      <c r="AT1" s="81"/>
      <c r="AU1" s="81"/>
      <c r="AV1" s="81"/>
      <c r="AW1" s="81"/>
      <c r="AX1" s="81"/>
      <c r="AY1" s="13"/>
    </row>
    <row r="2" spans="1:51" x14ac:dyDescent="0.3">
      <c r="A2" s="79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42"/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13"/>
      <c r="V2" s="7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7" t="s">
        <v>15</v>
      </c>
      <c r="AE2" s="13"/>
      <c r="AF2" s="7" t="s">
        <v>7</v>
      </c>
      <c r="AG2" s="7" t="s">
        <v>8</v>
      </c>
      <c r="AH2" s="7" t="s">
        <v>9</v>
      </c>
      <c r="AI2" s="7" t="s">
        <v>10</v>
      </c>
      <c r="AJ2" s="7" t="s">
        <v>11</v>
      </c>
      <c r="AK2" s="7" t="s">
        <v>12</v>
      </c>
      <c r="AL2" s="7" t="s">
        <v>13</v>
      </c>
      <c r="AM2" s="7" t="s">
        <v>14</v>
      </c>
      <c r="AN2" s="7" t="s">
        <v>15</v>
      </c>
      <c r="AO2" s="13"/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13"/>
    </row>
    <row r="3" spans="1:51" x14ac:dyDescent="0.3">
      <c r="A3" s="36">
        <v>1</v>
      </c>
      <c r="B3" s="51" t="e">
        <v>#N/A</v>
      </c>
      <c r="C3" s="52" t="e">
        <v>#N/A</v>
      </c>
      <c r="D3" s="52" t="e">
        <v>#N/A</v>
      </c>
      <c r="E3" s="52" t="e">
        <v>#N/A</v>
      </c>
      <c r="F3" s="52" t="e">
        <v>#N/A</v>
      </c>
      <c r="G3" s="52" t="e">
        <v>#N/A</v>
      </c>
      <c r="H3" s="52" t="e">
        <v>#N/A</v>
      </c>
      <c r="I3" s="52" t="e">
        <v>#N/A</v>
      </c>
      <c r="J3" s="52" t="e">
        <v>#N/A</v>
      </c>
      <c r="K3" s="16" t="str">
        <f t="shared" ref="K3:K31" si="0">IF(ISNA(MATCH($B$33,B3:J3,0)),"",MATCH($B$33,B3:J3,0))</f>
        <v/>
      </c>
      <c r="L3" s="20" t="e">
        <v>#N/A</v>
      </c>
      <c r="M3" s="20" t="e">
        <v>#N/A</v>
      </c>
      <c r="N3" s="20" t="e">
        <v>#N/A</v>
      </c>
      <c r="O3" s="20" t="e">
        <v>#N/A</v>
      </c>
      <c r="P3" s="20" t="e">
        <v>#N/A</v>
      </c>
      <c r="Q3" s="20" t="e">
        <v>#N/A</v>
      </c>
      <c r="R3" s="20" t="e">
        <v>#N/A</v>
      </c>
      <c r="S3" s="20" t="e">
        <v>#N/A</v>
      </c>
      <c r="T3" s="20" t="e">
        <v>#N/A</v>
      </c>
      <c r="U3" s="16" t="str">
        <f t="shared" ref="U3:U31" si="1">IF(ISNA(MATCH($L$33,L3:T3,0)),"",MATCH($L$33,L3:T3,0))</f>
        <v/>
      </c>
      <c r="V3" s="47" t="e">
        <v>#N/A</v>
      </c>
      <c r="W3" s="47" t="e">
        <v>#N/A</v>
      </c>
      <c r="X3" s="47" t="e">
        <v>#N/A</v>
      </c>
      <c r="Y3" s="47" t="e">
        <v>#N/A</v>
      </c>
      <c r="Z3" s="47" t="e">
        <v>#N/A</v>
      </c>
      <c r="AA3" s="47" t="e">
        <v>#N/A</v>
      </c>
      <c r="AB3" s="47" t="e">
        <v>#N/A</v>
      </c>
      <c r="AC3" s="47" t="e">
        <v>#N/A</v>
      </c>
      <c r="AD3" s="47" t="e">
        <v>#N/A</v>
      </c>
      <c r="AE3" s="16" t="str">
        <f>IF(ISNA(MATCH($V$33,V3:AD3,0)),"",MATCH($V$33,V3:AD3,0))</f>
        <v/>
      </c>
      <c r="AF3" s="47"/>
      <c r="AG3" s="47"/>
      <c r="AH3" s="47"/>
      <c r="AI3" s="47"/>
      <c r="AJ3" s="47"/>
      <c r="AK3" s="47"/>
      <c r="AL3" s="47"/>
      <c r="AM3" s="47"/>
      <c r="AN3" s="47"/>
      <c r="AO3" s="16" t="str">
        <f>IF(ISNA(MATCH($AF$33,AF3:AN3,0)),"",MATCH($AF$33,AF3:AN3,0))</f>
        <v/>
      </c>
      <c r="AP3" s="47"/>
      <c r="AQ3" s="47"/>
      <c r="AR3" s="47"/>
      <c r="AS3" s="47"/>
      <c r="AT3" s="47"/>
      <c r="AU3" s="47"/>
      <c r="AV3" s="47"/>
      <c r="AW3" s="47"/>
      <c r="AX3" s="47"/>
      <c r="AY3" s="16" t="str">
        <f>IF(ISNA(MATCH($AP$33,AP3:AX3,0)),"",MATCH($AP$33,AP3:AX3,0))</f>
        <v/>
      </c>
    </row>
    <row r="4" spans="1:51" x14ac:dyDescent="0.3">
      <c r="A4" s="36">
        <v>2</v>
      </c>
      <c r="B4" s="51" t="e">
        <v>#N/A</v>
      </c>
      <c r="C4" s="52" t="e">
        <v>#N/A</v>
      </c>
      <c r="D4" s="52">
        <v>0.7094869430552625</v>
      </c>
      <c r="E4" s="52">
        <v>0.65757326429512164</v>
      </c>
      <c r="F4" s="52">
        <v>0.59912230746888828</v>
      </c>
      <c r="G4" s="52" t="e">
        <v>#N/A</v>
      </c>
      <c r="H4" s="52">
        <v>0.59912230746888828</v>
      </c>
      <c r="I4" s="52">
        <v>0.53921007672199939</v>
      </c>
      <c r="J4" s="52">
        <v>0.49019097883818141</v>
      </c>
      <c r="K4" s="16" t="str">
        <f t="shared" si="0"/>
        <v/>
      </c>
      <c r="L4" s="20" t="e">
        <v>#N/A</v>
      </c>
      <c r="M4" s="20" t="e">
        <v>#N/A</v>
      </c>
      <c r="N4" s="20">
        <v>2.4609999999999999</v>
      </c>
      <c r="O4" s="20">
        <v>3.0687600000000002</v>
      </c>
      <c r="P4" s="20">
        <v>4.4212400000000001</v>
      </c>
      <c r="Q4" s="20" t="e">
        <v>#N/A</v>
      </c>
      <c r="R4" s="20">
        <v>2.8889999999999998</v>
      </c>
      <c r="S4" s="20">
        <v>3.5310000000000001</v>
      </c>
      <c r="T4" s="20">
        <v>4.9219999999999997</v>
      </c>
      <c r="U4" s="16">
        <f t="shared" si="1"/>
        <v>3</v>
      </c>
      <c r="V4" s="47" t="e">
        <v>#N/A</v>
      </c>
      <c r="W4" s="47" t="e">
        <v>#N/A</v>
      </c>
      <c r="X4" s="47">
        <v>25.718213993912226</v>
      </c>
      <c r="Y4" s="47">
        <v>27.207592045231788</v>
      </c>
      <c r="Z4" s="47">
        <v>33.483207082525297</v>
      </c>
      <c r="AA4" s="47" t="e">
        <v>#N/A</v>
      </c>
      <c r="AB4" s="47">
        <v>21.879152740275483</v>
      </c>
      <c r="AC4" s="47">
        <v>23.264278733761355</v>
      </c>
      <c r="AD4" s="47">
        <v>29.310885670494415</v>
      </c>
      <c r="AE4" s="16">
        <f t="shared" ref="AE4:AE32" si="2">IF(ISNA(MATCH($V$33,V4:AD4,0)),"",MATCH($V$33,V4:AD4,0))</f>
        <v>7</v>
      </c>
      <c r="AF4" s="47"/>
      <c r="AG4" s="47"/>
      <c r="AH4" s="47"/>
      <c r="AI4" s="47"/>
      <c r="AJ4" s="47"/>
      <c r="AK4" s="47"/>
      <c r="AL4" s="47"/>
      <c r="AM4" s="47"/>
      <c r="AN4" s="47"/>
      <c r="AO4" s="16" t="str">
        <f t="shared" ref="AO4:AO32" si="3">IF(ISNA(MATCH($AF$33,AF4:AN4,0)),"",MATCH($AF$33,AF4:AN4,0))</f>
        <v/>
      </c>
      <c r="AP4" s="47"/>
      <c r="AQ4" s="47"/>
      <c r="AR4" s="47"/>
      <c r="AS4" s="47"/>
      <c r="AT4" s="47"/>
      <c r="AU4" s="47"/>
      <c r="AV4" s="47"/>
      <c r="AW4" s="47"/>
      <c r="AX4" s="47"/>
      <c r="AY4" s="16" t="str">
        <f t="shared" ref="AY4:AY32" si="4">IF(ISNA(MATCH($AP$33,AP4:AX4,0)),"",MATCH($AP$33,AP4:AX4,0))</f>
        <v/>
      </c>
    </row>
    <row r="5" spans="1:51" x14ac:dyDescent="0.3">
      <c r="A5" s="36">
        <v>3</v>
      </c>
      <c r="B5" s="51">
        <v>0.68791122507076485</v>
      </c>
      <c r="C5" s="52">
        <v>0.62894740577898478</v>
      </c>
      <c r="D5" s="52">
        <v>0.57929366321748621</v>
      </c>
      <c r="E5" s="52">
        <v>0.53690632200645061</v>
      </c>
      <c r="F5" s="52">
        <v>0.48918131560587708</v>
      </c>
      <c r="G5" s="52">
        <v>0.53690632200645061</v>
      </c>
      <c r="H5" s="52">
        <v>0.48918131560587708</v>
      </c>
      <c r="I5" s="52">
        <v>0.44026318404528936</v>
      </c>
      <c r="J5" s="52">
        <v>0.40023925822299034</v>
      </c>
      <c r="K5" s="16" t="str">
        <f t="shared" si="0"/>
        <v/>
      </c>
      <c r="L5" s="20">
        <v>2.9853000000000001</v>
      </c>
      <c r="M5" s="20">
        <v>3.21</v>
      </c>
      <c r="N5" s="20">
        <v>3.6915</v>
      </c>
      <c r="O5" s="20">
        <v>4.6031399999999998</v>
      </c>
      <c r="P5" s="20">
        <v>6.6318599999999996</v>
      </c>
      <c r="Q5" s="20">
        <v>3.5310000000000001</v>
      </c>
      <c r="R5" s="20">
        <v>4.3334999999999999</v>
      </c>
      <c r="S5" s="20">
        <v>5.2965</v>
      </c>
      <c r="T5" s="20">
        <v>7.383</v>
      </c>
      <c r="U5" s="16" t="str">
        <f t="shared" si="1"/>
        <v/>
      </c>
      <c r="V5" s="47">
        <v>29.040539536486104</v>
      </c>
      <c r="W5" s="47">
        <v>26.264213997511796</v>
      </c>
      <c r="X5" s="47">
        <v>26.639045980401235</v>
      </c>
      <c r="Y5" s="47">
        <v>30.177286064900169</v>
      </c>
      <c r="Z5" s="47">
        <v>39.415171773829947</v>
      </c>
      <c r="AA5" s="47">
        <v>23.148545795948525</v>
      </c>
      <c r="AB5" s="47">
        <v>25.755315534690428</v>
      </c>
      <c r="AC5" s="47">
        <v>28.727640135382721</v>
      </c>
      <c r="AD5" s="47">
        <v>37.3722875444968</v>
      </c>
      <c r="AE5" s="16" t="str">
        <f t="shared" si="2"/>
        <v/>
      </c>
      <c r="AF5" s="47"/>
      <c r="AG5" s="47"/>
      <c r="AH5" s="47"/>
      <c r="AI5" s="47"/>
      <c r="AJ5" s="47"/>
      <c r="AK5" s="47"/>
      <c r="AL5" s="47"/>
      <c r="AM5" s="47"/>
      <c r="AN5" s="47"/>
      <c r="AO5" s="16" t="str">
        <f t="shared" si="3"/>
        <v/>
      </c>
      <c r="AP5" s="47"/>
      <c r="AQ5" s="47"/>
      <c r="AR5" s="47"/>
      <c r="AS5" s="47"/>
      <c r="AT5" s="47"/>
      <c r="AU5" s="47"/>
      <c r="AV5" s="47"/>
      <c r="AW5" s="47"/>
      <c r="AX5" s="47"/>
      <c r="AY5" s="16" t="str">
        <f t="shared" si="4"/>
        <v/>
      </c>
    </row>
    <row r="6" spans="1:51" x14ac:dyDescent="0.3">
      <c r="A6" s="36">
        <v>4</v>
      </c>
      <c r="B6" s="51">
        <v>0.59574859645975697</v>
      </c>
      <c r="C6" s="52">
        <v>0.54468443104892061</v>
      </c>
      <c r="D6" s="52">
        <v>0.50168302859768998</v>
      </c>
      <c r="E6" s="52">
        <v>0.46497451431005438</v>
      </c>
      <c r="F6" s="52">
        <v>0.42364344637138279</v>
      </c>
      <c r="G6" s="52">
        <v>0.46497451431005438</v>
      </c>
      <c r="H6" s="52">
        <v>0.42364344637138279</v>
      </c>
      <c r="I6" s="52">
        <v>0.38127910173424445</v>
      </c>
      <c r="J6" s="52">
        <v>0.3466173652129495</v>
      </c>
      <c r="K6" s="16" t="str">
        <f t="shared" si="0"/>
        <v/>
      </c>
      <c r="L6" s="20">
        <v>3.9803999999999999</v>
      </c>
      <c r="M6" s="20">
        <v>4.28</v>
      </c>
      <c r="N6" s="20">
        <v>4.9219999999999997</v>
      </c>
      <c r="O6" s="20">
        <v>6.1375200000000003</v>
      </c>
      <c r="P6" s="20">
        <v>8.8424800000000001</v>
      </c>
      <c r="Q6" s="20">
        <v>4.7080000000000002</v>
      </c>
      <c r="R6" s="20">
        <v>5.7779999999999996</v>
      </c>
      <c r="S6" s="20">
        <v>7.0620000000000003</v>
      </c>
      <c r="T6" s="20">
        <v>9.8439999999999994</v>
      </c>
      <c r="U6" s="16" t="str">
        <f t="shared" si="1"/>
        <v/>
      </c>
      <c r="V6" s="47">
        <v>29.893036289973711</v>
      </c>
      <c r="W6" s="47">
        <v>28.538169725240188</v>
      </c>
      <c r="X6" s="47">
        <v>29.986845302518752</v>
      </c>
      <c r="Y6" s="47">
        <v>34.826778086746444</v>
      </c>
      <c r="Z6" s="47">
        <v>46.577663459460517</v>
      </c>
      <c r="AA6" s="47">
        <v>26.715101740182071</v>
      </c>
      <c r="AB6" s="47">
        <v>30.435549695194435</v>
      </c>
      <c r="AC6" s="47">
        <v>34.651957749917287</v>
      </c>
      <c r="AD6" s="47">
        <v>45.740284903442287</v>
      </c>
      <c r="AE6" s="16" t="str">
        <f t="shared" si="2"/>
        <v/>
      </c>
      <c r="AF6" s="47"/>
      <c r="AG6" s="47"/>
      <c r="AH6" s="47"/>
      <c r="AI6" s="47"/>
      <c r="AJ6" s="47"/>
      <c r="AK6" s="47"/>
      <c r="AL6" s="47"/>
      <c r="AM6" s="47"/>
      <c r="AN6" s="47"/>
      <c r="AO6" s="16" t="str">
        <f t="shared" si="3"/>
        <v/>
      </c>
      <c r="AP6" s="47"/>
      <c r="AQ6" s="47"/>
      <c r="AR6" s="47"/>
      <c r="AS6" s="47"/>
      <c r="AT6" s="47"/>
      <c r="AU6" s="47"/>
      <c r="AV6" s="47"/>
      <c r="AW6" s="47"/>
      <c r="AX6" s="47"/>
      <c r="AY6" s="16" t="str">
        <f t="shared" si="4"/>
        <v/>
      </c>
    </row>
    <row r="7" spans="1:51" x14ac:dyDescent="0.3">
      <c r="A7" s="36">
        <v>5</v>
      </c>
      <c r="B7" s="51">
        <v>0.5328537436736428</v>
      </c>
      <c r="C7" s="52">
        <v>0.48718056564447354</v>
      </c>
      <c r="D7" s="52">
        <v>0.44871894204096241</v>
      </c>
      <c r="E7" s="52">
        <v>0.41588584872089196</v>
      </c>
      <c r="F7" s="52">
        <v>0.37891821772347939</v>
      </c>
      <c r="G7" s="52">
        <v>0.41588584872089196</v>
      </c>
      <c r="H7" s="52">
        <v>0.37891821772347939</v>
      </c>
      <c r="I7" s="52">
        <v>0.34102639595113149</v>
      </c>
      <c r="J7" s="52">
        <v>0.31002399631921024</v>
      </c>
      <c r="K7" s="16" t="str">
        <f t="shared" si="0"/>
        <v/>
      </c>
      <c r="L7" s="20">
        <v>4.9755000000000003</v>
      </c>
      <c r="M7" s="20">
        <v>5.35</v>
      </c>
      <c r="N7" s="20">
        <v>6.1524999999999999</v>
      </c>
      <c r="O7" s="20">
        <v>7.6718999999999999</v>
      </c>
      <c r="P7" s="20">
        <v>11.053100000000001</v>
      </c>
      <c r="Q7" s="20">
        <v>5.8849999999999998</v>
      </c>
      <c r="R7" s="20">
        <v>7.2225000000000001</v>
      </c>
      <c r="S7" s="20">
        <v>8.8275000000000006</v>
      </c>
      <c r="T7" s="20">
        <v>12.305</v>
      </c>
      <c r="U7" s="16" t="str">
        <f t="shared" si="1"/>
        <v/>
      </c>
      <c r="V7" s="47">
        <v>32.335434868226173</v>
      </c>
      <c r="W7" s="47">
        <v>31.672632009354185</v>
      </c>
      <c r="X7" s="47">
        <v>33.882340317438981</v>
      </c>
      <c r="Y7" s="47">
        <v>39.874941011260354</v>
      </c>
      <c r="Z7" s="47">
        <v>54.029401508866115</v>
      </c>
      <c r="AA7" s="47">
        <v>30.587472184369865</v>
      </c>
      <c r="AB7" s="47">
        <v>35.304788014021909</v>
      </c>
      <c r="AC7" s="47">
        <v>40.669099441094389</v>
      </c>
      <c r="AD7" s="47">
        <v>54.143020385292772</v>
      </c>
      <c r="AE7" s="16" t="str">
        <f t="shared" si="2"/>
        <v/>
      </c>
      <c r="AF7" s="47"/>
      <c r="AG7" s="47"/>
      <c r="AH7" s="47"/>
      <c r="AI7" s="47"/>
      <c r="AJ7" s="47"/>
      <c r="AK7" s="47"/>
      <c r="AL7" s="47"/>
      <c r="AM7" s="47"/>
      <c r="AN7" s="47"/>
      <c r="AO7" s="16" t="str">
        <f t="shared" si="3"/>
        <v/>
      </c>
      <c r="AP7" s="47"/>
      <c r="AQ7" s="47"/>
      <c r="AR7" s="47"/>
      <c r="AS7" s="47"/>
      <c r="AT7" s="47"/>
      <c r="AU7" s="47"/>
      <c r="AV7" s="47"/>
      <c r="AW7" s="47"/>
      <c r="AX7" s="47"/>
      <c r="AY7" s="16" t="str">
        <f t="shared" si="4"/>
        <v/>
      </c>
    </row>
    <row r="8" spans="1:51" x14ac:dyDescent="0.3">
      <c r="A8" s="36">
        <v>6</v>
      </c>
      <c r="B8" s="51">
        <v>0.48642669210188316</v>
      </c>
      <c r="C8" s="52">
        <v>0.44473297563600711</v>
      </c>
      <c r="D8" s="52">
        <v>0.40962247755948028</v>
      </c>
      <c r="E8" s="52">
        <v>0.37965010115268916</v>
      </c>
      <c r="F8" s="52">
        <v>0.34590342549467229</v>
      </c>
      <c r="G8" s="52">
        <v>0.37965010115268916</v>
      </c>
      <c r="H8" s="52">
        <v>0.34590342549467229</v>
      </c>
      <c r="I8" s="52">
        <v>0.31131308294520504</v>
      </c>
      <c r="J8" s="52">
        <v>0.28301189358655016</v>
      </c>
      <c r="K8" s="16" t="str">
        <f t="shared" si="0"/>
        <v/>
      </c>
      <c r="L8" s="20">
        <v>5.9706000000000001</v>
      </c>
      <c r="M8" s="20">
        <v>6.42</v>
      </c>
      <c r="N8" s="20">
        <v>7.383</v>
      </c>
      <c r="O8" s="20">
        <v>9.2062799999999996</v>
      </c>
      <c r="P8" s="20">
        <v>13.263719999999999</v>
      </c>
      <c r="Q8" s="20">
        <v>7.0620000000000003</v>
      </c>
      <c r="R8" s="20">
        <v>8.6669999999999998</v>
      </c>
      <c r="S8" s="20">
        <v>10.593</v>
      </c>
      <c r="T8" s="20">
        <v>14.766</v>
      </c>
      <c r="U8" s="16" t="str">
        <f t="shared" si="1"/>
        <v/>
      </c>
      <c r="V8" s="47">
        <v>35.294772013439371</v>
      </c>
      <c r="W8" s="47">
        <v>35.101687337241444</v>
      </c>
      <c r="X8" s="47">
        <v>37.966267426533584</v>
      </c>
      <c r="Y8" s="47">
        <v>45.054929231471682</v>
      </c>
      <c r="Z8" s="47">
        <v>61.562793555073675</v>
      </c>
      <c r="AA8" s="47">
        <v>34.560963845619838</v>
      </c>
      <c r="AB8" s="47">
        <v>40.227382042279508</v>
      </c>
      <c r="AC8" s="47">
        <v>46.697323329557285</v>
      </c>
      <c r="AD8" s="47">
        <v>62.523856948516418</v>
      </c>
      <c r="AE8" s="16" t="str">
        <f t="shared" si="2"/>
        <v/>
      </c>
      <c r="AF8" s="47"/>
      <c r="AG8" s="47"/>
      <c r="AH8" s="47"/>
      <c r="AI8" s="47"/>
      <c r="AJ8" s="47"/>
      <c r="AK8" s="47"/>
      <c r="AL8" s="47"/>
      <c r="AM8" s="47"/>
      <c r="AN8" s="47"/>
      <c r="AO8" s="16" t="str">
        <f t="shared" si="3"/>
        <v/>
      </c>
      <c r="AP8" s="47"/>
      <c r="AQ8" s="47"/>
      <c r="AR8" s="47"/>
      <c r="AS8" s="47"/>
      <c r="AT8" s="47"/>
      <c r="AU8" s="47"/>
      <c r="AV8" s="47"/>
      <c r="AW8" s="47"/>
      <c r="AX8" s="47"/>
      <c r="AY8" s="16" t="str">
        <f t="shared" si="4"/>
        <v/>
      </c>
    </row>
    <row r="9" spans="1:51" x14ac:dyDescent="0.3">
      <c r="A9" s="36">
        <v>7</v>
      </c>
      <c r="B9" s="51">
        <v>0.45034360861379752</v>
      </c>
      <c r="C9" s="52">
        <v>0.41174272787547206</v>
      </c>
      <c r="D9" s="52">
        <v>0.379236723043198</v>
      </c>
      <c r="E9" s="52">
        <v>0.35148769452784195</v>
      </c>
      <c r="F9" s="52">
        <v>0.32024434390314499</v>
      </c>
      <c r="G9" s="52">
        <v>0.35148769452784195</v>
      </c>
      <c r="H9" s="52">
        <v>0.32024434390314499</v>
      </c>
      <c r="I9" s="52">
        <v>0.28821990951283039</v>
      </c>
      <c r="J9" s="52">
        <v>0.26201809955711847</v>
      </c>
      <c r="K9" s="16" t="str">
        <f t="shared" si="0"/>
        <v/>
      </c>
      <c r="L9" s="20">
        <v>6.9657</v>
      </c>
      <c r="M9" s="20">
        <v>7.49</v>
      </c>
      <c r="N9" s="20">
        <v>8.6135000000000002</v>
      </c>
      <c r="O9" s="20">
        <v>10.74066</v>
      </c>
      <c r="P9" s="20">
        <v>15.47434</v>
      </c>
      <c r="Q9" s="20">
        <v>8.2390000000000008</v>
      </c>
      <c r="R9" s="20">
        <v>10.111499999999999</v>
      </c>
      <c r="S9" s="20">
        <v>12.358499999999999</v>
      </c>
      <c r="T9" s="20">
        <v>17.227</v>
      </c>
      <c r="U9" s="16" t="str">
        <f t="shared" si="1"/>
        <v/>
      </c>
      <c r="V9" s="47">
        <v>38.474087839121424</v>
      </c>
      <c r="W9" s="47">
        <v>38.655327867173717</v>
      </c>
      <c r="X9" s="47">
        <v>42.125831784144083</v>
      </c>
      <c r="Y9" s="47">
        <v>50.281427170136425</v>
      </c>
      <c r="Z9" s="47">
        <v>69.112110148518681</v>
      </c>
      <c r="AA9" s="47">
        <v>38.570132417817341</v>
      </c>
      <c r="AB9" s="47">
        <v>45.160381752420236</v>
      </c>
      <c r="AC9" s="47">
        <v>52.712640809168626</v>
      </c>
      <c r="AD9" s="47">
        <v>70.869405786680986</v>
      </c>
      <c r="AE9" s="16" t="str">
        <f t="shared" si="2"/>
        <v/>
      </c>
      <c r="AF9" s="47"/>
      <c r="AG9" s="47"/>
      <c r="AH9" s="47"/>
      <c r="AI9" s="47"/>
      <c r="AJ9" s="47"/>
      <c r="AK9" s="47"/>
      <c r="AL9" s="47"/>
      <c r="AM9" s="47"/>
      <c r="AN9" s="47"/>
      <c r="AO9" s="16" t="str">
        <f t="shared" si="3"/>
        <v/>
      </c>
      <c r="AP9" s="47"/>
      <c r="AQ9" s="47"/>
      <c r="AR9" s="47"/>
      <c r="AS9" s="47"/>
      <c r="AT9" s="47"/>
      <c r="AU9" s="47"/>
      <c r="AV9" s="47"/>
      <c r="AW9" s="47"/>
      <c r="AX9" s="47"/>
      <c r="AY9" s="16" t="str">
        <f t="shared" si="4"/>
        <v/>
      </c>
    </row>
    <row r="10" spans="1:51" x14ac:dyDescent="0.3">
      <c r="A10" s="36">
        <v>8</v>
      </c>
      <c r="B10" s="51">
        <v>0.42125787243906226</v>
      </c>
      <c r="C10" s="52">
        <v>0.38515005480142822</v>
      </c>
      <c r="D10" s="52">
        <v>0.35474347152763125</v>
      </c>
      <c r="E10" s="52">
        <v>0.32878663214756082</v>
      </c>
      <c r="F10" s="52">
        <v>0.29956115373444414</v>
      </c>
      <c r="G10" s="52">
        <v>0.32878663214756082</v>
      </c>
      <c r="H10" s="52">
        <v>0.29956115373444414</v>
      </c>
      <c r="I10" s="52">
        <v>0.26960503836099969</v>
      </c>
      <c r="J10" s="52">
        <v>0.24509548941909071</v>
      </c>
      <c r="K10" s="16" t="str">
        <f t="shared" si="0"/>
        <v/>
      </c>
      <c r="L10" s="20">
        <v>7.9607999999999999</v>
      </c>
      <c r="M10" s="20">
        <v>8.56</v>
      </c>
      <c r="N10" s="20">
        <v>9.8439999999999994</v>
      </c>
      <c r="O10" s="20">
        <v>12.275040000000001</v>
      </c>
      <c r="P10" s="20">
        <v>17.68496</v>
      </c>
      <c r="Q10" s="20">
        <v>9.4160000000000004</v>
      </c>
      <c r="R10" s="20">
        <v>11.555999999999999</v>
      </c>
      <c r="S10" s="20">
        <v>14.124000000000001</v>
      </c>
      <c r="T10" s="20">
        <v>19.687999999999999</v>
      </c>
      <c r="U10" s="16" t="str">
        <f t="shared" si="1"/>
        <v/>
      </c>
      <c r="V10" s="47">
        <v>41.760574531629864</v>
      </c>
      <c r="W10" s="47">
        <v>42.266810257496907</v>
      </c>
      <c r="X10" s="47">
        <v>46.31632001752191</v>
      </c>
      <c r="Y10" s="47">
        <v>55.520985586132824</v>
      </c>
      <c r="Z10" s="47">
        <v>76.652920467493388</v>
      </c>
      <c r="AA10" s="47">
        <v>42.58931948727065</v>
      </c>
      <c r="AB10" s="47">
        <v>50.08782315155667</v>
      </c>
      <c r="AC10" s="47">
        <v>58.707662433992965</v>
      </c>
      <c r="AD10" s="47">
        <v>79.177981975823272</v>
      </c>
      <c r="AE10" s="16" t="str">
        <f t="shared" si="2"/>
        <v/>
      </c>
      <c r="AF10" s="47"/>
      <c r="AG10" s="47"/>
      <c r="AH10" s="47"/>
      <c r="AI10" s="47"/>
      <c r="AJ10" s="47"/>
      <c r="AK10" s="47"/>
      <c r="AL10" s="47"/>
      <c r="AM10" s="47"/>
      <c r="AN10" s="47"/>
      <c r="AO10" s="16" t="str">
        <f t="shared" si="3"/>
        <v/>
      </c>
      <c r="AP10" s="47"/>
      <c r="AQ10" s="47"/>
      <c r="AR10" s="47"/>
      <c r="AS10" s="47"/>
      <c r="AT10" s="47"/>
      <c r="AU10" s="47"/>
      <c r="AV10" s="47"/>
      <c r="AW10" s="47"/>
      <c r="AX10" s="47"/>
      <c r="AY10" s="16" t="str">
        <f t="shared" si="4"/>
        <v/>
      </c>
    </row>
    <row r="11" spans="1:51" x14ac:dyDescent="0.3">
      <c r="A11" s="36">
        <v>9</v>
      </c>
      <c r="B11" s="51">
        <v>0.39716573097317137</v>
      </c>
      <c r="C11" s="52">
        <v>0.36312295403261374</v>
      </c>
      <c r="D11" s="52">
        <v>0.33445535239846008</v>
      </c>
      <c r="E11" s="52">
        <v>0.30998300954003621</v>
      </c>
      <c r="F11" s="52">
        <v>0.28242896424758845</v>
      </c>
      <c r="G11" s="52">
        <v>0.30998300954003621</v>
      </c>
      <c r="H11" s="52">
        <v>0.28242896424758845</v>
      </c>
      <c r="I11" s="52">
        <v>0.25418606782282954</v>
      </c>
      <c r="J11" s="52">
        <v>0.23107824347529976</v>
      </c>
      <c r="K11" s="16" t="str">
        <f t="shared" si="0"/>
        <v/>
      </c>
      <c r="L11" s="20">
        <v>8.9558999999999997</v>
      </c>
      <c r="M11" s="20">
        <v>9.6300000000000008</v>
      </c>
      <c r="N11" s="20">
        <v>11.0745</v>
      </c>
      <c r="O11" s="20">
        <v>13.809419999999999</v>
      </c>
      <c r="P11" s="20">
        <v>19.895579999999999</v>
      </c>
      <c r="Q11" s="20">
        <v>10.593</v>
      </c>
      <c r="R11" s="20">
        <v>13.000500000000001</v>
      </c>
      <c r="S11" s="20">
        <v>15.8895</v>
      </c>
      <c r="T11" s="20">
        <v>22.149000000000001</v>
      </c>
      <c r="U11" s="16" t="str">
        <f t="shared" si="1"/>
        <v/>
      </c>
      <c r="V11" s="47">
        <v>45.103074955527859</v>
      </c>
      <c r="W11" s="47">
        <v>45.905586332522823</v>
      </c>
      <c r="X11" s="47">
        <v>50.517491907644121</v>
      </c>
      <c r="Y11" s="47">
        <v>60.758983860712441</v>
      </c>
      <c r="Z11" s="47">
        <v>84.175664237469945</v>
      </c>
      <c r="AA11" s="47">
        <v>46.60730979552558</v>
      </c>
      <c r="AB11" s="47">
        <v>55.003459206478425</v>
      </c>
      <c r="AC11" s="47">
        <v>64.680681570260774</v>
      </c>
      <c r="AD11" s="47">
        <v>87.451411184790985</v>
      </c>
      <c r="AE11" s="16" t="str">
        <f t="shared" si="2"/>
        <v/>
      </c>
      <c r="AF11" s="47"/>
      <c r="AG11" s="47"/>
      <c r="AH11" s="47"/>
      <c r="AI11" s="47"/>
      <c r="AJ11" s="47"/>
      <c r="AK11" s="47"/>
      <c r="AL11" s="47"/>
      <c r="AM11" s="47"/>
      <c r="AN11" s="47"/>
      <c r="AO11" s="16" t="str">
        <f t="shared" si="3"/>
        <v/>
      </c>
      <c r="AP11" s="47"/>
      <c r="AQ11" s="47"/>
      <c r="AR11" s="47"/>
      <c r="AS11" s="47"/>
      <c r="AT11" s="47"/>
      <c r="AU11" s="47"/>
      <c r="AV11" s="47"/>
      <c r="AW11" s="47"/>
      <c r="AX11" s="47"/>
      <c r="AY11" s="16" t="str">
        <f t="shared" si="4"/>
        <v/>
      </c>
    </row>
    <row r="12" spans="1:51" x14ac:dyDescent="0.3">
      <c r="A12" s="36">
        <v>10</v>
      </c>
      <c r="B12" s="51">
        <v>0.37678449553227117</v>
      </c>
      <c r="C12" s="52">
        <v>0.34448868162950502</v>
      </c>
      <c r="D12" s="52">
        <v>0.31729220676401793</v>
      </c>
      <c r="E12" s="52">
        <v>0.29407570383006537</v>
      </c>
      <c r="F12" s="52">
        <v>0.26793564126739283</v>
      </c>
      <c r="G12" s="52">
        <v>0.29407570383006537</v>
      </c>
      <c r="H12" s="52">
        <v>0.26793564126739283</v>
      </c>
      <c r="I12" s="52">
        <v>0.24114207714065355</v>
      </c>
      <c r="J12" s="52">
        <v>0.21922007012786687</v>
      </c>
      <c r="K12" s="16" t="str">
        <f t="shared" si="0"/>
        <v/>
      </c>
      <c r="L12" s="20">
        <v>9.9510000000000005</v>
      </c>
      <c r="M12" s="20">
        <v>10.7</v>
      </c>
      <c r="N12" s="20">
        <v>12.305</v>
      </c>
      <c r="O12" s="20">
        <v>15.3438</v>
      </c>
      <c r="P12" s="20">
        <v>22.106200000000001</v>
      </c>
      <c r="Q12" s="20">
        <v>11.77</v>
      </c>
      <c r="R12" s="20">
        <v>14.445</v>
      </c>
      <c r="S12" s="20">
        <v>17.655000000000001</v>
      </c>
      <c r="T12" s="20">
        <v>24.61</v>
      </c>
      <c r="U12" s="16" t="str">
        <f t="shared" si="1"/>
        <v/>
      </c>
      <c r="V12" s="47">
        <v>48.475614733871865</v>
      </c>
      <c r="W12" s="47">
        <v>49.55624953040882</v>
      </c>
      <c r="X12" s="47">
        <v>54.719435170910707</v>
      </c>
      <c r="Y12" s="47">
        <v>65.988711402815795</v>
      </c>
      <c r="Z12" s="47">
        <v>91.676849403119661</v>
      </c>
      <c r="AA12" s="47">
        <v>50.618955748324524</v>
      </c>
      <c r="AB12" s="47">
        <v>59.905008080450898</v>
      </c>
      <c r="AC12" s="47">
        <v>70.632096535643925</v>
      </c>
      <c r="AD12" s="47">
        <v>95.692482358684046</v>
      </c>
      <c r="AE12" s="16" t="str">
        <f t="shared" si="2"/>
        <v/>
      </c>
      <c r="AF12" s="47"/>
      <c r="AG12" s="47"/>
      <c r="AH12" s="47"/>
      <c r="AI12" s="47"/>
      <c r="AJ12" s="47"/>
      <c r="AK12" s="47"/>
      <c r="AL12" s="47"/>
      <c r="AM12" s="47"/>
      <c r="AN12" s="47"/>
      <c r="AO12" s="16" t="str">
        <f t="shared" si="3"/>
        <v/>
      </c>
      <c r="AP12" s="47"/>
      <c r="AQ12" s="47"/>
      <c r="AR12" s="47"/>
      <c r="AS12" s="47"/>
      <c r="AT12" s="47"/>
      <c r="AU12" s="47"/>
      <c r="AV12" s="47"/>
      <c r="AW12" s="47"/>
      <c r="AX12" s="47"/>
      <c r="AY12" s="16" t="str">
        <f t="shared" si="4"/>
        <v/>
      </c>
    </row>
    <row r="13" spans="1:51" x14ac:dyDescent="0.3">
      <c r="A13" s="36">
        <v>11</v>
      </c>
      <c r="B13" s="51">
        <v>0.3592499206977936</v>
      </c>
      <c r="C13" s="52">
        <v>0.32845707035226851</v>
      </c>
      <c r="D13" s="52">
        <v>0.30252624900866837</v>
      </c>
      <c r="E13" s="52">
        <v>0.28039018200803412</v>
      </c>
      <c r="F13" s="52">
        <v>0.25546661027398659</v>
      </c>
      <c r="G13" s="52">
        <v>0.28039018200803412</v>
      </c>
      <c r="H13" s="52">
        <v>0.25546661027398659</v>
      </c>
      <c r="I13" s="52">
        <v>0.22991994924658798</v>
      </c>
      <c r="J13" s="52">
        <v>0.20901813567871624</v>
      </c>
      <c r="K13" s="16" t="str">
        <f t="shared" si="0"/>
        <v/>
      </c>
      <c r="L13" s="20">
        <v>10.946099999999999</v>
      </c>
      <c r="M13" s="20">
        <v>11.77</v>
      </c>
      <c r="N13" s="20">
        <v>13.535500000000001</v>
      </c>
      <c r="O13" s="20">
        <v>16.87818</v>
      </c>
      <c r="P13" s="20">
        <v>24.31682</v>
      </c>
      <c r="Q13" s="20">
        <v>12.946999999999999</v>
      </c>
      <c r="R13" s="20">
        <v>15.8895</v>
      </c>
      <c r="S13" s="20">
        <v>19.420500000000001</v>
      </c>
      <c r="T13" s="20">
        <v>27.071000000000002</v>
      </c>
      <c r="U13" s="16" t="str">
        <f t="shared" si="1"/>
        <v/>
      </c>
      <c r="V13" s="47">
        <v>51.863950131725112</v>
      </c>
      <c r="W13" s="47">
        <v>53.210523306734018</v>
      </c>
      <c r="X13" s="47">
        <v>58.917089363593462</v>
      </c>
      <c r="Y13" s="47">
        <v>71.207113683356013</v>
      </c>
      <c r="Z13" s="47">
        <v>99.155646186640439</v>
      </c>
      <c r="AA13" s="47">
        <v>54.621914261988579</v>
      </c>
      <c r="AB13" s="47">
        <v>64.791927566294575</v>
      </c>
      <c r="AC13" s="47">
        <v>76.563077582622739</v>
      </c>
      <c r="AD13" s="47">
        <v>103.90408470661389</v>
      </c>
      <c r="AE13" s="16" t="str">
        <f t="shared" si="2"/>
        <v/>
      </c>
      <c r="AF13" s="47"/>
      <c r="AG13" s="47"/>
      <c r="AH13" s="47"/>
      <c r="AI13" s="47"/>
      <c r="AJ13" s="47"/>
      <c r="AK13" s="47"/>
      <c r="AL13" s="47"/>
      <c r="AM13" s="47"/>
      <c r="AN13" s="47"/>
      <c r="AO13" s="16" t="str">
        <f t="shared" si="3"/>
        <v/>
      </c>
      <c r="AP13" s="47"/>
      <c r="AQ13" s="47"/>
      <c r="AR13" s="47"/>
      <c r="AS13" s="47"/>
      <c r="AT13" s="47"/>
      <c r="AU13" s="47"/>
      <c r="AV13" s="47"/>
      <c r="AW13" s="47"/>
      <c r="AX13" s="47"/>
      <c r="AY13" s="16" t="str">
        <f t="shared" si="4"/>
        <v/>
      </c>
    </row>
    <row r="14" spans="1:51" x14ac:dyDescent="0.3">
      <c r="A14" s="36">
        <v>12</v>
      </c>
      <c r="B14" s="51">
        <v>0.34395561253538243</v>
      </c>
      <c r="C14" s="52">
        <v>0.31447370288949239</v>
      </c>
      <c r="D14" s="52">
        <v>0.2896468316087431</v>
      </c>
      <c r="E14" s="52">
        <v>0.2684531610032253</v>
      </c>
      <c r="F14" s="52">
        <v>0.24459065780293854</v>
      </c>
      <c r="G14" s="52">
        <v>0.2684531610032253</v>
      </c>
      <c r="H14" s="52">
        <v>0.24459065780293854</v>
      </c>
      <c r="I14" s="52">
        <v>0.22013159202264468</v>
      </c>
      <c r="J14" s="52">
        <v>0.20011962911149517</v>
      </c>
      <c r="K14" s="16" t="str">
        <f t="shared" si="0"/>
        <v/>
      </c>
      <c r="L14" s="20">
        <v>11.9412</v>
      </c>
      <c r="M14" s="20">
        <v>12.84</v>
      </c>
      <c r="N14" s="20">
        <v>14.766</v>
      </c>
      <c r="O14" s="20">
        <v>18.412559999999999</v>
      </c>
      <c r="P14" s="20">
        <v>26.527439999999999</v>
      </c>
      <c r="Q14" s="20">
        <v>14.124000000000001</v>
      </c>
      <c r="R14" s="20">
        <v>17.334</v>
      </c>
      <c r="S14" s="20">
        <v>21.186</v>
      </c>
      <c r="T14" s="20">
        <v>29.532</v>
      </c>
      <c r="U14" s="16" t="str">
        <f t="shared" si="1"/>
        <v/>
      </c>
      <c r="V14" s="47">
        <v>55.259836562292207</v>
      </c>
      <c r="W14" s="47">
        <v>56.863783519491633</v>
      </c>
      <c r="X14" s="47">
        <v>63.107850846511354</v>
      </c>
      <c r="Y14" s="47">
        <v>76.412935717543135</v>
      </c>
      <c r="Z14" s="47">
        <v>106.61242886998281</v>
      </c>
      <c r="AA14" s="47">
        <v>58.615222656413842</v>
      </c>
      <c r="AB14" s="47">
        <v>69.66446223353185</v>
      </c>
      <c r="AC14" s="47">
        <v>82.47503119648762</v>
      </c>
      <c r="AD14" s="47">
        <v>112.08891586972295</v>
      </c>
      <c r="AE14" s="16" t="str">
        <f t="shared" si="2"/>
        <v/>
      </c>
      <c r="AF14" s="47"/>
      <c r="AG14" s="47"/>
      <c r="AH14" s="47"/>
      <c r="AI14" s="47"/>
      <c r="AJ14" s="47"/>
      <c r="AK14" s="47"/>
      <c r="AL14" s="47"/>
      <c r="AM14" s="47"/>
      <c r="AN14" s="47"/>
      <c r="AO14" s="16" t="str">
        <f t="shared" si="3"/>
        <v/>
      </c>
      <c r="AP14" s="47"/>
      <c r="AQ14" s="47"/>
      <c r="AR14" s="47"/>
      <c r="AS14" s="47"/>
      <c r="AT14" s="47"/>
      <c r="AU14" s="47"/>
      <c r="AV14" s="47"/>
      <c r="AW14" s="47"/>
      <c r="AX14" s="47"/>
      <c r="AY14" s="16" t="str">
        <f t="shared" si="4"/>
        <v/>
      </c>
    </row>
    <row r="15" spans="1:51" x14ac:dyDescent="0.3">
      <c r="A15" s="36">
        <v>13</v>
      </c>
      <c r="B15" s="51">
        <v>0.33046186335713207</v>
      </c>
      <c r="C15" s="52">
        <v>0.30213656078366358</v>
      </c>
      <c r="D15" s="52">
        <v>0.27828367440600582</v>
      </c>
      <c r="E15" s="52">
        <v>0.25792145432751762</v>
      </c>
      <c r="F15" s="52">
        <v>0.23499510283173827</v>
      </c>
      <c r="G15" s="52">
        <v>0.25792145432751762</v>
      </c>
      <c r="H15" s="52">
        <v>0.23499510283173827</v>
      </c>
      <c r="I15" s="52">
        <v>0.21149559254856451</v>
      </c>
      <c r="J15" s="52">
        <v>0.19226872049869492</v>
      </c>
      <c r="K15" s="16" t="str">
        <f t="shared" si="0"/>
        <v/>
      </c>
      <c r="L15" s="20">
        <v>12.936299999999999</v>
      </c>
      <c r="M15" s="20">
        <v>13.91</v>
      </c>
      <c r="N15" s="20">
        <v>15.996499999999999</v>
      </c>
      <c r="O15" s="20">
        <v>19.946940000000001</v>
      </c>
      <c r="P15" s="20">
        <v>28.738060000000001</v>
      </c>
      <c r="Q15" s="20">
        <v>15.301</v>
      </c>
      <c r="R15" s="20">
        <v>18.778500000000001</v>
      </c>
      <c r="S15" s="20">
        <v>22.951499999999999</v>
      </c>
      <c r="T15" s="20">
        <v>31.992999999999999</v>
      </c>
      <c r="U15" s="16" t="str">
        <f t="shared" si="1"/>
        <v/>
      </c>
      <c r="V15" s="47">
        <v>58.658318247415906</v>
      </c>
      <c r="W15" s="47">
        <v>60.513396789421023</v>
      </c>
      <c r="X15" s="47">
        <v>67.290427776422078</v>
      </c>
      <c r="Y15" s="47">
        <v>81.605842671240808</v>
      </c>
      <c r="Z15" s="47">
        <v>114.04810672788003</v>
      </c>
      <c r="AA15" s="47">
        <v>62.598624085331167</v>
      </c>
      <c r="AB15" s="47">
        <v>74.523206235545999</v>
      </c>
      <c r="AC15" s="47">
        <v>88.369377805669501</v>
      </c>
      <c r="AD15" s="47">
        <v>120.24939856837355</v>
      </c>
      <c r="AE15" s="16" t="str">
        <f t="shared" si="2"/>
        <v/>
      </c>
      <c r="AF15" s="47"/>
      <c r="AG15" s="47"/>
      <c r="AH15" s="47"/>
      <c r="AI15" s="47"/>
      <c r="AJ15" s="47"/>
      <c r="AK15" s="47"/>
      <c r="AL15" s="47"/>
      <c r="AM15" s="47"/>
      <c r="AN15" s="47"/>
      <c r="AO15" s="16" t="str">
        <f t="shared" si="3"/>
        <v/>
      </c>
      <c r="AP15" s="47"/>
      <c r="AQ15" s="47"/>
      <c r="AR15" s="47"/>
      <c r="AS15" s="47"/>
      <c r="AT15" s="47"/>
      <c r="AU15" s="47"/>
      <c r="AV15" s="47"/>
      <c r="AW15" s="47"/>
      <c r="AX15" s="47"/>
      <c r="AY15" s="16" t="str">
        <f t="shared" si="4"/>
        <v/>
      </c>
    </row>
    <row r="16" spans="1:51" x14ac:dyDescent="0.3">
      <c r="A16" s="36">
        <v>14</v>
      </c>
      <c r="B16" s="51">
        <v>0.31844101951483689</v>
      </c>
      <c r="C16" s="52">
        <v>0.29114607498499351</v>
      </c>
      <c r="D16" s="52">
        <v>0.26816085853881</v>
      </c>
      <c r="E16" s="52">
        <v>0.24853933230426281</v>
      </c>
      <c r="F16" s="52">
        <v>0.2264469472105505</v>
      </c>
      <c r="G16" s="52">
        <v>0.24853933230426281</v>
      </c>
      <c r="H16" s="52">
        <v>0.2264469472105505</v>
      </c>
      <c r="I16" s="52">
        <v>0.20380225248949557</v>
      </c>
      <c r="J16" s="52">
        <v>0.18527477499045047</v>
      </c>
      <c r="K16" s="16" t="str">
        <f t="shared" si="0"/>
        <v/>
      </c>
      <c r="L16" s="20">
        <v>13.9314</v>
      </c>
      <c r="M16" s="20">
        <v>14.98</v>
      </c>
      <c r="N16" s="20">
        <v>17.227</v>
      </c>
      <c r="O16" s="20">
        <v>21.48132</v>
      </c>
      <c r="P16" s="20">
        <v>30.94868</v>
      </c>
      <c r="Q16" s="20">
        <v>16.478000000000002</v>
      </c>
      <c r="R16" s="20">
        <v>20.222999999999999</v>
      </c>
      <c r="S16" s="20">
        <v>24.716999999999999</v>
      </c>
      <c r="T16" s="20">
        <v>34.454000000000001</v>
      </c>
      <c r="U16" s="16" t="str">
        <f t="shared" si="1"/>
        <v/>
      </c>
      <c r="V16" s="47">
        <v>62.056341091635339</v>
      </c>
      <c r="W16" s="47">
        <v>64.157866442628404</v>
      </c>
      <c r="X16" s="47">
        <v>71.464254646573991</v>
      </c>
      <c r="Y16" s="47">
        <v>86.785977385947362</v>
      </c>
      <c r="Z16" s="47">
        <v>121.46380292556753</v>
      </c>
      <c r="AA16" s="47">
        <v>66.572228120322251</v>
      </c>
      <c r="AB16" s="47">
        <v>79.368893489601248</v>
      </c>
      <c r="AC16" s="47">
        <v>94.247461418427861</v>
      </c>
      <c r="AD16" s="47">
        <v>128.38767515784122</v>
      </c>
      <c r="AE16" s="16" t="str">
        <f t="shared" si="2"/>
        <v/>
      </c>
      <c r="AF16" s="47"/>
      <c r="AG16" s="47"/>
      <c r="AH16" s="47"/>
      <c r="AI16" s="47"/>
      <c r="AJ16" s="47"/>
      <c r="AK16" s="47"/>
      <c r="AL16" s="47"/>
      <c r="AM16" s="47"/>
      <c r="AN16" s="47"/>
      <c r="AO16" s="16" t="str">
        <f t="shared" si="3"/>
        <v/>
      </c>
      <c r="AP16" s="47"/>
      <c r="AQ16" s="47"/>
      <c r="AR16" s="47"/>
      <c r="AS16" s="47"/>
      <c r="AT16" s="47"/>
      <c r="AU16" s="47"/>
      <c r="AV16" s="47"/>
      <c r="AW16" s="47"/>
      <c r="AX16" s="47"/>
      <c r="AY16" s="16" t="str">
        <f t="shared" si="4"/>
        <v/>
      </c>
    </row>
    <row r="17" spans="1:51" x14ac:dyDescent="0.3">
      <c r="A17" s="36">
        <v>15</v>
      </c>
      <c r="B17" s="51">
        <v>0.30764325234867734</v>
      </c>
      <c r="C17" s="52">
        <v>0.28127383071879075</v>
      </c>
      <c r="D17" s="52">
        <v>0.25906800197783381</v>
      </c>
      <c r="E17" s="52">
        <v>0.24011180671116286</v>
      </c>
      <c r="F17" s="52">
        <v>0.21876853500350399</v>
      </c>
      <c r="G17" s="52">
        <v>0.24011180671116286</v>
      </c>
      <c r="H17" s="52">
        <v>0.21876853500350399</v>
      </c>
      <c r="I17" s="52">
        <v>0.19689168150315364</v>
      </c>
      <c r="J17" s="52">
        <v>0.17899243773013965</v>
      </c>
      <c r="K17" s="16" t="str">
        <f t="shared" si="0"/>
        <v/>
      </c>
      <c r="L17" s="20">
        <v>14.926500000000001</v>
      </c>
      <c r="M17" s="20">
        <v>16.05</v>
      </c>
      <c r="N17" s="20">
        <v>18.4575</v>
      </c>
      <c r="O17" s="20">
        <v>23.015699999999999</v>
      </c>
      <c r="P17" s="20">
        <v>33.159300000000002</v>
      </c>
      <c r="Q17" s="20">
        <v>17.655000000000001</v>
      </c>
      <c r="R17" s="20">
        <v>21.6675</v>
      </c>
      <c r="S17" s="20">
        <v>26.482500000000002</v>
      </c>
      <c r="T17" s="20">
        <v>36.914999999999999</v>
      </c>
      <c r="U17" s="16" t="str">
        <f t="shared" si="1"/>
        <v/>
      </c>
      <c r="V17" s="47">
        <v>65.451997384087704</v>
      </c>
      <c r="W17" s="47">
        <v>67.796367764784009</v>
      </c>
      <c r="X17" s="47">
        <v>75.629177034545279</v>
      </c>
      <c r="Y17" s="47">
        <v>91.953727660736092</v>
      </c>
      <c r="Z17" s="47">
        <v>128.86069681516534</v>
      </c>
      <c r="AA17" s="47">
        <v>70.536332236268976</v>
      </c>
      <c r="AB17" s="47">
        <v>84.202294627528161</v>
      </c>
      <c r="AC17" s="47">
        <v>100.11051715519628</v>
      </c>
      <c r="AD17" s="47">
        <v>136.5056299702122</v>
      </c>
      <c r="AE17" s="16" t="str">
        <f t="shared" si="2"/>
        <v/>
      </c>
      <c r="AF17" s="47"/>
      <c r="AG17" s="47"/>
      <c r="AH17" s="47"/>
      <c r="AI17" s="47"/>
      <c r="AJ17" s="47"/>
      <c r="AK17" s="47"/>
      <c r="AL17" s="47"/>
      <c r="AM17" s="47"/>
      <c r="AN17" s="47"/>
      <c r="AO17" s="16" t="str">
        <f t="shared" si="3"/>
        <v/>
      </c>
      <c r="AP17" s="47"/>
      <c r="AQ17" s="47"/>
      <c r="AR17" s="47"/>
      <c r="AS17" s="47"/>
      <c r="AT17" s="47"/>
      <c r="AU17" s="47"/>
      <c r="AV17" s="47"/>
      <c r="AW17" s="47"/>
      <c r="AX17" s="47"/>
      <c r="AY17" s="16" t="str">
        <f t="shared" si="4"/>
        <v/>
      </c>
    </row>
    <row r="18" spans="1:51" x14ac:dyDescent="0.3">
      <c r="A18" s="36">
        <v>16</v>
      </c>
      <c r="B18" s="51">
        <v>0.29787429822987849</v>
      </c>
      <c r="C18" s="52">
        <v>0.27234221552446031</v>
      </c>
      <c r="D18" s="52">
        <v>0.25084151429884499</v>
      </c>
      <c r="E18" s="52">
        <v>0.23248725715502719</v>
      </c>
      <c r="F18" s="52">
        <v>0.2118217231856914</v>
      </c>
      <c r="G18" s="52">
        <v>0.23248725715502719</v>
      </c>
      <c r="H18" s="52">
        <v>0.2118217231856914</v>
      </c>
      <c r="I18" s="52">
        <v>0.19063955086712223</v>
      </c>
      <c r="J18" s="52">
        <v>0.17330868260647475</v>
      </c>
      <c r="K18" s="16" t="str">
        <f t="shared" si="0"/>
        <v/>
      </c>
      <c r="L18" s="20">
        <v>15.9216</v>
      </c>
      <c r="M18" s="20">
        <v>17.12</v>
      </c>
      <c r="N18" s="20">
        <v>19.687999999999999</v>
      </c>
      <c r="O18" s="20">
        <v>24.550080000000001</v>
      </c>
      <c r="P18" s="20">
        <v>35.36992</v>
      </c>
      <c r="Q18" s="20">
        <v>18.832000000000001</v>
      </c>
      <c r="R18" s="20">
        <v>23.111999999999998</v>
      </c>
      <c r="S18" s="20">
        <v>28.248000000000001</v>
      </c>
      <c r="T18" s="20">
        <v>39.375999999999998</v>
      </c>
      <c r="U18" s="16" t="str">
        <f t="shared" si="1"/>
        <v/>
      </c>
      <c r="V18" s="47">
        <v>68.844093562367476</v>
      </c>
      <c r="W18" s="47">
        <v>71.428483347487614</v>
      </c>
      <c r="X18" s="47">
        <v>79.785274909221769</v>
      </c>
      <c r="Y18" s="47">
        <v>97.109599988184826</v>
      </c>
      <c r="Z18" s="47">
        <v>136.23994660737338</v>
      </c>
      <c r="AA18" s="47">
        <v>74.491324956069249</v>
      </c>
      <c r="AB18" s="47">
        <v>89.024166466579899</v>
      </c>
      <c r="AC18" s="47">
        <v>105.95966456560031</v>
      </c>
      <c r="AD18" s="47">
        <v>144.60491957432788</v>
      </c>
      <c r="AE18" s="16" t="str">
        <f t="shared" si="2"/>
        <v/>
      </c>
      <c r="AF18" s="47"/>
      <c r="AG18" s="47"/>
      <c r="AH18" s="47"/>
      <c r="AI18" s="47"/>
      <c r="AJ18" s="47"/>
      <c r="AK18" s="47"/>
      <c r="AL18" s="47"/>
      <c r="AM18" s="47"/>
      <c r="AN18" s="47"/>
      <c r="AO18" s="16" t="str">
        <f t="shared" si="3"/>
        <v/>
      </c>
      <c r="AP18" s="47"/>
      <c r="AQ18" s="47"/>
      <c r="AR18" s="47"/>
      <c r="AS18" s="47"/>
      <c r="AT18" s="47"/>
      <c r="AU18" s="47"/>
      <c r="AV18" s="47"/>
      <c r="AW18" s="47"/>
      <c r="AX18" s="47"/>
      <c r="AY18" s="16" t="str">
        <f t="shared" si="4"/>
        <v/>
      </c>
    </row>
    <row r="19" spans="1:51" x14ac:dyDescent="0.3">
      <c r="A19" s="36">
        <v>17</v>
      </c>
      <c r="B19" s="51">
        <v>0.28898051641377054</v>
      </c>
      <c r="C19" s="52">
        <v>0.26421075786401871</v>
      </c>
      <c r="D19" s="52">
        <v>0.24335201382212249</v>
      </c>
      <c r="E19" s="52">
        <v>0.22554576890830871</v>
      </c>
      <c r="F19" s="52">
        <v>0.20549725611645903</v>
      </c>
      <c r="G19" s="52">
        <v>0.22554576890830871</v>
      </c>
      <c r="H19" s="52">
        <v>0.20549725611645903</v>
      </c>
      <c r="I19" s="52">
        <v>0.18494753050481313</v>
      </c>
      <c r="J19" s="52">
        <v>0.16813411864073918</v>
      </c>
      <c r="K19" s="16" t="str">
        <f t="shared" si="0"/>
        <v/>
      </c>
      <c r="L19" s="20">
        <v>16.916699999999999</v>
      </c>
      <c r="M19" s="20">
        <v>18.190000000000001</v>
      </c>
      <c r="N19" s="20">
        <v>20.918500000000002</v>
      </c>
      <c r="O19" s="20">
        <v>26.08446</v>
      </c>
      <c r="P19" s="20">
        <v>37.580539999999999</v>
      </c>
      <c r="Q19" s="20">
        <v>20.009</v>
      </c>
      <c r="R19" s="20">
        <v>24.5565</v>
      </c>
      <c r="S19" s="20">
        <v>30.013500000000001</v>
      </c>
      <c r="T19" s="20">
        <v>41.837000000000003</v>
      </c>
      <c r="U19" s="16" t="str">
        <f t="shared" si="1"/>
        <v/>
      </c>
      <c r="V19" s="47">
        <v>72.231892599117458</v>
      </c>
      <c r="W19" s="47">
        <v>75.054046763560081</v>
      </c>
      <c r="X19" s="47">
        <v>83.932760511673891</v>
      </c>
      <c r="Y19" s="47">
        <v>102.25414973470967</v>
      </c>
      <c r="Z19" s="47">
        <v>143.60265288635534</v>
      </c>
      <c r="AA19" s="47">
        <v>78.437632293012996</v>
      </c>
      <c r="AB19" s="47">
        <v>93.835228168722026</v>
      </c>
      <c r="AC19" s="47">
        <v>111.79591218911753</v>
      </c>
      <c r="AD19" s="47">
        <v>152.68700313020986</v>
      </c>
      <c r="AE19" s="16" t="str">
        <f t="shared" si="2"/>
        <v/>
      </c>
      <c r="AF19" s="47"/>
      <c r="AG19" s="47"/>
      <c r="AH19" s="47"/>
      <c r="AI19" s="47"/>
      <c r="AJ19" s="47"/>
      <c r="AK19" s="47"/>
      <c r="AL19" s="47"/>
      <c r="AM19" s="47"/>
      <c r="AN19" s="47"/>
      <c r="AO19" s="16" t="str">
        <f t="shared" si="3"/>
        <v/>
      </c>
      <c r="AP19" s="47"/>
      <c r="AQ19" s="47"/>
      <c r="AR19" s="47"/>
      <c r="AS19" s="47"/>
      <c r="AT19" s="47"/>
      <c r="AU19" s="47"/>
      <c r="AV19" s="47"/>
      <c r="AW19" s="47"/>
      <c r="AX19" s="47"/>
      <c r="AY19" s="16" t="str">
        <f t="shared" si="4"/>
        <v/>
      </c>
    </row>
    <row r="20" spans="1:51" x14ac:dyDescent="0.3">
      <c r="A20" s="36">
        <v>18</v>
      </c>
      <c r="B20" s="51">
        <v>0.28083858162604142</v>
      </c>
      <c r="C20" s="52">
        <v>0.25676670320095218</v>
      </c>
      <c r="D20" s="52">
        <v>0.23649564768508755</v>
      </c>
      <c r="E20" s="52">
        <v>0.21919108809837384</v>
      </c>
      <c r="F20" s="52">
        <v>0.19970743582296274</v>
      </c>
      <c r="G20" s="52">
        <v>0.21919108809837384</v>
      </c>
      <c r="H20" s="52">
        <v>0.19970743582296274</v>
      </c>
      <c r="I20" s="52">
        <v>0.17973669224066646</v>
      </c>
      <c r="J20" s="52">
        <v>0.16339699294606042</v>
      </c>
      <c r="K20" s="16" t="str">
        <f t="shared" si="0"/>
        <v/>
      </c>
      <c r="L20" s="20">
        <v>17.911799999999999</v>
      </c>
      <c r="M20" s="20">
        <v>19.260000000000002</v>
      </c>
      <c r="N20" s="20">
        <v>22.149000000000001</v>
      </c>
      <c r="O20" s="20">
        <v>27.618839999999999</v>
      </c>
      <c r="P20" s="20">
        <v>39.791159999999998</v>
      </c>
      <c r="Q20" s="20">
        <v>21.186</v>
      </c>
      <c r="R20" s="20">
        <v>26.001000000000001</v>
      </c>
      <c r="S20" s="20">
        <v>31.779</v>
      </c>
      <c r="T20" s="20">
        <v>44.298000000000002</v>
      </c>
      <c r="U20" s="16" t="str">
        <f t="shared" si="1"/>
        <v/>
      </c>
      <c r="V20" s="47">
        <v>75.614955215908054</v>
      </c>
      <c r="W20" s="47">
        <v>78.673047461065835</v>
      </c>
      <c r="X20" s="47">
        <v>88.071917985659837</v>
      </c>
      <c r="Y20" s="47">
        <v>107.38794229402031</v>
      </c>
      <c r="Z20" s="47">
        <v>150.94984328422842</v>
      </c>
      <c r="AA20" s="47">
        <v>82.375687952177358</v>
      </c>
      <c r="AB20" s="47">
        <v>98.636151226383532</v>
      </c>
      <c r="AC20" s="47">
        <v>117.62016660135491</v>
      </c>
      <c r="AD20" s="47">
        <v>160.75316997859613</v>
      </c>
      <c r="AE20" s="16" t="str">
        <f t="shared" si="2"/>
        <v/>
      </c>
      <c r="AF20" s="47"/>
      <c r="AG20" s="47"/>
      <c r="AH20" s="47"/>
      <c r="AI20" s="47"/>
      <c r="AJ20" s="47"/>
      <c r="AK20" s="47"/>
      <c r="AL20" s="47"/>
      <c r="AM20" s="47"/>
      <c r="AN20" s="47"/>
      <c r="AO20" s="16" t="str">
        <f t="shared" si="3"/>
        <v/>
      </c>
      <c r="AP20" s="47"/>
      <c r="AQ20" s="47"/>
      <c r="AR20" s="47"/>
      <c r="AS20" s="47"/>
      <c r="AT20" s="47"/>
      <c r="AU20" s="47"/>
      <c r="AV20" s="47"/>
      <c r="AW20" s="47"/>
      <c r="AX20" s="47"/>
      <c r="AY20" s="16" t="str">
        <f t="shared" si="4"/>
        <v/>
      </c>
    </row>
    <row r="21" spans="1:51" x14ac:dyDescent="0.3">
      <c r="A21" s="36">
        <v>19</v>
      </c>
      <c r="B21" s="51">
        <v>0.27334820291834455</v>
      </c>
      <c r="C21" s="52">
        <v>0.24991835695391512</v>
      </c>
      <c r="D21" s="52">
        <v>0.23018796035229019</v>
      </c>
      <c r="E21" s="52">
        <v>0.21334493886309819</v>
      </c>
      <c r="F21" s="52">
        <v>0.19438094429748948</v>
      </c>
      <c r="G21" s="52">
        <v>0.21334493886309819</v>
      </c>
      <c r="H21" s="52">
        <v>0.19438094429748948</v>
      </c>
      <c r="I21" s="52">
        <v>0.1749428498677405</v>
      </c>
      <c r="J21" s="52">
        <v>0.15903895442521868</v>
      </c>
      <c r="K21" s="16" t="str">
        <f t="shared" si="0"/>
        <v/>
      </c>
      <c r="L21" s="20">
        <v>18.9069</v>
      </c>
      <c r="M21" s="20">
        <v>20.329999999999998</v>
      </c>
      <c r="N21" s="20">
        <v>23.3795</v>
      </c>
      <c r="O21" s="20">
        <v>29.153220000000001</v>
      </c>
      <c r="P21" s="20">
        <v>42.001779999999997</v>
      </c>
      <c r="Q21" s="20">
        <v>22.363</v>
      </c>
      <c r="R21" s="20">
        <v>27.445499999999999</v>
      </c>
      <c r="S21" s="20">
        <v>33.544499999999999</v>
      </c>
      <c r="T21" s="20">
        <v>46.759</v>
      </c>
      <c r="U21" s="16" t="str">
        <f t="shared" si="1"/>
        <v/>
      </c>
      <c r="V21" s="47">
        <v>78.993039228637457</v>
      </c>
      <c r="W21" s="47">
        <v>82.285571513768332</v>
      </c>
      <c r="X21" s="47">
        <v>92.203067146781351</v>
      </c>
      <c r="Y21" s="47">
        <v>112.51153168868376</v>
      </c>
      <c r="Z21" s="47">
        <v>158.28246816946759</v>
      </c>
      <c r="AA21" s="47">
        <v>86.305916916005671</v>
      </c>
      <c r="AB21" s="47">
        <v>103.42755664510224</v>
      </c>
      <c r="AC21" s="47">
        <v>123.43324278291512</v>
      </c>
      <c r="AD21" s="47">
        <v>168.80456367280516</v>
      </c>
      <c r="AE21" s="16" t="str">
        <f t="shared" si="2"/>
        <v/>
      </c>
      <c r="AF21" s="47"/>
      <c r="AG21" s="47"/>
      <c r="AH21" s="47"/>
      <c r="AI21" s="47"/>
      <c r="AJ21" s="47"/>
      <c r="AK21" s="47"/>
      <c r="AL21" s="47"/>
      <c r="AM21" s="47"/>
      <c r="AN21" s="47"/>
      <c r="AO21" s="16" t="str">
        <f t="shared" si="3"/>
        <v/>
      </c>
      <c r="AP21" s="47"/>
      <c r="AQ21" s="47"/>
      <c r="AR21" s="47"/>
      <c r="AS21" s="47"/>
      <c r="AT21" s="47"/>
      <c r="AU21" s="47"/>
      <c r="AV21" s="47"/>
      <c r="AW21" s="47"/>
      <c r="AX21" s="47"/>
      <c r="AY21" s="16" t="str">
        <f t="shared" si="4"/>
        <v/>
      </c>
    </row>
    <row r="22" spans="1:51" x14ac:dyDescent="0.3">
      <c r="A22" s="36">
        <v>20</v>
      </c>
      <c r="B22" s="51">
        <v>0.2664268718368214</v>
      </c>
      <c r="C22" s="52">
        <v>0.24359028282223677</v>
      </c>
      <c r="D22" s="52">
        <v>0.2243594710204812</v>
      </c>
      <c r="E22" s="52">
        <v>0.20794292436044598</v>
      </c>
      <c r="F22" s="52">
        <v>0.18945910886173969</v>
      </c>
      <c r="G22" s="52">
        <v>0.20794292436044598</v>
      </c>
      <c r="H22" s="52">
        <v>0.18945910886173969</v>
      </c>
      <c r="I22" s="52">
        <v>0.17051319797556574</v>
      </c>
      <c r="J22" s="52">
        <v>0.15501199815960512</v>
      </c>
      <c r="K22" s="16" t="str">
        <f t="shared" si="0"/>
        <v/>
      </c>
      <c r="L22" s="20">
        <v>19.902000000000001</v>
      </c>
      <c r="M22" s="20">
        <v>21.4</v>
      </c>
      <c r="N22" s="20">
        <v>24.61</v>
      </c>
      <c r="O22" s="20">
        <v>30.6876</v>
      </c>
      <c r="P22" s="20">
        <v>44.212400000000002</v>
      </c>
      <c r="Q22" s="20">
        <v>23.54</v>
      </c>
      <c r="R22" s="20">
        <v>28.89</v>
      </c>
      <c r="S22" s="20">
        <v>35.31</v>
      </c>
      <c r="T22" s="20">
        <v>49.22</v>
      </c>
      <c r="U22" s="16" t="str">
        <f t="shared" si="1"/>
        <v/>
      </c>
      <c r="V22" s="47">
        <v>82.366034225923926</v>
      </c>
      <c r="W22" s="47">
        <v>85.891764014822428</v>
      </c>
      <c r="X22" s="47">
        <v>96.326541579258489</v>
      </c>
      <c r="Y22" s="47">
        <v>117.62544918768579</v>
      </c>
      <c r="Z22" s="47">
        <v>165.60140198398096</v>
      </c>
      <c r="AA22" s="47">
        <v>90.228726713008626</v>
      </c>
      <c r="AB22" s="47">
        <v>108.21001581721893</v>
      </c>
      <c r="AC22" s="47">
        <v>129.23587435851857</v>
      </c>
      <c r="AD22" s="47">
        <v>176.8422024989087</v>
      </c>
      <c r="AE22" s="16" t="str">
        <f t="shared" si="2"/>
        <v/>
      </c>
      <c r="AF22" s="47"/>
      <c r="AG22" s="47"/>
      <c r="AH22" s="47"/>
      <c r="AI22" s="47"/>
      <c r="AJ22" s="47"/>
      <c r="AK22" s="47"/>
      <c r="AL22" s="47"/>
      <c r="AM22" s="47"/>
      <c r="AN22" s="47"/>
      <c r="AO22" s="16" t="str">
        <f t="shared" si="3"/>
        <v/>
      </c>
      <c r="AP22" s="47"/>
      <c r="AQ22" s="47"/>
      <c r="AR22" s="47"/>
      <c r="AS22" s="47"/>
      <c r="AT22" s="47"/>
      <c r="AU22" s="47"/>
      <c r="AV22" s="47"/>
      <c r="AW22" s="47"/>
      <c r="AX22" s="47"/>
      <c r="AY22" s="16" t="str">
        <f t="shared" si="4"/>
        <v/>
      </c>
    </row>
    <row r="23" spans="1:51" x14ac:dyDescent="0.3">
      <c r="A23" s="36">
        <v>21</v>
      </c>
      <c r="B23" s="51">
        <v>0.26000600366100346</v>
      </c>
      <c r="C23" s="52">
        <v>0.23771977477577472</v>
      </c>
      <c r="D23" s="52">
        <v>0.21895242413558183</v>
      </c>
      <c r="E23" s="52">
        <v>0.20293151505249069</v>
      </c>
      <c r="F23" s="52">
        <v>0.18489315815893584</v>
      </c>
      <c r="G23" s="52">
        <v>0.20293151505249069</v>
      </c>
      <c r="H23" s="52">
        <v>0.18489315815893584</v>
      </c>
      <c r="I23" s="52">
        <v>0.16640384234304226</v>
      </c>
      <c r="J23" s="52">
        <v>0.15127622031185656</v>
      </c>
      <c r="K23" s="16" t="str">
        <f t="shared" si="0"/>
        <v/>
      </c>
      <c r="L23" s="20">
        <v>20.897099999999998</v>
      </c>
      <c r="M23" s="20">
        <v>22.47</v>
      </c>
      <c r="N23" s="20">
        <v>25.840499999999999</v>
      </c>
      <c r="O23" s="20">
        <v>32.221980000000002</v>
      </c>
      <c r="P23" s="20">
        <v>46.423020000000001</v>
      </c>
      <c r="Q23" s="20">
        <v>24.716999999999999</v>
      </c>
      <c r="R23" s="20">
        <v>30.334499999999998</v>
      </c>
      <c r="S23" s="20">
        <v>37.075499999999998</v>
      </c>
      <c r="T23" s="20">
        <v>51.680999999999997</v>
      </c>
      <c r="U23" s="16" t="str">
        <f t="shared" si="1"/>
        <v/>
      </c>
      <c r="V23" s="47">
        <v>85.733918335086429</v>
      </c>
      <c r="W23" s="47">
        <v>89.491804870842927</v>
      </c>
      <c r="X23" s="47">
        <v>100.4426754180043</v>
      </c>
      <c r="Y23" s="47">
        <v>122.73019773959442</v>
      </c>
      <c r="Z23" s="47">
        <v>172.90744734322135</v>
      </c>
      <c r="AA23" s="47">
        <v>94.144503147527075</v>
      </c>
      <c r="AB23" s="47">
        <v>112.98405320104008</v>
      </c>
      <c r="AC23" s="47">
        <v>135.0287230825069</v>
      </c>
      <c r="AD23" s="47">
        <v>184.86699683940716</v>
      </c>
      <c r="AE23" s="16" t="str">
        <f t="shared" si="2"/>
        <v/>
      </c>
      <c r="AF23" s="47"/>
      <c r="AG23" s="47"/>
      <c r="AH23" s="47"/>
      <c r="AI23" s="47"/>
      <c r="AJ23" s="47"/>
      <c r="AK23" s="47"/>
      <c r="AL23" s="47"/>
      <c r="AM23" s="47"/>
      <c r="AN23" s="47"/>
      <c r="AO23" s="16" t="str">
        <f t="shared" si="3"/>
        <v/>
      </c>
      <c r="AP23" s="47"/>
      <c r="AQ23" s="47"/>
      <c r="AR23" s="47"/>
      <c r="AS23" s="47"/>
      <c r="AT23" s="47"/>
      <c r="AU23" s="47"/>
      <c r="AV23" s="47"/>
      <c r="AW23" s="47"/>
      <c r="AX23" s="47"/>
      <c r="AY23" s="16" t="str">
        <f t="shared" si="4"/>
        <v/>
      </c>
    </row>
    <row r="24" spans="1:51" x14ac:dyDescent="0.3">
      <c r="A24" s="36">
        <v>22</v>
      </c>
      <c r="B24" s="51">
        <v>0.25402805506613935</v>
      </c>
      <c r="C24" s="52">
        <v>0.23225422177475594</v>
      </c>
      <c r="D24" s="52">
        <v>0.2139183621609595</v>
      </c>
      <c r="E24" s="52">
        <v>0.19826579907601113</v>
      </c>
      <c r="F24" s="52">
        <v>0.18064217249147682</v>
      </c>
      <c r="G24" s="52">
        <v>0.19826579907601113</v>
      </c>
      <c r="H24" s="52">
        <v>0.18064217249147682</v>
      </c>
      <c r="I24" s="52">
        <v>0.16257795524232921</v>
      </c>
      <c r="J24" s="52">
        <v>0.14779814112939013</v>
      </c>
      <c r="K24" s="16" t="str">
        <f t="shared" si="0"/>
        <v/>
      </c>
      <c r="L24" s="20">
        <v>21.892199999999999</v>
      </c>
      <c r="M24" s="20">
        <v>23.54</v>
      </c>
      <c r="N24" s="20">
        <v>27.071000000000002</v>
      </c>
      <c r="O24" s="20">
        <v>33.756360000000001</v>
      </c>
      <c r="P24" s="20">
        <v>48.63364</v>
      </c>
      <c r="Q24" s="20">
        <v>25.893999999999998</v>
      </c>
      <c r="R24" s="20">
        <v>31.779</v>
      </c>
      <c r="S24" s="20">
        <v>38.841000000000001</v>
      </c>
      <c r="T24" s="20">
        <v>54.142000000000003</v>
      </c>
      <c r="U24" s="16" t="str">
        <f t="shared" si="1"/>
        <v/>
      </c>
      <c r="V24" s="47">
        <v>89.096729134431314</v>
      </c>
      <c r="W24" s="47">
        <v>93.085893072822699</v>
      </c>
      <c r="X24" s="47">
        <v>104.55179548242118</v>
      </c>
      <c r="Y24" s="47">
        <v>127.82624979290652</v>
      </c>
      <c r="Z24" s="47">
        <v>180.20134033575147</v>
      </c>
      <c r="AA24" s="47">
        <v>98.053608627752553</v>
      </c>
      <c r="AB24" s="47">
        <v>117.7501497837679</v>
      </c>
      <c r="AC24" s="47">
        <v>140.81238734938015</v>
      </c>
      <c r="AD24" s="47">
        <v>192.87976381734791</v>
      </c>
      <c r="AE24" s="16" t="str">
        <f t="shared" si="2"/>
        <v/>
      </c>
      <c r="AF24" s="47"/>
      <c r="AG24" s="47"/>
      <c r="AH24" s="47"/>
      <c r="AI24" s="47"/>
      <c r="AJ24" s="47"/>
      <c r="AK24" s="47"/>
      <c r="AL24" s="47"/>
      <c r="AM24" s="47"/>
      <c r="AN24" s="47"/>
      <c r="AO24" s="16" t="str">
        <f t="shared" si="3"/>
        <v/>
      </c>
      <c r="AP24" s="47"/>
      <c r="AQ24" s="47"/>
      <c r="AR24" s="47"/>
      <c r="AS24" s="47"/>
      <c r="AT24" s="47"/>
      <c r="AU24" s="47"/>
      <c r="AV24" s="47"/>
      <c r="AW24" s="47"/>
      <c r="AX24" s="47"/>
      <c r="AY24" s="16" t="str">
        <f t="shared" si="4"/>
        <v/>
      </c>
    </row>
    <row r="25" spans="1:51" x14ac:dyDescent="0.3">
      <c r="A25" s="36">
        <v>23</v>
      </c>
      <c r="B25" s="51">
        <v>0.24844433903226185</v>
      </c>
      <c r="C25" s="52">
        <v>0.2271491099723536</v>
      </c>
      <c r="D25" s="52">
        <v>0.20921628550085206</v>
      </c>
      <c r="E25" s="52">
        <v>0.19390777680566768</v>
      </c>
      <c r="F25" s="52">
        <v>0.1766715299784973</v>
      </c>
      <c r="G25" s="52">
        <v>0.19390777680566768</v>
      </c>
      <c r="H25" s="52">
        <v>0.1766715299784973</v>
      </c>
      <c r="I25" s="52">
        <v>0.15900437698064754</v>
      </c>
      <c r="J25" s="52">
        <v>0.14454943361877046</v>
      </c>
      <c r="K25" s="16" t="str">
        <f t="shared" si="0"/>
        <v/>
      </c>
      <c r="L25" s="20">
        <v>22.8873</v>
      </c>
      <c r="M25" s="20">
        <v>24.61</v>
      </c>
      <c r="N25" s="20">
        <v>28.301500000000001</v>
      </c>
      <c r="O25" s="20">
        <v>35.29074</v>
      </c>
      <c r="P25" s="20">
        <v>50.844259999999998</v>
      </c>
      <c r="Q25" s="20">
        <v>27.071000000000002</v>
      </c>
      <c r="R25" s="20">
        <v>33.223500000000001</v>
      </c>
      <c r="S25" s="20">
        <v>40.606499999999997</v>
      </c>
      <c r="T25" s="20">
        <v>56.603000000000002</v>
      </c>
      <c r="U25" s="16" t="str">
        <f t="shared" si="1"/>
        <v/>
      </c>
      <c r="V25" s="47">
        <v>92.454543818165945</v>
      </c>
      <c r="W25" s="47">
        <v>96.674236426939984</v>
      </c>
      <c r="X25" s="47">
        <v>108.65421674688749</v>
      </c>
      <c r="Y25" s="47">
        <v>132.91404707450698</v>
      </c>
      <c r="Z25" s="47">
        <v>187.48375617872898</v>
      </c>
      <c r="AA25" s="47">
        <v>101.95638199578639</v>
      </c>
      <c r="AB25" s="47">
        <v>122.50874677700104</v>
      </c>
      <c r="AC25" s="47">
        <v>146.58740970036445</v>
      </c>
      <c r="AD25" s="47">
        <v>200.88123964560751</v>
      </c>
      <c r="AE25" s="16" t="str">
        <f t="shared" si="2"/>
        <v/>
      </c>
      <c r="AF25" s="47"/>
      <c r="AG25" s="47"/>
      <c r="AH25" s="47"/>
      <c r="AI25" s="47"/>
      <c r="AJ25" s="47"/>
      <c r="AK25" s="47"/>
      <c r="AL25" s="47"/>
      <c r="AM25" s="47"/>
      <c r="AN25" s="47"/>
      <c r="AO25" s="16" t="str">
        <f t="shared" si="3"/>
        <v/>
      </c>
      <c r="AP25" s="47"/>
      <c r="AQ25" s="47"/>
      <c r="AR25" s="47"/>
      <c r="AS25" s="47"/>
      <c r="AT25" s="47"/>
      <c r="AU25" s="47"/>
      <c r="AV25" s="47"/>
      <c r="AW25" s="47"/>
      <c r="AX25" s="47"/>
      <c r="AY25" s="16" t="str">
        <f t="shared" si="4"/>
        <v/>
      </c>
    </row>
    <row r="26" spans="1:51" x14ac:dyDescent="0.3">
      <c r="A26" s="36">
        <v>24</v>
      </c>
      <c r="B26" s="51">
        <v>0.24321334605094158</v>
      </c>
      <c r="C26" s="52">
        <v>0.22236648781800356</v>
      </c>
      <c r="D26" s="52">
        <v>0.20481123877974014</v>
      </c>
      <c r="E26" s="52">
        <v>0.18982505057634458</v>
      </c>
      <c r="F26" s="52">
        <v>0.17295171274733614</v>
      </c>
      <c r="G26" s="52">
        <v>0.18982505057634458</v>
      </c>
      <c r="H26" s="52">
        <v>0.17295171274733614</v>
      </c>
      <c r="I26" s="52">
        <v>0.15565654147260252</v>
      </c>
      <c r="J26" s="52">
        <v>0.14150594679327508</v>
      </c>
      <c r="K26" s="16" t="str">
        <f t="shared" si="0"/>
        <v/>
      </c>
      <c r="L26" s="20">
        <v>23.882400000000001</v>
      </c>
      <c r="M26" s="20">
        <v>25.68</v>
      </c>
      <c r="N26" s="20">
        <v>29.532</v>
      </c>
      <c r="O26" s="20">
        <v>36.825119999999998</v>
      </c>
      <c r="P26" s="20">
        <v>53.054879999999997</v>
      </c>
      <c r="Q26" s="20">
        <v>28.248000000000001</v>
      </c>
      <c r="R26" s="20">
        <v>34.667999999999999</v>
      </c>
      <c r="S26" s="20">
        <v>42.372</v>
      </c>
      <c r="T26" s="20">
        <v>59.064</v>
      </c>
      <c r="U26" s="16" t="str">
        <f t="shared" si="1"/>
        <v/>
      </c>
      <c r="V26" s="47">
        <v>95.807465524739982</v>
      </c>
      <c r="W26" s="47">
        <v>100.25704485505094</v>
      </c>
      <c r="X26" s="47">
        <v>112.75023990628314</v>
      </c>
      <c r="Y26" s="47">
        <v>137.99400147436913</v>
      </c>
      <c r="Z26" s="47">
        <v>194.75531478393813</v>
      </c>
      <c r="AA26" s="47">
        <v>105.85313920628036</v>
      </c>
      <c r="AB26" s="47">
        <v>127.2602492537834</v>
      </c>
      <c r="AC26" s="47">
        <v>152.35428338431413</v>
      </c>
      <c r="AD26" s="47">
        <v>208.87209005925374</v>
      </c>
      <c r="AE26" s="16" t="str">
        <f t="shared" si="2"/>
        <v/>
      </c>
      <c r="AF26" s="47"/>
      <c r="AG26" s="47"/>
      <c r="AH26" s="47"/>
      <c r="AI26" s="47"/>
      <c r="AJ26" s="47"/>
      <c r="AK26" s="47"/>
      <c r="AL26" s="47"/>
      <c r="AM26" s="47"/>
      <c r="AN26" s="47"/>
      <c r="AO26" s="16" t="str">
        <f t="shared" si="3"/>
        <v/>
      </c>
      <c r="AP26" s="47"/>
      <c r="AQ26" s="47"/>
      <c r="AR26" s="47"/>
      <c r="AS26" s="47"/>
      <c r="AT26" s="47"/>
      <c r="AU26" s="47"/>
      <c r="AV26" s="47"/>
      <c r="AW26" s="47"/>
      <c r="AX26" s="47"/>
      <c r="AY26" s="16" t="str">
        <f t="shared" si="4"/>
        <v/>
      </c>
    </row>
    <row r="27" spans="1:51" x14ac:dyDescent="0.3">
      <c r="A27" s="36">
        <v>25</v>
      </c>
      <c r="B27" s="51">
        <v>0.23829943858390276</v>
      </c>
      <c r="C27" s="52">
        <v>0.21787377241956823</v>
      </c>
      <c r="D27" s="52">
        <v>0.20067321143907596</v>
      </c>
      <c r="E27" s="52">
        <v>0.18598980572402168</v>
      </c>
      <c r="F27" s="52">
        <v>0.16945737854855311</v>
      </c>
      <c r="G27" s="52">
        <v>0.18598980572402168</v>
      </c>
      <c r="H27" s="52">
        <v>0.16945737854855311</v>
      </c>
      <c r="I27" s="52">
        <v>0.15251164069369774</v>
      </c>
      <c r="J27" s="52">
        <v>0.13864694608517986</v>
      </c>
      <c r="K27" s="16" t="str">
        <f t="shared" si="0"/>
        <v/>
      </c>
      <c r="L27" s="20">
        <v>24.877500000000001</v>
      </c>
      <c r="M27" s="20">
        <v>26.75</v>
      </c>
      <c r="N27" s="20">
        <v>30.762499999999999</v>
      </c>
      <c r="O27" s="20">
        <v>38.359499999999997</v>
      </c>
      <c r="P27" s="20">
        <v>55.265500000000003</v>
      </c>
      <c r="Q27" s="20">
        <v>29.425000000000001</v>
      </c>
      <c r="R27" s="20">
        <v>36.112499999999997</v>
      </c>
      <c r="S27" s="20">
        <v>44.137500000000003</v>
      </c>
      <c r="T27" s="20">
        <v>61.524999999999999</v>
      </c>
      <c r="U27" s="16" t="str">
        <f t="shared" si="1"/>
        <v/>
      </c>
      <c r="V27" s="47">
        <v>99.155613836583072</v>
      </c>
      <c r="W27" s="47">
        <v>103.83452605747986</v>
      </c>
      <c r="X27" s="47">
        <v>116.84015025915927</v>
      </c>
      <c r="Y27" s="47">
        <v>143.06649652473632</v>
      </c>
      <c r="Z27" s="47">
        <v>202.01658601106487</v>
      </c>
      <c r="AA27" s="47">
        <v>109.7441744610948</v>
      </c>
      <c r="AB27" s="47">
        <v>132.00502958128632</v>
      </c>
      <c r="AC27" s="47">
        <v>158.1134580659986</v>
      </c>
      <c r="AD27" s="47">
        <v>216.85291915355612</v>
      </c>
      <c r="AE27" s="16" t="str">
        <f t="shared" si="2"/>
        <v/>
      </c>
      <c r="AF27" s="47"/>
      <c r="AG27" s="47"/>
      <c r="AH27" s="47"/>
      <c r="AI27" s="47"/>
      <c r="AJ27" s="47"/>
      <c r="AK27" s="47"/>
      <c r="AL27" s="47"/>
      <c r="AM27" s="47"/>
      <c r="AN27" s="47"/>
      <c r="AO27" s="16" t="str">
        <f t="shared" si="3"/>
        <v/>
      </c>
      <c r="AP27" s="47"/>
      <c r="AQ27" s="47"/>
      <c r="AR27" s="47"/>
      <c r="AS27" s="47"/>
      <c r="AT27" s="47"/>
      <c r="AU27" s="47"/>
      <c r="AV27" s="47"/>
      <c r="AW27" s="47"/>
      <c r="AX27" s="47"/>
      <c r="AY27" s="16" t="str">
        <f t="shared" si="4"/>
        <v/>
      </c>
    </row>
    <row r="28" spans="1:51" x14ac:dyDescent="0.3">
      <c r="A28" s="36">
        <v>26</v>
      </c>
      <c r="B28" s="51">
        <v>0.23367182450337029</v>
      </c>
      <c r="C28" s="52">
        <v>0.21364281097450991</v>
      </c>
      <c r="D28" s="52">
        <v>0.19677627326599598</v>
      </c>
      <c r="E28" s="52">
        <v>0.18237800936848417</v>
      </c>
      <c r="F28" s="52">
        <v>0.16616663075795218</v>
      </c>
      <c r="G28" s="52">
        <v>0.18237800936848417</v>
      </c>
      <c r="H28" s="52">
        <v>0.16616663075795218</v>
      </c>
      <c r="I28" s="52">
        <v>0.14954996768215692</v>
      </c>
      <c r="J28" s="52">
        <v>0.13595451607468811</v>
      </c>
      <c r="K28" s="16" t="str">
        <f t="shared" si="0"/>
        <v/>
      </c>
      <c r="L28" s="20">
        <v>25.872599999999998</v>
      </c>
      <c r="M28" s="20">
        <v>27.82</v>
      </c>
      <c r="N28" s="20">
        <v>31.992999999999999</v>
      </c>
      <c r="O28" s="20">
        <v>39.893880000000003</v>
      </c>
      <c r="P28" s="20">
        <v>57.476120000000002</v>
      </c>
      <c r="Q28" s="20">
        <v>30.602</v>
      </c>
      <c r="R28" s="20">
        <v>37.557000000000002</v>
      </c>
      <c r="S28" s="20">
        <v>45.902999999999999</v>
      </c>
      <c r="T28" s="20">
        <v>63.985999999999997</v>
      </c>
      <c r="U28" s="16" t="str">
        <f t="shared" si="1"/>
        <v/>
      </c>
      <c r="V28" s="47">
        <v>102.49911814224274</v>
      </c>
      <c r="W28" s="47">
        <v>107.40688275378443</v>
      </c>
      <c r="X28" s="47">
        <v>120.92421741552977</v>
      </c>
      <c r="Y28" s="47">
        <v>148.13188916574509</v>
      </c>
      <c r="Z28" s="47">
        <v>209.26809450886904</v>
      </c>
      <c r="AA28" s="47">
        <v>113.62976156368173</v>
      </c>
      <c r="AB28" s="47">
        <v>136.74343058420774</v>
      </c>
      <c r="AC28" s="47">
        <v>163.86534478364209</v>
      </c>
      <c r="AD28" s="47">
        <v>224.82427689718847</v>
      </c>
      <c r="AE28" s="16" t="str">
        <f t="shared" si="2"/>
        <v/>
      </c>
      <c r="AF28" s="47"/>
      <c r="AG28" s="47"/>
      <c r="AH28" s="47"/>
      <c r="AI28" s="47"/>
      <c r="AJ28" s="47"/>
      <c r="AK28" s="47"/>
      <c r="AL28" s="47"/>
      <c r="AM28" s="47"/>
      <c r="AN28" s="47"/>
      <c r="AO28" s="16" t="str">
        <f t="shared" si="3"/>
        <v/>
      </c>
      <c r="AP28" s="47"/>
      <c r="AQ28" s="47"/>
      <c r="AR28" s="47"/>
      <c r="AS28" s="47"/>
      <c r="AT28" s="47"/>
      <c r="AU28" s="47"/>
      <c r="AV28" s="47"/>
      <c r="AW28" s="47"/>
      <c r="AX28" s="47"/>
      <c r="AY28" s="16" t="str">
        <f t="shared" si="4"/>
        <v/>
      </c>
    </row>
    <row r="29" spans="1:51" x14ac:dyDescent="0.3">
      <c r="A29" s="36">
        <v>27</v>
      </c>
      <c r="B29" s="51">
        <v>0.22930374169025489</v>
      </c>
      <c r="C29" s="52">
        <v>0.20964913525966161</v>
      </c>
      <c r="D29" s="52">
        <v>0.19309788773916206</v>
      </c>
      <c r="E29" s="52">
        <v>0.17896877400215019</v>
      </c>
      <c r="F29" s="52">
        <v>0.1630604385352924</v>
      </c>
      <c r="G29" s="52">
        <v>0.17896877400215019</v>
      </c>
      <c r="H29" s="52">
        <v>0.1630604385352924</v>
      </c>
      <c r="I29" s="52">
        <v>0.14675439468176318</v>
      </c>
      <c r="J29" s="52">
        <v>0.13341308607433014</v>
      </c>
      <c r="K29" s="16" t="str">
        <f t="shared" si="0"/>
        <v/>
      </c>
      <c r="L29" s="20">
        <v>26.867699999999999</v>
      </c>
      <c r="M29" s="20">
        <v>28.89</v>
      </c>
      <c r="N29" s="20">
        <v>33.223500000000001</v>
      </c>
      <c r="O29" s="20">
        <v>41.428260000000002</v>
      </c>
      <c r="P29" s="20">
        <v>59.68674</v>
      </c>
      <c r="Q29" s="20">
        <v>31.779</v>
      </c>
      <c r="R29" s="20">
        <v>39.0015</v>
      </c>
      <c r="S29" s="20">
        <v>47.668500000000002</v>
      </c>
      <c r="T29" s="20">
        <v>66.447000000000003</v>
      </c>
      <c r="U29" s="16" t="str">
        <f t="shared" si="1"/>
        <v/>
      </c>
      <c r="V29" s="47">
        <v>105.83811298620689</v>
      </c>
      <c r="W29" s="47">
        <v>110.97431098451401</v>
      </c>
      <c r="X29" s="47">
        <v>125.00269551352285</v>
      </c>
      <c r="Y29" s="47">
        <v>153.19051161307758</v>
      </c>
      <c r="Z29" s="47">
        <v>216.51032411344173</v>
      </c>
      <c r="AA29" s="47">
        <v>117.51015535173316</v>
      </c>
      <c r="AB29" s="47">
        <v>141.47576841875428</v>
      </c>
      <c r="AC29" s="47">
        <v>169.6103202541203</v>
      </c>
      <c r="AD29" s="47">
        <v>232.78666554342055</v>
      </c>
      <c r="AE29" s="16" t="str">
        <f t="shared" si="2"/>
        <v/>
      </c>
      <c r="AF29" s="47"/>
      <c r="AG29" s="47"/>
      <c r="AH29" s="47"/>
      <c r="AI29" s="47"/>
      <c r="AJ29" s="47"/>
      <c r="AK29" s="47"/>
      <c r="AL29" s="47"/>
      <c r="AM29" s="47"/>
      <c r="AN29" s="47"/>
      <c r="AO29" s="16" t="str">
        <f t="shared" si="3"/>
        <v/>
      </c>
      <c r="AP29" s="47"/>
      <c r="AQ29" s="47"/>
      <c r="AR29" s="47"/>
      <c r="AS29" s="47"/>
      <c r="AT29" s="47"/>
      <c r="AU29" s="47"/>
      <c r="AV29" s="47"/>
      <c r="AW29" s="47"/>
      <c r="AX29" s="47"/>
      <c r="AY29" s="16" t="str">
        <f t="shared" si="4"/>
        <v/>
      </c>
    </row>
    <row r="30" spans="1:51" x14ac:dyDescent="0.3">
      <c r="A30" s="36">
        <v>28</v>
      </c>
      <c r="B30" s="51">
        <v>0.22517180430689876</v>
      </c>
      <c r="C30" s="52">
        <v>0.20587136393773603</v>
      </c>
      <c r="D30" s="52">
        <v>0.189618361521599</v>
      </c>
      <c r="E30" s="52">
        <v>0.17574384726392098</v>
      </c>
      <c r="F30" s="52">
        <v>0.1601221719515725</v>
      </c>
      <c r="G30" s="52">
        <v>0.17574384726392098</v>
      </c>
      <c r="H30" s="52">
        <v>0.1601221719515725</v>
      </c>
      <c r="I30" s="52">
        <v>0.14410995475641519</v>
      </c>
      <c r="J30" s="52">
        <v>0.13100904977855923</v>
      </c>
      <c r="K30" s="16" t="str">
        <f t="shared" si="0"/>
        <v/>
      </c>
      <c r="L30" s="20">
        <v>27.8628</v>
      </c>
      <c r="M30" s="20">
        <v>29.96</v>
      </c>
      <c r="N30" s="20">
        <v>34.454000000000001</v>
      </c>
      <c r="O30" s="20">
        <v>42.96264</v>
      </c>
      <c r="P30" s="20">
        <v>61.897359999999999</v>
      </c>
      <c r="Q30" s="20">
        <v>32.956000000000003</v>
      </c>
      <c r="R30" s="20">
        <v>40.445999999999998</v>
      </c>
      <c r="S30" s="20">
        <v>49.433999999999997</v>
      </c>
      <c r="T30" s="20">
        <v>68.908000000000001</v>
      </c>
      <c r="U30" s="16" t="str">
        <f t="shared" si="1"/>
        <v/>
      </c>
      <c r="V30" s="47">
        <v>109.1727348130914</v>
      </c>
      <c r="W30" s="47">
        <v>114.53699912889161</v>
      </c>
      <c r="X30" s="47">
        <v>129.07582374130143</v>
      </c>
      <c r="Y30" s="47">
        <v>158.24267321897185</v>
      </c>
      <c r="Z30" s="47">
        <v>223.74372180967055</v>
      </c>
      <c r="AA30" s="47">
        <v>121.38559312473434</v>
      </c>
      <c r="AB30" s="47">
        <v>146.20233516120777</v>
      </c>
      <c r="AC30" s="47">
        <v>175.34873061545957</v>
      </c>
      <c r="AD30" s="47">
        <v>240.74054512252457</v>
      </c>
      <c r="AE30" s="16" t="str">
        <f t="shared" si="2"/>
        <v/>
      </c>
      <c r="AF30" s="47"/>
      <c r="AG30" s="47"/>
      <c r="AH30" s="47"/>
      <c r="AI30" s="47"/>
      <c r="AJ30" s="47"/>
      <c r="AK30" s="47"/>
      <c r="AL30" s="47"/>
      <c r="AM30" s="47"/>
      <c r="AN30" s="47"/>
      <c r="AO30" s="16" t="str">
        <f t="shared" si="3"/>
        <v/>
      </c>
      <c r="AP30" s="47"/>
      <c r="AQ30" s="47"/>
      <c r="AR30" s="47"/>
      <c r="AS30" s="47"/>
      <c r="AT30" s="47"/>
      <c r="AU30" s="47"/>
      <c r="AV30" s="47"/>
      <c r="AW30" s="47"/>
      <c r="AX30" s="47"/>
      <c r="AY30" s="16" t="str">
        <f t="shared" si="4"/>
        <v/>
      </c>
    </row>
    <row r="31" spans="1:51" x14ac:dyDescent="0.3">
      <c r="A31" s="36">
        <v>29</v>
      </c>
      <c r="B31" s="51">
        <v>0.22125547417619706</v>
      </c>
      <c r="C31" s="52">
        <v>0.2022907192468088</v>
      </c>
      <c r="D31" s="52">
        <v>0.18632039930627126</v>
      </c>
      <c r="E31" s="52">
        <v>0.17268719935703189</v>
      </c>
      <c r="F31" s="52">
        <v>0.15733722608085132</v>
      </c>
      <c r="G31" s="52">
        <v>0.17268719935703189</v>
      </c>
      <c r="H31" s="52">
        <v>0.15733722608085132</v>
      </c>
      <c r="I31" s="52">
        <v>0.14160350347276618</v>
      </c>
      <c r="J31" s="52">
        <v>0.12873045770251471</v>
      </c>
      <c r="K31" s="16" t="str">
        <f t="shared" si="0"/>
        <v/>
      </c>
      <c r="L31" s="20">
        <v>28.857900000000001</v>
      </c>
      <c r="M31" s="20">
        <v>31.03</v>
      </c>
      <c r="N31" s="20">
        <v>35.6845</v>
      </c>
      <c r="O31" s="20">
        <v>44.497019999999999</v>
      </c>
      <c r="P31" s="20">
        <v>64.107979999999998</v>
      </c>
      <c r="Q31" s="20">
        <v>34.133000000000003</v>
      </c>
      <c r="R31" s="20">
        <v>41.890500000000003</v>
      </c>
      <c r="S31" s="20">
        <v>51.1995</v>
      </c>
      <c r="T31" s="20">
        <v>71.369</v>
      </c>
      <c r="U31" s="16" t="str">
        <f t="shared" si="1"/>
        <v/>
      </c>
      <c r="V31" s="47">
        <v>112.5031196983426</v>
      </c>
      <c r="W31" s="47">
        <v>118.09512740563926</v>
      </c>
      <c r="X31" s="47">
        <v>133.14382703256248</v>
      </c>
      <c r="Y31" s="47">
        <v>163.28866226458999</v>
      </c>
      <c r="Z31" s="47">
        <v>230.96870128090393</v>
      </c>
      <c r="AA31" s="47">
        <v>125.25629601886261</v>
      </c>
      <c r="AB31" s="47">
        <v>150.92340112740575</v>
      </c>
      <c r="AC31" s="47">
        <v>181.08089468578498</v>
      </c>
      <c r="AD31" s="47">
        <v>248.68633816583034</v>
      </c>
      <c r="AE31" s="16" t="str">
        <f t="shared" si="2"/>
        <v/>
      </c>
      <c r="AF31" s="47"/>
      <c r="AG31" s="47"/>
      <c r="AH31" s="47"/>
      <c r="AI31" s="47"/>
      <c r="AJ31" s="47"/>
      <c r="AK31" s="47"/>
      <c r="AL31" s="47"/>
      <c r="AM31" s="47"/>
      <c r="AN31" s="47"/>
      <c r="AO31" s="16" t="str">
        <f t="shared" si="3"/>
        <v/>
      </c>
      <c r="AP31" s="47"/>
      <c r="AQ31" s="47"/>
      <c r="AR31" s="47"/>
      <c r="AS31" s="47"/>
      <c r="AT31" s="47"/>
      <c r="AU31" s="47"/>
      <c r="AV31" s="47"/>
      <c r="AW31" s="47"/>
      <c r="AX31" s="47"/>
      <c r="AY31" s="16" t="str">
        <f t="shared" si="4"/>
        <v/>
      </c>
    </row>
    <row r="32" spans="1:51" x14ac:dyDescent="0.3">
      <c r="A32" s="36">
        <v>30</v>
      </c>
      <c r="B32" s="53">
        <v>0.21753662992203404</v>
      </c>
      <c r="C32" s="54">
        <v>0.19889063307157406</v>
      </c>
      <c r="D32" s="54">
        <v>0.1831887409869761</v>
      </c>
      <c r="E32" s="54">
        <v>0.16978468676841685</v>
      </c>
      <c r="F32" s="54">
        <v>0.15469271461122427</v>
      </c>
      <c r="G32" s="54">
        <v>0.16978468676841685</v>
      </c>
      <c r="H32" s="54">
        <v>0.15469271461122427</v>
      </c>
      <c r="I32" s="54">
        <v>0.13922344315010185</v>
      </c>
      <c r="J32" s="54">
        <v>0.12656676650009252</v>
      </c>
      <c r="K32" s="16">
        <f>IF(ISNA(MATCH($B$33,B32:J32,0)),"",MATCH($B$33,B32:J32,0))</f>
        <v>9</v>
      </c>
      <c r="L32" s="21">
        <v>29.853000000000002</v>
      </c>
      <c r="M32" s="21">
        <v>32.1</v>
      </c>
      <c r="N32" s="21">
        <v>36.914999999999999</v>
      </c>
      <c r="O32" s="21">
        <v>46.031399999999998</v>
      </c>
      <c r="P32" s="21">
        <v>66.318600000000004</v>
      </c>
      <c r="Q32" s="21">
        <v>35.31</v>
      </c>
      <c r="R32" s="21">
        <v>43.335000000000001</v>
      </c>
      <c r="S32" s="21">
        <v>52.965000000000003</v>
      </c>
      <c r="T32" s="21">
        <v>73.83</v>
      </c>
      <c r="U32" s="16" t="str">
        <f>IF(ISNA(MATCH($L$33,L32:T32,0)),"",MATCH($L$33,L32:T32,0))</f>
        <v/>
      </c>
      <c r="V32" s="48">
        <v>115.82940178174591</v>
      </c>
      <c r="W32" s="48">
        <v>121.64886769852666</v>
      </c>
      <c r="X32" s="48">
        <v>137.20691685050409</v>
      </c>
      <c r="Y32" s="48">
        <v>168.32874765054947</v>
      </c>
      <c r="Z32" s="48">
        <v>238.18564608036121</v>
      </c>
      <c r="AA32" s="48">
        <v>129.12247030376878</v>
      </c>
      <c r="AB32" s="48">
        <v>155.63921694505694</v>
      </c>
      <c r="AC32" s="48">
        <v>186.80710680734637</v>
      </c>
      <c r="AD32" s="48">
        <v>256.62443378499489</v>
      </c>
      <c r="AE32" s="16" t="str">
        <f t="shared" si="2"/>
        <v/>
      </c>
      <c r="AF32" s="48"/>
      <c r="AG32" s="48"/>
      <c r="AH32" s="48"/>
      <c r="AI32" s="48"/>
      <c r="AJ32" s="48"/>
      <c r="AK32" s="48"/>
      <c r="AL32" s="48"/>
      <c r="AM32" s="48"/>
      <c r="AN32" s="48"/>
      <c r="AO32" s="16" t="str">
        <f t="shared" si="3"/>
        <v/>
      </c>
      <c r="AP32" s="48"/>
      <c r="AQ32" s="48"/>
      <c r="AR32" s="48"/>
      <c r="AS32" s="48"/>
      <c r="AT32" s="48"/>
      <c r="AU32" s="48"/>
      <c r="AV32" s="48"/>
      <c r="AW32" s="48"/>
      <c r="AX32" s="48"/>
      <c r="AY32" s="16" t="str">
        <f t="shared" si="4"/>
        <v/>
      </c>
    </row>
    <row r="33" spans="1:51" ht="21" x14ac:dyDescent="0.4">
      <c r="A33" s="23" t="s">
        <v>18</v>
      </c>
      <c r="B33" s="75" cm="1">
        <f t="array" ref="B33">MIN(IF(ISNUMBER(B3:J32),B3:J32))</f>
        <v>0.12656676650009252</v>
      </c>
      <c r="C33" s="76"/>
      <c r="D33" s="76"/>
      <c r="E33" s="76"/>
      <c r="F33" s="76"/>
      <c r="G33" s="76"/>
      <c r="H33" s="76"/>
      <c r="I33" s="76"/>
      <c r="J33" s="76"/>
      <c r="K33" s="43"/>
      <c r="L33" s="78" cm="1">
        <f t="array" ref="L33">MIN(IF(ISNUMBER(L3:T32),L3:T32))</f>
        <v>2.4609999999999999</v>
      </c>
      <c r="M33" s="78"/>
      <c r="N33" s="78"/>
      <c r="O33" s="78"/>
      <c r="P33" s="78"/>
      <c r="Q33" s="78"/>
      <c r="R33" s="78"/>
      <c r="S33" s="78"/>
      <c r="T33" s="78"/>
      <c r="U33" s="45"/>
      <c r="V33" s="74" cm="1">
        <f t="array" ref="V33">MIN(IF(ISNUMBER(V3:AD32),V3:AD32))</f>
        <v>21.879152740275483</v>
      </c>
      <c r="W33" s="74"/>
      <c r="X33" s="74"/>
      <c r="Y33" s="74"/>
      <c r="Z33" s="74"/>
      <c r="AA33" s="74"/>
      <c r="AB33" s="74"/>
      <c r="AC33" s="74"/>
      <c r="AD33" s="74"/>
      <c r="AE33" s="45"/>
      <c r="AF33" s="74" cm="1">
        <f t="array" ref="AF33">MIN(IF(ISNUMBER(AF3:AN32),AF3:AN32))</f>
        <v>0</v>
      </c>
      <c r="AG33" s="74"/>
      <c r="AH33" s="74"/>
      <c r="AI33" s="74"/>
      <c r="AJ33" s="74"/>
      <c r="AK33" s="74"/>
      <c r="AL33" s="74"/>
      <c r="AM33" s="74"/>
      <c r="AN33" s="74"/>
      <c r="AO33" s="45"/>
      <c r="AP33" s="74" cm="1">
        <f t="array" ref="AP33">MIN(IF(ISNUMBER(AP3:AX32),AP3:AX32))</f>
        <v>0</v>
      </c>
      <c r="AQ33" s="74"/>
      <c r="AR33" s="74"/>
      <c r="AS33" s="74"/>
      <c r="AT33" s="74"/>
      <c r="AU33" s="74"/>
      <c r="AV33" s="74"/>
      <c r="AW33" s="74"/>
      <c r="AX33" s="74"/>
      <c r="AY33" s="45"/>
    </row>
    <row r="34" spans="1:51" ht="21" hidden="1" x14ac:dyDescent="0.4">
      <c r="A34" s="14" t="s">
        <v>26</v>
      </c>
      <c r="B34" s="34" t="str">
        <f>IF(ISNA(MATCH($B$33,B3:B32,0)),"",INDEX($A$3:$A$32,MATCH($B$33,B3:B32,0)))</f>
        <v/>
      </c>
      <c r="C34" s="34" t="str">
        <f t="shared" ref="C34:J34" si="5">IF(ISNA(MATCH($B$33,C3:C32,0)),"",INDEX($A$3:$A$32,MATCH($B$33,C3:C32,0)))</f>
        <v/>
      </c>
      <c r="D34" s="34" t="str">
        <f t="shared" si="5"/>
        <v/>
      </c>
      <c r="E34" s="34" t="str">
        <f t="shared" si="5"/>
        <v/>
      </c>
      <c r="F34" s="34" t="str">
        <f t="shared" si="5"/>
        <v/>
      </c>
      <c r="G34" s="34" t="str">
        <f t="shared" si="5"/>
        <v/>
      </c>
      <c r="H34" s="34" t="str">
        <f t="shared" si="5"/>
        <v/>
      </c>
      <c r="I34" s="34" t="str">
        <f t="shared" si="5"/>
        <v/>
      </c>
      <c r="J34" s="37">
        <f t="shared" si="5"/>
        <v>30</v>
      </c>
      <c r="K34" s="43"/>
      <c r="L34" s="19" t="str">
        <f>IF(ISNA(MATCH($L$33,L3:L32,0)),"",INDEX($A$3:$A$32,MATCH($L$33,L3:L32,0)))</f>
        <v/>
      </c>
      <c r="M34" s="19" t="str">
        <f t="shared" ref="M34:T34" si="6">IF(ISNA(MATCH($L$33,M3:M32,0)),"",INDEX($A$3:$A$32,MATCH($L$33,M3:M32,0)))</f>
        <v/>
      </c>
      <c r="N34" s="19">
        <f t="shared" si="6"/>
        <v>2</v>
      </c>
      <c r="O34" s="19" t="str">
        <f t="shared" si="6"/>
        <v/>
      </c>
      <c r="P34" s="19" t="str">
        <f t="shared" si="6"/>
        <v/>
      </c>
      <c r="Q34" s="19" t="str">
        <f t="shared" si="6"/>
        <v/>
      </c>
      <c r="R34" s="19" t="str">
        <f t="shared" si="6"/>
        <v/>
      </c>
      <c r="S34" s="19" t="str">
        <f t="shared" si="6"/>
        <v/>
      </c>
      <c r="T34" s="19" t="str">
        <f t="shared" si="6"/>
        <v/>
      </c>
      <c r="U34" s="45"/>
      <c r="V34" s="19" t="str">
        <f>IF(ISNA(MATCH($V$33,V3:V32,0)),"",INDEX($A$3:$A$32,MATCH($V$33,V3:V32,0)))</f>
        <v/>
      </c>
      <c r="W34" s="19" t="str">
        <f t="shared" ref="W34:AD34" si="7">IF(ISNA(MATCH($V$33,W3:W32,0)),"",INDEX($A$3:$A$32,MATCH($V$33,W3:W32,0)))</f>
        <v/>
      </c>
      <c r="X34" s="19" t="str">
        <f t="shared" si="7"/>
        <v/>
      </c>
      <c r="Y34" s="19" t="str">
        <f t="shared" si="7"/>
        <v/>
      </c>
      <c r="Z34" s="19" t="str">
        <f t="shared" si="7"/>
        <v/>
      </c>
      <c r="AA34" s="19" t="str">
        <f t="shared" si="7"/>
        <v/>
      </c>
      <c r="AB34" s="19">
        <f t="shared" si="7"/>
        <v>2</v>
      </c>
      <c r="AC34" s="19" t="str">
        <f t="shared" si="7"/>
        <v/>
      </c>
      <c r="AD34" s="19" t="str">
        <f t="shared" si="7"/>
        <v/>
      </c>
      <c r="AE34" s="45"/>
      <c r="AF34" s="19" t="str">
        <f>IF(ISNA(MATCH($AF$33,AF3:AF32,0)),"",INDEX($A$3:$A$32,MATCH($AF$33,AF3:AF32,0)))</f>
        <v/>
      </c>
      <c r="AG34" s="19" t="str">
        <f t="shared" ref="AG34:AN34" si="8">IF(ISNA(MATCH($AF$33,AG3:AG32,0)),"",INDEX($A$3:$A$32,MATCH($AF$33,AG3:AG32,0)))</f>
        <v/>
      </c>
      <c r="AH34" s="19" t="str">
        <f t="shared" si="8"/>
        <v/>
      </c>
      <c r="AI34" s="19" t="str">
        <f t="shared" si="8"/>
        <v/>
      </c>
      <c r="AJ34" s="19" t="str">
        <f t="shared" si="8"/>
        <v/>
      </c>
      <c r="AK34" s="19" t="str">
        <f t="shared" si="8"/>
        <v/>
      </c>
      <c r="AL34" s="19" t="str">
        <f t="shared" si="8"/>
        <v/>
      </c>
      <c r="AM34" s="19" t="str">
        <f t="shared" si="8"/>
        <v/>
      </c>
      <c r="AN34" s="19" t="str">
        <f t="shared" si="8"/>
        <v/>
      </c>
      <c r="AO34" s="45"/>
      <c r="AP34" s="19" t="str">
        <f>IF(ISNA(MATCH($AP$33,AP3:AP32,0)),"",INDEX($A$3:$A$32,MATCH($AP$33,AP3:AP32,0)))</f>
        <v/>
      </c>
      <c r="AQ34" s="19" t="str">
        <f t="shared" ref="AQ34:AX34" si="9">IF(ISNA(MATCH($AP$33,AQ3:AQ32,0)),"",INDEX($A$3:$A$32,MATCH($AP$33,AQ3:AQ32,0)))</f>
        <v/>
      </c>
      <c r="AR34" s="19" t="str">
        <f t="shared" si="9"/>
        <v/>
      </c>
      <c r="AS34" s="19" t="str">
        <f t="shared" si="9"/>
        <v/>
      </c>
      <c r="AT34" s="19" t="str">
        <f t="shared" si="9"/>
        <v/>
      </c>
      <c r="AU34" s="19" t="str">
        <f t="shared" si="9"/>
        <v/>
      </c>
      <c r="AV34" s="19" t="str">
        <f t="shared" si="9"/>
        <v/>
      </c>
      <c r="AW34" s="19" t="str">
        <f t="shared" si="9"/>
        <v/>
      </c>
      <c r="AX34" s="19" t="str">
        <f t="shared" si="9"/>
        <v/>
      </c>
      <c r="AY34" s="45"/>
    </row>
    <row r="35" spans="1:51" ht="36.6" x14ac:dyDescent="0.4">
      <c r="A35" s="31" t="s">
        <v>25</v>
      </c>
      <c r="B35" s="26">
        <f>SUM(B34:J34)</f>
        <v>30</v>
      </c>
      <c r="C35" s="26" t="str" cm="1">
        <f t="array" ref="C35">INDEX(B2:J2,D35)</f>
        <v>I</v>
      </c>
      <c r="D35" s="39">
        <f>SUM(K3:K32)</f>
        <v>9</v>
      </c>
      <c r="E35" s="27">
        <f>VLOOKUP(C35,Thrusters[],MATCH("PropellerD_m",Thrusters[#Headers],0))</f>
        <v>5.5</v>
      </c>
      <c r="F35" s="28" t="s">
        <v>27</v>
      </c>
      <c r="G35" s="29">
        <f>VLOOKUP(C35,Thrusters[],MATCH("Power_kW",Thrusters[#Headers],0))</f>
        <v>5500</v>
      </c>
      <c r="H35" s="30" t="s">
        <v>28</v>
      </c>
      <c r="I35" s="39"/>
      <c r="J35" s="39"/>
      <c r="K35" s="43"/>
      <c r="L35" s="40">
        <f>SUM(L34:T34)</f>
        <v>2</v>
      </c>
      <c r="M35" s="26" t="str" cm="1">
        <f t="array" ref="M35">INDEX(L2:T2,N35)</f>
        <v>C</v>
      </c>
      <c r="N35" s="39">
        <f>SUM(U3:U32)</f>
        <v>3</v>
      </c>
      <c r="O35" s="27">
        <f>VLOOKUP(M35,Thrusters[],MATCH("PropellerD_m",Thrusters[#Headers],0))</f>
        <v>3.8</v>
      </c>
      <c r="P35" s="28" t="s">
        <v>27</v>
      </c>
      <c r="Q35" s="29">
        <f>VLOOKUP(M35,Thrusters[],MATCH("Power_kW",Thrusters[#Headers],0))</f>
        <v>4800</v>
      </c>
      <c r="R35" s="30" t="s">
        <v>28</v>
      </c>
      <c r="S35" s="39"/>
      <c r="T35" s="39"/>
      <c r="U35" s="45"/>
      <c r="V35" s="40">
        <f>SUM(V34:AD34)</f>
        <v>2</v>
      </c>
      <c r="W35" s="26" t="str" cm="1">
        <f t="array" ref="W35">INDEX(V2:AD2,X35)</f>
        <v>G</v>
      </c>
      <c r="X35" s="39">
        <f>SUM(AE3:AE32)</f>
        <v>7</v>
      </c>
      <c r="Y35" s="27">
        <f>VLOOKUP(W35,Thrusters[],MATCH("PropellerD_m",Thrusters[#Headers],0))</f>
        <v>4.5</v>
      </c>
      <c r="Z35" s="28" t="s">
        <v>27</v>
      </c>
      <c r="AA35" s="29">
        <f>VLOOKUP(W35,Thrusters[],MATCH("Power_kW",Thrusters[#Headers],0))</f>
        <v>3800</v>
      </c>
      <c r="AB35" s="30" t="s">
        <v>28</v>
      </c>
      <c r="AC35" s="39"/>
      <c r="AD35" s="39"/>
      <c r="AE35" s="45"/>
      <c r="AF35" s="40">
        <f>SUM(AF34:AN34)</f>
        <v>0</v>
      </c>
      <c r="AG35" s="26" t="e" cm="1" vm="1">
        <f t="array" aca="1" ref="AG35" ca="1">INDEX(AF2:AN2,AH35)</f>
        <v>#VALUE!</v>
      </c>
      <c r="AH35" s="39">
        <f>SUM(AO3:AO32)</f>
        <v>0</v>
      </c>
      <c r="AI35" s="27" t="e" vm="2">
        <f ca="1">VLOOKUP(AG35,Thrusters[],MATCH("PropellerD_m",Thrusters[#Headers],0))</f>
        <v>#VALUE!</v>
      </c>
      <c r="AJ35" s="28" t="s">
        <v>27</v>
      </c>
      <c r="AK35" s="29" t="e" vm="2">
        <f ca="1">VLOOKUP(AG35,Thrusters[],MATCH("Power_kW",Thrusters[#Headers],0))</f>
        <v>#VALUE!</v>
      </c>
      <c r="AL35" s="30" t="s">
        <v>28</v>
      </c>
      <c r="AM35" s="39"/>
      <c r="AN35" s="39"/>
      <c r="AO35" s="45"/>
      <c r="AP35" s="40">
        <f>SUM(AP34:AX34)</f>
        <v>0</v>
      </c>
      <c r="AQ35" s="26" t="e" cm="1" vm="1">
        <f t="array" aca="1" ref="AQ35" ca="1">INDEX(AP2:AX2,AR35)</f>
        <v>#VALUE!</v>
      </c>
      <c r="AR35" s="39">
        <f>SUM(AY3:AY32)</f>
        <v>0</v>
      </c>
      <c r="AS35" s="27" t="e" vm="2">
        <f ca="1">VLOOKUP(AQ35,Thrusters[],MATCH("PropellerD_m",Thrusters[#Headers],0))</f>
        <v>#VALUE!</v>
      </c>
      <c r="AT35" s="28" t="s">
        <v>27</v>
      </c>
      <c r="AU35" s="29" t="e" vm="2">
        <f ca="1">VLOOKUP(AQ35,Thrusters[],MATCH("Power_kW",Thrusters[#Headers],0))</f>
        <v>#VALUE!</v>
      </c>
      <c r="AV35" s="30" t="s">
        <v>28</v>
      </c>
      <c r="AW35" s="39"/>
      <c r="AX35" s="39"/>
      <c r="AY35" s="45"/>
    </row>
    <row r="36" spans="1:51" ht="36.6" x14ac:dyDescent="0.4">
      <c r="A36" s="22" t="s">
        <v>23</v>
      </c>
      <c r="B36" s="66" cm="1">
        <f t="array" ref="B36">INDEX(B3:J32,$L$35,$N$35)</f>
        <v>0.7094869430552625</v>
      </c>
      <c r="C36" s="66"/>
      <c r="D36" s="66"/>
      <c r="E36" s="66"/>
      <c r="F36" s="66"/>
      <c r="G36" s="66"/>
      <c r="H36" s="66"/>
      <c r="I36" s="66"/>
      <c r="J36" s="67"/>
      <c r="K36" s="43"/>
      <c r="L36" s="68" cm="1">
        <f t="array" ref="L36">INDEX(L3:T32,$L$35,$N$35)</f>
        <v>2.4609999999999999</v>
      </c>
      <c r="M36" s="69"/>
      <c r="N36" s="69"/>
      <c r="O36" s="69"/>
      <c r="P36" s="69"/>
      <c r="Q36" s="69"/>
      <c r="R36" s="69"/>
      <c r="S36" s="69"/>
      <c r="T36" s="70"/>
      <c r="U36" s="45"/>
      <c r="V36" s="71" cm="1">
        <f t="array" ref="V36">INDEX(V3:AD32,$L$35,$N$35)</f>
        <v>25.718213993912226</v>
      </c>
      <c r="W36" s="72"/>
      <c r="X36" s="72"/>
      <c r="Y36" s="72"/>
      <c r="Z36" s="72"/>
      <c r="AA36" s="72"/>
      <c r="AB36" s="72"/>
      <c r="AC36" s="72"/>
      <c r="AD36" s="73"/>
      <c r="AE36" s="45"/>
      <c r="AF36" s="74" cm="1">
        <f t="array" ref="AF36">INDEX(AF3:AN32,$L$35,$N$35)</f>
        <v>0</v>
      </c>
      <c r="AG36" s="74"/>
      <c r="AH36" s="74"/>
      <c r="AI36" s="74"/>
      <c r="AJ36" s="74"/>
      <c r="AK36" s="74"/>
      <c r="AL36" s="74"/>
      <c r="AM36" s="74"/>
      <c r="AN36" s="74"/>
      <c r="AO36" s="45"/>
      <c r="AP36" s="74" cm="1">
        <f t="array" ref="AP36">INDEX(AP3:AX32,$L$35,$N$35)</f>
        <v>0</v>
      </c>
      <c r="AQ36" s="74"/>
      <c r="AR36" s="74"/>
      <c r="AS36" s="74"/>
      <c r="AT36" s="74"/>
      <c r="AU36" s="74"/>
      <c r="AV36" s="74"/>
      <c r="AW36" s="74"/>
      <c r="AX36" s="74"/>
      <c r="AY36" s="45"/>
    </row>
    <row r="37" spans="1:51" ht="36.6" x14ac:dyDescent="0.4">
      <c r="A37" s="22" t="s">
        <v>24</v>
      </c>
      <c r="B37" s="66" cm="1">
        <f t="array" ref="B37">INDEX(B3:J32,$V$35,$X$35)</f>
        <v>0.59912230746888828</v>
      </c>
      <c r="C37" s="66"/>
      <c r="D37" s="66"/>
      <c r="E37" s="66"/>
      <c r="F37" s="66"/>
      <c r="G37" s="66"/>
      <c r="H37" s="66"/>
      <c r="I37" s="66"/>
      <c r="J37" s="67"/>
      <c r="K37" s="43"/>
      <c r="L37" s="68" cm="1">
        <f t="array" ref="L37">INDEX(L3:T32,$V$35,$X$35)</f>
        <v>2.8889999999999998</v>
      </c>
      <c r="M37" s="69"/>
      <c r="N37" s="69"/>
      <c r="O37" s="69"/>
      <c r="P37" s="69"/>
      <c r="Q37" s="69"/>
      <c r="R37" s="69"/>
      <c r="S37" s="69"/>
      <c r="T37" s="70"/>
      <c r="U37" s="45"/>
      <c r="V37" s="71" cm="1">
        <f t="array" ref="V37">INDEX(V3:AD32,$V$35,$X$35)</f>
        <v>21.879152740275483</v>
      </c>
      <c r="W37" s="72"/>
      <c r="X37" s="72"/>
      <c r="Y37" s="72"/>
      <c r="Z37" s="72"/>
      <c r="AA37" s="72"/>
      <c r="AB37" s="72"/>
      <c r="AC37" s="72"/>
      <c r="AD37" s="73"/>
      <c r="AE37" s="45"/>
      <c r="AF37" s="74" cm="1">
        <f t="array" ref="AF37">INDEX(AF3:AN32,$V$35,$X$35)</f>
        <v>0</v>
      </c>
      <c r="AG37" s="74"/>
      <c r="AH37" s="74"/>
      <c r="AI37" s="74"/>
      <c r="AJ37" s="74"/>
      <c r="AK37" s="74"/>
      <c r="AL37" s="74"/>
      <c r="AM37" s="74"/>
      <c r="AN37" s="74"/>
      <c r="AO37" s="45"/>
      <c r="AP37" s="74" cm="1">
        <f t="array" ref="AP37">INDEX(AP3:AX32,$V$35,$X$35)</f>
        <v>0</v>
      </c>
      <c r="AQ37" s="74"/>
      <c r="AR37" s="74"/>
      <c r="AS37" s="74"/>
      <c r="AT37" s="74"/>
      <c r="AU37" s="74"/>
      <c r="AV37" s="74"/>
      <c r="AW37" s="74"/>
      <c r="AX37" s="74"/>
      <c r="AY37" s="45"/>
    </row>
    <row r="38" spans="1:51" ht="36.6" x14ac:dyDescent="0.4">
      <c r="A38" s="22" t="s">
        <v>41</v>
      </c>
      <c r="B38" s="66" t="e" cm="1" vm="3">
        <f t="array" aca="1" ref="B38" ca="1">INDEX(B3:J32,$AF$35,$AH$35)</f>
        <v>#VALUE!</v>
      </c>
      <c r="C38" s="66"/>
      <c r="D38" s="66"/>
      <c r="E38" s="66"/>
      <c r="F38" s="66"/>
      <c r="G38" s="66"/>
      <c r="H38" s="66"/>
      <c r="I38" s="66"/>
      <c r="J38" s="67"/>
      <c r="K38" s="43"/>
      <c r="L38" s="68" t="e" cm="1" vm="3">
        <f t="array" aca="1" ref="L38" ca="1">INDEX(L3:T32,$AF$35,$AH$35)</f>
        <v>#VALUE!</v>
      </c>
      <c r="M38" s="69"/>
      <c r="N38" s="69"/>
      <c r="O38" s="69"/>
      <c r="P38" s="69"/>
      <c r="Q38" s="69"/>
      <c r="R38" s="69"/>
      <c r="S38" s="69"/>
      <c r="T38" s="70"/>
      <c r="U38" s="45"/>
      <c r="V38" s="71" t="e" cm="1" vm="3">
        <f t="array" aca="1" ref="V38" ca="1">INDEX(V3:AD32,$AF$35,$AH$35)</f>
        <v>#VALUE!</v>
      </c>
      <c r="W38" s="72"/>
      <c r="X38" s="72"/>
      <c r="Y38" s="72"/>
      <c r="Z38" s="72"/>
      <c r="AA38" s="72"/>
      <c r="AB38" s="72"/>
      <c r="AC38" s="72"/>
      <c r="AD38" s="73"/>
      <c r="AE38" s="45"/>
      <c r="AF38" s="71" t="e" cm="1" vm="3">
        <f t="array" aca="1" ref="AF38" ca="1">INDEX(AF3:AN32,$AF$35,$AH$35)</f>
        <v>#VALUE!</v>
      </c>
      <c r="AG38" s="72"/>
      <c r="AH38" s="72"/>
      <c r="AI38" s="72"/>
      <c r="AJ38" s="72"/>
      <c r="AK38" s="72"/>
      <c r="AL38" s="72"/>
      <c r="AM38" s="72"/>
      <c r="AN38" s="73"/>
      <c r="AO38" s="45"/>
      <c r="AP38" s="71" t="e" cm="1" vm="3">
        <f t="array" aca="1" ref="AP38" ca="1">INDEX(AP3:AX32,$AP$35,$AR$35)</f>
        <v>#VALUE!</v>
      </c>
      <c r="AQ38" s="72"/>
      <c r="AR38" s="72"/>
      <c r="AS38" s="72"/>
      <c r="AT38" s="72"/>
      <c r="AU38" s="72"/>
      <c r="AV38" s="72"/>
      <c r="AW38" s="72"/>
      <c r="AX38" s="73"/>
      <c r="AY38" s="45"/>
    </row>
    <row r="39" spans="1:51" ht="36.6" x14ac:dyDescent="0.4">
      <c r="A39" s="22" t="s">
        <v>51</v>
      </c>
      <c r="B39" s="66" cm="1">
        <f t="array" ref="B39">INDEX(B3:J32,'Thruster Types'!$B$14,'Thruster Types'!$C$14)</f>
        <v>0.24114207714065355</v>
      </c>
      <c r="C39" s="66"/>
      <c r="D39" s="66"/>
      <c r="E39" s="66"/>
      <c r="F39" s="66"/>
      <c r="G39" s="66"/>
      <c r="H39" s="66"/>
      <c r="I39" s="66"/>
      <c r="J39" s="67"/>
      <c r="K39" s="43"/>
      <c r="L39" s="68" cm="1">
        <f t="array" ref="L39">INDEX(L3:T32,'Thruster Types'!$B$14,'Thruster Types'!$C$14)</f>
        <v>17.655000000000001</v>
      </c>
      <c r="M39" s="69"/>
      <c r="N39" s="69"/>
      <c r="O39" s="69"/>
      <c r="P39" s="69"/>
      <c r="Q39" s="69"/>
      <c r="R39" s="69"/>
      <c r="S39" s="69"/>
      <c r="T39" s="70"/>
      <c r="U39" s="45"/>
      <c r="V39" s="71" cm="1">
        <f t="array" ref="V39">INDEX(V3:AD32,'Thruster Types'!$B$14,'Thruster Types'!$C$14)</f>
        <v>70.632096535643925</v>
      </c>
      <c r="W39" s="72"/>
      <c r="X39" s="72"/>
      <c r="Y39" s="72"/>
      <c r="Z39" s="72"/>
      <c r="AA39" s="72"/>
      <c r="AB39" s="72"/>
      <c r="AC39" s="72"/>
      <c r="AD39" s="73"/>
      <c r="AE39" s="45"/>
      <c r="AF39" s="71" cm="1">
        <f t="array" ref="AF39">INDEX(AF3:AN32,'Thruster Types'!$B$14,'Thruster Types'!$C$14)</f>
        <v>0</v>
      </c>
      <c r="AG39" s="72"/>
      <c r="AH39" s="72"/>
      <c r="AI39" s="72"/>
      <c r="AJ39" s="72"/>
      <c r="AK39" s="72"/>
      <c r="AL39" s="72"/>
      <c r="AM39" s="72"/>
      <c r="AN39" s="73"/>
      <c r="AO39" s="45"/>
      <c r="AP39" s="71" cm="1">
        <f t="array" ref="AP39">INDEX(AP3:AX32,'Thruster Types'!$B$14,'Thruster Types'!$C$14)</f>
        <v>0</v>
      </c>
      <c r="AQ39" s="72"/>
      <c r="AR39" s="72"/>
      <c r="AS39" s="72"/>
      <c r="AT39" s="72"/>
      <c r="AU39" s="72"/>
      <c r="AV39" s="72"/>
      <c r="AW39" s="72"/>
      <c r="AX39" s="73"/>
      <c r="AY39" s="45"/>
    </row>
  </sheetData>
  <mergeCells count="31">
    <mergeCell ref="B39:J39"/>
    <mergeCell ref="L39:T39"/>
    <mergeCell ref="V39:AD39"/>
    <mergeCell ref="AF39:AN39"/>
    <mergeCell ref="AP39:AX39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  <mergeCell ref="AF1:AN1"/>
    <mergeCell ref="AP1:AX1"/>
    <mergeCell ref="AF33:AN33"/>
    <mergeCell ref="AP33:AX33"/>
    <mergeCell ref="AF36:AN36"/>
    <mergeCell ref="AP36:AX36"/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</mergeCells>
  <conditionalFormatting sqref="L3:T32">
    <cfRule type="cellIs" dxfId="56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  <cfRule type="cellIs" dxfId="55" priority="8" operator="equal">
      <formula>$V$33</formula>
    </cfRule>
  </conditionalFormatting>
  <conditionalFormatting sqref="B3:J32">
    <cfRule type="cellIs" dxfId="54" priority="5" operator="greaterThan">
      <formula>1</formula>
    </cfRule>
    <cfRule type="cellIs" dxfId="53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52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51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5:K32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Y39"/>
  <sheetViews>
    <sheetView zoomScale="50" zoomScaleNormal="50" workbookViewId="0">
      <pane xSplit="1" ySplit="2" topLeftCell="AC3" activePane="bottomRight" state="frozen"/>
      <selection pane="topRight" activeCell="B1" sqref="B1"/>
      <selection pane="bottomLeft" activeCell="A3" sqref="A3"/>
      <selection pane="bottomRight" activeCell="AF3" sqref="AF3:AN32"/>
    </sheetView>
  </sheetViews>
  <sheetFormatPr defaultRowHeight="14.4" x14ac:dyDescent="0.3"/>
  <cols>
    <col min="1" max="1" width="24.6640625" customWidth="1"/>
    <col min="11" max="11" width="2.6640625" style="18" customWidth="1"/>
    <col min="12" max="20" width="9.109375" customWidth="1"/>
    <col min="21" max="21" width="2.6640625" customWidth="1"/>
    <col min="22" max="30" width="9.109375" customWidth="1"/>
    <col min="31" max="31" width="2.6640625" customWidth="1"/>
    <col min="41" max="41" width="2.6640625" customWidth="1"/>
    <col min="51" max="51" width="2.6640625" customWidth="1"/>
  </cols>
  <sheetData>
    <row r="1" spans="1:51" s="33" customFormat="1" ht="18" x14ac:dyDescent="0.35">
      <c r="A1" s="79" t="s">
        <v>16</v>
      </c>
      <c r="B1" s="80" t="s">
        <v>32</v>
      </c>
      <c r="C1" s="80"/>
      <c r="D1" s="80"/>
      <c r="E1" s="80"/>
      <c r="F1" s="80"/>
      <c r="G1" s="80"/>
      <c r="H1" s="80"/>
      <c r="I1" s="80"/>
      <c r="J1" s="80"/>
      <c r="K1" s="41"/>
      <c r="L1" s="80" t="s">
        <v>17</v>
      </c>
      <c r="M1" s="80"/>
      <c r="N1" s="80"/>
      <c r="O1" s="80"/>
      <c r="P1" s="80"/>
      <c r="Q1" s="80"/>
      <c r="R1" s="80"/>
      <c r="S1" s="80"/>
      <c r="T1" s="80"/>
      <c r="U1" s="44"/>
      <c r="V1" s="80" t="s">
        <v>29</v>
      </c>
      <c r="W1" s="80"/>
      <c r="X1" s="80"/>
      <c r="Y1" s="80"/>
      <c r="Z1" s="80"/>
      <c r="AA1" s="80"/>
      <c r="AB1" s="80"/>
      <c r="AC1" s="80"/>
      <c r="AD1" s="80"/>
      <c r="AE1" s="44"/>
      <c r="AF1" s="81" t="s">
        <v>33</v>
      </c>
      <c r="AG1" s="81"/>
      <c r="AH1" s="81"/>
      <c r="AI1" s="81"/>
      <c r="AJ1" s="81"/>
      <c r="AK1" s="81"/>
      <c r="AL1" s="81"/>
      <c r="AM1" s="81"/>
      <c r="AN1" s="81"/>
      <c r="AO1" s="13"/>
      <c r="AP1" s="81" t="s">
        <v>34</v>
      </c>
      <c r="AQ1" s="81"/>
      <c r="AR1" s="81"/>
      <c r="AS1" s="81"/>
      <c r="AT1" s="81"/>
      <c r="AU1" s="81"/>
      <c r="AV1" s="81"/>
      <c r="AW1" s="81"/>
      <c r="AX1" s="81"/>
      <c r="AY1" s="13"/>
    </row>
    <row r="2" spans="1:51" x14ac:dyDescent="0.3">
      <c r="A2" s="79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42"/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13"/>
      <c r="V2" s="7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7" t="s">
        <v>15</v>
      </c>
      <c r="AE2" s="13"/>
      <c r="AF2" s="7" t="s">
        <v>7</v>
      </c>
      <c r="AG2" s="7" t="s">
        <v>8</v>
      </c>
      <c r="AH2" s="7" t="s">
        <v>9</v>
      </c>
      <c r="AI2" s="7" t="s">
        <v>10</v>
      </c>
      <c r="AJ2" s="7" t="s">
        <v>11</v>
      </c>
      <c r="AK2" s="7" t="s">
        <v>12</v>
      </c>
      <c r="AL2" s="7" t="s">
        <v>13</v>
      </c>
      <c r="AM2" s="7" t="s">
        <v>14</v>
      </c>
      <c r="AN2" s="7" t="s">
        <v>15</v>
      </c>
      <c r="AO2" s="13"/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13"/>
    </row>
    <row r="3" spans="1:51" x14ac:dyDescent="0.3">
      <c r="A3" s="9">
        <v>1</v>
      </c>
      <c r="B3" s="51" t="e">
        <v>#N/A</v>
      </c>
      <c r="C3" s="52" t="e">
        <v>#N/A</v>
      </c>
      <c r="D3" s="52" t="e">
        <v>#N/A</v>
      </c>
      <c r="E3" s="52" t="e">
        <v>#N/A</v>
      </c>
      <c r="F3" s="52" t="e">
        <v>#N/A</v>
      </c>
      <c r="G3" s="52" t="e">
        <v>#N/A</v>
      </c>
      <c r="H3" s="52" t="e">
        <v>#N/A</v>
      </c>
      <c r="I3" s="52" t="e">
        <v>#N/A</v>
      </c>
      <c r="J3" s="52" t="e">
        <v>#N/A</v>
      </c>
      <c r="K3" s="16" t="str">
        <f t="shared" ref="K3:K31" si="0">IF(ISNA(MATCH($B$33,B3:J3,0)),"",MATCH($B$33,B3:J3,0))</f>
        <v/>
      </c>
      <c r="L3" s="20" t="e">
        <v>#N/A</v>
      </c>
      <c r="M3" s="20" t="e">
        <v>#N/A</v>
      </c>
      <c r="N3" s="20" t="e">
        <v>#N/A</v>
      </c>
      <c r="O3" s="20" t="e">
        <v>#N/A</v>
      </c>
      <c r="P3" s="20" t="e">
        <v>#N/A</v>
      </c>
      <c r="Q3" s="20" t="e">
        <v>#N/A</v>
      </c>
      <c r="R3" s="20" t="e">
        <v>#N/A</v>
      </c>
      <c r="S3" s="20" t="e">
        <v>#N/A</v>
      </c>
      <c r="T3" s="20" t="e">
        <v>#N/A</v>
      </c>
      <c r="U3" s="16" t="str">
        <f t="shared" ref="U3:U31" si="1">IF(ISNA(MATCH($L$33,L3:T3,0)),"",MATCH($L$33,L3:T3,0))</f>
        <v/>
      </c>
      <c r="V3" s="47" t="e">
        <v>#N/A</v>
      </c>
      <c r="W3" s="47" t="e">
        <v>#N/A</v>
      </c>
      <c r="X3" s="47" t="e">
        <v>#N/A</v>
      </c>
      <c r="Y3" s="47" t="e">
        <v>#N/A</v>
      </c>
      <c r="Z3" s="47" t="e">
        <v>#N/A</v>
      </c>
      <c r="AA3" s="47" t="e">
        <v>#N/A</v>
      </c>
      <c r="AB3" s="47" t="e">
        <v>#N/A</v>
      </c>
      <c r="AC3" s="47" t="e">
        <v>#N/A</v>
      </c>
      <c r="AD3" s="47" t="e">
        <v>#N/A</v>
      </c>
      <c r="AE3" s="16" t="str">
        <f>IF(ISNA(MATCH($V$33,V3:AD3,0)),"",MATCH($V$33,V3:AD3,0))</f>
        <v/>
      </c>
      <c r="AF3" s="47" t="e">
        <v>#N/A</v>
      </c>
      <c r="AG3" s="47" t="e">
        <v>#N/A</v>
      </c>
      <c r="AH3" s="47" t="e">
        <v>#N/A</v>
      </c>
      <c r="AI3" s="47" t="e">
        <v>#N/A</v>
      </c>
      <c r="AJ3" s="47" t="e">
        <v>#N/A</v>
      </c>
      <c r="AK3" s="47" t="e">
        <v>#N/A</v>
      </c>
      <c r="AL3" s="47" t="e">
        <v>#N/A</v>
      </c>
      <c r="AM3" s="47" t="e">
        <v>#N/A</v>
      </c>
      <c r="AN3" s="47" t="e">
        <v>#N/A</v>
      </c>
      <c r="AO3" s="16" t="str">
        <f>IF(ISNA(MATCH($AF$33,AF3:AN3,0)),"",MATCH($AF$33,AF3:AN3,0))</f>
        <v/>
      </c>
      <c r="AP3" s="47" t="e">
        <v>#N/A</v>
      </c>
      <c r="AQ3" s="47" t="e">
        <v>#N/A</v>
      </c>
      <c r="AR3" s="47" t="e">
        <v>#N/A</v>
      </c>
      <c r="AS3" s="47" t="e">
        <v>#N/A</v>
      </c>
      <c r="AT3" s="47" t="e">
        <v>#N/A</v>
      </c>
      <c r="AU3" s="47" t="e">
        <v>#N/A</v>
      </c>
      <c r="AV3" s="47" t="e">
        <v>#N/A</v>
      </c>
      <c r="AW3" s="47" t="e">
        <v>#N/A</v>
      </c>
      <c r="AX3" s="47" t="e">
        <v>#N/A</v>
      </c>
      <c r="AY3" s="16" t="str">
        <f>IF(ISNA(MATCH($AP$33,AP3:AX3,0)),"",MATCH($AP$33,AP3:AX3,0))</f>
        <v/>
      </c>
    </row>
    <row r="4" spans="1:51" x14ac:dyDescent="0.3">
      <c r="A4" s="9">
        <v>2</v>
      </c>
      <c r="B4" s="51" t="e">
        <v>#N/A</v>
      </c>
      <c r="C4" s="52" t="e">
        <v>#N/A</v>
      </c>
      <c r="D4" s="52" t="e">
        <v>#N/A</v>
      </c>
      <c r="E4" s="52">
        <v>0.44735474526840363</v>
      </c>
      <c r="F4" s="52">
        <v>0.40758987902232335</v>
      </c>
      <c r="G4" s="52" t="e">
        <v>#N/A</v>
      </c>
      <c r="H4" s="52" t="e">
        <v>#N/A</v>
      </c>
      <c r="I4" s="52">
        <v>0.36683089112009087</v>
      </c>
      <c r="J4" s="52">
        <v>0.33348262829099168</v>
      </c>
      <c r="K4" s="16" t="str">
        <f t="shared" si="0"/>
        <v/>
      </c>
      <c r="L4" s="20" t="e">
        <v>#N/A</v>
      </c>
      <c r="M4" s="20" t="e">
        <v>#N/A</v>
      </c>
      <c r="N4" s="20" t="e">
        <v>#N/A</v>
      </c>
      <c r="O4" s="20">
        <v>3.0687600000000002</v>
      </c>
      <c r="P4" s="20">
        <v>4.4212400000000001</v>
      </c>
      <c r="Q4" s="20" t="e">
        <v>#N/A</v>
      </c>
      <c r="R4" s="20" t="e">
        <v>#N/A</v>
      </c>
      <c r="S4" s="20">
        <v>3.5310000000000001</v>
      </c>
      <c r="T4" s="20">
        <v>4.9219999999999997</v>
      </c>
      <c r="U4" s="16">
        <f t="shared" si="1"/>
        <v>4</v>
      </c>
      <c r="V4" s="47" t="e">
        <v>#N/A</v>
      </c>
      <c r="W4" s="47" t="e">
        <v>#N/A</v>
      </c>
      <c r="X4" s="47" t="e">
        <v>#N/A</v>
      </c>
      <c r="Y4" s="47">
        <v>7.6017588258925626</v>
      </c>
      <c r="Z4" s="47">
        <v>10.21690202217949</v>
      </c>
      <c r="AA4" s="47" t="e">
        <v>#N/A</v>
      </c>
      <c r="AB4" s="47" t="e">
        <v>#N/A</v>
      </c>
      <c r="AC4" s="47">
        <v>7.6344122366421123</v>
      </c>
      <c r="AD4" s="47">
        <v>10.109455011625128</v>
      </c>
      <c r="AE4" s="16">
        <f t="shared" ref="AE4:AE32" si="2">IF(ISNA(MATCH($V$33,V4:AD4,0)),"",MATCH($V$33,V4:AD4,0))</f>
        <v>4</v>
      </c>
      <c r="AF4" s="47" t="e">
        <v>#N/A</v>
      </c>
      <c r="AG4" s="47" t="e">
        <v>#N/A</v>
      </c>
      <c r="AH4" s="47" t="e">
        <v>#N/A</v>
      </c>
      <c r="AI4" s="47">
        <v>93.67983556028291</v>
      </c>
      <c r="AJ4" s="47">
        <v>89.9771014962256</v>
      </c>
      <c r="AK4" s="47" t="e">
        <v>#N/A</v>
      </c>
      <c r="AL4" s="47" t="e">
        <v>#N/A</v>
      </c>
      <c r="AM4" s="47">
        <v>82.592760750553026</v>
      </c>
      <c r="AN4" s="47">
        <v>80.823753966429294</v>
      </c>
      <c r="AO4" s="16" t="str">
        <f t="shared" ref="AO4:AO32" si="3">IF(ISNA(MATCH($AF$33,AF4:AN4,0)),"",MATCH($AF$33,AF4:AN4,0))</f>
        <v/>
      </c>
      <c r="AP4" s="47" t="e">
        <v>#N/A</v>
      </c>
      <c r="AQ4" s="47" t="e">
        <v>#N/A</v>
      </c>
      <c r="AR4" s="47" t="e">
        <v>#N/A</v>
      </c>
      <c r="AS4" s="47">
        <v>86.351300564869192</v>
      </c>
      <c r="AT4" s="47">
        <v>83.140486209056263</v>
      </c>
      <c r="AU4" s="47" t="e">
        <v>#N/A</v>
      </c>
      <c r="AV4" s="47" t="e">
        <v>#N/A</v>
      </c>
      <c r="AW4" s="47">
        <v>76.196238822130908</v>
      </c>
      <c r="AX4" s="47">
        <v>74.747273050462965</v>
      </c>
      <c r="AY4" s="16" t="str">
        <f t="shared" ref="AY4:AY32" si="4">IF(ISNA(MATCH($AP$33,AP4:AX4,0)),"",MATCH($AP$33,AP4:AX4,0))</f>
        <v/>
      </c>
    </row>
    <row r="5" spans="1:51" x14ac:dyDescent="0.3">
      <c r="A5" s="9">
        <v>3</v>
      </c>
      <c r="B5" s="51" t="e">
        <v>#N/A</v>
      </c>
      <c r="C5" s="52">
        <v>0.42788024054032153</v>
      </c>
      <c r="D5" s="52">
        <v>0.39410022155029628</v>
      </c>
      <c r="E5" s="52">
        <v>0.36526361997344536</v>
      </c>
      <c r="F5" s="52">
        <v>0.33279574264247258</v>
      </c>
      <c r="G5" s="52">
        <v>0.36526361997344536</v>
      </c>
      <c r="H5" s="52">
        <v>0.33279574264247258</v>
      </c>
      <c r="I5" s="52">
        <v>0.2995161683782252</v>
      </c>
      <c r="J5" s="52">
        <v>0.27228742579838638</v>
      </c>
      <c r="K5" s="16" t="str">
        <f t="shared" si="0"/>
        <v/>
      </c>
      <c r="L5" s="20" t="e">
        <v>#N/A</v>
      </c>
      <c r="M5" s="20">
        <v>3.21</v>
      </c>
      <c r="N5" s="20">
        <v>3.6915</v>
      </c>
      <c r="O5" s="20">
        <v>4.6031399999999998</v>
      </c>
      <c r="P5" s="20">
        <v>6.6318599999999996</v>
      </c>
      <c r="Q5" s="20">
        <v>3.5310000000000001</v>
      </c>
      <c r="R5" s="20">
        <v>4.3334999999999999</v>
      </c>
      <c r="S5" s="20">
        <v>5.2965</v>
      </c>
      <c r="T5" s="20">
        <v>7.383</v>
      </c>
      <c r="U5" s="16" t="str">
        <f t="shared" si="1"/>
        <v/>
      </c>
      <c r="V5" s="47" t="e">
        <v>#N/A</v>
      </c>
      <c r="W5" s="47">
        <v>7.6809633469076628</v>
      </c>
      <c r="X5" s="47">
        <v>8.3406459575700858</v>
      </c>
      <c r="Y5" s="47">
        <v>9.9279230124665325</v>
      </c>
      <c r="Z5" s="47">
        <v>13.607368574687651</v>
      </c>
      <c r="AA5" s="47">
        <v>7.6155615855740484</v>
      </c>
      <c r="AB5" s="47">
        <v>8.8915525536439155</v>
      </c>
      <c r="AC5" s="47">
        <v>10.351146824128135</v>
      </c>
      <c r="AD5" s="47">
        <v>13.888987814628656</v>
      </c>
      <c r="AE5" s="16" t="str">
        <f t="shared" si="2"/>
        <v/>
      </c>
      <c r="AF5" s="47" t="e">
        <v>#N/A</v>
      </c>
      <c r="AG5" s="47">
        <v>92.352842573206772</v>
      </c>
      <c r="AH5" s="47">
        <v>88.103952645987576</v>
      </c>
      <c r="AI5" s="47">
        <v>85.727811726699059</v>
      </c>
      <c r="AJ5" s="47">
        <v>84.99946418488301</v>
      </c>
      <c r="AK5" s="47">
        <v>83.814962073555506</v>
      </c>
      <c r="AL5" s="47">
        <v>81.098410078360857</v>
      </c>
      <c r="AM5" s="47">
        <v>78.802337181862143</v>
      </c>
      <c r="AN5" s="47">
        <v>79.100790809552876</v>
      </c>
      <c r="AO5" s="16" t="str">
        <f t="shared" si="3"/>
        <v/>
      </c>
      <c r="AP5" s="47" t="e">
        <v>#N/A</v>
      </c>
      <c r="AQ5" s="47">
        <v>85.273765120655938</v>
      </c>
      <c r="AR5" s="47">
        <v>81.419546687443358</v>
      </c>
      <c r="AS5" s="47">
        <v>79.347083889450488</v>
      </c>
      <c r="AT5" s="47">
        <v>78.929238995687982</v>
      </c>
      <c r="AU5" s="47">
        <v>77.434234236306921</v>
      </c>
      <c r="AV5" s="47">
        <v>75.028184889165829</v>
      </c>
      <c r="AW5" s="47">
        <v>73.020504816120024</v>
      </c>
      <c r="AX5" s="47">
        <v>73.535296639284837</v>
      </c>
      <c r="AY5" s="16" t="str">
        <f t="shared" si="4"/>
        <v/>
      </c>
    </row>
    <row r="6" spans="1:51" x14ac:dyDescent="0.3">
      <c r="A6" s="9">
        <v>4</v>
      </c>
      <c r="B6" s="51">
        <v>0.40529470415581298</v>
      </c>
      <c r="C6" s="52">
        <v>0.37055515808531475</v>
      </c>
      <c r="D6" s="52">
        <v>0.3413008034996321</v>
      </c>
      <c r="E6" s="52">
        <v>0.31632757397526878</v>
      </c>
      <c r="F6" s="52">
        <v>0.28820956739968939</v>
      </c>
      <c r="G6" s="52">
        <v>0.31632757397526878</v>
      </c>
      <c r="H6" s="52">
        <v>0.28820956739968939</v>
      </c>
      <c r="I6" s="52">
        <v>0.25938861065972046</v>
      </c>
      <c r="J6" s="52">
        <v>0.23580782787247317</v>
      </c>
      <c r="K6" s="16" t="str">
        <f t="shared" si="0"/>
        <v/>
      </c>
      <c r="L6" s="20">
        <v>3.9803999999999999</v>
      </c>
      <c r="M6" s="20">
        <v>4.28</v>
      </c>
      <c r="N6" s="20">
        <v>4.9219999999999997</v>
      </c>
      <c r="O6" s="20">
        <v>6.1375200000000003</v>
      </c>
      <c r="P6" s="20">
        <v>8.8424800000000001</v>
      </c>
      <c r="Q6" s="20">
        <v>4.7080000000000002</v>
      </c>
      <c r="R6" s="20">
        <v>5.7779999999999996</v>
      </c>
      <c r="S6" s="20">
        <v>7.0620000000000003</v>
      </c>
      <c r="T6" s="20">
        <v>9.8439999999999994</v>
      </c>
      <c r="U6" s="16" t="str">
        <f t="shared" si="1"/>
        <v/>
      </c>
      <c r="V6" s="47">
        <v>9.1626799981741271</v>
      </c>
      <c r="W6" s="47">
        <v>9.3085856187899587</v>
      </c>
      <c r="X6" s="47">
        <v>10.229445275716346</v>
      </c>
      <c r="Y6" s="47">
        <v>12.289733453698149</v>
      </c>
      <c r="Z6" s="47">
        <v>17.006680297359704</v>
      </c>
      <c r="AA6" s="47">
        <v>9.4272711290571589</v>
      </c>
      <c r="AB6" s="47">
        <v>11.112787222379284</v>
      </c>
      <c r="AC6" s="47">
        <v>13.053739281548099</v>
      </c>
      <c r="AD6" s="47">
        <v>17.634641205496141</v>
      </c>
      <c r="AE6" s="16" t="str">
        <f t="shared" si="2"/>
        <v/>
      </c>
      <c r="AF6" s="47">
        <v>91.834651971110674</v>
      </c>
      <c r="AG6" s="47">
        <v>87.305249187968258</v>
      </c>
      <c r="AH6" s="47">
        <v>84.531570935161582</v>
      </c>
      <c r="AI6" s="47">
        <v>83.457227478581032</v>
      </c>
      <c r="AJ6" s="47">
        <v>84.463994482607646</v>
      </c>
      <c r="AK6" s="47">
        <v>81.089319070688092</v>
      </c>
      <c r="AL6" s="47">
        <v>79.588402287968535</v>
      </c>
      <c r="AM6" s="47">
        <v>78.454561044764091</v>
      </c>
      <c r="AN6" s="47">
        <v>80.156335502510288</v>
      </c>
      <c r="AO6" s="16">
        <f t="shared" si="3"/>
        <v>8</v>
      </c>
      <c r="AP6" s="47">
        <v>85.02442156345856</v>
      </c>
      <c r="AQ6" s="47">
        <v>80.870880646588148</v>
      </c>
      <c r="AR6" s="47">
        <v>78.3829675804472</v>
      </c>
      <c r="AS6" s="47">
        <v>77.533220695245703</v>
      </c>
      <c r="AT6" s="47">
        <v>78.774004980284502</v>
      </c>
      <c r="AU6" s="47">
        <v>75.165312287352762</v>
      </c>
      <c r="AV6" s="47">
        <v>73.898412785645377</v>
      </c>
      <c r="AW6" s="47">
        <v>72.985997979649014</v>
      </c>
      <c r="AX6" s="47">
        <v>74.856516638788719</v>
      </c>
      <c r="AY6" s="16">
        <f t="shared" si="4"/>
        <v>8</v>
      </c>
    </row>
    <row r="7" spans="1:51" x14ac:dyDescent="0.3">
      <c r="A7" s="9">
        <v>5</v>
      </c>
      <c r="B7" s="51">
        <v>0.36250660376522587</v>
      </c>
      <c r="C7" s="52">
        <v>0.33143460915677786</v>
      </c>
      <c r="D7" s="52">
        <v>0.3052687189601902</v>
      </c>
      <c r="E7" s="52">
        <v>0.28293198342651771</v>
      </c>
      <c r="F7" s="52">
        <v>0.25778247378860508</v>
      </c>
      <c r="G7" s="52">
        <v>0.28293198342651771</v>
      </c>
      <c r="H7" s="52">
        <v>0.25778247378860508</v>
      </c>
      <c r="I7" s="52">
        <v>0.23200422640974452</v>
      </c>
      <c r="J7" s="52">
        <v>0.2109129330997678</v>
      </c>
      <c r="K7" s="16" t="str">
        <f t="shared" si="0"/>
        <v/>
      </c>
      <c r="L7" s="20">
        <v>4.9755000000000003</v>
      </c>
      <c r="M7" s="20">
        <v>5.35</v>
      </c>
      <c r="N7" s="20">
        <v>6.1524999999999999</v>
      </c>
      <c r="O7" s="20">
        <v>7.6718999999999999</v>
      </c>
      <c r="P7" s="20">
        <v>11.053100000000001</v>
      </c>
      <c r="Q7" s="20">
        <v>5.8849999999999998</v>
      </c>
      <c r="R7" s="20">
        <v>7.2225000000000001</v>
      </c>
      <c r="S7" s="20">
        <v>8.8275000000000006</v>
      </c>
      <c r="T7" s="20">
        <v>12.305</v>
      </c>
      <c r="U7" s="16" t="str">
        <f t="shared" si="1"/>
        <v/>
      </c>
      <c r="V7" s="47">
        <v>10.684609345021716</v>
      </c>
      <c r="W7" s="47">
        <v>10.9548768219191</v>
      </c>
      <c r="X7" s="47">
        <v>12.123621693113186</v>
      </c>
      <c r="Y7" s="47">
        <v>14.646713581015804</v>
      </c>
      <c r="Z7" s="47">
        <v>20.386867559809371</v>
      </c>
      <c r="AA7" s="47">
        <v>11.23527541082105</v>
      </c>
      <c r="AB7" s="47">
        <v>13.321525268994508</v>
      </c>
      <c r="AC7" s="47">
        <v>15.735353497125983</v>
      </c>
      <c r="AD7" s="47">
        <v>21.347857753606966</v>
      </c>
      <c r="AE7" s="16" t="str">
        <f t="shared" si="2"/>
        <v/>
      </c>
      <c r="AF7" s="47">
        <v>88.858466099865325</v>
      </c>
      <c r="AG7" s="47">
        <v>85.36306582742057</v>
      </c>
      <c r="AH7" s="47">
        <v>83.456138943799985</v>
      </c>
      <c r="AI7" s="47">
        <v>83.2560483752072</v>
      </c>
      <c r="AJ7" s="47">
        <v>85.593939408666486</v>
      </c>
      <c r="AK7" s="47">
        <v>80.434011887015444</v>
      </c>
      <c r="AL7" s="47">
        <v>79.749291857834393</v>
      </c>
      <c r="AM7" s="47">
        <v>79.439134848073934</v>
      </c>
      <c r="AN7" s="47">
        <v>82.306567801979611</v>
      </c>
      <c r="AO7" s="16" t="str">
        <f t="shared" si="3"/>
        <v/>
      </c>
      <c r="AP7" s="47">
        <v>82.505333481910668</v>
      </c>
      <c r="AQ7" s="47">
        <v>79.305199020642391</v>
      </c>
      <c r="AR7" s="47">
        <v>77.626431544864317</v>
      </c>
      <c r="AS7" s="47">
        <v>77.607936904968724</v>
      </c>
      <c r="AT7" s="47">
        <v>80.13721015299501</v>
      </c>
      <c r="AU7" s="47">
        <v>74.785900416776983</v>
      </c>
      <c r="AV7" s="47">
        <v>74.292562602162917</v>
      </c>
      <c r="AW7" s="47">
        <v>74.16556404388011</v>
      </c>
      <c r="AX7" s="47">
        <v>77.173952835598627</v>
      </c>
      <c r="AY7" s="16" t="str">
        <f t="shared" si="4"/>
        <v/>
      </c>
    </row>
    <row r="8" spans="1:51" x14ac:dyDescent="0.3">
      <c r="A8" s="9">
        <v>6</v>
      </c>
      <c r="B8" s="51">
        <v>0.33092174021133564</v>
      </c>
      <c r="C8" s="52">
        <v>0.30255701962179254</v>
      </c>
      <c r="D8" s="52">
        <v>0.27867093912533519</v>
      </c>
      <c r="E8" s="52">
        <v>0.25828038260396918</v>
      </c>
      <c r="F8" s="52">
        <v>0.23532212637250541</v>
      </c>
      <c r="G8" s="52">
        <v>0.25828038260396918</v>
      </c>
      <c r="H8" s="52">
        <v>0.23532212637250541</v>
      </c>
      <c r="I8" s="52">
        <v>0.21178991373525477</v>
      </c>
      <c r="J8" s="52">
        <v>0.19253628521386801</v>
      </c>
      <c r="K8" s="16" t="str">
        <f t="shared" si="0"/>
        <v/>
      </c>
      <c r="L8" s="20">
        <v>5.9706000000000001</v>
      </c>
      <c r="M8" s="20">
        <v>6.42</v>
      </c>
      <c r="N8" s="20">
        <v>7.383</v>
      </c>
      <c r="O8" s="20">
        <v>9.2062799999999996</v>
      </c>
      <c r="P8" s="20">
        <v>13.263719999999999</v>
      </c>
      <c r="Q8" s="20">
        <v>7.0620000000000003</v>
      </c>
      <c r="R8" s="20">
        <v>8.6669999999999998</v>
      </c>
      <c r="S8" s="20">
        <v>10.593</v>
      </c>
      <c r="T8" s="20">
        <v>14.766</v>
      </c>
      <c r="U8" s="16" t="str">
        <f t="shared" si="1"/>
        <v/>
      </c>
      <c r="V8" s="47">
        <v>12.2162712044199</v>
      </c>
      <c r="W8" s="47">
        <v>12.601548875202438</v>
      </c>
      <c r="X8" s="47">
        <v>14.011900565024437</v>
      </c>
      <c r="Y8" s="47">
        <v>16.991903048859704</v>
      </c>
      <c r="Z8" s="47">
        <v>23.745670059461734</v>
      </c>
      <c r="AA8" s="47">
        <v>13.034235253658071</v>
      </c>
      <c r="AB8" s="47">
        <v>15.516289729077124</v>
      </c>
      <c r="AC8" s="47">
        <v>18.398168496944169</v>
      </c>
      <c r="AD8" s="47">
        <v>25.034415517520291</v>
      </c>
      <c r="AE8" s="16" t="str">
        <f t="shared" si="2"/>
        <v/>
      </c>
      <c r="AF8" s="47">
        <v>87.700976602854183</v>
      </c>
      <c r="AG8" s="47">
        <v>84.863918382877998</v>
      </c>
      <c r="AH8" s="47">
        <v>83.565609724815957</v>
      </c>
      <c r="AI8" s="47">
        <v>84.052103127056526</v>
      </c>
      <c r="AJ8" s="47">
        <v>87.537488751583226</v>
      </c>
      <c r="AK8" s="47">
        <v>80.778210308543919</v>
      </c>
      <c r="AL8" s="47">
        <v>80.729916575585932</v>
      </c>
      <c r="AM8" s="47">
        <v>81.086881911661379</v>
      </c>
      <c r="AN8" s="47">
        <v>85.005989684269977</v>
      </c>
      <c r="AO8" s="16" t="str">
        <f t="shared" si="3"/>
        <v/>
      </c>
      <c r="AP8" s="47">
        <v>81.647753336223019</v>
      </c>
      <c r="AQ8" s="47">
        <v>79.056877229272061</v>
      </c>
      <c r="AR8" s="47">
        <v>77.950862851261746</v>
      </c>
      <c r="AS8" s="47">
        <v>78.591710824681513</v>
      </c>
      <c r="AT8" s="47">
        <v>82.241036181121132</v>
      </c>
      <c r="AU8" s="47">
        <v>75.317818006168906</v>
      </c>
      <c r="AV8" s="47">
        <v>75.433464005123852</v>
      </c>
      <c r="AW8" s="47">
        <v>75.948556280048635</v>
      </c>
      <c r="AX8" s="47">
        <v>79.990185239828122</v>
      </c>
      <c r="AY8" s="16" t="str">
        <f t="shared" si="4"/>
        <v/>
      </c>
    </row>
    <row r="9" spans="1:51" x14ac:dyDescent="0.3">
      <c r="A9" s="9">
        <v>7</v>
      </c>
      <c r="B9" s="51">
        <v>0.30637399853936514</v>
      </c>
      <c r="C9" s="52">
        <v>0.28011337009313386</v>
      </c>
      <c r="D9" s="52">
        <v>0.25799915666472861</v>
      </c>
      <c r="E9" s="52">
        <v>0.23912116959169971</v>
      </c>
      <c r="F9" s="52">
        <v>0.21786595451688184</v>
      </c>
      <c r="G9" s="52">
        <v>0.23912116959169971</v>
      </c>
      <c r="H9" s="52">
        <v>0.21786595451688184</v>
      </c>
      <c r="I9" s="52">
        <v>0.19607935906519366</v>
      </c>
      <c r="J9" s="52">
        <v>0.17825396278653963</v>
      </c>
      <c r="K9" s="16" t="str">
        <f t="shared" si="0"/>
        <v/>
      </c>
      <c r="L9" s="20">
        <v>6.9657</v>
      </c>
      <c r="M9" s="20">
        <v>7.49</v>
      </c>
      <c r="N9" s="20">
        <v>8.6135000000000002</v>
      </c>
      <c r="O9" s="20">
        <v>10.74066</v>
      </c>
      <c r="P9" s="20">
        <v>15.47434</v>
      </c>
      <c r="Q9" s="20">
        <v>8.2390000000000008</v>
      </c>
      <c r="R9" s="20">
        <v>10.111499999999999</v>
      </c>
      <c r="S9" s="20">
        <v>12.358499999999999</v>
      </c>
      <c r="T9" s="20">
        <v>17.227</v>
      </c>
      <c r="U9" s="16" t="str">
        <f t="shared" si="1"/>
        <v/>
      </c>
      <c r="V9" s="47">
        <v>13.747920404135492</v>
      </c>
      <c r="W9" s="47">
        <v>14.243454010316215</v>
      </c>
      <c r="X9" s="47">
        <v>15.891791805214847</v>
      </c>
      <c r="Y9" s="47">
        <v>19.324714017489697</v>
      </c>
      <c r="Z9" s="47">
        <v>27.084982034418694</v>
      </c>
      <c r="AA9" s="47">
        <v>14.82369973447606</v>
      </c>
      <c r="AB9" s="47">
        <v>17.698318367117732</v>
      </c>
      <c r="AC9" s="47">
        <v>21.045061058221997</v>
      </c>
      <c r="AD9" s="47">
        <v>28.699190230508897</v>
      </c>
      <c r="AE9" s="16" t="str">
        <f t="shared" si="2"/>
        <v/>
      </c>
      <c r="AF9" s="47">
        <v>87.526921061706915</v>
      </c>
      <c r="AG9" s="47">
        <v>85.158821280651949</v>
      </c>
      <c r="AH9" s="47">
        <v>84.335504213305455</v>
      </c>
      <c r="AI9" s="47">
        <v>85.409049998717819</v>
      </c>
      <c r="AJ9" s="47">
        <v>89.941922311362532</v>
      </c>
      <c r="AK9" s="47">
        <v>81.685685861119637</v>
      </c>
      <c r="AL9" s="47">
        <v>82.177013188007393</v>
      </c>
      <c r="AM9" s="47">
        <v>83.115264305660574</v>
      </c>
      <c r="AN9" s="47">
        <v>88.021667242657088</v>
      </c>
      <c r="AO9" s="16" t="str">
        <f t="shared" si="3"/>
        <v/>
      </c>
      <c r="AP9" s="47">
        <v>81.687924137108965</v>
      </c>
      <c r="AQ9" s="47">
        <v>79.532824184590027</v>
      </c>
      <c r="AR9" s="47">
        <v>78.877181455685871</v>
      </c>
      <c r="AS9" s="47">
        <v>80.086152413071389</v>
      </c>
      <c r="AT9" s="47">
        <v>84.763679383901007</v>
      </c>
      <c r="AU9" s="47">
        <v>76.362788275473207</v>
      </c>
      <c r="AV9" s="47">
        <v>76.998770260545882</v>
      </c>
      <c r="AW9" s="47">
        <v>78.077353990731538</v>
      </c>
      <c r="AX9" s="47">
        <v>83.093039776337164</v>
      </c>
      <c r="AY9" s="16" t="str">
        <f t="shared" si="4"/>
        <v/>
      </c>
    </row>
    <row r="10" spans="1:51" x14ac:dyDescent="0.3">
      <c r="A10" s="9">
        <v>8</v>
      </c>
      <c r="B10" s="51">
        <v>0.28658663368757104</v>
      </c>
      <c r="C10" s="52">
        <v>0.26202206508577924</v>
      </c>
      <c r="D10" s="52">
        <v>0.24133611257900719</v>
      </c>
      <c r="E10" s="52">
        <v>0.22367737263420182</v>
      </c>
      <c r="F10" s="52">
        <v>0.20379493951116168</v>
      </c>
      <c r="G10" s="52">
        <v>0.22367737263420182</v>
      </c>
      <c r="H10" s="52">
        <v>0.20379493951116168</v>
      </c>
      <c r="I10" s="52">
        <v>0.18341544556004544</v>
      </c>
      <c r="J10" s="52">
        <v>0.16674131414549584</v>
      </c>
      <c r="K10" s="16" t="str">
        <f t="shared" si="0"/>
        <v/>
      </c>
      <c r="L10" s="20">
        <v>7.9607999999999999</v>
      </c>
      <c r="M10" s="20">
        <v>8.56</v>
      </c>
      <c r="N10" s="20">
        <v>9.8439999999999994</v>
      </c>
      <c r="O10" s="20">
        <v>12.275040000000001</v>
      </c>
      <c r="P10" s="20">
        <v>17.68496</v>
      </c>
      <c r="Q10" s="20">
        <v>9.4160000000000004</v>
      </c>
      <c r="R10" s="20">
        <v>11.555999999999999</v>
      </c>
      <c r="S10" s="20">
        <v>14.124000000000001</v>
      </c>
      <c r="T10" s="20">
        <v>19.687999999999999</v>
      </c>
      <c r="U10" s="16" t="str">
        <f t="shared" si="1"/>
        <v/>
      </c>
      <c r="V10" s="47">
        <v>15.276120623322909</v>
      </c>
      <c r="W10" s="47">
        <v>15.879177211306757</v>
      </c>
      <c r="X10" s="47">
        <v>17.763142533815543</v>
      </c>
      <c r="Y10" s="47">
        <v>21.646031145574415</v>
      </c>
      <c r="Z10" s="47">
        <v>30.40722277881714</v>
      </c>
      <c r="AA10" s="47">
        <v>16.604347461737696</v>
      </c>
      <c r="AB10" s="47">
        <v>19.869192038433273</v>
      </c>
      <c r="AC10" s="47">
        <v>23.67849828368022</v>
      </c>
      <c r="AD10" s="47">
        <v>32.345908890701395</v>
      </c>
      <c r="AE10" s="16" t="str">
        <f t="shared" si="2"/>
        <v/>
      </c>
      <c r="AF10" s="47">
        <v>87.947721065970825</v>
      </c>
      <c r="AG10" s="47">
        <v>85.93976398628196</v>
      </c>
      <c r="AH10" s="47">
        <v>85.513135382092216</v>
      </c>
      <c r="AI10" s="47">
        <v>87.114274377601774</v>
      </c>
      <c r="AJ10" s="47">
        <v>92.633546319454936</v>
      </c>
      <c r="AK10" s="47">
        <v>82.943653481694994</v>
      </c>
      <c r="AL10" s="47">
        <v>83.916194346649888</v>
      </c>
      <c r="AM10" s="47">
        <v>85.383264401117216</v>
      </c>
      <c r="AN10" s="47">
        <v>91.236565033410201</v>
      </c>
      <c r="AO10" s="16" t="str">
        <f t="shared" si="3"/>
        <v/>
      </c>
      <c r="AP10" s="47">
        <v>82.270675638178588</v>
      </c>
      <c r="AQ10" s="47">
        <v>80.451686500847956</v>
      </c>
      <c r="AR10" s="47">
        <v>80.174697430184821</v>
      </c>
      <c r="AS10" s="47">
        <v>81.897268011199088</v>
      </c>
      <c r="AT10" s="47">
        <v>87.546816417407783</v>
      </c>
      <c r="AU10" s="47">
        <v>77.726647115292309</v>
      </c>
      <c r="AV10" s="47">
        <v>78.829464444602763</v>
      </c>
      <c r="AW10" s="47">
        <v>80.42348397503811</v>
      </c>
      <c r="AX10" s="47">
        <v>86.376033534483824</v>
      </c>
      <c r="AY10" s="16" t="str">
        <f t="shared" si="4"/>
        <v/>
      </c>
    </row>
    <row r="11" spans="1:51" x14ac:dyDescent="0.3">
      <c r="A11" s="9">
        <v>9</v>
      </c>
      <c r="B11" s="51">
        <v>0.27019646943720871</v>
      </c>
      <c r="C11" s="52">
        <v>0.24703677205687649</v>
      </c>
      <c r="D11" s="52">
        <v>0.22753386899975478</v>
      </c>
      <c r="E11" s="52">
        <v>0.2108850493168459</v>
      </c>
      <c r="F11" s="52">
        <v>0.19213971159979285</v>
      </c>
      <c r="G11" s="52">
        <v>0.2108850493168459</v>
      </c>
      <c r="H11" s="52">
        <v>0.19213971159979285</v>
      </c>
      <c r="I11" s="52">
        <v>0.17292574043981362</v>
      </c>
      <c r="J11" s="52">
        <v>0.15720521858164874</v>
      </c>
      <c r="K11" s="16" t="str">
        <f t="shared" si="0"/>
        <v/>
      </c>
      <c r="L11" s="20">
        <v>8.9558999999999997</v>
      </c>
      <c r="M11" s="20">
        <v>9.6300000000000008</v>
      </c>
      <c r="N11" s="20">
        <v>11.0745</v>
      </c>
      <c r="O11" s="20">
        <v>13.809419999999999</v>
      </c>
      <c r="P11" s="20">
        <v>19.895579999999999</v>
      </c>
      <c r="Q11" s="20">
        <v>10.593</v>
      </c>
      <c r="R11" s="20">
        <v>13.000500000000001</v>
      </c>
      <c r="S11" s="20">
        <v>15.8895</v>
      </c>
      <c r="T11" s="20">
        <v>22.149000000000001</v>
      </c>
      <c r="U11" s="16" t="str">
        <f t="shared" si="1"/>
        <v/>
      </c>
      <c r="V11" s="47">
        <v>16.799675124049823</v>
      </c>
      <c r="W11" s="47">
        <v>17.508547852153651</v>
      </c>
      <c r="X11" s="47">
        <v>19.626474229784169</v>
      </c>
      <c r="Y11" s="47">
        <v>23.95701884241284</v>
      </c>
      <c r="Z11" s="47">
        <v>33.714595363178773</v>
      </c>
      <c r="AA11" s="47">
        <v>18.377071636439418</v>
      </c>
      <c r="AB11" s="47">
        <v>22.030350309918369</v>
      </c>
      <c r="AC11" s="47">
        <v>26.300459379187817</v>
      </c>
      <c r="AD11" s="47">
        <v>35.977409798250271</v>
      </c>
      <c r="AE11" s="16" t="str">
        <f t="shared" si="2"/>
        <v/>
      </c>
      <c r="AF11" s="47">
        <v>88.757053784348571</v>
      </c>
      <c r="AG11" s="47">
        <v>87.040906934707209</v>
      </c>
      <c r="AH11" s="47">
        <v>86.96101677974039</v>
      </c>
      <c r="AI11" s="47">
        <v>89.051191593348364</v>
      </c>
      <c r="AJ11" s="47">
        <v>95.516462751309007</v>
      </c>
      <c r="AK11" s="47">
        <v>84.435304148862841</v>
      </c>
      <c r="AL11" s="47">
        <v>85.85093043553718</v>
      </c>
      <c r="AM11" s="47">
        <v>87.812227794126755</v>
      </c>
      <c r="AN11" s="47">
        <v>94.585142285179444</v>
      </c>
      <c r="AO11" s="16" t="str">
        <f t="shared" si="3"/>
        <v/>
      </c>
      <c r="AP11" s="47">
        <v>83.207505282950407</v>
      </c>
      <c r="AQ11" s="47">
        <v>81.66205184717063</v>
      </c>
      <c r="AR11" s="47">
        <v>81.717964784560365</v>
      </c>
      <c r="AS11" s="47">
        <v>83.918757990558831</v>
      </c>
      <c r="AT11" s="47">
        <v>90.503120534215839</v>
      </c>
      <c r="AU11" s="47">
        <v>79.302870546073308</v>
      </c>
      <c r="AV11" s="47">
        <v>80.837588218444012</v>
      </c>
      <c r="AW11" s="47">
        <v>82.915351797159403</v>
      </c>
      <c r="AX11" s="47">
        <v>89.779606965497138</v>
      </c>
      <c r="AY11" s="16" t="str">
        <f t="shared" si="4"/>
        <v/>
      </c>
    </row>
    <row r="12" spans="1:51" x14ac:dyDescent="0.3">
      <c r="A12" s="9">
        <v>10</v>
      </c>
      <c r="B12" s="51">
        <v>0.25633087774729596</v>
      </c>
      <c r="C12" s="52">
        <v>0.2343596596546707</v>
      </c>
      <c r="D12" s="52">
        <v>0.21585758126088087</v>
      </c>
      <c r="E12" s="52">
        <v>0.20006312409545063</v>
      </c>
      <c r="F12" s="52">
        <v>0.182279735286966</v>
      </c>
      <c r="G12" s="52">
        <v>0.20006312409545063</v>
      </c>
      <c r="H12" s="52">
        <v>0.182279735286966</v>
      </c>
      <c r="I12" s="52">
        <v>0.16405176175826949</v>
      </c>
      <c r="J12" s="52">
        <v>0.14913796523479045</v>
      </c>
      <c r="K12" s="16" t="str">
        <f t="shared" si="0"/>
        <v/>
      </c>
      <c r="L12" s="20">
        <v>9.9510000000000005</v>
      </c>
      <c r="M12" s="20">
        <v>10.7</v>
      </c>
      <c r="N12" s="20">
        <v>12.305</v>
      </c>
      <c r="O12" s="20">
        <v>15.3438</v>
      </c>
      <c r="P12" s="20">
        <v>22.106200000000001</v>
      </c>
      <c r="Q12" s="20">
        <v>11.77</v>
      </c>
      <c r="R12" s="20">
        <v>14.445</v>
      </c>
      <c r="S12" s="20">
        <v>17.655000000000001</v>
      </c>
      <c r="T12" s="20">
        <v>24.61</v>
      </c>
      <c r="U12" s="16" t="str">
        <f t="shared" si="1"/>
        <v/>
      </c>
      <c r="V12" s="47">
        <v>18.318275413040872</v>
      </c>
      <c r="W12" s="47">
        <v>19.131832841467851</v>
      </c>
      <c r="X12" s="47">
        <v>21.482473153899701</v>
      </c>
      <c r="Y12" s="47">
        <v>26.258796595625629</v>
      </c>
      <c r="Z12" s="47">
        <v>37.008965193619623</v>
      </c>
      <c r="AA12" s="47">
        <v>20.142731000828586</v>
      </c>
      <c r="AB12" s="47">
        <v>24.183012106189011</v>
      </c>
      <c r="AC12" s="47">
        <v>28.912519768351693</v>
      </c>
      <c r="AD12" s="47">
        <v>39.595886926710676</v>
      </c>
      <c r="AE12" s="16" t="str">
        <f t="shared" si="2"/>
        <v/>
      </c>
      <c r="AF12" s="47">
        <v>89.834767484746905</v>
      </c>
      <c r="AG12" s="47">
        <v>88.364668602991173</v>
      </c>
      <c r="AH12" s="47">
        <v>88.59762076965842</v>
      </c>
      <c r="AI12" s="47">
        <v>91.150280922588607</v>
      </c>
      <c r="AJ12" s="47">
        <v>98.533226357278494</v>
      </c>
      <c r="AK12" s="47">
        <v>86.090901443433026</v>
      </c>
      <c r="AL12" s="47">
        <v>87.923241417554806</v>
      </c>
      <c r="AM12" s="47">
        <v>90.354651392732521</v>
      </c>
      <c r="AN12" s="47">
        <v>98.027723585904837</v>
      </c>
      <c r="AO12" s="16" t="str">
        <f t="shared" si="3"/>
        <v/>
      </c>
      <c r="AP12" s="47">
        <v>84.388689426427902</v>
      </c>
      <c r="AQ12" s="47">
        <v>83.074874066403538</v>
      </c>
      <c r="AR12" s="47">
        <v>83.432640540859893</v>
      </c>
      <c r="AS12" s="47">
        <v>86.087281314313145</v>
      </c>
      <c r="AT12" s="47">
        <v>93.580334440418468</v>
      </c>
      <c r="AU12" s="47">
        <v>81.027901835157564</v>
      </c>
      <c r="AV12" s="47">
        <v>82.970349500694766</v>
      </c>
      <c r="AW12" s="47">
        <v>85.509758008103276</v>
      </c>
      <c r="AX12" s="47">
        <v>93.267750847824672</v>
      </c>
      <c r="AY12" s="16" t="str">
        <f t="shared" si="4"/>
        <v/>
      </c>
    </row>
    <row r="13" spans="1:51" x14ac:dyDescent="0.3">
      <c r="A13" s="9">
        <v>11</v>
      </c>
      <c r="B13" s="51">
        <v>0.24440190240053236</v>
      </c>
      <c r="C13" s="52">
        <v>0.22345316790905806</v>
      </c>
      <c r="D13" s="52">
        <v>0.20581212833729032</v>
      </c>
      <c r="E13" s="52">
        <v>0.19075270431261063</v>
      </c>
      <c r="F13" s="52">
        <v>0.17379690837371181</v>
      </c>
      <c r="G13" s="52">
        <v>0.19075270431261063</v>
      </c>
      <c r="H13" s="52">
        <v>0.17379690837371181</v>
      </c>
      <c r="I13" s="52">
        <v>0.15641721753634061</v>
      </c>
      <c r="J13" s="52">
        <v>0.14219747048758236</v>
      </c>
      <c r="K13" s="16" t="str">
        <f t="shared" si="0"/>
        <v/>
      </c>
      <c r="L13" s="20">
        <v>10.946099999999999</v>
      </c>
      <c r="M13" s="20">
        <v>11.77</v>
      </c>
      <c r="N13" s="20">
        <v>13.535500000000001</v>
      </c>
      <c r="O13" s="20">
        <v>16.87818</v>
      </c>
      <c r="P13" s="20">
        <v>24.31682</v>
      </c>
      <c r="Q13" s="20">
        <v>12.946999999999999</v>
      </c>
      <c r="R13" s="20">
        <v>15.8895</v>
      </c>
      <c r="S13" s="20">
        <v>19.420500000000001</v>
      </c>
      <c r="T13" s="20">
        <v>27.071000000000002</v>
      </c>
      <c r="U13" s="16" t="str">
        <f t="shared" si="1"/>
        <v/>
      </c>
      <c r="V13" s="47">
        <v>19.831983993827745</v>
      </c>
      <c r="W13" s="47">
        <v>20.749441814864735</v>
      </c>
      <c r="X13" s="47">
        <v>23.331822313708681</v>
      </c>
      <c r="Y13" s="47">
        <v>28.552356996711335</v>
      </c>
      <c r="Z13" s="47">
        <v>40.291883719345684</v>
      </c>
      <c r="AA13" s="47">
        <v>21.90208695703101</v>
      </c>
      <c r="AB13" s="47">
        <v>26.328191200927719</v>
      </c>
      <c r="AC13" s="47">
        <v>31.515943085261334</v>
      </c>
      <c r="AD13" s="47">
        <v>43.203067530867138</v>
      </c>
      <c r="AE13" s="16" t="str">
        <f t="shared" si="2"/>
        <v/>
      </c>
      <c r="AF13" s="47">
        <v>91.105938952001878</v>
      </c>
      <c r="AG13" s="47">
        <v>89.849709966452551</v>
      </c>
      <c r="AH13" s="47">
        <v>90.371394062902937</v>
      </c>
      <c r="AI13" s="47">
        <v>93.367399135309057</v>
      </c>
      <c r="AJ13" s="47">
        <v>101.64725306130029</v>
      </c>
      <c r="AK13" s="47">
        <v>87.866110889116129</v>
      </c>
      <c r="AL13" s="47">
        <v>90.096098436499886</v>
      </c>
      <c r="AM13" s="47">
        <v>92.980074563840546</v>
      </c>
      <c r="AN13" s="47">
        <v>101.53883836091757</v>
      </c>
      <c r="AO13" s="16" t="str">
        <f t="shared" si="3"/>
        <v/>
      </c>
      <c r="AP13" s="47">
        <v>85.745840637544902</v>
      </c>
      <c r="AQ13" s="47">
        <v>84.634209854959565</v>
      </c>
      <c r="AR13" s="47">
        <v>85.27174417669832</v>
      </c>
      <c r="AS13" s="47">
        <v>88.362649523004677</v>
      </c>
      <c r="AT13" s="47">
        <v>96.74521368333366</v>
      </c>
      <c r="AU13" s="47">
        <v>82.861361276811763</v>
      </c>
      <c r="AV13" s="47">
        <v>85.194059058533284</v>
      </c>
      <c r="AW13" s="47">
        <v>88.179028153763653</v>
      </c>
      <c r="AX13" s="47">
        <v>96.817378642616305</v>
      </c>
      <c r="AY13" s="16" t="str">
        <f t="shared" si="4"/>
        <v/>
      </c>
    </row>
    <row r="14" spans="1:51" x14ac:dyDescent="0.3">
      <c r="A14" s="9">
        <v>12</v>
      </c>
      <c r="B14" s="51">
        <v>0.2339970065454885</v>
      </c>
      <c r="C14" s="52">
        <v>0.21394012027016077</v>
      </c>
      <c r="D14" s="52">
        <v>0.19705011077514814</v>
      </c>
      <c r="E14" s="52">
        <v>0.18263180998672268</v>
      </c>
      <c r="F14" s="52">
        <v>0.16639787132123629</v>
      </c>
      <c r="G14" s="52">
        <v>0.18263180998672268</v>
      </c>
      <c r="H14" s="52">
        <v>0.16639787132123629</v>
      </c>
      <c r="I14" s="52">
        <v>0.1497580841891126</v>
      </c>
      <c r="J14" s="52">
        <v>0.13614371289919319</v>
      </c>
      <c r="K14" s="16" t="str">
        <f t="shared" si="0"/>
        <v/>
      </c>
      <c r="L14" s="20">
        <v>11.9412</v>
      </c>
      <c r="M14" s="20">
        <v>12.84</v>
      </c>
      <c r="N14" s="20">
        <v>14.766</v>
      </c>
      <c r="O14" s="20">
        <v>18.412559999999999</v>
      </c>
      <c r="P14" s="20">
        <v>26.527439999999999</v>
      </c>
      <c r="Q14" s="20">
        <v>14.124000000000001</v>
      </c>
      <c r="R14" s="20">
        <v>17.334</v>
      </c>
      <c r="S14" s="20">
        <v>21.186</v>
      </c>
      <c r="T14" s="20">
        <v>29.532</v>
      </c>
      <c r="U14" s="16" t="str">
        <f t="shared" si="1"/>
        <v/>
      </c>
      <c r="V14" s="47">
        <v>21.341017067565868</v>
      </c>
      <c r="W14" s="47">
        <v>22.361812456128607</v>
      </c>
      <c r="X14" s="47">
        <v>25.175147817494562</v>
      </c>
      <c r="Y14" s="47">
        <v>30.838557169752203</v>
      </c>
      <c r="Z14" s="47">
        <v>43.564640406350335</v>
      </c>
      <c r="AA14" s="47">
        <v>23.655796992139067</v>
      </c>
      <c r="AB14" s="47">
        <v>28.466730178399303</v>
      </c>
      <c r="AC14" s="47">
        <v>34.111755039174433</v>
      </c>
      <c r="AD14" s="47">
        <v>46.800335780661229</v>
      </c>
      <c r="AE14" s="16" t="str">
        <f t="shared" si="2"/>
        <v/>
      </c>
      <c r="AF14" s="47">
        <v>92.521316792142386</v>
      </c>
      <c r="AG14" s="47">
        <v>91.455450389464701</v>
      </c>
      <c r="AH14" s="47">
        <v>92.248069984382937</v>
      </c>
      <c r="AI14" s="47">
        <v>95.673113423853735</v>
      </c>
      <c r="AJ14" s="47">
        <v>104.8341055315436</v>
      </c>
      <c r="AK14" s="47">
        <v>89.731334532988541</v>
      </c>
      <c r="AL14" s="47">
        <v>92.344694487553028</v>
      </c>
      <c r="AM14" s="47">
        <v>95.668029142282151</v>
      </c>
      <c r="AN14" s="47">
        <v>105.10136672211974</v>
      </c>
      <c r="AO14" s="16" t="str">
        <f t="shared" si="3"/>
        <v/>
      </c>
      <c r="AP14" s="47">
        <v>87.234026632759566</v>
      </c>
      <c r="AQ14" s="47">
        <v>86.303069262034825</v>
      </c>
      <c r="AR14" s="47">
        <v>87.204068928153049</v>
      </c>
      <c r="AS14" s="47">
        <v>90.718088089085043</v>
      </c>
      <c r="AT14" s="47">
        <v>99.97557656429025</v>
      </c>
      <c r="AU14" s="47">
        <v>84.776309198219849</v>
      </c>
      <c r="AV14" s="47">
        <v>87.486165520299693</v>
      </c>
      <c r="AW14" s="47">
        <v>90.904584746004417</v>
      </c>
      <c r="AX14" s="47">
        <v>100.41299418860226</v>
      </c>
      <c r="AY14" s="16" t="str">
        <f t="shared" si="4"/>
        <v/>
      </c>
    </row>
    <row r="15" spans="1:51" x14ac:dyDescent="0.3">
      <c r="A15" s="9">
        <v>13</v>
      </c>
      <c r="B15" s="51">
        <v>0.22481705192427567</v>
      </c>
      <c r="C15" s="52">
        <v>0.20554701890219498</v>
      </c>
      <c r="D15" s="52">
        <v>0.18931962267307434</v>
      </c>
      <c r="E15" s="52">
        <v>0.17546696735553224</v>
      </c>
      <c r="F15" s="52">
        <v>0.15986990359059597</v>
      </c>
      <c r="G15" s="52">
        <v>0.17546696735553224</v>
      </c>
      <c r="H15" s="52">
        <v>0.15986990359059597</v>
      </c>
      <c r="I15" s="52">
        <v>0.14388291323153643</v>
      </c>
      <c r="J15" s="52">
        <v>0.13080264839230585</v>
      </c>
      <c r="K15" s="16" t="str">
        <f t="shared" si="0"/>
        <v/>
      </c>
      <c r="L15" s="20">
        <v>12.936299999999999</v>
      </c>
      <c r="M15" s="20">
        <v>13.91</v>
      </c>
      <c r="N15" s="20">
        <v>15.996499999999999</v>
      </c>
      <c r="O15" s="20">
        <v>19.946940000000001</v>
      </c>
      <c r="P15" s="20">
        <v>28.738060000000001</v>
      </c>
      <c r="Q15" s="20">
        <v>15.301</v>
      </c>
      <c r="R15" s="20">
        <v>18.778500000000001</v>
      </c>
      <c r="S15" s="20">
        <v>22.951499999999999</v>
      </c>
      <c r="T15" s="20">
        <v>31.992999999999999</v>
      </c>
      <c r="U15" s="16" t="str">
        <f t="shared" si="1"/>
        <v/>
      </c>
      <c r="V15" s="47">
        <v>22.845647702701072</v>
      </c>
      <c r="W15" s="47">
        <v>23.969365542954002</v>
      </c>
      <c r="X15" s="47">
        <v>27.013006123848726</v>
      </c>
      <c r="Y15" s="47">
        <v>33.118131774846283</v>
      </c>
      <c r="Z15" s="47">
        <v>46.828312933304353</v>
      </c>
      <c r="AA15" s="47">
        <v>25.404424652950425</v>
      </c>
      <c r="AB15" s="47">
        <v>30.599333233282131</v>
      </c>
      <c r="AC15" s="47">
        <v>36.700798802097978</v>
      </c>
      <c r="AD15" s="47">
        <v>50.388818964326873</v>
      </c>
      <c r="AE15" s="16" t="str">
        <f t="shared" si="2"/>
        <v/>
      </c>
      <c r="AF15" s="47">
        <v>94.047137222374687</v>
      </c>
      <c r="AG15" s="47">
        <v>93.153924511125027</v>
      </c>
      <c r="AH15" s="47">
        <v>94.203945446587142</v>
      </c>
      <c r="AI15" s="47">
        <v>98.047016490636537</v>
      </c>
      <c r="AJ15" s="47">
        <v>108.07682371093718</v>
      </c>
      <c r="AK15" s="47">
        <v>91.666023527785327</v>
      </c>
      <c r="AL15" s="47">
        <v>94.651760557302069</v>
      </c>
      <c r="AM15" s="47">
        <v>98.404234709676601</v>
      </c>
      <c r="AN15" s="47">
        <v>108.70336901863764</v>
      </c>
      <c r="AO15" s="16" t="str">
        <f t="shared" si="3"/>
        <v/>
      </c>
      <c r="AP15" s="47">
        <v>88.822460777409589</v>
      </c>
      <c r="AQ15" s="47">
        <v>88.05597638113845</v>
      </c>
      <c r="AR15" s="47">
        <v>89.208042989068389</v>
      </c>
      <c r="AS15" s="47">
        <v>93.13504822617503</v>
      </c>
      <c r="AT15" s="47">
        <v>103.25604642101592</v>
      </c>
      <c r="AU15" s="47">
        <v>86.754055263323821</v>
      </c>
      <c r="AV15" s="47">
        <v>89.830983267380788</v>
      </c>
      <c r="AW15" s="47">
        <v>93.673479825858749</v>
      </c>
      <c r="AX15" s="47">
        <v>104.04380570789046</v>
      </c>
      <c r="AY15" s="16" t="str">
        <f t="shared" si="4"/>
        <v/>
      </c>
    </row>
    <row r="16" spans="1:51" x14ac:dyDescent="0.3">
      <c r="A16" s="9">
        <v>14</v>
      </c>
      <c r="B16" s="51">
        <v>0.21663913194642234</v>
      </c>
      <c r="C16" s="52">
        <v>0.19807006349387196</v>
      </c>
      <c r="D16" s="52">
        <v>0.18243295321803996</v>
      </c>
      <c r="E16" s="52">
        <v>0.16908420054354928</v>
      </c>
      <c r="F16" s="52">
        <v>0.15405449382856704</v>
      </c>
      <c r="G16" s="52">
        <v>0.16908420054354928</v>
      </c>
      <c r="H16" s="52">
        <v>0.15405449382856704</v>
      </c>
      <c r="I16" s="52">
        <v>0.1386490444457103</v>
      </c>
      <c r="J16" s="52">
        <v>0.12604458585973677</v>
      </c>
      <c r="K16" s="16" t="str">
        <f t="shared" si="0"/>
        <v/>
      </c>
      <c r="L16" s="20">
        <v>13.9314</v>
      </c>
      <c r="M16" s="20">
        <v>14.98</v>
      </c>
      <c r="N16" s="20">
        <v>17.227</v>
      </c>
      <c r="O16" s="20">
        <v>21.48132</v>
      </c>
      <c r="P16" s="20">
        <v>30.94868</v>
      </c>
      <c r="Q16" s="20">
        <v>16.478000000000002</v>
      </c>
      <c r="R16" s="20">
        <v>20.222999999999999</v>
      </c>
      <c r="S16" s="20">
        <v>24.716999999999999</v>
      </c>
      <c r="T16" s="20">
        <v>34.454000000000001</v>
      </c>
      <c r="U16" s="16" t="str">
        <f t="shared" si="1"/>
        <v/>
      </c>
      <c r="V16" s="47">
        <v>24.346161385399643</v>
      </c>
      <c r="W16" s="47">
        <v>25.572488665015989</v>
      </c>
      <c r="X16" s="47">
        <v>28.845886017523767</v>
      </c>
      <c r="Y16" s="47">
        <v>35.391710710570223</v>
      </c>
      <c r="Z16" s="47">
        <v>50.083808982666227</v>
      </c>
      <c r="AA16" s="47">
        <v>27.148453125263078</v>
      </c>
      <c r="AB16" s="47">
        <v>32.72659347850891</v>
      </c>
      <c r="AC16" s="47">
        <v>39.28377594600952</v>
      </c>
      <c r="AD16" s="47">
        <v>53.969448467472922</v>
      </c>
      <c r="AE16" s="16" t="str">
        <f t="shared" si="2"/>
        <v/>
      </c>
      <c r="AF16" s="47">
        <v>95.659448429310302</v>
      </c>
      <c r="AG16" s="47">
        <v>94.925207625396709</v>
      </c>
      <c r="AH16" s="47">
        <v>96.222080886367181</v>
      </c>
      <c r="AI16" s="47">
        <v>100.47449837872369</v>
      </c>
      <c r="AJ16" s="47">
        <v>111.3632620910967</v>
      </c>
      <c r="AK16" s="47">
        <v>93.655446551683767</v>
      </c>
      <c r="AL16" s="47">
        <v>97.004890916706245</v>
      </c>
      <c r="AM16" s="47">
        <v>101.17841577686409</v>
      </c>
      <c r="AN16" s="47">
        <v>112.3362621358166</v>
      </c>
      <c r="AO16" s="16" t="str">
        <f t="shared" si="3"/>
        <v/>
      </c>
      <c r="AP16" s="47">
        <v>90.489315155467935</v>
      </c>
      <c r="AQ16" s="47">
        <v>89.874791242395304</v>
      </c>
      <c r="AR16" s="47">
        <v>91.268260762022138</v>
      </c>
      <c r="AS16" s="47">
        <v>95.600261913369167</v>
      </c>
      <c r="AT16" s="47">
        <v>106.57562499177619</v>
      </c>
      <c r="AU16" s="47">
        <v>88.781210086329267</v>
      </c>
      <c r="AV16" s="47">
        <v>92.217253817385739</v>
      </c>
      <c r="AW16" s="47">
        <v>96.476406609481742</v>
      </c>
      <c r="AX16" s="47">
        <v>107.70206681667209</v>
      </c>
      <c r="AY16" s="16" t="str">
        <f t="shared" si="4"/>
        <v/>
      </c>
    </row>
    <row r="17" spans="1:51" x14ac:dyDescent="0.3">
      <c r="A17" s="9">
        <v>15</v>
      </c>
      <c r="B17" s="51">
        <v>0.20929328526687019</v>
      </c>
      <c r="C17" s="52">
        <v>0.19135386081542408</v>
      </c>
      <c r="D17" s="52">
        <v>0.17624697706683803</v>
      </c>
      <c r="E17" s="52">
        <v>0.16335085679365471</v>
      </c>
      <c r="F17" s="52">
        <v>0.14883078063421876</v>
      </c>
      <c r="G17" s="52">
        <v>0.16335085679365471</v>
      </c>
      <c r="H17" s="52">
        <v>0.14883078063421876</v>
      </c>
      <c r="I17" s="52">
        <v>0.13394770257079688</v>
      </c>
      <c r="J17" s="52">
        <v>0.12177063870072448</v>
      </c>
      <c r="K17" s="16" t="str">
        <f t="shared" si="0"/>
        <v/>
      </c>
      <c r="L17" s="20">
        <v>14.926500000000001</v>
      </c>
      <c r="M17" s="20">
        <v>16.05</v>
      </c>
      <c r="N17" s="20">
        <v>18.4575</v>
      </c>
      <c r="O17" s="20">
        <v>23.015699999999999</v>
      </c>
      <c r="P17" s="20">
        <v>33.159300000000002</v>
      </c>
      <c r="Q17" s="20">
        <v>17.655000000000001</v>
      </c>
      <c r="R17" s="20">
        <v>21.6675</v>
      </c>
      <c r="S17" s="20">
        <v>26.482500000000002</v>
      </c>
      <c r="T17" s="20">
        <v>36.914999999999999</v>
      </c>
      <c r="U17" s="16" t="str">
        <f t="shared" si="1"/>
        <v/>
      </c>
      <c r="V17" s="47">
        <v>25.842835675545995</v>
      </c>
      <c r="W17" s="47">
        <v>27.17153208004358</v>
      </c>
      <c r="X17" s="47">
        <v>30.674215433071446</v>
      </c>
      <c r="Y17" s="47">
        <v>37.6598360572345</v>
      </c>
      <c r="Z17" s="47">
        <v>53.331899450202449</v>
      </c>
      <c r="AA17" s="47">
        <v>28.888298230793552</v>
      </c>
      <c r="AB17" s="47">
        <v>34.849014645582436</v>
      </c>
      <c r="AC17" s="47">
        <v>41.86127679915063</v>
      </c>
      <c r="AD17" s="47">
        <v>57.543003690319686</v>
      </c>
      <c r="AE17" s="16" t="str">
        <f t="shared" si="2"/>
        <v/>
      </c>
      <c r="AF17" s="47">
        <v>97.34076945846688</v>
      </c>
      <c r="AG17" s="47">
        <v>96.754704718931549</v>
      </c>
      <c r="AH17" s="47">
        <v>98.290036839366294</v>
      </c>
      <c r="AI17" s="47">
        <v>102.94481640397409</v>
      </c>
      <c r="AJ17" s="47">
        <v>114.68449245139847</v>
      </c>
      <c r="AK17" s="47">
        <v>95.688756475924038</v>
      </c>
      <c r="AL17" s="47">
        <v>99.394936339436185</v>
      </c>
      <c r="AM17" s="47">
        <v>103.98298548913606</v>
      </c>
      <c r="AN17" s="47">
        <v>115.99371761291613</v>
      </c>
      <c r="AO17" s="16" t="str">
        <f t="shared" si="3"/>
        <v/>
      </c>
      <c r="AP17" s="47">
        <v>92.218667908188834</v>
      </c>
      <c r="AQ17" s="47">
        <v>91.746234520293299</v>
      </c>
      <c r="AR17" s="47">
        <v>93.373417444236708</v>
      </c>
      <c r="AS17" s="47">
        <v>98.103981841198532</v>
      </c>
      <c r="AT17" s="47">
        <v>109.92623757422187</v>
      </c>
      <c r="AU17" s="47">
        <v>90.847921913148483</v>
      </c>
      <c r="AV17" s="47">
        <v>94.636681462259588</v>
      </c>
      <c r="AW17" s="47">
        <v>99.306501053528507</v>
      </c>
      <c r="AX17" s="47">
        <v>111.38207483732272</v>
      </c>
      <c r="AY17" s="16" t="str">
        <f t="shared" si="4"/>
        <v/>
      </c>
    </row>
    <row r="18" spans="1:51" x14ac:dyDescent="0.3">
      <c r="A18" s="9">
        <v>16</v>
      </c>
      <c r="B18" s="51">
        <v>0.20264735207790649</v>
      </c>
      <c r="C18" s="52">
        <v>0.18527757904265738</v>
      </c>
      <c r="D18" s="52">
        <v>0.17065040174981605</v>
      </c>
      <c r="E18" s="52">
        <v>0.15816378698763439</v>
      </c>
      <c r="F18" s="52">
        <v>0.1441047836998447</v>
      </c>
      <c r="G18" s="52">
        <v>0.15816378698763439</v>
      </c>
      <c r="H18" s="52">
        <v>0.1441047836998447</v>
      </c>
      <c r="I18" s="52">
        <v>0.12969430532986023</v>
      </c>
      <c r="J18" s="52">
        <v>0.11790391393623659</v>
      </c>
      <c r="K18" s="16" t="str">
        <f t="shared" si="0"/>
        <v/>
      </c>
      <c r="L18" s="20">
        <v>15.9216</v>
      </c>
      <c r="M18" s="20">
        <v>17.12</v>
      </c>
      <c r="N18" s="20">
        <v>19.687999999999999</v>
      </c>
      <c r="O18" s="20">
        <v>24.550080000000001</v>
      </c>
      <c r="P18" s="20">
        <v>35.36992</v>
      </c>
      <c r="Q18" s="20">
        <v>18.832000000000001</v>
      </c>
      <c r="R18" s="20">
        <v>23.111999999999998</v>
      </c>
      <c r="S18" s="20">
        <v>28.248000000000001</v>
      </c>
      <c r="T18" s="20">
        <v>39.375999999999998</v>
      </c>
      <c r="U18" s="16" t="str">
        <f t="shared" si="1"/>
        <v/>
      </c>
      <c r="V18" s="47">
        <v>27.335931388652874</v>
      </c>
      <c r="W18" s="47">
        <v>28.766809664492278</v>
      </c>
      <c r="X18" s="47">
        <v>32.498369314823975</v>
      </c>
      <c r="Y18" s="47">
        <v>39.922976729268804</v>
      </c>
      <c r="Z18" s="47">
        <v>56.573244459904316</v>
      </c>
      <c r="AA18" s="47">
        <v>30.624319666803128</v>
      </c>
      <c r="AB18" s="47">
        <v>36.967028083674165</v>
      </c>
      <c r="AC18" s="47">
        <v>44.433803177893061</v>
      </c>
      <c r="AD18" s="47">
        <v>61.110144259470324</v>
      </c>
      <c r="AE18" s="16" t="str">
        <f t="shared" si="2"/>
        <v/>
      </c>
      <c r="AF18" s="47">
        <v>99.078032415095862</v>
      </c>
      <c r="AG18" s="47">
        <v>98.631471341522442</v>
      </c>
      <c r="AH18" s="47">
        <v>100.39846599247946</v>
      </c>
      <c r="AI18" s="47">
        <v>105.44989080576872</v>
      </c>
      <c r="AJ18" s="47">
        <v>118.03380458718688</v>
      </c>
      <c r="AK18" s="47">
        <v>97.757783192409264</v>
      </c>
      <c r="AL18" s="47">
        <v>101.81499737194559</v>
      </c>
      <c r="AM18" s="47">
        <v>106.81221829438856</v>
      </c>
      <c r="AN18" s="47">
        <v>119.67096809262149</v>
      </c>
      <c r="AO18" s="16" t="str">
        <f t="shared" si="3"/>
        <v/>
      </c>
      <c r="AP18" s="47">
        <v>93.998623573970988</v>
      </c>
      <c r="AQ18" s="47">
        <v>93.660354817454333</v>
      </c>
      <c r="AR18" s="47">
        <v>95.515024681487148</v>
      </c>
      <c r="AS18" s="47">
        <v>100.6388835970656</v>
      </c>
      <c r="AT18" s="47">
        <v>113.30182336773645</v>
      </c>
      <c r="AU18" s="47">
        <v>92.946775983706146</v>
      </c>
      <c r="AV18" s="47">
        <v>97.083016152495134</v>
      </c>
      <c r="AW18" s="47">
        <v>102.15858898441962</v>
      </c>
      <c r="AX18" s="47">
        <v>115.0795407488921</v>
      </c>
      <c r="AY18" s="16" t="str">
        <f t="shared" si="4"/>
        <v/>
      </c>
    </row>
    <row r="19" spans="1:51" x14ac:dyDescent="0.3">
      <c r="A19" s="9">
        <v>17</v>
      </c>
      <c r="B19" s="51">
        <v>0.19659680879269159</v>
      </c>
      <c r="C19" s="52">
        <v>0.17974565375331797</v>
      </c>
      <c r="D19" s="52">
        <v>0.16555520740437191</v>
      </c>
      <c r="E19" s="52">
        <v>0.15344141174063733</v>
      </c>
      <c r="F19" s="52">
        <v>0.13980217514146959</v>
      </c>
      <c r="G19" s="52">
        <v>0.15344141174063733</v>
      </c>
      <c r="H19" s="52">
        <v>0.13980217514146959</v>
      </c>
      <c r="I19" s="52">
        <v>0.12582195762732262</v>
      </c>
      <c r="J19" s="52">
        <v>0.11438359784302056</v>
      </c>
      <c r="K19" s="16" t="str">
        <f t="shared" si="0"/>
        <v/>
      </c>
      <c r="L19" s="20">
        <v>16.916699999999999</v>
      </c>
      <c r="M19" s="20">
        <v>18.190000000000001</v>
      </c>
      <c r="N19" s="20">
        <v>20.918500000000002</v>
      </c>
      <c r="O19" s="20">
        <v>26.08446</v>
      </c>
      <c r="P19" s="20">
        <v>37.580539999999999</v>
      </c>
      <c r="Q19" s="20">
        <v>20.009</v>
      </c>
      <c r="R19" s="20">
        <v>24.5565</v>
      </c>
      <c r="S19" s="20">
        <v>30.013500000000001</v>
      </c>
      <c r="T19" s="20">
        <v>41.837000000000003</v>
      </c>
      <c r="U19" s="16" t="str">
        <f t="shared" si="1"/>
        <v/>
      </c>
      <c r="V19" s="47">
        <v>28.82568940399338</v>
      </c>
      <c r="W19" s="47">
        <v>30.358601850556305</v>
      </c>
      <c r="X19" s="47">
        <v>34.3186770833533</v>
      </c>
      <c r="Y19" s="47">
        <v>42.181540661873136</v>
      </c>
      <c r="Z19" s="47">
        <v>59.808413714322796</v>
      </c>
      <c r="AA19" s="47">
        <v>32.356830354295987</v>
      </c>
      <c r="AB19" s="47">
        <v>39.081006057277719</v>
      </c>
      <c r="AC19" s="47">
        <v>47.00178561612082</v>
      </c>
      <c r="AD19" s="47">
        <v>64.671434068356461</v>
      </c>
      <c r="AE19" s="16" t="str">
        <f t="shared" si="2"/>
        <v/>
      </c>
      <c r="AF19" s="47">
        <v>100.86126599062345</v>
      </c>
      <c r="AG19" s="47">
        <v>100.54713417414678</v>
      </c>
      <c r="AH19" s="47">
        <v>102.54020476872901</v>
      </c>
      <c r="AI19" s="47">
        <v>107.98352565654353</v>
      </c>
      <c r="AJ19" s="47">
        <v>121.40605856532918</v>
      </c>
      <c r="AK19" s="47">
        <v>99.856252175191401</v>
      </c>
      <c r="AL19" s="47">
        <v>104.25977075485214</v>
      </c>
      <c r="AM19" s="47">
        <v>109.66171141442452</v>
      </c>
      <c r="AN19" s="47">
        <v>123.36435542511589</v>
      </c>
      <c r="AO19" s="16" t="str">
        <f t="shared" si="3"/>
        <v/>
      </c>
      <c r="AP19" s="47">
        <v>95.820110897296544</v>
      </c>
      <c r="AQ19" s="47">
        <v>95.609543647644642</v>
      </c>
      <c r="AR19" s="47">
        <v>97.686582186039473</v>
      </c>
      <c r="AS19" s="47">
        <v>103.19935578865841</v>
      </c>
      <c r="AT19" s="47">
        <v>116.69774616054495</v>
      </c>
      <c r="AU19" s="47">
        <v>95.072082307306246</v>
      </c>
      <c r="AV19" s="47">
        <v>99.551458350067918</v>
      </c>
      <c r="AW19" s="47">
        <v>105.02869629274839</v>
      </c>
      <c r="AX19" s="47">
        <v>118.79117895787165</v>
      </c>
      <c r="AY19" s="16" t="str">
        <f t="shared" si="4"/>
        <v/>
      </c>
    </row>
    <row r="20" spans="1:51" x14ac:dyDescent="0.3">
      <c r="A20" s="9">
        <v>18</v>
      </c>
      <c r="B20" s="51">
        <v>0.19105775579171405</v>
      </c>
      <c r="C20" s="52">
        <v>0.17468137672385287</v>
      </c>
      <c r="D20" s="52">
        <v>0.16089074171933815</v>
      </c>
      <c r="E20" s="52">
        <v>0.14911824842280116</v>
      </c>
      <c r="F20" s="52">
        <v>0.1358632930074411</v>
      </c>
      <c r="G20" s="52">
        <v>0.14911824842280116</v>
      </c>
      <c r="H20" s="52">
        <v>0.1358632930074411</v>
      </c>
      <c r="I20" s="52">
        <v>0.12227696370669694</v>
      </c>
      <c r="J20" s="52">
        <v>0.11116087609699729</v>
      </c>
      <c r="K20" s="16" t="str">
        <f t="shared" si="0"/>
        <v/>
      </c>
      <c r="L20" s="20">
        <v>17.911799999999999</v>
      </c>
      <c r="M20" s="20">
        <v>19.260000000000002</v>
      </c>
      <c r="N20" s="20">
        <v>22.149000000000001</v>
      </c>
      <c r="O20" s="20">
        <v>27.618839999999999</v>
      </c>
      <c r="P20" s="20">
        <v>39.791159999999998</v>
      </c>
      <c r="Q20" s="20">
        <v>21.186</v>
      </c>
      <c r="R20" s="20">
        <v>26.001000000000001</v>
      </c>
      <c r="S20" s="20">
        <v>31.779</v>
      </c>
      <c r="T20" s="20">
        <v>44.298000000000002</v>
      </c>
      <c r="U20" s="16" t="str">
        <f t="shared" si="1"/>
        <v/>
      </c>
      <c r="V20" s="47">
        <v>30.312330220407279</v>
      </c>
      <c r="W20" s="47">
        <v>31.947159159022632</v>
      </c>
      <c r="X20" s="47">
        <v>36.135429239624663</v>
      </c>
      <c r="Y20" s="47">
        <v>44.435884791991107</v>
      </c>
      <c r="Z20" s="47">
        <v>63.037902482317357</v>
      </c>
      <c r="AA20" s="47">
        <v>34.086104094274909</v>
      </c>
      <c r="AB20" s="47">
        <v>41.191272193188979</v>
      </c>
      <c r="AC20" s="47">
        <v>49.56559658955026</v>
      </c>
      <c r="AD20" s="47">
        <v>68.227359510839264</v>
      </c>
      <c r="AE20" s="16" t="str">
        <f t="shared" si="2"/>
        <v/>
      </c>
      <c r="AF20" s="47">
        <v>102.68272553420641</v>
      </c>
      <c r="AG20" s="47">
        <v>102.49517473414711</v>
      </c>
      <c r="AH20" s="47">
        <v>104.70966861472174</v>
      </c>
      <c r="AI20" s="47">
        <v>110.54088909217242</v>
      </c>
      <c r="AJ20" s="47">
        <v>124.79725189840251</v>
      </c>
      <c r="AK20" s="47">
        <v>101.97926278778291</v>
      </c>
      <c r="AL20" s="47">
        <v>106.72511201364655</v>
      </c>
      <c r="AM20" s="47">
        <v>112.52802363505124</v>
      </c>
      <c r="AN20" s="47">
        <v>127.07102737117431</v>
      </c>
      <c r="AO20" s="16" t="str">
        <f t="shared" si="3"/>
        <v/>
      </c>
      <c r="AP20" s="47">
        <v>97.676088634790133</v>
      </c>
      <c r="AQ20" s="47">
        <v>97.5878819927416</v>
      </c>
      <c r="AR20" s="47">
        <v>99.88302649466165</v>
      </c>
      <c r="AS20" s="47">
        <v>105.78102665318771</v>
      </c>
      <c r="AT20" s="47">
        <v>120.11040078262796</v>
      </c>
      <c r="AU20" s="47">
        <v>97.219400348798217</v>
      </c>
      <c r="AV20" s="47">
        <v>102.03826089787201</v>
      </c>
      <c r="AW20" s="47">
        <v>107.91372057829928</v>
      </c>
      <c r="AX20" s="47">
        <v>122.51443216689773</v>
      </c>
      <c r="AY20" s="16" t="str">
        <f t="shared" si="4"/>
        <v/>
      </c>
    </row>
    <row r="21" spans="1:51" x14ac:dyDescent="0.3">
      <c r="A21" s="9">
        <v>19</v>
      </c>
      <c r="B21" s="51">
        <v>0.18596196397551615</v>
      </c>
      <c r="C21" s="52">
        <v>0.17002236706332904</v>
      </c>
      <c r="D21" s="52">
        <v>0.15659954861096095</v>
      </c>
      <c r="E21" s="52">
        <v>0.14514104505406139</v>
      </c>
      <c r="F21" s="52">
        <v>0.13223961882703372</v>
      </c>
      <c r="G21" s="52">
        <v>0.14514104505406139</v>
      </c>
      <c r="H21" s="52">
        <v>0.13223961882703372</v>
      </c>
      <c r="I21" s="52">
        <v>0.11901565694433033</v>
      </c>
      <c r="J21" s="52">
        <v>0.10819605176757305</v>
      </c>
      <c r="K21" s="16" t="str">
        <f t="shared" si="0"/>
        <v/>
      </c>
      <c r="L21" s="20">
        <v>18.9069</v>
      </c>
      <c r="M21" s="20">
        <v>20.329999999999998</v>
      </c>
      <c r="N21" s="20">
        <v>23.3795</v>
      </c>
      <c r="O21" s="20">
        <v>29.153220000000001</v>
      </c>
      <c r="P21" s="20">
        <v>42.001779999999997</v>
      </c>
      <c r="Q21" s="20">
        <v>22.363</v>
      </c>
      <c r="R21" s="20">
        <v>27.445499999999999</v>
      </c>
      <c r="S21" s="20">
        <v>33.544499999999999</v>
      </c>
      <c r="T21" s="20">
        <v>46.759</v>
      </c>
      <c r="U21" s="16" t="str">
        <f t="shared" si="1"/>
        <v/>
      </c>
      <c r="V21" s="47">
        <v>31.796054815625794</v>
      </c>
      <c r="W21" s="47">
        <v>33.532705715274673</v>
      </c>
      <c r="X21" s="47">
        <v>37.948883024833592</v>
      </c>
      <c r="Y21" s="47">
        <v>46.686323194201911</v>
      </c>
      <c r="Z21" s="47">
        <v>66.262144246033372</v>
      </c>
      <c r="AA21" s="47">
        <v>35.812381808662558</v>
      </c>
      <c r="AB21" s="47">
        <v>43.298109744503897</v>
      </c>
      <c r="AC21" s="47">
        <v>52.125560791851115</v>
      </c>
      <c r="AD21" s="47">
        <v>71.778343516624318</v>
      </c>
      <c r="AE21" s="16" t="str">
        <f t="shared" si="2"/>
        <v/>
      </c>
      <c r="AF21" s="47">
        <v>104.53630191488169</v>
      </c>
      <c r="AG21" s="47">
        <v>104.47044083860594</v>
      </c>
      <c r="AH21" s="47">
        <v>106.90243843571473</v>
      </c>
      <c r="AI21" s="47">
        <v>113.11815717522693</v>
      </c>
      <c r="AJ21" s="47">
        <v>128.20422262363502</v>
      </c>
      <c r="AK21" s="47">
        <v>104.12293057884439</v>
      </c>
      <c r="AL21" s="47">
        <v>109.20773491191109</v>
      </c>
      <c r="AM21" s="47">
        <v>115.4084266536842</v>
      </c>
      <c r="AN21" s="47">
        <v>130.78872874388003</v>
      </c>
      <c r="AO21" s="16" t="str">
        <f t="shared" si="3"/>
        <v/>
      </c>
      <c r="AP21" s="47">
        <v>99.561006031744341</v>
      </c>
      <c r="AQ21" s="47">
        <v>99.590694772414253</v>
      </c>
      <c r="AR21" s="47">
        <v>102.1003541083</v>
      </c>
      <c r="AS21" s="47">
        <v>108.38043984078554</v>
      </c>
      <c r="AT21" s="47">
        <v>123.53694329489306</v>
      </c>
      <c r="AU21" s="47">
        <v>99.385213244403005</v>
      </c>
      <c r="AV21" s="47">
        <v>104.54045558316915</v>
      </c>
      <c r="AW21" s="47">
        <v>110.81120523735093</v>
      </c>
      <c r="AX21" s="47">
        <v>126.2472820532961</v>
      </c>
      <c r="AY21" s="16" t="str">
        <f t="shared" si="4"/>
        <v/>
      </c>
    </row>
    <row r="22" spans="1:51" x14ac:dyDescent="0.3">
      <c r="A22" s="9">
        <v>20</v>
      </c>
      <c r="B22" s="51">
        <v>0.18125330188261293</v>
      </c>
      <c r="C22" s="52">
        <v>0.16571730457838893</v>
      </c>
      <c r="D22" s="52">
        <v>0.1526343594800951</v>
      </c>
      <c r="E22" s="52">
        <v>0.14146599171325885</v>
      </c>
      <c r="F22" s="52">
        <v>0.12889123689430254</v>
      </c>
      <c r="G22" s="52">
        <v>0.14146599171325885</v>
      </c>
      <c r="H22" s="52">
        <v>0.12889123689430254</v>
      </c>
      <c r="I22" s="52">
        <v>0.11600211320487226</v>
      </c>
      <c r="J22" s="52">
        <v>0.1054564665498839</v>
      </c>
      <c r="K22" s="16" t="str">
        <f t="shared" si="0"/>
        <v/>
      </c>
      <c r="L22" s="20">
        <v>19.902000000000001</v>
      </c>
      <c r="M22" s="20">
        <v>21.4</v>
      </c>
      <c r="N22" s="20">
        <v>24.61</v>
      </c>
      <c r="O22" s="20">
        <v>30.6876</v>
      </c>
      <c r="P22" s="20">
        <v>44.212400000000002</v>
      </c>
      <c r="Q22" s="20">
        <v>23.54</v>
      </c>
      <c r="R22" s="20">
        <v>28.89</v>
      </c>
      <c r="S22" s="20">
        <v>35.31</v>
      </c>
      <c r="T22" s="20">
        <v>49.22</v>
      </c>
      <c r="U22" s="16" t="str">
        <f t="shared" si="1"/>
        <v/>
      </c>
      <c r="V22" s="47">
        <v>33.277046072792224</v>
      </c>
      <c r="W22" s="47">
        <v>35.115442495828987</v>
      </c>
      <c r="X22" s="47">
        <v>39.75926720149188</v>
      </c>
      <c r="Y22" s="47">
        <v>48.933133716241116</v>
      </c>
      <c r="Z22" s="47">
        <v>69.481520785045973</v>
      </c>
      <c r="AA22" s="47">
        <v>37.535876630310476</v>
      </c>
      <c r="AB22" s="47">
        <v>45.401768179967121</v>
      </c>
      <c r="AC22" s="47">
        <v>54.681963213978158</v>
      </c>
      <c r="AD22" s="47">
        <v>75.324756502022041</v>
      </c>
      <c r="AE22" s="16" t="str">
        <f t="shared" si="2"/>
        <v/>
      </c>
      <c r="AF22" s="47">
        <v>106.4171099234762</v>
      </c>
      <c r="AG22" s="47">
        <v>106.46880533609834</v>
      </c>
      <c r="AH22" s="47">
        <v>109.11497100554975</v>
      </c>
      <c r="AI22" s="47">
        <v>115.7122641222406</v>
      </c>
      <c r="AJ22" s="47">
        <v>131.62444087664389</v>
      </c>
      <c r="AK22" s="47">
        <v>106.28413623095827</v>
      </c>
      <c r="AL22" s="47">
        <v>111.70500013406594</v>
      </c>
      <c r="AM22" s="47">
        <v>118.30072997489374</v>
      </c>
      <c r="AN22" s="47">
        <v>134.51565431370409</v>
      </c>
      <c r="AO22" s="16" t="str">
        <f t="shared" si="3"/>
        <v/>
      </c>
      <c r="AP22" s="47">
        <v>101.47042726977814</v>
      </c>
      <c r="AQ22" s="47">
        <v>101.61423971754255</v>
      </c>
      <c r="AR22" s="47">
        <v>104.33535770087894</v>
      </c>
      <c r="AS22" s="47">
        <v>110.99482713051091</v>
      </c>
      <c r="AT22" s="47">
        <v>126.97510171156608</v>
      </c>
      <c r="AU22" s="47">
        <v>101.5666992392286</v>
      </c>
      <c r="AV22" s="47">
        <v>107.05566096898809</v>
      </c>
      <c r="AW22" s="47">
        <v>113.7191804600718</v>
      </c>
      <c r="AX22" s="47">
        <v>129.98811603534966</v>
      </c>
      <c r="AY22" s="16" t="str">
        <f t="shared" si="4"/>
        <v/>
      </c>
    </row>
    <row r="23" spans="1:51" x14ac:dyDescent="0.3">
      <c r="A23" s="9">
        <v>21</v>
      </c>
      <c r="B23" s="51">
        <v>0.17688511052940448</v>
      </c>
      <c r="C23" s="52">
        <v>0.16172352962688405</v>
      </c>
      <c r="D23" s="52">
        <v>0.14895588255107742</v>
      </c>
      <c r="E23" s="52">
        <v>0.13805667163270588</v>
      </c>
      <c r="F23" s="52">
        <v>0.12578496748757642</v>
      </c>
      <c r="G23" s="52">
        <v>0.13805667163270588</v>
      </c>
      <c r="H23" s="52">
        <v>0.12578496748757642</v>
      </c>
      <c r="I23" s="52">
        <v>0.11320647073881884</v>
      </c>
      <c r="J23" s="52">
        <v>0.10291497339892629</v>
      </c>
      <c r="K23" s="16" t="str">
        <f t="shared" si="0"/>
        <v/>
      </c>
      <c r="L23" s="20">
        <v>20.897099999999998</v>
      </c>
      <c r="M23" s="20">
        <v>22.47</v>
      </c>
      <c r="N23" s="20">
        <v>25.840499999999999</v>
      </c>
      <c r="O23" s="20">
        <v>32.221980000000002</v>
      </c>
      <c r="P23" s="20">
        <v>46.423020000000001</v>
      </c>
      <c r="Q23" s="20">
        <v>24.716999999999999</v>
      </c>
      <c r="R23" s="20">
        <v>30.334499999999998</v>
      </c>
      <c r="S23" s="20">
        <v>37.075499999999998</v>
      </c>
      <c r="T23" s="20">
        <v>51.680999999999997</v>
      </c>
      <c r="U23" s="16" t="str">
        <f t="shared" si="1"/>
        <v/>
      </c>
      <c r="V23" s="47">
        <v>34.755470397769663</v>
      </c>
      <c r="W23" s="47">
        <v>36.695550220404293</v>
      </c>
      <c r="X23" s="47">
        <v>41.566786068358013</v>
      </c>
      <c r="Y23" s="47">
        <v>51.176563408598589</v>
      </c>
      <c r="Z23" s="47">
        <v>72.696370283874373</v>
      </c>
      <c r="AA23" s="47">
        <v>39.256778067962649</v>
      </c>
      <c r="AB23" s="47">
        <v>47.502468481718495</v>
      </c>
      <c r="AC23" s="47">
        <v>57.235055566542329</v>
      </c>
      <c r="AD23" s="47">
        <v>78.866925019951239</v>
      </c>
      <c r="AE23" s="16" t="str">
        <f t="shared" si="2"/>
        <v/>
      </c>
      <c r="AF23" s="47">
        <v>108.32119547658195</v>
      </c>
      <c r="AG23" s="47">
        <v>108.48692263625506</v>
      </c>
      <c r="AH23" s="47">
        <v>111.34439192839309</v>
      </c>
      <c r="AI23" s="47">
        <v>118.32072349183397</v>
      </c>
      <c r="AJ23" s="47">
        <v>135.05585958854729</v>
      </c>
      <c r="AK23" s="47">
        <v>108.46034570261335</v>
      </c>
      <c r="AL23" s="47">
        <v>114.21476365816289</v>
      </c>
      <c r="AM23" s="47">
        <v>121.20315510107173</v>
      </c>
      <c r="AN23" s="47">
        <v>138.25034313645941</v>
      </c>
      <c r="AO23" s="16" t="str">
        <f t="shared" si="3"/>
        <v/>
      </c>
      <c r="AP23" s="47">
        <v>103.40076439076505</v>
      </c>
      <c r="AQ23" s="47">
        <v>103.6554854762127</v>
      </c>
      <c r="AR23" s="47">
        <v>106.58543759651864</v>
      </c>
      <c r="AS23" s="47">
        <v>113.62194579258367</v>
      </c>
      <c r="AT23" s="47">
        <v>130.42304050087935</v>
      </c>
      <c r="AU23" s="47">
        <v>103.76156800336305</v>
      </c>
      <c r="AV23" s="47">
        <v>109.58194457049491</v>
      </c>
      <c r="AW23" s="47">
        <v>116.63604905472508</v>
      </c>
      <c r="AX23" s="47">
        <v>133.73563163280744</v>
      </c>
      <c r="AY23" s="16" t="str">
        <f t="shared" si="4"/>
        <v/>
      </c>
    </row>
    <row r="24" spans="1:51" x14ac:dyDescent="0.3">
      <c r="A24" s="9">
        <v>22</v>
      </c>
      <c r="B24" s="51">
        <v>0.17281824252230907</v>
      </c>
      <c r="C24" s="52">
        <v>0.15800525030611123</v>
      </c>
      <c r="D24" s="52">
        <v>0.14553115159773403</v>
      </c>
      <c r="E24" s="52">
        <v>0.13488253074911932</v>
      </c>
      <c r="F24" s="52">
        <v>0.12289297246030875</v>
      </c>
      <c r="G24" s="52">
        <v>0.13488253074911932</v>
      </c>
      <c r="H24" s="52">
        <v>0.12289297246030875</v>
      </c>
      <c r="I24" s="52">
        <v>0.11060367521427787</v>
      </c>
      <c r="J24" s="52">
        <v>0.10054879564934346</v>
      </c>
      <c r="K24" s="16" t="str">
        <f t="shared" si="0"/>
        <v/>
      </c>
      <c r="L24" s="20">
        <v>21.892199999999999</v>
      </c>
      <c r="M24" s="20">
        <v>23.54</v>
      </c>
      <c r="N24" s="20">
        <v>27.071000000000002</v>
      </c>
      <c r="O24" s="20">
        <v>33.756360000000001</v>
      </c>
      <c r="P24" s="20">
        <v>48.63364</v>
      </c>
      <c r="Q24" s="20">
        <v>25.893999999999998</v>
      </c>
      <c r="R24" s="20">
        <v>31.779</v>
      </c>
      <c r="S24" s="20">
        <v>38.841000000000001</v>
      </c>
      <c r="T24" s="20">
        <v>54.142000000000003</v>
      </c>
      <c r="U24" s="16" t="str">
        <f t="shared" si="1"/>
        <v/>
      </c>
      <c r="V24" s="47">
        <v>36.231479337873289</v>
      </c>
      <c r="W24" s="47">
        <v>38.273191881176132</v>
      </c>
      <c r="X24" s="47">
        <v>43.371622827409034</v>
      </c>
      <c r="Y24" s="47">
        <v>53.416832988235342</v>
      </c>
      <c r="Z24" s="47">
        <v>75.906993904147896</v>
      </c>
      <c r="AA24" s="47">
        <v>40.975255430306049</v>
      </c>
      <c r="AB24" s="47">
        <v>49.600407439786864</v>
      </c>
      <c r="AC24" s="47">
        <v>59.785061437568658</v>
      </c>
      <c r="AD24" s="47">
        <v>82.405138669925392</v>
      </c>
      <c r="AE24" s="16" t="str">
        <f t="shared" si="2"/>
        <v/>
      </c>
      <c r="AF24" s="47">
        <v>110.24532333630115</v>
      </c>
      <c r="AG24" s="47">
        <v>110.52205173254998</v>
      </c>
      <c r="AH24" s="47">
        <v>113.58834486269211</v>
      </c>
      <c r="AI24" s="47">
        <v>120.94149781595976</v>
      </c>
      <c r="AJ24" s="47">
        <v>138.49680559122072</v>
      </c>
      <c r="AK24" s="47">
        <v>110.64947899940894</v>
      </c>
      <c r="AL24" s="47">
        <v>116.73526597698816</v>
      </c>
      <c r="AM24" s="47">
        <v>124.11424351433801</v>
      </c>
      <c r="AN24" s="47">
        <v>141.99160128805724</v>
      </c>
      <c r="AO24" s="16" t="str">
        <f t="shared" si="3"/>
        <v/>
      </c>
      <c r="AP24" s="47">
        <v>105.3490837218062</v>
      </c>
      <c r="AQ24" s="47">
        <v>105.7119503740531</v>
      </c>
      <c r="AR24" s="47">
        <v>108.84846453010552</v>
      </c>
      <c r="AS24" s="47">
        <v>116.25996006726903</v>
      </c>
      <c r="AT24" s="47">
        <v>133.87926182269069</v>
      </c>
      <c r="AU24" s="47">
        <v>105.96794125071818</v>
      </c>
      <c r="AV24" s="47">
        <v>112.11772220845812</v>
      </c>
      <c r="AW24" s="47">
        <v>119.56050298665416</v>
      </c>
      <c r="AX24" s="47">
        <v>137.48876659312378</v>
      </c>
      <c r="AY24" s="16" t="str">
        <f t="shared" si="4"/>
        <v/>
      </c>
    </row>
    <row r="25" spans="1:51" x14ac:dyDescent="0.3">
      <c r="A25" s="9">
        <v>23</v>
      </c>
      <c r="B25" s="51">
        <v>0.16901957551496966</v>
      </c>
      <c r="C25" s="52">
        <v>0.15453218332797228</v>
      </c>
      <c r="D25" s="52">
        <v>0.14233227411786917</v>
      </c>
      <c r="E25" s="52">
        <v>0.13191771747509828</v>
      </c>
      <c r="F25" s="52">
        <v>0.12019169814397844</v>
      </c>
      <c r="G25" s="52">
        <v>0.13191771747509828</v>
      </c>
      <c r="H25" s="52">
        <v>0.12019169814397844</v>
      </c>
      <c r="I25" s="52">
        <v>0.10817252832958053</v>
      </c>
      <c r="J25" s="52">
        <v>9.8338662117800457E-2</v>
      </c>
      <c r="K25" s="16" t="str">
        <f t="shared" si="0"/>
        <v/>
      </c>
      <c r="L25" s="20">
        <v>22.8873</v>
      </c>
      <c r="M25" s="20">
        <v>24.61</v>
      </c>
      <c r="N25" s="20">
        <v>28.301500000000001</v>
      </c>
      <c r="O25" s="20">
        <v>35.29074</v>
      </c>
      <c r="P25" s="20">
        <v>50.844259999999998</v>
      </c>
      <c r="Q25" s="20">
        <v>27.071000000000002</v>
      </c>
      <c r="R25" s="20">
        <v>33.223500000000001</v>
      </c>
      <c r="S25" s="20">
        <v>40.606499999999997</v>
      </c>
      <c r="T25" s="20">
        <v>56.603000000000002</v>
      </c>
      <c r="U25" s="16" t="str">
        <f t="shared" si="1"/>
        <v/>
      </c>
      <c r="V25" s="47">
        <v>37.705211111195126</v>
      </c>
      <c r="W25" s="47">
        <v>39.848514933908383</v>
      </c>
      <c r="X25" s="47">
        <v>45.173942410814178</v>
      </c>
      <c r="Y25" s="47">
        <v>55.65414052804956</v>
      </c>
      <c r="Z25" s="47">
        <v>79.11366115481313</v>
      </c>
      <c r="AA25" s="47">
        <v>42.691460656104965</v>
      </c>
      <c r="AB25" s="47">
        <v>51.695761161179924</v>
      </c>
      <c r="AC25" s="47">
        <v>62.33218047420042</v>
      </c>
      <c r="AD25" s="47">
        <v>85.939655675189215</v>
      </c>
      <c r="AE25" s="16" t="str">
        <f t="shared" si="2"/>
        <v/>
      </c>
      <c r="AF25" s="47">
        <v>112.18682057134987</v>
      </c>
      <c r="AG25" s="47">
        <v>112.57192539141461</v>
      </c>
      <c r="AH25" s="47">
        <v>115.84487989181518</v>
      </c>
      <c r="AI25" s="47">
        <v>123.57290198634279</v>
      </c>
      <c r="AJ25" s="47">
        <v>141.94589890441631</v>
      </c>
      <c r="AK25" s="47">
        <v>112.84981284963182</v>
      </c>
      <c r="AL25" s="47">
        <v>119.26504984561356</v>
      </c>
      <c r="AM25" s="47">
        <v>127.03278829094265</v>
      </c>
      <c r="AN25" s="47">
        <v>145.7384444706361</v>
      </c>
      <c r="AO25" s="16" t="str">
        <f t="shared" si="3"/>
        <v/>
      </c>
      <c r="AP25" s="47">
        <v>107.31296317349393</v>
      </c>
      <c r="AQ25" s="47">
        <v>107.78158327609677</v>
      </c>
      <c r="AR25" s="47">
        <v>111.12267807970404</v>
      </c>
      <c r="AS25" s="47">
        <v>118.90735337317473</v>
      </c>
      <c r="AT25" s="47">
        <v>137.34253237467809</v>
      </c>
      <c r="AU25" s="47">
        <v>108.18426423646375</v>
      </c>
      <c r="AV25" s="47">
        <v>114.66168331587536</v>
      </c>
      <c r="AW25" s="47">
        <v>122.49146138859471</v>
      </c>
      <c r="AX25" s="47">
        <v>141.24664703052122</v>
      </c>
      <c r="AY25" s="16" t="str">
        <f t="shared" si="4"/>
        <v/>
      </c>
    </row>
    <row r="26" spans="1:51" x14ac:dyDescent="0.3">
      <c r="A26" s="9">
        <v>24</v>
      </c>
      <c r="B26" s="51">
        <v>0.16546087010566782</v>
      </c>
      <c r="C26" s="52">
        <v>0.15127850981089627</v>
      </c>
      <c r="D26" s="52">
        <v>0.1393354695626676</v>
      </c>
      <c r="E26" s="52">
        <v>0.12914019130198459</v>
      </c>
      <c r="F26" s="52">
        <v>0.1176610631862527</v>
      </c>
      <c r="G26" s="52">
        <v>0.12914019130198459</v>
      </c>
      <c r="H26" s="52">
        <v>0.1176610631862527</v>
      </c>
      <c r="I26" s="52">
        <v>0.10589495686762739</v>
      </c>
      <c r="J26" s="52">
        <v>9.6268142606934004E-2</v>
      </c>
      <c r="K26" s="16" t="str">
        <f t="shared" si="0"/>
        <v/>
      </c>
      <c r="L26" s="20">
        <v>23.882400000000001</v>
      </c>
      <c r="M26" s="20">
        <v>25.68</v>
      </c>
      <c r="N26" s="20">
        <v>29.532</v>
      </c>
      <c r="O26" s="20">
        <v>36.825119999999998</v>
      </c>
      <c r="P26" s="20">
        <v>53.054879999999997</v>
      </c>
      <c r="Q26" s="20">
        <v>28.248000000000001</v>
      </c>
      <c r="R26" s="20">
        <v>34.667999999999999</v>
      </c>
      <c r="S26" s="20">
        <v>42.372</v>
      </c>
      <c r="T26" s="20">
        <v>59.064</v>
      </c>
      <c r="U26" s="16" t="str">
        <f t="shared" si="1"/>
        <v/>
      </c>
      <c r="V26" s="47">
        <v>39.176792007797509</v>
      </c>
      <c r="W26" s="47">
        <v>41.42165318775934</v>
      </c>
      <c r="X26" s="47">
        <v>46.973893860840121</v>
      </c>
      <c r="Y26" s="47">
        <v>57.8886645237341</v>
      </c>
      <c r="Z26" s="47">
        <v>82.316614313767658</v>
      </c>
      <c r="AA26" s="47">
        <v>44.40553066674164</v>
      </c>
      <c r="AB26" s="47">
        <v>53.788687959141498</v>
      </c>
      <c r="AC26" s="47">
        <v>64.876591803062723</v>
      </c>
      <c r="AD26" s="47">
        <v>89.470707426813888</v>
      </c>
      <c r="AE26" s="16" t="str">
        <f t="shared" si="2"/>
        <v/>
      </c>
      <c r="AF26" s="47">
        <v>114.14345934989998</v>
      </c>
      <c r="AG26" s="47">
        <v>114.63465200181288</v>
      </c>
      <c r="AH26" s="47">
        <v>118.11236964233332</v>
      </c>
      <c r="AI26" s="47">
        <v>126.21353059734709</v>
      </c>
      <c r="AJ26" s="47">
        <v>145.40199203774398</v>
      </c>
      <c r="AK26" s="47">
        <v>115.0599074562206</v>
      </c>
      <c r="AL26" s="47">
        <v>121.80289831575334</v>
      </c>
      <c r="AM26" s="47">
        <v>129.95778254333689</v>
      </c>
      <c r="AN26" s="47">
        <v>149.49005476914155</v>
      </c>
      <c r="AO26" s="16" t="str">
        <f t="shared" si="3"/>
        <v/>
      </c>
      <c r="AP26" s="47">
        <v>109.29038542649671</v>
      </c>
      <c r="AQ26" s="47">
        <v>109.86267422563165</v>
      </c>
      <c r="AR26" s="47">
        <v>113.40661037595362</v>
      </c>
      <c r="AS26" s="47">
        <v>121.56286231653053</v>
      </c>
      <c r="AT26" s="47">
        <v>140.81182841652233</v>
      </c>
      <c r="AU26" s="47">
        <v>110.40923917540404</v>
      </c>
      <c r="AV26" s="47">
        <v>117.2127346945317</v>
      </c>
      <c r="AW26" s="47">
        <v>125.42802385283565</v>
      </c>
      <c r="AX26" s="47">
        <v>145.00854838401443</v>
      </c>
      <c r="AY26" s="16" t="str">
        <f t="shared" si="4"/>
        <v/>
      </c>
    </row>
    <row r="27" spans="1:51" x14ac:dyDescent="0.3">
      <c r="A27" s="9">
        <v>25</v>
      </c>
      <c r="B27" s="51">
        <v>0.1621178816623253</v>
      </c>
      <c r="C27" s="52">
        <v>0.1482220632341259</v>
      </c>
      <c r="D27" s="52">
        <v>0.13652032139985285</v>
      </c>
      <c r="E27" s="52">
        <v>0.12653102959010748</v>
      </c>
      <c r="F27" s="52">
        <v>0.11528382695987571</v>
      </c>
      <c r="G27" s="52">
        <v>0.12653102959010748</v>
      </c>
      <c r="H27" s="52">
        <v>0.11528382695987571</v>
      </c>
      <c r="I27" s="52">
        <v>0.10375544426388818</v>
      </c>
      <c r="J27" s="52">
        <v>9.4323131148989284E-2</v>
      </c>
      <c r="K27" s="16" t="str">
        <f t="shared" si="0"/>
        <v/>
      </c>
      <c r="L27" s="20">
        <v>24.877500000000001</v>
      </c>
      <c r="M27" s="20">
        <v>26.75</v>
      </c>
      <c r="N27" s="20">
        <v>30.762499999999999</v>
      </c>
      <c r="O27" s="20">
        <v>38.359499999999997</v>
      </c>
      <c r="P27" s="20">
        <v>55.265500000000003</v>
      </c>
      <c r="Q27" s="20">
        <v>29.425000000000001</v>
      </c>
      <c r="R27" s="20">
        <v>36.112499999999997</v>
      </c>
      <c r="S27" s="20">
        <v>44.137500000000003</v>
      </c>
      <c r="T27" s="20">
        <v>61.524999999999999</v>
      </c>
      <c r="U27" s="16" t="str">
        <f t="shared" si="1"/>
        <v/>
      </c>
      <c r="V27" s="47">
        <v>40.646337651370253</v>
      </c>
      <c r="W27" s="47">
        <v>42.992728432803027</v>
      </c>
      <c r="X27" s="47">
        <v>48.771612340392124</v>
      </c>
      <c r="Y27" s="47">
        <v>60.120566457731734</v>
      </c>
      <c r="Z27" s="47">
        <v>85.516072094879604</v>
      </c>
      <c r="AA27" s="47">
        <v>46.117589332988082</v>
      </c>
      <c r="AB27" s="47">
        <v>55.879330749316296</v>
      </c>
      <c r="AC27" s="47">
        <v>67.418456850853033</v>
      </c>
      <c r="AD27" s="47">
        <v>92.998502218390314</v>
      </c>
      <c r="AE27" s="16" t="str">
        <f t="shared" si="2"/>
        <v/>
      </c>
      <c r="AF27" s="47">
        <v>116.11336796517529</v>
      </c>
      <c r="AG27" s="47">
        <v>116.70864092439476</v>
      </c>
      <c r="AH27" s="47">
        <v>120.38944540159262</v>
      </c>
      <c r="AI27" s="47">
        <v>128.86220257471027</v>
      </c>
      <c r="AJ27" s="47">
        <v>148.86412374183399</v>
      </c>
      <c r="AK27" s="47">
        <v>117.27855063149323</v>
      </c>
      <c r="AL27" s="47">
        <v>124.34778743564019</v>
      </c>
      <c r="AM27" s="47">
        <v>132.88838004044518</v>
      </c>
      <c r="AN27" s="47">
        <v>153.2457476477546</v>
      </c>
      <c r="AO27" s="16" t="str">
        <f t="shared" si="3"/>
        <v/>
      </c>
      <c r="AP27" s="47">
        <v>111.2796568729932</v>
      </c>
      <c r="AQ27" s="47">
        <v>111.95378650221095</v>
      </c>
      <c r="AR27" s="47">
        <v>115.69902802441044</v>
      </c>
      <c r="AS27" s="47">
        <v>124.22542642518172</v>
      </c>
      <c r="AT27" s="47">
        <v>144.28629391033826</v>
      </c>
      <c r="AU27" s="47">
        <v>112.64177448196473</v>
      </c>
      <c r="AV27" s="47">
        <v>119.76995760414448</v>
      </c>
      <c r="AW27" s="47">
        <v>128.3694347777614</v>
      </c>
      <c r="AX27" s="47">
        <v>148.77386564585697</v>
      </c>
      <c r="AY27" s="16" t="str">
        <f t="shared" si="4"/>
        <v/>
      </c>
    </row>
    <row r="28" spans="1:51" x14ac:dyDescent="0.3">
      <c r="A28" s="9">
        <v>26</v>
      </c>
      <c r="B28" s="51">
        <v>0.1589696619420235</v>
      </c>
      <c r="C28" s="52">
        <v>0.1453436909184215</v>
      </c>
      <c r="D28" s="52">
        <v>0.13386918900380926</v>
      </c>
      <c r="E28" s="52">
        <v>0.1240738824913354</v>
      </c>
      <c r="F28" s="52">
        <v>0.11304509293655006</v>
      </c>
      <c r="G28" s="52">
        <v>0.1240738824913354</v>
      </c>
      <c r="H28" s="52">
        <v>0.11304509293655006</v>
      </c>
      <c r="I28" s="52">
        <v>0.10174058364289505</v>
      </c>
      <c r="J28" s="52">
        <v>9.2491439675359152E-2</v>
      </c>
      <c r="K28" s="16" t="str">
        <f t="shared" si="0"/>
        <v/>
      </c>
      <c r="L28" s="20">
        <v>25.872599999999998</v>
      </c>
      <c r="M28" s="20">
        <v>27.82</v>
      </c>
      <c r="N28" s="20">
        <v>31.992999999999999</v>
      </c>
      <c r="O28" s="20">
        <v>39.893880000000003</v>
      </c>
      <c r="P28" s="20">
        <v>57.476120000000002</v>
      </c>
      <c r="Q28" s="20">
        <v>30.602</v>
      </c>
      <c r="R28" s="20">
        <v>37.557000000000002</v>
      </c>
      <c r="S28" s="20">
        <v>45.902999999999999</v>
      </c>
      <c r="T28" s="20">
        <v>63.985999999999997</v>
      </c>
      <c r="U28" s="16" t="str">
        <f t="shared" si="1"/>
        <v/>
      </c>
      <c r="V28" s="47">
        <v>42.113954123872297</v>
      </c>
      <c r="W28" s="47">
        <v>44.561851842142474</v>
      </c>
      <c r="X28" s="47">
        <v>50.567220838221736</v>
      </c>
      <c r="Y28" s="47">
        <v>62.349992954886403</v>
      </c>
      <c r="Z28" s="47">
        <v>88.712232710004798</v>
      </c>
      <c r="AA28" s="47">
        <v>47.827749128573949</v>
      </c>
      <c r="AB28" s="47">
        <v>57.967819050583969</v>
      </c>
      <c r="AC28" s="47">
        <v>69.957921688040457</v>
      </c>
      <c r="AD28" s="47">
        <v>96.523228340159747</v>
      </c>
      <c r="AE28" s="16" t="str">
        <f t="shared" si="2"/>
        <v/>
      </c>
      <c r="AF28" s="47">
        <v>118.09496244370268</v>
      </c>
      <c r="AG28" s="47">
        <v>118.79254500967072</v>
      </c>
      <c r="AH28" s="47">
        <v>122.67494786978799</v>
      </c>
      <c r="AI28" s="47">
        <v>131.51791846544637</v>
      </c>
      <c r="AJ28" s="47">
        <v>152.33148334658728</v>
      </c>
      <c r="AK28" s="47">
        <v>119.50471467171276</v>
      </c>
      <c r="AL28" s="47">
        <v>126.89884971043564</v>
      </c>
      <c r="AM28" s="47">
        <v>135.82386477191091</v>
      </c>
      <c r="AN28" s="47">
        <v>157.00494646510376</v>
      </c>
      <c r="AO28" s="16" t="str">
        <f t="shared" si="3"/>
        <v/>
      </c>
      <c r="AP28" s="47">
        <v>113.27934532969716</v>
      </c>
      <c r="AQ28" s="47">
        <v>114.05370432445767</v>
      </c>
      <c r="AR28" s="47">
        <v>117.99888735106381</v>
      </c>
      <c r="AS28" s="47">
        <v>126.89414939589378</v>
      </c>
      <c r="AT28" s="47">
        <v>147.76520826642687</v>
      </c>
      <c r="AU28" s="47">
        <v>114.88094560216018</v>
      </c>
      <c r="AV28" s="47">
        <v>122.33257463027525</v>
      </c>
      <c r="AW28" s="47">
        <v>131.31505582919485</v>
      </c>
      <c r="AX28" s="47">
        <v>152.54209039253843</v>
      </c>
      <c r="AY28" s="16" t="str">
        <f t="shared" si="4"/>
        <v/>
      </c>
    </row>
    <row r="29" spans="1:51" x14ac:dyDescent="0.3">
      <c r="A29" s="9">
        <v>27</v>
      </c>
      <c r="B29" s="51">
        <v>0.1559980043636589</v>
      </c>
      <c r="C29" s="52">
        <v>0.1426267468467739</v>
      </c>
      <c r="D29" s="52">
        <v>0.13136674051676547</v>
      </c>
      <c r="E29" s="52">
        <v>0.12175453999114848</v>
      </c>
      <c r="F29" s="52">
        <v>0.11093191421415749</v>
      </c>
      <c r="G29" s="52">
        <v>0.12175453999114848</v>
      </c>
      <c r="H29" s="52">
        <v>0.11093191421415749</v>
      </c>
      <c r="I29" s="52">
        <v>9.9838722792741752E-2</v>
      </c>
      <c r="J29" s="52">
        <v>9.0762475266128836E-2</v>
      </c>
      <c r="K29" s="16" t="str">
        <f t="shared" si="0"/>
        <v/>
      </c>
      <c r="L29" s="20">
        <v>26.867699999999999</v>
      </c>
      <c r="M29" s="20">
        <v>28.89</v>
      </c>
      <c r="N29" s="20">
        <v>33.223500000000001</v>
      </c>
      <c r="O29" s="20">
        <v>41.428260000000002</v>
      </c>
      <c r="P29" s="20">
        <v>59.68674</v>
      </c>
      <c r="Q29" s="20">
        <v>31.779</v>
      </c>
      <c r="R29" s="20">
        <v>39.0015</v>
      </c>
      <c r="S29" s="20">
        <v>47.668500000000002</v>
      </c>
      <c r="T29" s="20">
        <v>66.447000000000003</v>
      </c>
      <c r="U29" s="16" t="str">
        <f t="shared" si="1"/>
        <v/>
      </c>
      <c r="V29" s="47">
        <v>43.579738962331241</v>
      </c>
      <c r="W29" s="47">
        <v>46.129125181602305</v>
      </c>
      <c r="X29" s="47">
        <v>52.360831621195864</v>
      </c>
      <c r="Y29" s="47">
        <v>64.577077604780783</v>
      </c>
      <c r="Z29" s="47">
        <v>91.905276442308235</v>
      </c>
      <c r="AA29" s="47">
        <v>49.536112528074518</v>
      </c>
      <c r="AB29" s="47">
        <v>60.054270666561528</v>
      </c>
      <c r="AC29" s="47">
        <v>72.495118990081096</v>
      </c>
      <c r="AD29" s="47">
        <v>100.04505666148043</v>
      </c>
      <c r="AE29" s="16" t="str">
        <f t="shared" si="2"/>
        <v/>
      </c>
      <c r="AF29" s="47">
        <v>120.08689337226444</v>
      </c>
      <c r="AG29" s="47">
        <v>120.88521583596912</v>
      </c>
      <c r="AH29" s="47">
        <v>124.96788876943499</v>
      </c>
      <c r="AI29" s="47">
        <v>134.17982712902176</v>
      </c>
      <c r="AJ29" s="47">
        <v>155.8033829622124</v>
      </c>
      <c r="AK29" s="47">
        <v>121.73752269714637</v>
      </c>
      <c r="AL29" s="47">
        <v>129.45534556552926</v>
      </c>
      <c r="AM29" s="47">
        <v>138.7636271696297</v>
      </c>
      <c r="AN29" s="47">
        <v>160.7671625840799</v>
      </c>
      <c r="AO29" s="16" t="str">
        <f t="shared" si="3"/>
        <v/>
      </c>
      <c r="AP29" s="47">
        <v>115.28823162704401</v>
      </c>
      <c r="AQ29" s="47">
        <v>116.16139214021636</v>
      </c>
      <c r="AR29" s="47">
        <v>120.30529952923105</v>
      </c>
      <c r="AS29" s="47">
        <v>129.56826888730993</v>
      </c>
      <c r="AT29" s="47">
        <v>151.24796121881465</v>
      </c>
      <c r="AU29" s="47">
        <v>117.12596445543456</v>
      </c>
      <c r="AV29" s="47">
        <v>124.89992382213153</v>
      </c>
      <c r="AW29" s="47">
        <v>134.2643444389671</v>
      </c>
      <c r="AX29" s="47">
        <v>156.31279287410203</v>
      </c>
      <c r="AY29" s="16" t="str">
        <f t="shared" si="4"/>
        <v/>
      </c>
    </row>
    <row r="30" spans="1:51" x14ac:dyDescent="0.3">
      <c r="A30" s="9">
        <v>28</v>
      </c>
      <c r="B30" s="51">
        <v>0.15318699926968257</v>
      </c>
      <c r="C30" s="52">
        <v>0.14005668504656693</v>
      </c>
      <c r="D30" s="52">
        <v>0.12899957833236431</v>
      </c>
      <c r="E30" s="52">
        <v>0.11956058479584986</v>
      </c>
      <c r="F30" s="52">
        <v>0.10893297725844092</v>
      </c>
      <c r="G30" s="52">
        <v>0.11956058479584986</v>
      </c>
      <c r="H30" s="52">
        <v>0.10893297725844092</v>
      </c>
      <c r="I30" s="52">
        <v>9.8039679532596832E-2</v>
      </c>
      <c r="J30" s="52">
        <v>8.9126981393269814E-2</v>
      </c>
      <c r="K30" s="16" t="str">
        <f t="shared" si="0"/>
        <v/>
      </c>
      <c r="L30" s="20">
        <v>27.8628</v>
      </c>
      <c r="M30" s="20">
        <v>29.96</v>
      </c>
      <c r="N30" s="20">
        <v>34.454000000000001</v>
      </c>
      <c r="O30" s="20">
        <v>42.96264</v>
      </c>
      <c r="P30" s="20">
        <v>61.897359999999999</v>
      </c>
      <c r="Q30" s="20">
        <v>32.956000000000003</v>
      </c>
      <c r="R30" s="20">
        <v>40.445999999999998</v>
      </c>
      <c r="S30" s="20">
        <v>49.433999999999997</v>
      </c>
      <c r="T30" s="20">
        <v>68.908000000000001</v>
      </c>
      <c r="U30" s="16" t="str">
        <f t="shared" si="1"/>
        <v/>
      </c>
      <c r="V30" s="47">
        <v>45.043782039697135</v>
      </c>
      <c r="W30" s="47">
        <v>47.694641855668003</v>
      </c>
      <c r="X30" s="47">
        <v>54.152547476389479</v>
      </c>
      <c r="Y30" s="47">
        <v>66.801942510459</v>
      </c>
      <c r="Z30" s="47">
        <v>95.095367822007745</v>
      </c>
      <c r="AA30" s="47">
        <v>51.242773194912772</v>
      </c>
      <c r="AB30" s="47">
        <v>62.138793107313866</v>
      </c>
      <c r="AC30" s="47">
        <v>75.030169689374489</v>
      </c>
      <c r="AD30" s="47">
        <v>103.56414280106418</v>
      </c>
      <c r="AE30" s="16" t="str">
        <f t="shared" si="2"/>
        <v/>
      </c>
      <c r="AF30" s="47">
        <v>122.08800412344291</v>
      </c>
      <c r="AG30" s="47">
        <v>122.98566849163079</v>
      </c>
      <c r="AH30" s="47">
        <v>127.26742061209875</v>
      </c>
      <c r="AI30" s="47">
        <v>136.84719949694082</v>
      </c>
      <c r="AJ30" s="47">
        <v>159.27923559236007</v>
      </c>
      <c r="AK30" s="47">
        <v>123.97622211325331</v>
      </c>
      <c r="AL30" s="47">
        <v>132.01664083591621</v>
      </c>
      <c r="AM30" s="47">
        <v>141.70714534563339</v>
      </c>
      <c r="AN30" s="47">
        <v>164.53197969538849</v>
      </c>
      <c r="AO30" s="16" t="str">
        <f t="shared" si="3"/>
        <v/>
      </c>
      <c r="AP30" s="47">
        <v>117.30527158880194</v>
      </c>
      <c r="AQ30" s="47">
        <v>118.27596260878532</v>
      </c>
      <c r="AR30" s="47">
        <v>122.61750312802286</v>
      </c>
      <c r="AS30" s="47">
        <v>132.24713273549227</v>
      </c>
      <c r="AT30" s="47">
        <v>154.73403305878531</v>
      </c>
      <c r="AU30" s="47">
        <v>119.37615535180471</v>
      </c>
      <c r="AV30" s="47">
        <v>127.47143830234145</v>
      </c>
      <c r="AW30" s="47">
        <v>137.21683685040929</v>
      </c>
      <c r="AX30" s="47">
        <v>160.08560791071886</v>
      </c>
      <c r="AY30" s="16" t="str">
        <f t="shared" si="4"/>
        <v/>
      </c>
    </row>
    <row r="31" spans="1:51" x14ac:dyDescent="0.3">
      <c r="A31" s="9">
        <v>29</v>
      </c>
      <c r="B31" s="51">
        <v>0.15052267429916374</v>
      </c>
      <c r="C31" s="52">
        <v>0.13762073078780687</v>
      </c>
      <c r="D31" s="52">
        <v>0.12675593625192744</v>
      </c>
      <c r="E31" s="52">
        <v>0.11748111164812783</v>
      </c>
      <c r="F31" s="52">
        <v>0.1070383461682942</v>
      </c>
      <c r="G31" s="52">
        <v>0.11748111164812783</v>
      </c>
      <c r="H31" s="52">
        <v>0.1070383461682942</v>
      </c>
      <c r="I31" s="52">
        <v>9.6334511551464802E-2</v>
      </c>
      <c r="J31" s="52">
        <v>8.7576828683149852E-2</v>
      </c>
      <c r="K31" s="16" t="str">
        <f t="shared" si="0"/>
        <v/>
      </c>
      <c r="L31" s="20">
        <v>28.857900000000001</v>
      </c>
      <c r="M31" s="20">
        <v>31.03</v>
      </c>
      <c r="N31" s="20">
        <v>35.6845</v>
      </c>
      <c r="O31" s="20">
        <v>44.497019999999999</v>
      </c>
      <c r="P31" s="20">
        <v>64.107979999999998</v>
      </c>
      <c r="Q31" s="20">
        <v>34.133000000000003</v>
      </c>
      <c r="R31" s="20">
        <v>41.890500000000003</v>
      </c>
      <c r="S31" s="20">
        <v>51.1995</v>
      </c>
      <c r="T31" s="20">
        <v>71.369</v>
      </c>
      <c r="U31" s="16" t="str">
        <f t="shared" si="1"/>
        <v/>
      </c>
      <c r="V31" s="47">
        <v>46.506166342279997</v>
      </c>
      <c r="W31" s="47">
        <v>49.258487814187852</v>
      </c>
      <c r="X31" s="47">
        <v>55.942462777903337</v>
      </c>
      <c r="Y31" s="47">
        <v>69.024699611294537</v>
      </c>
      <c r="Z31" s="47">
        <v>98.282657476463712</v>
      </c>
      <c r="AA31" s="47">
        <v>52.94781699611157</v>
      </c>
      <c r="AB31" s="47">
        <v>64.221484798270097</v>
      </c>
      <c r="AC31" s="47">
        <v>77.563184375267753</v>
      </c>
      <c r="AD31" s="47">
        <v>107.08062896242986</v>
      </c>
      <c r="AE31" s="16" t="str">
        <f t="shared" si="2"/>
        <v/>
      </c>
      <c r="AF31" s="47">
        <v>124.09729772005926</v>
      </c>
      <c r="AG31" s="47">
        <v>125.09305360279404</v>
      </c>
      <c r="AH31" s="47">
        <v>129.57281266499515</v>
      </c>
      <c r="AI31" s="47">
        <v>139.51940770801457</v>
      </c>
      <c r="AJ31" s="47">
        <v>162.75853774331264</v>
      </c>
      <c r="AK31" s="47">
        <v>126.2201634910713</v>
      </c>
      <c r="AL31" s="47">
        <v>134.58218884499004</v>
      </c>
      <c r="AM31" s="47">
        <v>144.65397015264637</v>
      </c>
      <c r="AN31" s="47">
        <v>168.29904135040562</v>
      </c>
      <c r="AO31" s="16" t="str">
        <f t="shared" si="3"/>
        <v/>
      </c>
      <c r="AP31" s="47">
        <v>119.3295658844762</v>
      </c>
      <c r="AQ31" s="47">
        <v>120.396651179937</v>
      </c>
      <c r="AR31" s="47">
        <v>124.93484229968126</v>
      </c>
      <c r="AS31" s="47">
        <v>134.93018005203379</v>
      </c>
      <c r="AT31" s="47">
        <v>158.22297894079196</v>
      </c>
      <c r="AU31" s="47">
        <v>121.63093583509054</v>
      </c>
      <c r="AV31" s="47">
        <v>130.04663004246939</v>
      </c>
      <c r="AW31" s="47">
        <v>140.17213462708787</v>
      </c>
      <c r="AX31" s="47">
        <v>163.86022368699119</v>
      </c>
      <c r="AY31" s="16" t="str">
        <f t="shared" si="4"/>
        <v/>
      </c>
    </row>
    <row r="32" spans="1:51" x14ac:dyDescent="0.3">
      <c r="A32" s="9">
        <v>30</v>
      </c>
      <c r="B32" s="53">
        <v>0.1479927012690144</v>
      </c>
      <c r="C32" s="54">
        <v>0.13530761258881316</v>
      </c>
      <c r="D32" s="54">
        <v>0.12462543264759107</v>
      </c>
      <c r="E32" s="54">
        <v>0.11550649855142589</v>
      </c>
      <c r="F32" s="54">
        <v>0.1052392542357436</v>
      </c>
      <c r="G32" s="54">
        <v>0.11550649855142589</v>
      </c>
      <c r="H32" s="54">
        <v>0.1052392542357436</v>
      </c>
      <c r="I32" s="54">
        <v>9.4715328812169236E-2</v>
      </c>
      <c r="J32" s="54">
        <v>8.6104844374699271E-2</v>
      </c>
      <c r="K32" s="16">
        <f>IF(ISNA(MATCH($B$33,B32:J32,0)),"",MATCH($B$33,B32:J32,0))</f>
        <v>9</v>
      </c>
      <c r="L32" s="21">
        <v>29.853000000000002</v>
      </c>
      <c r="M32" s="21">
        <v>32.1</v>
      </c>
      <c r="N32" s="21">
        <v>36.914999999999999</v>
      </c>
      <c r="O32" s="21">
        <v>46.031399999999998</v>
      </c>
      <c r="P32" s="21">
        <v>66.318600000000004</v>
      </c>
      <c r="Q32" s="21">
        <v>35.31</v>
      </c>
      <c r="R32" s="21">
        <v>43.335000000000001</v>
      </c>
      <c r="S32" s="21">
        <v>52.965000000000003</v>
      </c>
      <c r="T32" s="21">
        <v>73.83</v>
      </c>
      <c r="U32" s="16" t="str">
        <f>IF(ISNA(MATCH($L$33,L32:T32,0)),"",MATCH($L$33,L32:T32,0))</f>
        <v/>
      </c>
      <c r="V32" s="48">
        <v>47.966968655865927</v>
      </c>
      <c r="W32" s="48">
        <v>50.820742340613855</v>
      </c>
      <c r="X32" s="48">
        <v>57.730664406938971</v>
      </c>
      <c r="Y32" s="48">
        <v>71.245451818412491</v>
      </c>
      <c r="Z32" s="48">
        <v>101.46728371180308</v>
      </c>
      <c r="AA32" s="48">
        <v>54.651322873259232</v>
      </c>
      <c r="AB32" s="48">
        <v>66.302436113714506</v>
      </c>
      <c r="AC32" s="48">
        <v>80.094264487335209</v>
      </c>
      <c r="AD32" s="48">
        <v>110.59464549544276</v>
      </c>
      <c r="AE32" s="16" t="str">
        <f t="shared" si="2"/>
        <v/>
      </c>
      <c r="AF32" s="48">
        <v>126.11391031856786</v>
      </c>
      <c r="AG32" s="48">
        <v>127.20663492118358</v>
      </c>
      <c r="AH32" s="48">
        <v>131.88343168019975</v>
      </c>
      <c r="AI32" s="48">
        <v>142.19590837533991</v>
      </c>
      <c r="AJ32" s="48">
        <v>166.24085548825778</v>
      </c>
      <c r="AK32" s="48">
        <v>128.4687836154302</v>
      </c>
      <c r="AL32" s="48">
        <v>137.15151601538582</v>
      </c>
      <c r="AM32" s="48">
        <v>147.60371318805767</v>
      </c>
      <c r="AN32" s="48">
        <v>172.06804096359565</v>
      </c>
      <c r="AO32" s="16" t="str">
        <f t="shared" si="3"/>
        <v/>
      </c>
      <c r="AP32" s="48">
        <v>121.36033591212536</v>
      </c>
      <c r="AQ32" s="48">
        <v>122.52279573361376</v>
      </c>
      <c r="AR32" s="48">
        <v>127.25674929713784</v>
      </c>
      <c r="AS32" s="48">
        <v>137.61692607335937</v>
      </c>
      <c r="AT32" s="48">
        <v>161.71441631608502</v>
      </c>
      <c r="AU32" s="48">
        <v>123.88980131344964</v>
      </c>
      <c r="AV32" s="48">
        <v>132.62507684321309</v>
      </c>
      <c r="AW32" s="48">
        <v>143.12989382686635</v>
      </c>
      <c r="AX32" s="48">
        <v>167.63637277450377</v>
      </c>
      <c r="AY32" s="16" t="str">
        <f t="shared" si="4"/>
        <v/>
      </c>
    </row>
    <row r="33" spans="1:51" ht="21" x14ac:dyDescent="0.4">
      <c r="A33" s="23" t="s">
        <v>18</v>
      </c>
      <c r="B33" s="75" cm="1">
        <f t="array" ref="B33">MIN(IF(ISNUMBER(B3:J32),B3:J32))</f>
        <v>8.6104844374699271E-2</v>
      </c>
      <c r="C33" s="76"/>
      <c r="D33" s="76"/>
      <c r="E33" s="76"/>
      <c r="F33" s="76"/>
      <c r="G33" s="76"/>
      <c r="H33" s="76"/>
      <c r="I33" s="76"/>
      <c r="J33" s="76"/>
      <c r="K33" s="43"/>
      <c r="L33" s="78" cm="1">
        <f t="array" ref="L33">MIN(IF(ISNUMBER(L3:T32),L3:T32))</f>
        <v>3.0687600000000002</v>
      </c>
      <c r="M33" s="78"/>
      <c r="N33" s="78"/>
      <c r="O33" s="78"/>
      <c r="P33" s="78"/>
      <c r="Q33" s="78"/>
      <c r="R33" s="78"/>
      <c r="S33" s="78"/>
      <c r="T33" s="78"/>
      <c r="U33" s="45"/>
      <c r="V33" s="74" cm="1">
        <f t="array" ref="V33">MIN(IF(ISNUMBER(V3:AD32),V3:AD32))</f>
        <v>7.6017588258925626</v>
      </c>
      <c r="W33" s="74"/>
      <c r="X33" s="74"/>
      <c r="Y33" s="74"/>
      <c r="Z33" s="74"/>
      <c r="AA33" s="74"/>
      <c r="AB33" s="74"/>
      <c r="AC33" s="74"/>
      <c r="AD33" s="74"/>
      <c r="AE33" s="45"/>
      <c r="AF33" s="74" cm="1">
        <f t="array" ref="AF33">MIN(IF(ISNUMBER(AF3:AN32),AF3:AN32))</f>
        <v>78.454561044764091</v>
      </c>
      <c r="AG33" s="74"/>
      <c r="AH33" s="74"/>
      <c r="AI33" s="74"/>
      <c r="AJ33" s="74"/>
      <c r="AK33" s="74"/>
      <c r="AL33" s="74"/>
      <c r="AM33" s="74"/>
      <c r="AN33" s="74"/>
      <c r="AO33" s="45"/>
      <c r="AP33" s="74" cm="1">
        <f t="array" ref="AP33">MIN(IF(ISNUMBER(AP3:AX32),AP3:AX32))</f>
        <v>72.985997979649014</v>
      </c>
      <c r="AQ33" s="74"/>
      <c r="AR33" s="74"/>
      <c r="AS33" s="74"/>
      <c r="AT33" s="74"/>
      <c r="AU33" s="74"/>
      <c r="AV33" s="74"/>
      <c r="AW33" s="74"/>
      <c r="AX33" s="74"/>
      <c r="AY33" s="45"/>
    </row>
    <row r="34" spans="1:51" ht="21" hidden="1" x14ac:dyDescent="0.4">
      <c r="A34" s="14" t="s">
        <v>26</v>
      </c>
      <c r="B34" s="34" t="str">
        <f>IF(ISNA(MATCH($B$33,B3:B32,0)),"",INDEX($A$3:$A$32,MATCH($B$33,B3:B32,0)))</f>
        <v/>
      </c>
      <c r="C34" s="34" t="str">
        <f t="shared" ref="C34:J34" si="5">IF(ISNA(MATCH($B$33,C3:C32,0)),"",INDEX($A$3:$A$32,MATCH($B$33,C3:C32,0)))</f>
        <v/>
      </c>
      <c r="D34" s="34" t="str">
        <f t="shared" si="5"/>
        <v/>
      </c>
      <c r="E34" s="34" t="str">
        <f t="shared" si="5"/>
        <v/>
      </c>
      <c r="F34" s="34" t="str">
        <f t="shared" si="5"/>
        <v/>
      </c>
      <c r="G34" s="34" t="str">
        <f t="shared" si="5"/>
        <v/>
      </c>
      <c r="H34" s="34" t="str">
        <f t="shared" si="5"/>
        <v/>
      </c>
      <c r="I34" s="34" t="str">
        <f t="shared" si="5"/>
        <v/>
      </c>
      <c r="J34" s="37">
        <f t="shared" si="5"/>
        <v>30</v>
      </c>
      <c r="K34" s="43"/>
      <c r="L34" s="19" t="str">
        <f>IF(ISNA(MATCH($L$33,L3:L32,0)),"",INDEX($A$3:$A$32,MATCH($L$33,L3:L32,0)))</f>
        <v/>
      </c>
      <c r="M34" s="19" t="str">
        <f t="shared" ref="M34:T34" si="6">IF(ISNA(MATCH($L$33,M3:M32,0)),"",INDEX($A$3:$A$32,MATCH($L$33,M3:M32,0)))</f>
        <v/>
      </c>
      <c r="N34" s="19" t="str">
        <f t="shared" si="6"/>
        <v/>
      </c>
      <c r="O34" s="19">
        <f t="shared" si="6"/>
        <v>2</v>
      </c>
      <c r="P34" s="19" t="str">
        <f t="shared" si="6"/>
        <v/>
      </c>
      <c r="Q34" s="19" t="str">
        <f t="shared" si="6"/>
        <v/>
      </c>
      <c r="R34" s="19" t="str">
        <f t="shared" si="6"/>
        <v/>
      </c>
      <c r="S34" s="19" t="str">
        <f t="shared" si="6"/>
        <v/>
      </c>
      <c r="T34" s="19" t="str">
        <f t="shared" si="6"/>
        <v/>
      </c>
      <c r="U34" s="45"/>
      <c r="V34" s="19" t="str">
        <f>IF(ISNA(MATCH($V$33,V3:V32,0)),"",INDEX($A$3:$A$32,MATCH($V$33,V3:V32,0)))</f>
        <v/>
      </c>
      <c r="W34" s="19" t="str">
        <f t="shared" ref="W34:AD34" si="7">IF(ISNA(MATCH($V$33,W3:W32,0)),"",INDEX($A$3:$A$32,MATCH($V$33,W3:W32,0)))</f>
        <v/>
      </c>
      <c r="X34" s="19" t="str">
        <f t="shared" si="7"/>
        <v/>
      </c>
      <c r="Y34" s="19">
        <f t="shared" si="7"/>
        <v>2</v>
      </c>
      <c r="Z34" s="19" t="str">
        <f t="shared" si="7"/>
        <v/>
      </c>
      <c r="AA34" s="19" t="str">
        <f t="shared" si="7"/>
        <v/>
      </c>
      <c r="AB34" s="19" t="str">
        <f t="shared" si="7"/>
        <v/>
      </c>
      <c r="AC34" s="19" t="str">
        <f t="shared" si="7"/>
        <v/>
      </c>
      <c r="AD34" s="19" t="str">
        <f t="shared" si="7"/>
        <v/>
      </c>
      <c r="AE34" s="45"/>
      <c r="AF34" s="19" t="str">
        <f>IF(ISNA(MATCH($AF$33,AF3:AF32,0)),"",INDEX($A$3:$A$32,MATCH($AF$33,AF3:AF32,0)))</f>
        <v/>
      </c>
      <c r="AG34" s="19" t="str">
        <f t="shared" ref="AG34:AN34" si="8">IF(ISNA(MATCH($AF$33,AG3:AG32,0)),"",INDEX($A$3:$A$32,MATCH($AF$33,AG3:AG32,0)))</f>
        <v/>
      </c>
      <c r="AH34" s="19" t="str">
        <f t="shared" si="8"/>
        <v/>
      </c>
      <c r="AI34" s="19" t="str">
        <f t="shared" si="8"/>
        <v/>
      </c>
      <c r="AJ34" s="19" t="str">
        <f t="shared" si="8"/>
        <v/>
      </c>
      <c r="AK34" s="19" t="str">
        <f t="shared" si="8"/>
        <v/>
      </c>
      <c r="AL34" s="19" t="str">
        <f t="shared" si="8"/>
        <v/>
      </c>
      <c r="AM34" s="19">
        <f t="shared" si="8"/>
        <v>4</v>
      </c>
      <c r="AN34" s="19" t="str">
        <f t="shared" si="8"/>
        <v/>
      </c>
      <c r="AO34" s="45"/>
      <c r="AP34" s="19" t="str">
        <f>IF(ISNA(MATCH($AP$33,AP3:AP32,0)),"",INDEX($A$3:$A$32,MATCH($AP$33,AP3:AP32,0)))</f>
        <v/>
      </c>
      <c r="AQ34" s="19" t="str">
        <f t="shared" ref="AQ34:AX34" si="9">IF(ISNA(MATCH($AP$33,AQ3:AQ32,0)),"",INDEX($A$3:$A$32,MATCH($AP$33,AQ3:AQ32,0)))</f>
        <v/>
      </c>
      <c r="AR34" s="19" t="str">
        <f t="shared" si="9"/>
        <v/>
      </c>
      <c r="AS34" s="19" t="str">
        <f t="shared" si="9"/>
        <v/>
      </c>
      <c r="AT34" s="19" t="str">
        <f t="shared" si="9"/>
        <v/>
      </c>
      <c r="AU34" s="19" t="str">
        <f t="shared" si="9"/>
        <v/>
      </c>
      <c r="AV34" s="19" t="str">
        <f t="shared" si="9"/>
        <v/>
      </c>
      <c r="AW34" s="19">
        <f t="shared" si="9"/>
        <v>4</v>
      </c>
      <c r="AX34" s="19" t="str">
        <f t="shared" si="9"/>
        <v/>
      </c>
      <c r="AY34" s="45"/>
    </row>
    <row r="35" spans="1:51" ht="36.6" x14ac:dyDescent="0.4">
      <c r="A35" s="31" t="s">
        <v>25</v>
      </c>
      <c r="B35" s="26">
        <f>SUM(B34:J34)</f>
        <v>30</v>
      </c>
      <c r="C35" s="26" t="str" cm="1">
        <f t="array" ref="C35">INDEX(B2:J2,D35)</f>
        <v>I</v>
      </c>
      <c r="D35" s="39">
        <f>SUM(K3:K32)</f>
        <v>9</v>
      </c>
      <c r="E35" s="27">
        <f>VLOOKUP(C35,Thrusters[],MATCH("PropellerD_m",Thrusters[#Headers],0))</f>
        <v>5.5</v>
      </c>
      <c r="F35" s="28" t="s">
        <v>27</v>
      </c>
      <c r="G35" s="29">
        <f>VLOOKUP(C35,Thrusters[],MATCH("Power_kW",Thrusters[#Headers],0))</f>
        <v>5500</v>
      </c>
      <c r="H35" s="30" t="s">
        <v>28</v>
      </c>
      <c r="I35" s="39"/>
      <c r="J35" s="39"/>
      <c r="K35" s="43"/>
      <c r="L35" s="40">
        <f>SUM(L34:T34)</f>
        <v>2</v>
      </c>
      <c r="M35" s="26" t="str" cm="1">
        <f t="array" ref="M35">INDEX(L2:T2,N35)</f>
        <v>D</v>
      </c>
      <c r="N35" s="39">
        <f>SUM(U3:U32)</f>
        <v>4</v>
      </c>
      <c r="O35" s="27">
        <f>VLOOKUP(M35,Thrusters[],MATCH("PropellerD_m",Thrusters[#Headers],0))</f>
        <v>4.0999999999999996</v>
      </c>
      <c r="P35" s="28" t="s">
        <v>27</v>
      </c>
      <c r="Q35" s="29">
        <f>VLOOKUP(M35,Thrusters[],MATCH("Power_kW",Thrusters[#Headers],0))</f>
        <v>5500</v>
      </c>
      <c r="R35" s="30" t="s">
        <v>28</v>
      </c>
      <c r="S35" s="39"/>
      <c r="T35" s="39"/>
      <c r="U35" s="45"/>
      <c r="V35" s="40">
        <f>SUM(V34:AD34)</f>
        <v>2</v>
      </c>
      <c r="W35" s="26" t="str" cm="1">
        <f t="array" ref="W35">INDEX(V2:AD2,X35)</f>
        <v>D</v>
      </c>
      <c r="X35" s="39">
        <f>SUM(AE3:AE32)</f>
        <v>4</v>
      </c>
      <c r="Y35" s="27">
        <f>VLOOKUP(W35,Thrusters[],MATCH("PropellerD_m",Thrusters[#Headers],0))</f>
        <v>4.0999999999999996</v>
      </c>
      <c r="Z35" s="28" t="s">
        <v>27</v>
      </c>
      <c r="AA35" s="29">
        <f>VLOOKUP(W35,Thrusters[],MATCH("Power_kW",Thrusters[#Headers],0))</f>
        <v>5500</v>
      </c>
      <c r="AB35" s="30" t="s">
        <v>28</v>
      </c>
      <c r="AC35" s="39"/>
      <c r="AD35" s="39"/>
      <c r="AE35" s="45"/>
      <c r="AF35" s="40">
        <f>SUM(AF34:AN34)</f>
        <v>4</v>
      </c>
      <c r="AG35" s="26" t="str" cm="1">
        <f t="array" ref="AG35">INDEX(AF2:AN2,AH35)</f>
        <v>H</v>
      </c>
      <c r="AH35" s="39">
        <f>SUM(AO3:AO32)</f>
        <v>8</v>
      </c>
      <c r="AI35" s="27">
        <f>VLOOKUP(AG35,Thrusters[],MATCH("PropellerD_m",Thrusters[#Headers],0))</f>
        <v>5</v>
      </c>
      <c r="AJ35" s="28" t="s">
        <v>27</v>
      </c>
      <c r="AK35" s="29">
        <f>VLOOKUP(AG35,Thrusters[],MATCH("Power_kW",Thrusters[#Headers],0))</f>
        <v>4500</v>
      </c>
      <c r="AL35" s="30" t="s">
        <v>28</v>
      </c>
      <c r="AM35" s="39"/>
      <c r="AN35" s="39"/>
      <c r="AO35" s="45"/>
      <c r="AP35" s="40">
        <f>SUM(AP34:AX34)</f>
        <v>4</v>
      </c>
      <c r="AQ35" s="26" t="str" cm="1">
        <f t="array" ref="AQ35">INDEX(AP2:AX2,AR35)</f>
        <v>H</v>
      </c>
      <c r="AR35" s="39">
        <f>SUM(AY3:AY32)</f>
        <v>8</v>
      </c>
      <c r="AS35" s="27">
        <f>VLOOKUP(AQ35,Thrusters[],MATCH("PropellerD_m",Thrusters[#Headers],0))</f>
        <v>5</v>
      </c>
      <c r="AT35" s="28" t="s">
        <v>27</v>
      </c>
      <c r="AU35" s="29">
        <f>VLOOKUP(AQ35,Thrusters[],MATCH("Power_kW",Thrusters[#Headers],0))</f>
        <v>4500</v>
      </c>
      <c r="AV35" s="30" t="s">
        <v>28</v>
      </c>
      <c r="AW35" s="39"/>
      <c r="AX35" s="39"/>
      <c r="AY35" s="45"/>
    </row>
    <row r="36" spans="1:51" ht="36.6" x14ac:dyDescent="0.4">
      <c r="A36" s="22" t="s">
        <v>23</v>
      </c>
      <c r="B36" s="66" cm="1">
        <f t="array" ref="B36">INDEX(B3:J32,$L$35,$N$35)</f>
        <v>0.44735474526840363</v>
      </c>
      <c r="C36" s="66"/>
      <c r="D36" s="66"/>
      <c r="E36" s="66"/>
      <c r="F36" s="66"/>
      <c r="G36" s="66"/>
      <c r="H36" s="66"/>
      <c r="I36" s="66"/>
      <c r="J36" s="67"/>
      <c r="K36" s="43"/>
      <c r="L36" s="68" cm="1">
        <f t="array" ref="L36">INDEX(L3:T32,$L$35,$N$35)</f>
        <v>3.0687600000000002</v>
      </c>
      <c r="M36" s="69"/>
      <c r="N36" s="69"/>
      <c r="O36" s="69"/>
      <c r="P36" s="69"/>
      <c r="Q36" s="69"/>
      <c r="R36" s="69"/>
      <c r="S36" s="69"/>
      <c r="T36" s="70"/>
      <c r="U36" s="45"/>
      <c r="V36" s="71" cm="1">
        <f t="array" ref="V36">INDEX(V3:AD32,$L$35,$N$35)</f>
        <v>7.6017588258925626</v>
      </c>
      <c r="W36" s="72"/>
      <c r="X36" s="72"/>
      <c r="Y36" s="72"/>
      <c r="Z36" s="72"/>
      <c r="AA36" s="72"/>
      <c r="AB36" s="72"/>
      <c r="AC36" s="72"/>
      <c r="AD36" s="73"/>
      <c r="AE36" s="45"/>
      <c r="AF36" s="74" cm="1">
        <f t="array" ref="AF36">INDEX(AF3:AN32,$L$35,$N$35)</f>
        <v>93.67983556028291</v>
      </c>
      <c r="AG36" s="74"/>
      <c r="AH36" s="74"/>
      <c r="AI36" s="74"/>
      <c r="AJ36" s="74"/>
      <c r="AK36" s="74"/>
      <c r="AL36" s="74"/>
      <c r="AM36" s="74"/>
      <c r="AN36" s="74"/>
      <c r="AO36" s="45"/>
      <c r="AP36" s="74" cm="1">
        <f t="array" ref="AP36">INDEX(AP3:AX32,$L$35,$N$35)</f>
        <v>86.351300564869192</v>
      </c>
      <c r="AQ36" s="74"/>
      <c r="AR36" s="74"/>
      <c r="AS36" s="74"/>
      <c r="AT36" s="74"/>
      <c r="AU36" s="74"/>
      <c r="AV36" s="74"/>
      <c r="AW36" s="74"/>
      <c r="AX36" s="74"/>
      <c r="AY36" s="45"/>
    </row>
    <row r="37" spans="1:51" ht="36.6" x14ac:dyDescent="0.4">
      <c r="A37" s="22" t="s">
        <v>24</v>
      </c>
      <c r="B37" s="66" cm="1">
        <f t="array" ref="B37">INDEX(B3:J32,$V$35,$X$35)</f>
        <v>0.44735474526840363</v>
      </c>
      <c r="C37" s="66"/>
      <c r="D37" s="66"/>
      <c r="E37" s="66"/>
      <c r="F37" s="66"/>
      <c r="G37" s="66"/>
      <c r="H37" s="66"/>
      <c r="I37" s="66"/>
      <c r="J37" s="67"/>
      <c r="K37" s="43"/>
      <c r="L37" s="68" cm="1">
        <f t="array" ref="L37">INDEX(L3:T32,$V$35,$X$35)</f>
        <v>3.0687600000000002</v>
      </c>
      <c r="M37" s="69"/>
      <c r="N37" s="69"/>
      <c r="O37" s="69"/>
      <c r="P37" s="69"/>
      <c r="Q37" s="69"/>
      <c r="R37" s="69"/>
      <c r="S37" s="69"/>
      <c r="T37" s="70"/>
      <c r="U37" s="45"/>
      <c r="V37" s="71" cm="1">
        <f t="array" ref="V37">INDEX(V3:AD32,$V$35,$X$35)</f>
        <v>7.6017588258925626</v>
      </c>
      <c r="W37" s="72"/>
      <c r="X37" s="72"/>
      <c r="Y37" s="72"/>
      <c r="Z37" s="72"/>
      <c r="AA37" s="72"/>
      <c r="AB37" s="72"/>
      <c r="AC37" s="72"/>
      <c r="AD37" s="73"/>
      <c r="AE37" s="45"/>
      <c r="AF37" s="74" cm="1">
        <f t="array" ref="AF37">INDEX(AF3:AN32,$V$35,$X$35)</f>
        <v>93.67983556028291</v>
      </c>
      <c r="AG37" s="74"/>
      <c r="AH37" s="74"/>
      <c r="AI37" s="74"/>
      <c r="AJ37" s="74"/>
      <c r="AK37" s="74"/>
      <c r="AL37" s="74"/>
      <c r="AM37" s="74"/>
      <c r="AN37" s="74"/>
      <c r="AO37" s="45"/>
      <c r="AP37" s="74" cm="1">
        <f t="array" ref="AP37">INDEX(AP3:AX32,$V$35,$X$35)</f>
        <v>86.351300564869192</v>
      </c>
      <c r="AQ37" s="74"/>
      <c r="AR37" s="74"/>
      <c r="AS37" s="74"/>
      <c r="AT37" s="74"/>
      <c r="AU37" s="74"/>
      <c r="AV37" s="74"/>
      <c r="AW37" s="74"/>
      <c r="AX37" s="74"/>
      <c r="AY37" s="45"/>
    </row>
    <row r="38" spans="1:51" ht="36.6" x14ac:dyDescent="0.4">
      <c r="A38" s="22" t="s">
        <v>41</v>
      </c>
      <c r="B38" s="66" cm="1">
        <f t="array" ref="B38">INDEX(B3:J32,$AF$35,$AH$35)</f>
        <v>0.25938861065972046</v>
      </c>
      <c r="C38" s="66"/>
      <c r="D38" s="66"/>
      <c r="E38" s="66"/>
      <c r="F38" s="66"/>
      <c r="G38" s="66"/>
      <c r="H38" s="66"/>
      <c r="I38" s="66"/>
      <c r="J38" s="67"/>
      <c r="K38" s="43"/>
      <c r="L38" s="68" cm="1">
        <f t="array" ref="L38">INDEX(L3:T32,$AF$35,$AH$35)</f>
        <v>7.0620000000000003</v>
      </c>
      <c r="M38" s="69"/>
      <c r="N38" s="69"/>
      <c r="O38" s="69"/>
      <c r="P38" s="69"/>
      <c r="Q38" s="69"/>
      <c r="R38" s="69"/>
      <c r="S38" s="69"/>
      <c r="T38" s="70"/>
      <c r="U38" s="45"/>
      <c r="V38" s="71" cm="1">
        <f t="array" ref="V38">INDEX(V3:AD32,$AF$35,$AH$35)</f>
        <v>13.053739281548099</v>
      </c>
      <c r="W38" s="72"/>
      <c r="X38" s="72"/>
      <c r="Y38" s="72"/>
      <c r="Z38" s="72"/>
      <c r="AA38" s="72"/>
      <c r="AB38" s="72"/>
      <c r="AC38" s="72"/>
      <c r="AD38" s="73"/>
      <c r="AE38" s="45"/>
      <c r="AF38" s="71" cm="1">
        <f t="array" ref="AF38">INDEX(AF3:AN32,$AF$35,$AH$35)</f>
        <v>78.454561044764091</v>
      </c>
      <c r="AG38" s="72"/>
      <c r="AH38" s="72"/>
      <c r="AI38" s="72"/>
      <c r="AJ38" s="72"/>
      <c r="AK38" s="72"/>
      <c r="AL38" s="72"/>
      <c r="AM38" s="72"/>
      <c r="AN38" s="73"/>
      <c r="AO38" s="45"/>
      <c r="AP38" s="71" cm="1">
        <f t="array" ref="AP38">INDEX(AP3:AX32,$AP$35,$AR$35)</f>
        <v>72.985997979649014</v>
      </c>
      <c r="AQ38" s="72"/>
      <c r="AR38" s="72"/>
      <c r="AS38" s="72"/>
      <c r="AT38" s="72"/>
      <c r="AU38" s="72"/>
      <c r="AV38" s="72"/>
      <c r="AW38" s="72"/>
      <c r="AX38" s="73"/>
      <c r="AY38" s="45"/>
    </row>
    <row r="39" spans="1:51" ht="36.6" x14ac:dyDescent="0.4">
      <c r="A39" s="22" t="s">
        <v>51</v>
      </c>
      <c r="B39" s="66" cm="1">
        <f t="array" ref="B39">INDEX(B3:J32,'Thruster Types'!$B$14,'Thruster Types'!$C$14)</f>
        <v>0.16405176175826949</v>
      </c>
      <c r="C39" s="66"/>
      <c r="D39" s="66"/>
      <c r="E39" s="66"/>
      <c r="F39" s="66"/>
      <c r="G39" s="66"/>
      <c r="H39" s="66"/>
      <c r="I39" s="66"/>
      <c r="J39" s="67"/>
      <c r="K39" s="43"/>
      <c r="L39" s="68" cm="1">
        <f t="array" ref="L39">INDEX(L3:T32,'Thruster Types'!$B$14,'Thruster Types'!$C$14)</f>
        <v>17.655000000000001</v>
      </c>
      <c r="M39" s="69"/>
      <c r="N39" s="69"/>
      <c r="O39" s="69"/>
      <c r="P39" s="69"/>
      <c r="Q39" s="69"/>
      <c r="R39" s="69"/>
      <c r="S39" s="69"/>
      <c r="T39" s="70"/>
      <c r="U39" s="45"/>
      <c r="V39" s="71" cm="1">
        <f t="array" ref="V39">INDEX(V3:AD32,'Thruster Types'!$B$14,'Thruster Types'!$C$14)</f>
        <v>28.912519768351693</v>
      </c>
      <c r="W39" s="72"/>
      <c r="X39" s="72"/>
      <c r="Y39" s="72"/>
      <c r="Z39" s="72"/>
      <c r="AA39" s="72"/>
      <c r="AB39" s="72"/>
      <c r="AC39" s="72"/>
      <c r="AD39" s="73"/>
      <c r="AE39" s="45"/>
      <c r="AF39" s="71" cm="1">
        <f t="array" ref="AF39">INDEX(AF3:AN32,'Thruster Types'!$B$14,'Thruster Types'!$C$14)</f>
        <v>90.354651392732521</v>
      </c>
      <c r="AG39" s="72"/>
      <c r="AH39" s="72"/>
      <c r="AI39" s="72"/>
      <c r="AJ39" s="72"/>
      <c r="AK39" s="72"/>
      <c r="AL39" s="72"/>
      <c r="AM39" s="72"/>
      <c r="AN39" s="73"/>
      <c r="AO39" s="45"/>
      <c r="AP39" s="71" cm="1">
        <f t="array" ref="AP39">INDEX(AP3:AX32,'Thruster Types'!$B$14,'Thruster Types'!$C$14)</f>
        <v>85.509758008103276</v>
      </c>
      <c r="AQ39" s="72"/>
      <c r="AR39" s="72"/>
      <c r="AS39" s="72"/>
      <c r="AT39" s="72"/>
      <c r="AU39" s="72"/>
      <c r="AV39" s="72"/>
      <c r="AW39" s="72"/>
      <c r="AX39" s="73"/>
      <c r="AY39" s="45"/>
    </row>
  </sheetData>
  <mergeCells count="31">
    <mergeCell ref="B39:J39"/>
    <mergeCell ref="L39:T39"/>
    <mergeCell ref="V39:AD39"/>
    <mergeCell ref="AF39:AN39"/>
    <mergeCell ref="AP39:AX39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  <mergeCell ref="AF1:AN1"/>
    <mergeCell ref="AP1:AX1"/>
    <mergeCell ref="AF33:AN33"/>
    <mergeCell ref="AP33:AX33"/>
    <mergeCell ref="AF36:AN36"/>
    <mergeCell ref="AP36:AX36"/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</mergeCells>
  <conditionalFormatting sqref="L3:T32">
    <cfRule type="cellIs" dxfId="50" priority="13" operator="equal">
      <formula>$L$33</formula>
    </cfRule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49" priority="5" operator="greaterThan">
      <formula>1</formula>
    </cfRule>
    <cfRule type="cellIs" dxfId="48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47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46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6:K3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Y39"/>
  <sheetViews>
    <sheetView zoomScale="50" zoomScaleNormal="50" workbookViewId="0">
      <pane xSplit="1" ySplit="2" topLeftCell="AC3" activePane="bottomRight" state="frozen"/>
      <selection pane="topRight" activeCell="B1" sqref="B1"/>
      <selection pane="bottomLeft" activeCell="A3" sqref="A3"/>
      <selection pane="bottomRight" activeCell="AF3" sqref="AF3:AN32"/>
    </sheetView>
  </sheetViews>
  <sheetFormatPr defaultRowHeight="14.4" x14ac:dyDescent="0.3"/>
  <cols>
    <col min="1" max="1" width="24.6640625" customWidth="1"/>
    <col min="11" max="11" width="2.6640625" style="18" customWidth="1"/>
    <col min="12" max="20" width="9.109375" customWidth="1"/>
    <col min="21" max="21" width="2.6640625" customWidth="1"/>
    <col min="22" max="30" width="9.109375" customWidth="1"/>
    <col min="31" max="31" width="2.6640625" customWidth="1"/>
    <col min="41" max="41" width="2.6640625" customWidth="1"/>
    <col min="51" max="51" width="2.6640625" customWidth="1"/>
  </cols>
  <sheetData>
    <row r="1" spans="1:51" s="33" customFormat="1" ht="18" x14ac:dyDescent="0.35">
      <c r="A1" s="79" t="s">
        <v>16</v>
      </c>
      <c r="B1" s="80" t="s">
        <v>32</v>
      </c>
      <c r="C1" s="80"/>
      <c r="D1" s="80"/>
      <c r="E1" s="80"/>
      <c r="F1" s="80"/>
      <c r="G1" s="80"/>
      <c r="H1" s="80"/>
      <c r="I1" s="80"/>
      <c r="J1" s="80"/>
      <c r="K1" s="41"/>
      <c r="L1" s="80" t="s">
        <v>17</v>
      </c>
      <c r="M1" s="80"/>
      <c r="N1" s="80"/>
      <c r="O1" s="80"/>
      <c r="P1" s="80"/>
      <c r="Q1" s="80"/>
      <c r="R1" s="80"/>
      <c r="S1" s="80"/>
      <c r="T1" s="80"/>
      <c r="U1" s="44"/>
      <c r="V1" s="80" t="s">
        <v>29</v>
      </c>
      <c r="W1" s="80"/>
      <c r="X1" s="80"/>
      <c r="Y1" s="80"/>
      <c r="Z1" s="80"/>
      <c r="AA1" s="80"/>
      <c r="AB1" s="80"/>
      <c r="AC1" s="80"/>
      <c r="AD1" s="80"/>
      <c r="AE1" s="44"/>
      <c r="AF1" s="81" t="s">
        <v>33</v>
      </c>
      <c r="AG1" s="81"/>
      <c r="AH1" s="81"/>
      <c r="AI1" s="81"/>
      <c r="AJ1" s="81"/>
      <c r="AK1" s="81"/>
      <c r="AL1" s="81"/>
      <c r="AM1" s="81"/>
      <c r="AN1" s="81"/>
      <c r="AO1" s="13"/>
      <c r="AP1" s="81" t="s">
        <v>34</v>
      </c>
      <c r="AQ1" s="81"/>
      <c r="AR1" s="81"/>
      <c r="AS1" s="81"/>
      <c r="AT1" s="81"/>
      <c r="AU1" s="81"/>
      <c r="AV1" s="81"/>
      <c r="AW1" s="81"/>
      <c r="AX1" s="81"/>
      <c r="AY1" s="13"/>
    </row>
    <row r="2" spans="1:51" x14ac:dyDescent="0.3">
      <c r="A2" s="79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42"/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13"/>
      <c r="V2" s="7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7" t="s">
        <v>15</v>
      </c>
      <c r="AE2" s="13"/>
      <c r="AF2" s="7" t="s">
        <v>7</v>
      </c>
      <c r="AG2" s="7" t="s">
        <v>8</v>
      </c>
      <c r="AH2" s="7" t="s">
        <v>9</v>
      </c>
      <c r="AI2" s="7" t="s">
        <v>10</v>
      </c>
      <c r="AJ2" s="7" t="s">
        <v>11</v>
      </c>
      <c r="AK2" s="7" t="s">
        <v>12</v>
      </c>
      <c r="AL2" s="7" t="s">
        <v>13</v>
      </c>
      <c r="AM2" s="7" t="s">
        <v>14</v>
      </c>
      <c r="AN2" s="7" t="s">
        <v>15</v>
      </c>
      <c r="AO2" s="13"/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13"/>
    </row>
    <row r="3" spans="1:51" x14ac:dyDescent="0.3">
      <c r="A3" s="9">
        <v>1</v>
      </c>
      <c r="B3" s="51" t="e">
        <v>#N/A</v>
      </c>
      <c r="C3" s="52" t="e">
        <v>#N/A</v>
      </c>
      <c r="D3" s="52" t="e">
        <v>#N/A</v>
      </c>
      <c r="E3" s="52" t="e">
        <v>#N/A</v>
      </c>
      <c r="F3" s="52" t="e">
        <v>#N/A</v>
      </c>
      <c r="G3" s="52" t="e">
        <v>#N/A</v>
      </c>
      <c r="H3" s="52" t="e">
        <v>#N/A</v>
      </c>
      <c r="I3" s="52" t="e">
        <v>#N/A</v>
      </c>
      <c r="J3" s="52" t="e">
        <v>#N/A</v>
      </c>
      <c r="K3" s="16" t="str">
        <f t="shared" ref="K3:K31" si="0">IF(ISNA(MATCH($B$33,B3:J3,0)),"",MATCH($B$33,B3:J3,0))</f>
        <v/>
      </c>
      <c r="L3" s="20" t="e">
        <v>#N/A</v>
      </c>
      <c r="M3" s="20" t="e">
        <v>#N/A</v>
      </c>
      <c r="N3" s="20" t="e">
        <v>#N/A</v>
      </c>
      <c r="O3" s="20" t="e">
        <v>#N/A</v>
      </c>
      <c r="P3" s="20" t="e">
        <v>#N/A</v>
      </c>
      <c r="Q3" s="20" t="e">
        <v>#N/A</v>
      </c>
      <c r="R3" s="20" t="e">
        <v>#N/A</v>
      </c>
      <c r="S3" s="20" t="e">
        <v>#N/A</v>
      </c>
      <c r="T3" s="20" t="e">
        <v>#N/A</v>
      </c>
      <c r="U3" s="16" t="str">
        <f t="shared" ref="U3:U31" si="1">IF(ISNA(MATCH($L$33,L3:T3,0)),"",MATCH($L$33,L3:T3,0))</f>
        <v/>
      </c>
      <c r="V3" s="47" t="e">
        <v>#N/A</v>
      </c>
      <c r="W3" s="47" t="e">
        <v>#N/A</v>
      </c>
      <c r="X3" s="47" t="e">
        <v>#N/A</v>
      </c>
      <c r="Y3" s="47" t="e">
        <v>#N/A</v>
      </c>
      <c r="Z3" s="47" t="e">
        <v>#N/A</v>
      </c>
      <c r="AA3" s="47" t="e">
        <v>#N/A</v>
      </c>
      <c r="AB3" s="47" t="e">
        <v>#N/A</v>
      </c>
      <c r="AC3" s="47" t="e">
        <v>#N/A</v>
      </c>
      <c r="AD3" s="47" t="e">
        <v>#N/A</v>
      </c>
      <c r="AE3" s="16" t="str">
        <f>IF(ISNA(MATCH($V$33,V3:AD3,0)),"",MATCH($V$33,V3:AD3,0))</f>
        <v/>
      </c>
      <c r="AF3" s="47" t="e">
        <v>#N/A</v>
      </c>
      <c r="AG3" s="47" t="e">
        <v>#N/A</v>
      </c>
      <c r="AH3" s="47" t="e">
        <v>#N/A</v>
      </c>
      <c r="AI3" s="47" t="e">
        <v>#N/A</v>
      </c>
      <c r="AJ3" s="47" t="e">
        <v>#N/A</v>
      </c>
      <c r="AK3" s="47" t="e">
        <v>#N/A</v>
      </c>
      <c r="AL3" s="47" t="e">
        <v>#N/A</v>
      </c>
      <c r="AM3" s="47" t="e">
        <v>#N/A</v>
      </c>
      <c r="AN3" s="47" t="e">
        <v>#N/A</v>
      </c>
      <c r="AO3" s="16" t="str">
        <f>IF(ISNA(MATCH($AF$33,AF3:AN3,0)),"",MATCH($AF$33,AF3:AN3,0))</f>
        <v/>
      </c>
      <c r="AP3" s="47" t="e">
        <v>#N/A</v>
      </c>
      <c r="AQ3" s="47" t="e">
        <v>#N/A</v>
      </c>
      <c r="AR3" s="47" t="e">
        <v>#N/A</v>
      </c>
      <c r="AS3" s="47" t="e">
        <v>#N/A</v>
      </c>
      <c r="AT3" s="47" t="e">
        <v>#N/A</v>
      </c>
      <c r="AU3" s="47" t="e">
        <v>#N/A</v>
      </c>
      <c r="AV3" s="47" t="e">
        <v>#N/A</v>
      </c>
      <c r="AW3" s="47" t="e">
        <v>#N/A</v>
      </c>
      <c r="AX3" s="47" t="e">
        <v>#N/A</v>
      </c>
      <c r="AY3" s="16" t="str">
        <f>IF(ISNA(MATCH($AP$33,AP3:AX3,0)),"",MATCH($AP$33,AP3:AX3,0))</f>
        <v/>
      </c>
    </row>
    <row r="4" spans="1:51" x14ac:dyDescent="0.3">
      <c r="A4" s="9">
        <v>2</v>
      </c>
      <c r="B4" s="51" t="e">
        <v>#N/A</v>
      </c>
      <c r="C4" s="52" t="e">
        <v>#N/A</v>
      </c>
      <c r="D4" s="52" t="e">
        <v>#N/A</v>
      </c>
      <c r="E4" s="52">
        <v>0.62279261156861454</v>
      </c>
      <c r="F4" s="52">
        <v>0.56743326831807084</v>
      </c>
      <c r="G4" s="52" t="e">
        <v>#N/A</v>
      </c>
      <c r="H4" s="52" t="e">
        <v>#N/A</v>
      </c>
      <c r="I4" s="52">
        <v>0.5106899414862639</v>
      </c>
      <c r="J4" s="52">
        <v>0.4642635831693307</v>
      </c>
      <c r="K4" s="16" t="str">
        <f t="shared" si="0"/>
        <v/>
      </c>
      <c r="L4" s="20" t="e">
        <v>#N/A</v>
      </c>
      <c r="M4" s="20" t="e">
        <v>#N/A</v>
      </c>
      <c r="N4" s="20" t="e">
        <v>#N/A</v>
      </c>
      <c r="O4" s="20">
        <v>3.0687600000000002</v>
      </c>
      <c r="P4" s="20">
        <v>4.4212400000000001</v>
      </c>
      <c r="Q4" s="20" t="e">
        <v>#N/A</v>
      </c>
      <c r="R4" s="20" t="e">
        <v>#N/A</v>
      </c>
      <c r="S4" s="20">
        <v>3.5310000000000001</v>
      </c>
      <c r="T4" s="20">
        <v>4.9219999999999997</v>
      </c>
      <c r="U4" s="16">
        <f t="shared" si="1"/>
        <v>4</v>
      </c>
      <c r="V4" s="47" t="e">
        <v>#N/A</v>
      </c>
      <c r="W4" s="47" t="e">
        <v>#N/A</v>
      </c>
      <c r="X4" s="47" t="e">
        <v>#N/A</v>
      </c>
      <c r="Y4" s="47">
        <v>20.565394073418055</v>
      </c>
      <c r="Z4" s="47">
        <v>25.837189902952602</v>
      </c>
      <c r="AA4" s="47" t="e">
        <v>#N/A</v>
      </c>
      <c r="AB4" s="47" t="e">
        <v>#N/A</v>
      </c>
      <c r="AC4" s="47">
        <v>18.241807820052681</v>
      </c>
      <c r="AD4" s="47">
        <v>23.224412822656735</v>
      </c>
      <c r="AE4" s="16" t="str">
        <f t="shared" ref="AE4:AE32" si="2">IF(ISNA(MATCH($V$33,V4:AD4,0)),"",MATCH($V$33,V4:AD4,0))</f>
        <v/>
      </c>
      <c r="AF4" s="47" t="e">
        <v>#N/A</v>
      </c>
      <c r="AG4" s="47" t="e">
        <v>#N/A</v>
      </c>
      <c r="AH4" s="47" t="e">
        <v>#N/A</v>
      </c>
      <c r="AI4" s="47">
        <v>291.01773542890396</v>
      </c>
      <c r="AJ4" s="47">
        <v>260.31183800545983</v>
      </c>
      <c r="AK4" s="47" t="e">
        <v>#N/A</v>
      </c>
      <c r="AL4" s="47" t="e">
        <v>#N/A</v>
      </c>
      <c r="AM4" s="47">
        <v>226.31997521549204</v>
      </c>
      <c r="AN4" s="47">
        <v>212.13676686861552</v>
      </c>
      <c r="AO4" s="16" t="str">
        <f t="shared" ref="AO4:AO32" si="3">IF(ISNA(MATCH($AF$33,AF4:AN4,0)),"",MATCH($AF$33,AF4:AN4,0))</f>
        <v/>
      </c>
      <c r="AP4" s="47" t="e">
        <v>#N/A</v>
      </c>
      <c r="AQ4" s="47" t="e">
        <v>#N/A</v>
      </c>
      <c r="AR4" s="47" t="e">
        <v>#N/A</v>
      </c>
      <c r="AS4" s="47">
        <v>268.66535620303222</v>
      </c>
      <c r="AT4" s="47">
        <v>240.82008800370798</v>
      </c>
      <c r="AU4" s="47" t="e">
        <v>#N/A</v>
      </c>
      <c r="AV4" s="47" t="e">
        <v>#N/A</v>
      </c>
      <c r="AW4" s="47">
        <v>209.08860535845412</v>
      </c>
      <c r="AX4" s="47">
        <v>196.39864952557886</v>
      </c>
      <c r="AY4" s="16" t="str">
        <f t="shared" ref="AY4:AY32" si="4">IF(ISNA(MATCH($AP$33,AP4:AX4,0)),"",MATCH($AP$33,AP4:AX4,0))</f>
        <v/>
      </c>
    </row>
    <row r="5" spans="1:51" x14ac:dyDescent="0.3">
      <c r="A5" s="9">
        <v>3</v>
      </c>
      <c r="B5" s="51" t="e">
        <v>#N/A</v>
      </c>
      <c r="C5" s="52">
        <v>0.59568084448244951</v>
      </c>
      <c r="D5" s="52">
        <v>0.54865340939173013</v>
      </c>
      <c r="E5" s="52">
        <v>0.50850803797282318</v>
      </c>
      <c r="F5" s="52">
        <v>0.46330732348634995</v>
      </c>
      <c r="G5" s="52">
        <v>0.50850803797282318</v>
      </c>
      <c r="H5" s="52">
        <v>0.46330732348634995</v>
      </c>
      <c r="I5" s="52">
        <v>0.4169765911377149</v>
      </c>
      <c r="J5" s="52">
        <v>0.37906962830701346</v>
      </c>
      <c r="K5" s="16" t="str">
        <f t="shared" si="0"/>
        <v/>
      </c>
      <c r="L5" s="20" t="e">
        <v>#N/A</v>
      </c>
      <c r="M5" s="20">
        <v>3.21</v>
      </c>
      <c r="N5" s="20">
        <v>3.6915</v>
      </c>
      <c r="O5" s="20">
        <v>4.6031399999999998</v>
      </c>
      <c r="P5" s="20">
        <v>6.6318599999999996</v>
      </c>
      <c r="Q5" s="20">
        <v>3.5310000000000001</v>
      </c>
      <c r="R5" s="20">
        <v>4.3334999999999999</v>
      </c>
      <c r="S5" s="20">
        <v>5.2965</v>
      </c>
      <c r="T5" s="20">
        <v>7.383</v>
      </c>
      <c r="U5" s="16" t="str">
        <f t="shared" si="1"/>
        <v/>
      </c>
      <c r="V5" s="47" t="e">
        <v>#N/A</v>
      </c>
      <c r="W5" s="47">
        <v>20.069429018722669</v>
      </c>
      <c r="X5" s="47">
        <v>20.675070944656419</v>
      </c>
      <c r="Y5" s="47">
        <v>23.675113297378932</v>
      </c>
      <c r="Z5" s="47">
        <v>31.236616264544718</v>
      </c>
      <c r="AA5" s="47">
        <v>18.160826099802527</v>
      </c>
      <c r="AB5" s="47">
        <v>20.411148091546647</v>
      </c>
      <c r="AC5" s="47">
        <v>22.964515445214339</v>
      </c>
      <c r="AD5" s="47">
        <v>30.056905594782897</v>
      </c>
      <c r="AE5" s="16">
        <f t="shared" si="2"/>
        <v>6</v>
      </c>
      <c r="AF5" s="47" t="e">
        <v>#N/A</v>
      </c>
      <c r="AG5" s="47">
        <v>276.3680803732795</v>
      </c>
      <c r="AH5" s="47">
        <v>249.80311489273777</v>
      </c>
      <c r="AI5" s="47">
        <v>233.27774159715301</v>
      </c>
      <c r="AJ5" s="47">
        <v>221.53541801777641</v>
      </c>
      <c r="AK5" s="47">
        <v>228.71616993688139</v>
      </c>
      <c r="AL5" s="47">
        <v>212.58028981030395</v>
      </c>
      <c r="AM5" s="47">
        <v>199.14129290652318</v>
      </c>
      <c r="AN5" s="47">
        <v>194.01074177482965</v>
      </c>
      <c r="AO5" s="16" t="str">
        <f t="shared" si="3"/>
        <v/>
      </c>
      <c r="AP5" s="47" t="e">
        <v>#N/A</v>
      </c>
      <c r="AQ5" s="47">
        <v>255.51454801410574</v>
      </c>
      <c r="AR5" s="47">
        <v>231.12238755710834</v>
      </c>
      <c r="AS5" s="47">
        <v>216.12286777532475</v>
      </c>
      <c r="AT5" s="47">
        <v>205.82534228544134</v>
      </c>
      <c r="AU5" s="47">
        <v>211.5612961150531</v>
      </c>
      <c r="AV5" s="47">
        <v>196.87021407796894</v>
      </c>
      <c r="AW5" s="47">
        <v>184.67963928360558</v>
      </c>
      <c r="AX5" s="47">
        <v>180.4319526264903</v>
      </c>
      <c r="AY5" s="16" t="str">
        <f t="shared" si="4"/>
        <v/>
      </c>
    </row>
    <row r="6" spans="1:51" x14ac:dyDescent="0.3">
      <c r="A6" s="9">
        <v>4</v>
      </c>
      <c r="B6" s="51">
        <v>0.56423800110734113</v>
      </c>
      <c r="C6" s="52">
        <v>0.515874743869569</v>
      </c>
      <c r="D6" s="52">
        <v>0.47514779040618188</v>
      </c>
      <c r="E6" s="52">
        <v>0.44038087891304667</v>
      </c>
      <c r="F6" s="52">
        <v>0.40123591189855368</v>
      </c>
      <c r="G6" s="52">
        <v>0.44038087891304667</v>
      </c>
      <c r="H6" s="52">
        <v>0.40123591189855368</v>
      </c>
      <c r="I6" s="52">
        <v>0.36111232070869842</v>
      </c>
      <c r="J6" s="52">
        <v>0.32828392791699851</v>
      </c>
      <c r="K6" s="16" t="str">
        <f t="shared" si="0"/>
        <v/>
      </c>
      <c r="L6" s="20">
        <v>3.9803999999999999</v>
      </c>
      <c r="M6" s="20">
        <v>4.28</v>
      </c>
      <c r="N6" s="20">
        <v>4.9219999999999997</v>
      </c>
      <c r="O6" s="20">
        <v>6.1375200000000003</v>
      </c>
      <c r="P6" s="20">
        <v>8.8424800000000001</v>
      </c>
      <c r="Q6" s="20">
        <v>4.7080000000000002</v>
      </c>
      <c r="R6" s="20">
        <v>5.7779999999999996</v>
      </c>
      <c r="S6" s="20">
        <v>7.0620000000000003</v>
      </c>
      <c r="T6" s="20">
        <v>9.8439999999999994</v>
      </c>
      <c r="U6" s="16" t="str">
        <f t="shared" si="1"/>
        <v/>
      </c>
      <c r="V6" s="47">
        <v>23.090411096779849</v>
      </c>
      <c r="W6" s="47">
        <v>22.348085858130915</v>
      </c>
      <c r="X6" s="47">
        <v>23.706032824431336</v>
      </c>
      <c r="Y6" s="47">
        <v>27.723922568725001</v>
      </c>
      <c r="Z6" s="47">
        <v>37.331259553669113</v>
      </c>
      <c r="AA6" s="47">
        <v>21.266607270291146</v>
      </c>
      <c r="AB6" s="47">
        <v>24.393611034585334</v>
      </c>
      <c r="AC6" s="47">
        <v>27.942000890446138</v>
      </c>
      <c r="AD6" s="47">
        <v>37.045901462571926</v>
      </c>
      <c r="AE6" s="16" t="str">
        <f t="shared" si="2"/>
        <v/>
      </c>
      <c r="AF6" s="47">
        <v>263.95929092838463</v>
      </c>
      <c r="AG6" s="47">
        <v>238.88431144996804</v>
      </c>
      <c r="AH6" s="47">
        <v>222.9054709305195</v>
      </c>
      <c r="AI6" s="47">
        <v>213.59925949131585</v>
      </c>
      <c r="AJ6" s="47">
        <v>209.08173081969019</v>
      </c>
      <c r="AK6" s="47">
        <v>208.2575887709877</v>
      </c>
      <c r="AL6" s="47">
        <v>198.37934831390669</v>
      </c>
      <c r="AM6" s="47">
        <v>190.12329474005236</v>
      </c>
      <c r="AN6" s="47">
        <v>189.49216482256628</v>
      </c>
      <c r="AO6" s="16" t="str">
        <f t="shared" si="3"/>
        <v/>
      </c>
      <c r="AP6" s="47">
        <v>244.61046607801953</v>
      </c>
      <c r="AQ6" s="47">
        <v>221.46839999678107</v>
      </c>
      <c r="AR6" s="47">
        <v>206.84098184406952</v>
      </c>
      <c r="AS6" s="47">
        <v>198.53279325506131</v>
      </c>
      <c r="AT6" s="47">
        <v>195.00025405685778</v>
      </c>
      <c r="AU6" s="47">
        <v>193.19112253473313</v>
      </c>
      <c r="AV6" s="47">
        <v>184.29787155107428</v>
      </c>
      <c r="AW6" s="47">
        <v>176.92616656507826</v>
      </c>
      <c r="AX6" s="47">
        <v>176.94001229348822</v>
      </c>
      <c r="AY6" s="16" t="str">
        <f t="shared" si="4"/>
        <v/>
      </c>
    </row>
    <row r="7" spans="1:51" x14ac:dyDescent="0.3">
      <c r="A7" s="9">
        <v>5</v>
      </c>
      <c r="B7" s="51">
        <v>0.50466981038584668</v>
      </c>
      <c r="C7" s="52">
        <v>0.46141239806705969</v>
      </c>
      <c r="D7" s="52">
        <v>0.42498510348281809</v>
      </c>
      <c r="E7" s="52">
        <v>0.39388863249627049</v>
      </c>
      <c r="F7" s="52">
        <v>0.35887630960771316</v>
      </c>
      <c r="G7" s="52">
        <v>0.39388863249627049</v>
      </c>
      <c r="H7" s="52">
        <v>0.35887630960771316</v>
      </c>
      <c r="I7" s="52">
        <v>0.32298867864694175</v>
      </c>
      <c r="J7" s="52">
        <v>0.29362607149721975</v>
      </c>
      <c r="K7" s="16" t="str">
        <f t="shared" si="0"/>
        <v/>
      </c>
      <c r="L7" s="20">
        <v>4.9755000000000003</v>
      </c>
      <c r="M7" s="20">
        <v>5.35</v>
      </c>
      <c r="N7" s="20">
        <v>6.1524999999999999</v>
      </c>
      <c r="O7" s="20">
        <v>7.6718999999999999</v>
      </c>
      <c r="P7" s="20">
        <v>11.053100000000001</v>
      </c>
      <c r="Q7" s="20">
        <v>5.8849999999999998</v>
      </c>
      <c r="R7" s="20">
        <v>7.2225000000000001</v>
      </c>
      <c r="S7" s="20">
        <v>8.8275000000000006</v>
      </c>
      <c r="T7" s="20">
        <v>12.305</v>
      </c>
      <c r="U7" s="16" t="str">
        <f t="shared" si="1"/>
        <v/>
      </c>
      <c r="V7" s="47">
        <v>25.391960518861023</v>
      </c>
      <c r="W7" s="47">
        <v>25.110290209204454</v>
      </c>
      <c r="X7" s="47">
        <v>27.047481256502078</v>
      </c>
      <c r="Y7" s="47">
        <v>31.9966717603617</v>
      </c>
      <c r="Z7" s="47">
        <v>43.580938279347677</v>
      </c>
      <c r="AA7" s="47">
        <v>24.544169411713995</v>
      </c>
      <c r="AB7" s="47">
        <v>28.477379804994854</v>
      </c>
      <c r="AC7" s="47">
        <v>32.960674992802268</v>
      </c>
      <c r="AD7" s="47">
        <v>44.035330320651106</v>
      </c>
      <c r="AE7" s="16" t="str">
        <f t="shared" si="2"/>
        <v/>
      </c>
      <c r="AF7" s="47">
        <v>239.79120447965641</v>
      </c>
      <c r="AG7" s="47">
        <v>221.98607549616463</v>
      </c>
      <c r="AH7" s="47">
        <v>210.84162236670281</v>
      </c>
      <c r="AI7" s="47">
        <v>205.266443558476</v>
      </c>
      <c r="AJ7" s="47">
        <v>205.08496147890725</v>
      </c>
      <c r="AK7" s="47">
        <v>199.10152644522876</v>
      </c>
      <c r="AL7" s="47">
        <v>192.59087804847877</v>
      </c>
      <c r="AM7" s="47">
        <v>187.33929799326168</v>
      </c>
      <c r="AN7" s="47">
        <v>189.84662071518261</v>
      </c>
      <c r="AO7" s="16">
        <f t="shared" si="3"/>
        <v>8</v>
      </c>
      <c r="AP7" s="47">
        <v>222.76926079480472</v>
      </c>
      <c r="AQ7" s="47">
        <v>206.33127289254128</v>
      </c>
      <c r="AR7" s="47">
        <v>196.1785542547498</v>
      </c>
      <c r="AS7" s="47">
        <v>191.35566239668375</v>
      </c>
      <c r="AT7" s="47">
        <v>191.93386018695523</v>
      </c>
      <c r="AU7" s="47">
        <v>185.19074528343646</v>
      </c>
      <c r="AV7" s="47">
        <v>179.43977675652678</v>
      </c>
      <c r="AW7" s="47">
        <v>174.88532222197313</v>
      </c>
      <c r="AX7" s="47">
        <v>177.91033279061227</v>
      </c>
      <c r="AY7" s="16">
        <f t="shared" si="4"/>
        <v>8</v>
      </c>
    </row>
    <row r="8" spans="1:51" x14ac:dyDescent="0.3">
      <c r="A8" s="9">
        <v>6</v>
      </c>
      <c r="B8" s="51">
        <v>0.46069839873363849</v>
      </c>
      <c r="C8" s="52">
        <v>0.42120996455646958</v>
      </c>
      <c r="D8" s="52">
        <v>0.38795654630201126</v>
      </c>
      <c r="E8" s="52">
        <v>0.35956948193844956</v>
      </c>
      <c r="F8" s="52">
        <v>0.32760775021058741</v>
      </c>
      <c r="G8" s="52">
        <v>0.35956948193844956</v>
      </c>
      <c r="H8" s="52">
        <v>0.32760775021058741</v>
      </c>
      <c r="I8" s="52">
        <v>0.29484697518952857</v>
      </c>
      <c r="J8" s="52">
        <v>0.26804270471775338</v>
      </c>
      <c r="K8" s="16" t="str">
        <f t="shared" si="0"/>
        <v/>
      </c>
      <c r="L8" s="20">
        <v>5.9706000000000001</v>
      </c>
      <c r="M8" s="20">
        <v>6.42</v>
      </c>
      <c r="N8" s="20">
        <v>7.383</v>
      </c>
      <c r="O8" s="20">
        <v>9.2062799999999996</v>
      </c>
      <c r="P8" s="20">
        <v>13.263719999999999</v>
      </c>
      <c r="Q8" s="20">
        <v>7.0620000000000003</v>
      </c>
      <c r="R8" s="20">
        <v>8.6669999999999998</v>
      </c>
      <c r="S8" s="20">
        <v>10.593</v>
      </c>
      <c r="T8" s="20">
        <v>14.766</v>
      </c>
      <c r="U8" s="16" t="str">
        <f t="shared" si="1"/>
        <v/>
      </c>
      <c r="V8" s="47">
        <v>27.98598318035522</v>
      </c>
      <c r="W8" s="47">
        <v>28.039372123437516</v>
      </c>
      <c r="X8" s="47">
        <v>30.493334174470039</v>
      </c>
      <c r="Y8" s="47">
        <v>36.338455328345717</v>
      </c>
      <c r="Z8" s="47">
        <v>49.865129151916321</v>
      </c>
      <c r="AA8" s="47">
        <v>27.874686793012756</v>
      </c>
      <c r="AB8" s="47">
        <v>32.583700075066332</v>
      </c>
      <c r="AC8" s="47">
        <v>37.97431084221207</v>
      </c>
      <c r="AD8" s="47">
        <v>50.995449278807733</v>
      </c>
      <c r="AE8" s="16" t="str">
        <f t="shared" si="2"/>
        <v/>
      </c>
      <c r="AF8" s="47">
        <v>227.19794830290201</v>
      </c>
      <c r="AG8" s="47">
        <v>213.32082465292655</v>
      </c>
      <c r="AH8" s="47">
        <v>205.0209305022542</v>
      </c>
      <c r="AI8" s="47">
        <v>201.88672480147105</v>
      </c>
      <c r="AJ8" s="47">
        <v>204.90870149806361</v>
      </c>
      <c r="AK8" s="47">
        <v>194.88526018663521</v>
      </c>
      <c r="AL8" s="47">
        <v>190.61302296311175</v>
      </c>
      <c r="AM8" s="47">
        <v>187.46884171898338</v>
      </c>
      <c r="AN8" s="47">
        <v>192.52554054490719</v>
      </c>
      <c r="AO8" s="16" t="str">
        <f t="shared" si="3"/>
        <v/>
      </c>
      <c r="AP8" s="47">
        <v>211.56387161330818</v>
      </c>
      <c r="AQ8" s="47">
        <v>198.75339591936526</v>
      </c>
      <c r="AR8" s="47">
        <v>191.24497629169005</v>
      </c>
      <c r="AS8" s="47">
        <v>188.72138936658362</v>
      </c>
      <c r="AT8" s="47">
        <v>192.36917178804734</v>
      </c>
      <c r="AU8" s="47">
        <v>181.71992475174778</v>
      </c>
      <c r="AV8" s="47">
        <v>178.07349325309542</v>
      </c>
      <c r="AW8" s="47">
        <v>175.51188727595988</v>
      </c>
      <c r="AX8" s="47">
        <v>181.00644968077717</v>
      </c>
      <c r="AY8" s="16" t="str">
        <f t="shared" si="4"/>
        <v/>
      </c>
    </row>
    <row r="9" spans="1:51" x14ac:dyDescent="0.3">
      <c r="A9" s="9">
        <v>7</v>
      </c>
      <c r="B9" s="51">
        <v>0.426523837480632</v>
      </c>
      <c r="C9" s="52">
        <v>0.38996465141086328</v>
      </c>
      <c r="D9" s="52">
        <v>0.35917796840474281</v>
      </c>
      <c r="E9" s="52">
        <v>0.33289665364342014</v>
      </c>
      <c r="F9" s="52">
        <v>0.30330583998622712</v>
      </c>
      <c r="G9" s="52">
        <v>0.33289665364342014</v>
      </c>
      <c r="H9" s="52">
        <v>0.30330583998622712</v>
      </c>
      <c r="I9" s="52">
        <v>0.27297525598760441</v>
      </c>
      <c r="J9" s="52">
        <v>0.24815932362509485</v>
      </c>
      <c r="K9" s="16" t="str">
        <f t="shared" si="0"/>
        <v/>
      </c>
      <c r="L9" s="20">
        <v>6.9657</v>
      </c>
      <c r="M9" s="20">
        <v>7.49</v>
      </c>
      <c r="N9" s="20">
        <v>8.6135000000000002</v>
      </c>
      <c r="O9" s="20">
        <v>10.74066</v>
      </c>
      <c r="P9" s="20">
        <v>15.47434</v>
      </c>
      <c r="Q9" s="20">
        <v>8.2390000000000008</v>
      </c>
      <c r="R9" s="20">
        <v>10.111499999999999</v>
      </c>
      <c r="S9" s="20">
        <v>12.358499999999999</v>
      </c>
      <c r="T9" s="20">
        <v>17.227</v>
      </c>
      <c r="U9" s="16" t="str">
        <f t="shared" si="1"/>
        <v/>
      </c>
      <c r="V9" s="47">
        <v>30.704617936549099</v>
      </c>
      <c r="W9" s="47">
        <v>31.037098795096</v>
      </c>
      <c r="X9" s="47">
        <v>33.977899348837397</v>
      </c>
      <c r="Y9" s="47">
        <v>40.699788443610032</v>
      </c>
      <c r="Z9" s="47">
        <v>56.146703988169079</v>
      </c>
      <c r="AA9" s="47">
        <v>31.220200340286642</v>
      </c>
      <c r="AB9" s="47">
        <v>36.688310931281833</v>
      </c>
      <c r="AC9" s="47">
        <v>42.970545966533741</v>
      </c>
      <c r="AD9" s="47">
        <v>57.921278202307995</v>
      </c>
      <c r="AE9" s="16" t="str">
        <f t="shared" si="2"/>
        <v/>
      </c>
      <c r="AF9" s="47">
        <v>220.20202428447899</v>
      </c>
      <c r="AG9" s="47">
        <v>208.80263341137362</v>
      </c>
      <c r="AH9" s="47">
        <v>202.43742678494664</v>
      </c>
      <c r="AI9" s="47">
        <v>201.13002795392603</v>
      </c>
      <c r="AJ9" s="47">
        <v>206.79550156306053</v>
      </c>
      <c r="AK9" s="47">
        <v>193.28824915390754</v>
      </c>
      <c r="AL9" s="47">
        <v>190.69897790688705</v>
      </c>
      <c r="AM9" s="47">
        <v>189.2062368562184</v>
      </c>
      <c r="AN9" s="47">
        <v>196.50206382126507</v>
      </c>
      <c r="AO9" s="16" t="str">
        <f t="shared" si="3"/>
        <v/>
      </c>
      <c r="AP9" s="47">
        <v>205.49961266901053</v>
      </c>
      <c r="AQ9" s="47">
        <v>194.98133172366161</v>
      </c>
      <c r="AR9" s="47">
        <v>189.28013477981725</v>
      </c>
      <c r="AS9" s="47">
        <v>188.49108282036011</v>
      </c>
      <c r="AT9" s="47">
        <v>194.69337257025782</v>
      </c>
      <c r="AU9" s="47">
        <v>180.64930402034162</v>
      </c>
      <c r="AV9" s="47">
        <v>178.59684891408432</v>
      </c>
      <c r="AW9" s="47">
        <v>177.60899389790265</v>
      </c>
      <c r="AX9" s="47">
        <v>185.28760993766767</v>
      </c>
      <c r="AY9" s="16" t="str">
        <f t="shared" si="4"/>
        <v/>
      </c>
    </row>
    <row r="10" spans="1:51" x14ac:dyDescent="0.3">
      <c r="A10" s="9">
        <v>8</v>
      </c>
      <c r="B10" s="51">
        <v>0.3989765167861436</v>
      </c>
      <c r="C10" s="52">
        <v>0.36477852963304563</v>
      </c>
      <c r="D10" s="52">
        <v>0.33598022466201555</v>
      </c>
      <c r="E10" s="52">
        <v>0.31139630578430727</v>
      </c>
      <c r="F10" s="52">
        <v>0.28371663415903542</v>
      </c>
      <c r="G10" s="52">
        <v>0.31139630578430727</v>
      </c>
      <c r="H10" s="52">
        <v>0.28371663415903542</v>
      </c>
      <c r="I10" s="52">
        <v>0.25534497074313195</v>
      </c>
      <c r="J10" s="52">
        <v>0.23213179158466535</v>
      </c>
      <c r="K10" s="16" t="str">
        <f t="shared" si="0"/>
        <v/>
      </c>
      <c r="L10" s="20">
        <v>7.9607999999999999</v>
      </c>
      <c r="M10" s="20">
        <v>8.56</v>
      </c>
      <c r="N10" s="20">
        <v>9.8439999999999994</v>
      </c>
      <c r="O10" s="20">
        <v>12.275040000000001</v>
      </c>
      <c r="P10" s="20">
        <v>17.68496</v>
      </c>
      <c r="Q10" s="20">
        <v>9.4160000000000004</v>
      </c>
      <c r="R10" s="20">
        <v>11.555999999999999</v>
      </c>
      <c r="S10" s="20">
        <v>14.124000000000001</v>
      </c>
      <c r="T10" s="20">
        <v>19.687999999999999</v>
      </c>
      <c r="U10" s="16" t="str">
        <f t="shared" si="1"/>
        <v/>
      </c>
      <c r="V10" s="47">
        <v>33.482630798323669</v>
      </c>
      <c r="W10" s="47">
        <v>34.064568956847197</v>
      </c>
      <c r="X10" s="47">
        <v>37.475280618783785</v>
      </c>
      <c r="Y10" s="47">
        <v>45.061730894905402</v>
      </c>
      <c r="Z10" s="47">
        <v>62.412778658031868</v>
      </c>
      <c r="AA10" s="47">
        <v>34.566181300136641</v>
      </c>
      <c r="AB10" s="47">
        <v>40.782793411589068</v>
      </c>
      <c r="AC10" s="47">
        <v>47.946497108783106</v>
      </c>
      <c r="AD10" s="47">
        <v>64.814058309737902</v>
      </c>
      <c r="AE10" s="16" t="str">
        <f t="shared" si="2"/>
        <v/>
      </c>
      <c r="AF10" s="47">
        <v>216.35262188393386</v>
      </c>
      <c r="AG10" s="47">
        <v>206.67753371327694</v>
      </c>
      <c r="AH10" s="47">
        <v>201.75755722534817</v>
      </c>
      <c r="AI10" s="47">
        <v>201.93706600098619</v>
      </c>
      <c r="AJ10" s="47">
        <v>209.92727303384331</v>
      </c>
      <c r="AK10" s="47">
        <v>193.25485561275784</v>
      </c>
      <c r="AL10" s="47">
        <v>192.03434795086392</v>
      </c>
      <c r="AM10" s="47">
        <v>191.92915567716472</v>
      </c>
      <c r="AN10" s="47">
        <v>201.27935174428831</v>
      </c>
      <c r="AO10" s="16" t="str">
        <f t="shared" si="3"/>
        <v/>
      </c>
      <c r="AP10" s="47">
        <v>202.32408085599712</v>
      </c>
      <c r="AQ10" s="47">
        <v>193.40423772699936</v>
      </c>
      <c r="AR10" s="47">
        <v>189.05991943477571</v>
      </c>
      <c r="AS10" s="47">
        <v>189.69274802267162</v>
      </c>
      <c r="AT10" s="47">
        <v>198.15611793641909</v>
      </c>
      <c r="AU10" s="47">
        <v>181.01053763444324</v>
      </c>
      <c r="AV10" s="47">
        <v>180.2631928534397</v>
      </c>
      <c r="AW10" s="47">
        <v>180.60648643872113</v>
      </c>
      <c r="AX10" s="47">
        <v>190.29897451208166</v>
      </c>
      <c r="AY10" s="16" t="str">
        <f t="shared" si="4"/>
        <v/>
      </c>
    </row>
    <row r="11" spans="1:51" x14ac:dyDescent="0.3">
      <c r="A11" s="9">
        <v>9</v>
      </c>
      <c r="B11" s="51">
        <v>0.37615866740489418</v>
      </c>
      <c r="C11" s="52">
        <v>0.34391649591304596</v>
      </c>
      <c r="D11" s="52">
        <v>0.31676519360412142</v>
      </c>
      <c r="E11" s="52">
        <v>0.29358725260869778</v>
      </c>
      <c r="F11" s="52">
        <v>0.26749060793236917</v>
      </c>
      <c r="G11" s="52">
        <v>0.29358725260869778</v>
      </c>
      <c r="H11" s="52">
        <v>0.26749060793236917</v>
      </c>
      <c r="I11" s="52">
        <v>0.24074154713913226</v>
      </c>
      <c r="J11" s="52">
        <v>0.21885595194466564</v>
      </c>
      <c r="K11" s="16" t="str">
        <f t="shared" si="0"/>
        <v/>
      </c>
      <c r="L11" s="20">
        <v>8.9558999999999997</v>
      </c>
      <c r="M11" s="20">
        <v>9.6300000000000008</v>
      </c>
      <c r="N11" s="20">
        <v>11.0745</v>
      </c>
      <c r="O11" s="20">
        <v>13.809419999999999</v>
      </c>
      <c r="P11" s="20">
        <v>19.895579999999999</v>
      </c>
      <c r="Q11" s="20">
        <v>10.593</v>
      </c>
      <c r="R11" s="20">
        <v>13.000500000000001</v>
      </c>
      <c r="S11" s="20">
        <v>15.8895</v>
      </c>
      <c r="T11" s="20">
        <v>22.149000000000001</v>
      </c>
      <c r="U11" s="16" t="str">
        <f t="shared" si="1"/>
        <v/>
      </c>
      <c r="V11" s="47">
        <v>36.290202540911523</v>
      </c>
      <c r="W11" s="47">
        <v>37.104063165840181</v>
      </c>
      <c r="X11" s="47">
        <v>40.974007884697244</v>
      </c>
      <c r="Y11" s="47">
        <v>49.416412410656406</v>
      </c>
      <c r="Z11" s="47">
        <v>68.659037152798021</v>
      </c>
      <c r="AA11" s="47">
        <v>37.906592504687616</v>
      </c>
      <c r="AB11" s="47">
        <v>44.864327277965792</v>
      </c>
      <c r="AC11" s="47">
        <v>52.902341859839396</v>
      </c>
      <c r="AD11" s="47">
        <v>71.676583631553797</v>
      </c>
      <c r="AE11" s="16" t="str">
        <f t="shared" si="2"/>
        <v/>
      </c>
      <c r="AF11" s="47">
        <v>214.45421128490091</v>
      </c>
      <c r="AG11" s="47">
        <v>206.06374891719886</v>
      </c>
      <c r="AH11" s="47">
        <v>202.29597679439973</v>
      </c>
      <c r="AI11" s="47">
        <v>203.75439872141558</v>
      </c>
      <c r="AJ11" s="47">
        <v>213.8697617551168</v>
      </c>
      <c r="AK11" s="47">
        <v>194.23315573628906</v>
      </c>
      <c r="AL11" s="47">
        <v>194.1861162828379</v>
      </c>
      <c r="AM11" s="47">
        <v>195.30162041315077</v>
      </c>
      <c r="AN11" s="47">
        <v>206.58646284135449</v>
      </c>
      <c r="AO11" s="16" t="str">
        <f t="shared" si="3"/>
        <v/>
      </c>
      <c r="AP11" s="47">
        <v>200.93878331871426</v>
      </c>
      <c r="AQ11" s="47">
        <v>193.21251498051757</v>
      </c>
      <c r="AR11" s="47">
        <v>189.95544245087615</v>
      </c>
      <c r="AS11" s="47">
        <v>191.81876672134834</v>
      </c>
      <c r="AT11" s="47">
        <v>202.35935289985315</v>
      </c>
      <c r="AU11" s="47">
        <v>182.29752373622182</v>
      </c>
      <c r="AV11" s="47">
        <v>182.67570742757425</v>
      </c>
      <c r="AW11" s="47">
        <v>184.19672910604788</v>
      </c>
      <c r="AX11" s="47">
        <v>195.79270128865582</v>
      </c>
      <c r="AY11" s="16" t="str">
        <f t="shared" si="4"/>
        <v/>
      </c>
    </row>
    <row r="12" spans="1:51" x14ac:dyDescent="0.3">
      <c r="A12" s="9">
        <v>10</v>
      </c>
      <c r="B12" s="51">
        <v>0.35685544518396128</v>
      </c>
      <c r="C12" s="52">
        <v>0.32626783559676453</v>
      </c>
      <c r="D12" s="52">
        <v>0.30050984857596735</v>
      </c>
      <c r="E12" s="52">
        <v>0.27852132307040878</v>
      </c>
      <c r="F12" s="52">
        <v>0.25376387213081675</v>
      </c>
      <c r="G12" s="52">
        <v>0.27852132307040878</v>
      </c>
      <c r="H12" s="52">
        <v>0.25376387213081675</v>
      </c>
      <c r="I12" s="52">
        <v>0.22838748491773508</v>
      </c>
      <c r="J12" s="52">
        <v>0.20762498628885012</v>
      </c>
      <c r="K12" s="16" t="str">
        <f t="shared" si="0"/>
        <v/>
      </c>
      <c r="L12" s="20">
        <v>9.9510000000000005</v>
      </c>
      <c r="M12" s="20">
        <v>10.7</v>
      </c>
      <c r="N12" s="20">
        <v>12.305</v>
      </c>
      <c r="O12" s="20">
        <v>15.3438</v>
      </c>
      <c r="P12" s="20">
        <v>22.106200000000001</v>
      </c>
      <c r="Q12" s="20">
        <v>11.77</v>
      </c>
      <c r="R12" s="20">
        <v>14.445</v>
      </c>
      <c r="S12" s="20">
        <v>17.655000000000001</v>
      </c>
      <c r="T12" s="20">
        <v>24.61</v>
      </c>
      <c r="U12" s="16" t="str">
        <f t="shared" si="1"/>
        <v/>
      </c>
      <c r="V12" s="47">
        <v>39.112216761533773</v>
      </c>
      <c r="W12" s="47">
        <v>40.146787409488482</v>
      </c>
      <c r="X12" s="47">
        <v>44.468687955350127</v>
      </c>
      <c r="Y12" s="47">
        <v>53.760553420024088</v>
      </c>
      <c r="Z12" s="47">
        <v>74.884533023606011</v>
      </c>
      <c r="AA12" s="47">
        <v>41.238918244091003</v>
      </c>
      <c r="AB12" s="47">
        <v>48.932294086092988</v>
      </c>
      <c r="AC12" s="47">
        <v>57.839264380481694</v>
      </c>
      <c r="AD12" s="47">
        <v>78.511837787088524</v>
      </c>
      <c r="AE12" s="16" t="str">
        <f t="shared" si="2"/>
        <v/>
      </c>
      <c r="AF12" s="47">
        <v>213.85207176233985</v>
      </c>
      <c r="AG12" s="47">
        <v>206.46787165910266</v>
      </c>
      <c r="AH12" s="47">
        <v>203.66304939109531</v>
      </c>
      <c r="AI12" s="47">
        <v>206.26361429512011</v>
      </c>
      <c r="AJ12" s="47">
        <v>218.37029665742642</v>
      </c>
      <c r="AK12" s="47">
        <v>195.90536959145271</v>
      </c>
      <c r="AL12" s="47">
        <v>196.90188316783016</v>
      </c>
      <c r="AM12" s="47">
        <v>199.12559513088314</v>
      </c>
      <c r="AN12" s="47">
        <v>212.26256960328956</v>
      </c>
      <c r="AO12" s="16" t="str">
        <f t="shared" si="3"/>
        <v/>
      </c>
      <c r="AP12" s="47">
        <v>200.7422933620069</v>
      </c>
      <c r="AQ12" s="47">
        <v>193.95328049291231</v>
      </c>
      <c r="AR12" s="47">
        <v>191.60929484451003</v>
      </c>
      <c r="AS12" s="47">
        <v>194.57722235779903</v>
      </c>
      <c r="AT12" s="47">
        <v>207.07161748854938</v>
      </c>
      <c r="AU12" s="47">
        <v>184.21897765413163</v>
      </c>
      <c r="AV12" s="47">
        <v>185.60320399895306</v>
      </c>
      <c r="AW12" s="47">
        <v>188.19850098944076</v>
      </c>
      <c r="AX12" s="47">
        <v>201.62179667743774</v>
      </c>
      <c r="AY12" s="16" t="str">
        <f t="shared" si="4"/>
        <v/>
      </c>
    </row>
    <row r="13" spans="1:51" x14ac:dyDescent="0.3">
      <c r="A13" s="9">
        <v>11</v>
      </c>
      <c r="B13" s="51">
        <v>0.3402483167514882</v>
      </c>
      <c r="C13" s="52">
        <v>0.31108417531564631</v>
      </c>
      <c r="D13" s="52">
        <v>0.2865248983170427</v>
      </c>
      <c r="E13" s="52">
        <v>0.26555966185482016</v>
      </c>
      <c r="F13" s="52">
        <v>0.24195435857883602</v>
      </c>
      <c r="G13" s="52">
        <v>0.26555966185482016</v>
      </c>
      <c r="H13" s="52">
        <v>0.24195435857883602</v>
      </c>
      <c r="I13" s="52">
        <v>0.21775892272095246</v>
      </c>
      <c r="J13" s="52">
        <v>0.19796265701904756</v>
      </c>
      <c r="K13" s="16" t="str">
        <f t="shared" si="0"/>
        <v/>
      </c>
      <c r="L13" s="20">
        <v>10.946099999999999</v>
      </c>
      <c r="M13" s="20">
        <v>11.77</v>
      </c>
      <c r="N13" s="20">
        <v>13.535500000000001</v>
      </c>
      <c r="O13" s="20">
        <v>16.87818</v>
      </c>
      <c r="P13" s="20">
        <v>24.31682</v>
      </c>
      <c r="Q13" s="20">
        <v>12.946999999999999</v>
      </c>
      <c r="R13" s="20">
        <v>15.8895</v>
      </c>
      <c r="S13" s="20">
        <v>19.420500000000001</v>
      </c>
      <c r="T13" s="20">
        <v>27.071000000000002</v>
      </c>
      <c r="U13" s="16" t="str">
        <f t="shared" si="1"/>
        <v/>
      </c>
      <c r="V13" s="47">
        <v>41.940461636137805</v>
      </c>
      <c r="W13" s="47">
        <v>43.188150288733084</v>
      </c>
      <c r="X13" s="47">
        <v>47.956754367403072</v>
      </c>
      <c r="Y13" s="47">
        <v>58.092945106312818</v>
      </c>
      <c r="Z13" s="47">
        <v>81.089706210392194</v>
      </c>
      <c r="AA13" s="47">
        <v>44.562231253099092</v>
      </c>
      <c r="AB13" s="47">
        <v>52.986981308823552</v>
      </c>
      <c r="AC13" s="47">
        <v>62.758721973292666</v>
      </c>
      <c r="AD13" s="47">
        <v>85.322586281322572</v>
      </c>
      <c r="AE13" s="16" t="str">
        <f t="shared" si="2"/>
        <v/>
      </c>
      <c r="AF13" s="47">
        <v>214.15661925386826</v>
      </c>
      <c r="AG13" s="47">
        <v>207.59149452818664</v>
      </c>
      <c r="AH13" s="47">
        <v>205.62026850029943</v>
      </c>
      <c r="AI13" s="47">
        <v>209.2680460267394</v>
      </c>
      <c r="AJ13" s="47">
        <v>223.27151668119936</v>
      </c>
      <c r="AK13" s="47">
        <v>198.07506339007298</v>
      </c>
      <c r="AL13" s="47">
        <v>200.02416142125801</v>
      </c>
      <c r="AM13" s="47">
        <v>203.27645915679011</v>
      </c>
      <c r="AN13" s="47">
        <v>218.20595845543897</v>
      </c>
      <c r="AO13" s="16" t="str">
        <f t="shared" si="3"/>
        <v/>
      </c>
      <c r="AP13" s="47">
        <v>201.37683739487585</v>
      </c>
      <c r="AQ13" s="47">
        <v>195.35272414302071</v>
      </c>
      <c r="AR13" s="47">
        <v>193.80278170485175</v>
      </c>
      <c r="AS13" s="47">
        <v>197.78789964165298</v>
      </c>
      <c r="AT13" s="47">
        <v>212.14885845020959</v>
      </c>
      <c r="AU13" s="47">
        <v>186.59491700498657</v>
      </c>
      <c r="AV13" s="47">
        <v>188.90150319026822</v>
      </c>
      <c r="AW13" s="47">
        <v>192.49783497312134</v>
      </c>
      <c r="AX13" s="47">
        <v>207.69337738074543</v>
      </c>
      <c r="AY13" s="16" t="str">
        <f t="shared" si="4"/>
        <v/>
      </c>
    </row>
    <row r="14" spans="1:51" x14ac:dyDescent="0.3">
      <c r="A14" s="9">
        <v>12</v>
      </c>
      <c r="B14" s="51">
        <v>0.32576296182633979</v>
      </c>
      <c r="C14" s="52">
        <v>0.29784042224122476</v>
      </c>
      <c r="D14" s="52">
        <v>0.27432670469586506</v>
      </c>
      <c r="E14" s="52">
        <v>0.25425401898641159</v>
      </c>
      <c r="F14" s="52">
        <v>0.23165366174317498</v>
      </c>
      <c r="G14" s="52">
        <v>0.25425401898641159</v>
      </c>
      <c r="H14" s="52">
        <v>0.23165366174317498</v>
      </c>
      <c r="I14" s="52">
        <v>0.20848829556885745</v>
      </c>
      <c r="J14" s="52">
        <v>0.18953481415350673</v>
      </c>
      <c r="K14" s="16" t="str">
        <f t="shared" si="0"/>
        <v/>
      </c>
      <c r="L14" s="20">
        <v>11.9412</v>
      </c>
      <c r="M14" s="20">
        <v>12.84</v>
      </c>
      <c r="N14" s="20">
        <v>14.766</v>
      </c>
      <c r="O14" s="20">
        <v>18.412559999999999</v>
      </c>
      <c r="P14" s="20">
        <v>26.527439999999999</v>
      </c>
      <c r="Q14" s="20">
        <v>14.124000000000001</v>
      </c>
      <c r="R14" s="20">
        <v>17.334</v>
      </c>
      <c r="S14" s="20">
        <v>21.186</v>
      </c>
      <c r="T14" s="20">
        <v>29.532</v>
      </c>
      <c r="U14" s="16" t="str">
        <f t="shared" si="1"/>
        <v/>
      </c>
      <c r="V14" s="47">
        <v>44.770265315183188</v>
      </c>
      <c r="W14" s="47">
        <v>46.225700536450219</v>
      </c>
      <c r="X14" s="47">
        <v>51.437046626023772</v>
      </c>
      <c r="Y14" s="47">
        <v>62.413358875520117</v>
      </c>
      <c r="Z14" s="47">
        <v>87.275554543709859</v>
      </c>
      <c r="AA14" s="47">
        <v>47.876356180663969</v>
      </c>
      <c r="AB14" s="47">
        <v>57.029040965154067</v>
      </c>
      <c r="AC14" s="47">
        <v>67.662171021776572</v>
      </c>
      <c r="AD14" s="47">
        <v>92.111275789923823</v>
      </c>
      <c r="AE14" s="16" t="str">
        <f t="shared" si="2"/>
        <v/>
      </c>
      <c r="AF14" s="47">
        <v>215.12105737458009</v>
      </c>
      <c r="AG14" s="47">
        <v>209.24315483530208</v>
      </c>
      <c r="AH14" s="47">
        <v>208.01314816378169</v>
      </c>
      <c r="AI14" s="47">
        <v>212.6394153915941</v>
      </c>
      <c r="AJ14" s="47">
        <v>228.47014007554526</v>
      </c>
      <c r="AK14" s="47">
        <v>200.61400265152267</v>
      </c>
      <c r="AL14" s="47">
        <v>203.44938322729817</v>
      </c>
      <c r="AM14" s="47">
        <v>207.671712996964</v>
      </c>
      <c r="AN14" s="47">
        <v>224.34905404942759</v>
      </c>
      <c r="AO14" s="16" t="str">
        <f t="shared" si="3"/>
        <v/>
      </c>
      <c r="AP14" s="47">
        <v>202.61583722847567</v>
      </c>
      <c r="AQ14" s="47">
        <v>197.23522549831074</v>
      </c>
      <c r="AR14" s="47">
        <v>196.39430722312761</v>
      </c>
      <c r="AS14" s="47">
        <v>201.33331008538875</v>
      </c>
      <c r="AT14" s="47">
        <v>217.49659575938716</v>
      </c>
      <c r="AU14" s="47">
        <v>189.30789734531731</v>
      </c>
      <c r="AV14" s="47">
        <v>192.4758389111401</v>
      </c>
      <c r="AW14" s="47">
        <v>197.01933407973905</v>
      </c>
      <c r="AX14" s="47">
        <v>213.94579091084773</v>
      </c>
      <c r="AY14" s="16" t="str">
        <f t="shared" si="4"/>
        <v/>
      </c>
    </row>
    <row r="15" spans="1:51" x14ac:dyDescent="0.3">
      <c r="A15" s="9">
        <v>13</v>
      </c>
      <c r="B15" s="51">
        <v>0.31298292993197308</v>
      </c>
      <c r="C15" s="52">
        <v>0.28615582165208975</v>
      </c>
      <c r="D15" s="52">
        <v>0.26356457257429328</v>
      </c>
      <c r="E15" s="52">
        <v>0.24427935994690589</v>
      </c>
      <c r="F15" s="52">
        <v>0.22256563906273635</v>
      </c>
      <c r="G15" s="52">
        <v>0.24427935994690589</v>
      </c>
      <c r="H15" s="52">
        <v>0.22256563906273635</v>
      </c>
      <c r="I15" s="52">
        <v>0.20030907515646276</v>
      </c>
      <c r="J15" s="52">
        <v>0.18209915923314801</v>
      </c>
      <c r="K15" s="16" t="str">
        <f t="shared" si="0"/>
        <v/>
      </c>
      <c r="L15" s="20">
        <v>12.936299999999999</v>
      </c>
      <c r="M15" s="20">
        <v>13.91</v>
      </c>
      <c r="N15" s="20">
        <v>15.996499999999999</v>
      </c>
      <c r="O15" s="20">
        <v>19.946940000000001</v>
      </c>
      <c r="P15" s="20">
        <v>28.738060000000001</v>
      </c>
      <c r="Q15" s="20">
        <v>15.301</v>
      </c>
      <c r="R15" s="20">
        <v>18.778500000000001</v>
      </c>
      <c r="S15" s="20">
        <v>22.951499999999999</v>
      </c>
      <c r="T15" s="20">
        <v>31.992999999999999</v>
      </c>
      <c r="U15" s="16" t="str">
        <f t="shared" si="1"/>
        <v/>
      </c>
      <c r="V15" s="47">
        <v>47.598893001037894</v>
      </c>
      <c r="W15" s="47">
        <v>49.258140129656134</v>
      </c>
      <c r="X15" s="47">
        <v>54.909134660078628</v>
      </c>
      <c r="Y15" s="47">
        <v>66.722037437912917</v>
      </c>
      <c r="Z15" s="47">
        <v>93.443267752527774</v>
      </c>
      <c r="AA15" s="47">
        <v>51.181479206209353</v>
      </c>
      <c r="AB15" s="47">
        <v>61.059250467527832</v>
      </c>
      <c r="AC15" s="47">
        <v>72.550967548146843</v>
      </c>
      <c r="AD15" s="47">
        <v>98.88003542106037</v>
      </c>
      <c r="AE15" s="16" t="str">
        <f t="shared" si="2"/>
        <v/>
      </c>
      <c r="AF15" s="47">
        <v>216.58119659204709</v>
      </c>
      <c r="AG15" s="47">
        <v>211.29415833420848</v>
      </c>
      <c r="AH15" s="47">
        <v>210.73705260944374</v>
      </c>
      <c r="AI15" s="47">
        <v>216.29035349408642</v>
      </c>
      <c r="AJ15" s="47">
        <v>233.89549024208355</v>
      </c>
      <c r="AK15" s="47">
        <v>203.43477171631895</v>
      </c>
      <c r="AL15" s="47">
        <v>207.10653090787844</v>
      </c>
      <c r="AM15" s="47">
        <v>212.25448653135103</v>
      </c>
      <c r="AN15" s="47">
        <v>230.64515773113214</v>
      </c>
      <c r="AO15" s="16" t="str">
        <f t="shared" si="3"/>
        <v/>
      </c>
      <c r="AP15" s="47">
        <v>204.30860110590555</v>
      </c>
      <c r="AQ15" s="47">
        <v>199.48278149769422</v>
      </c>
      <c r="AR15" s="47">
        <v>199.28800727699382</v>
      </c>
      <c r="AS15" s="47">
        <v>205.13347601032913</v>
      </c>
      <c r="AT15" s="47">
        <v>223.05022404770779</v>
      </c>
      <c r="AU15" s="47">
        <v>192.27789423256161</v>
      </c>
      <c r="AV15" s="47">
        <v>196.26126471350264</v>
      </c>
      <c r="AW15" s="47">
        <v>201.71105990103297</v>
      </c>
      <c r="AX15" s="47">
        <v>220.33647216343689</v>
      </c>
      <c r="AY15" s="16" t="str">
        <f t="shared" si="4"/>
        <v/>
      </c>
    </row>
    <row r="16" spans="1:51" x14ac:dyDescent="0.3">
      <c r="A16" s="9">
        <v>14</v>
      </c>
      <c r="B16" s="51">
        <v>0.30159789782026369</v>
      </c>
      <c r="C16" s="52">
        <v>0.27574664943566968</v>
      </c>
      <c r="D16" s="52">
        <v>0.2539771771118009</v>
      </c>
      <c r="E16" s="52">
        <v>0.23539348122557172</v>
      </c>
      <c r="F16" s="52">
        <v>0.21446961622774299</v>
      </c>
      <c r="G16" s="52">
        <v>0.23539348122557172</v>
      </c>
      <c r="H16" s="52">
        <v>0.21446961622774299</v>
      </c>
      <c r="I16" s="52">
        <v>0.1930226546049687</v>
      </c>
      <c r="J16" s="52">
        <v>0.17547514054997163</v>
      </c>
      <c r="K16" s="16" t="str">
        <f t="shared" si="0"/>
        <v/>
      </c>
      <c r="L16" s="20">
        <v>13.9314</v>
      </c>
      <c r="M16" s="20">
        <v>14.98</v>
      </c>
      <c r="N16" s="20">
        <v>17.227</v>
      </c>
      <c r="O16" s="20">
        <v>21.48132</v>
      </c>
      <c r="P16" s="20">
        <v>30.94868</v>
      </c>
      <c r="Q16" s="20">
        <v>16.478000000000002</v>
      </c>
      <c r="R16" s="20">
        <v>20.222999999999999</v>
      </c>
      <c r="S16" s="20">
        <v>24.716999999999999</v>
      </c>
      <c r="T16" s="20">
        <v>34.454000000000001</v>
      </c>
      <c r="U16" s="16" t="str">
        <f t="shared" si="1"/>
        <v/>
      </c>
      <c r="V16" s="47">
        <v>50.424723553721371</v>
      </c>
      <c r="W16" s="47">
        <v>52.284818200451291</v>
      </c>
      <c r="X16" s="47">
        <v>58.372976863535492</v>
      </c>
      <c r="Y16" s="47">
        <v>71.019444381030979</v>
      </c>
      <c r="Z16" s="47">
        <v>99.594061746490851</v>
      </c>
      <c r="AA16" s="47">
        <v>54.477955940818752</v>
      </c>
      <c r="AB16" s="47">
        <v>65.078404335799931</v>
      </c>
      <c r="AC16" s="47">
        <v>77.426337578533051</v>
      </c>
      <c r="AD16" s="47">
        <v>105.63070956810019</v>
      </c>
      <c r="AE16" s="16" t="str">
        <f t="shared" si="2"/>
        <v/>
      </c>
      <c r="AF16" s="47">
        <v>218.42341708288492</v>
      </c>
      <c r="AG16" s="47">
        <v>213.65468909871251</v>
      </c>
      <c r="AH16" s="47">
        <v>213.71849659220666</v>
      </c>
      <c r="AI16" s="47">
        <v>220.15922594563108</v>
      </c>
      <c r="AJ16" s="47">
        <v>239.49752972432347</v>
      </c>
      <c r="AK16" s="47">
        <v>206.47564687475023</v>
      </c>
      <c r="AL16" s="47">
        <v>210.94521842115969</v>
      </c>
      <c r="AM16" s="47">
        <v>216.98425954053877</v>
      </c>
      <c r="AN16" s="47">
        <v>237.06094101263963</v>
      </c>
      <c r="AO16" s="16" t="str">
        <f t="shared" si="3"/>
        <v/>
      </c>
      <c r="AP16" s="47">
        <v>206.35088384350303</v>
      </c>
      <c r="AQ16" s="47">
        <v>202.01306868170053</v>
      </c>
      <c r="AR16" s="47">
        <v>202.41658687263956</v>
      </c>
      <c r="AS16" s="47">
        <v>209.13200817284294</v>
      </c>
      <c r="AT16" s="47">
        <v>228.76403962998808</v>
      </c>
      <c r="AU16" s="47">
        <v>195.44842910196209</v>
      </c>
      <c r="AV16" s="47">
        <v>200.21172832682424</v>
      </c>
      <c r="AW16" s="47">
        <v>206.53603241107501</v>
      </c>
      <c r="AX16" s="47">
        <v>226.83507274877309</v>
      </c>
      <c r="AY16" s="16" t="str">
        <f t="shared" si="4"/>
        <v/>
      </c>
    </row>
    <row r="17" spans="1:51" x14ac:dyDescent="0.3">
      <c r="A17" s="9">
        <v>15</v>
      </c>
      <c r="B17" s="51">
        <v>0.29137125087814597</v>
      </c>
      <c r="C17" s="52">
        <v>0.26639657223144758</v>
      </c>
      <c r="D17" s="52">
        <v>0.24536526389738597</v>
      </c>
      <c r="E17" s="52">
        <v>0.22741170800245533</v>
      </c>
      <c r="F17" s="52">
        <v>0.20719733395779258</v>
      </c>
      <c r="G17" s="52">
        <v>0.22741170800245533</v>
      </c>
      <c r="H17" s="52">
        <v>0.20719733395779258</v>
      </c>
      <c r="I17" s="52">
        <v>0.18647760056201337</v>
      </c>
      <c r="J17" s="52">
        <v>0.16952509142001218</v>
      </c>
      <c r="K17" s="16" t="str">
        <f t="shared" si="0"/>
        <v/>
      </c>
      <c r="L17" s="20">
        <v>14.926500000000001</v>
      </c>
      <c r="M17" s="20">
        <v>16.05</v>
      </c>
      <c r="N17" s="20">
        <v>18.4575</v>
      </c>
      <c r="O17" s="20">
        <v>23.015699999999999</v>
      </c>
      <c r="P17" s="20">
        <v>33.159300000000002</v>
      </c>
      <c r="Q17" s="20">
        <v>17.655000000000001</v>
      </c>
      <c r="R17" s="20">
        <v>21.6675</v>
      </c>
      <c r="S17" s="20">
        <v>26.482500000000002</v>
      </c>
      <c r="T17" s="20">
        <v>36.914999999999999</v>
      </c>
      <c r="U17" s="16" t="str">
        <f t="shared" si="1"/>
        <v/>
      </c>
      <c r="V17" s="47">
        <v>53.246800813833808</v>
      </c>
      <c r="W17" s="47">
        <v>55.305457181761099</v>
      </c>
      <c r="X17" s="47">
        <v>61.828738693164773</v>
      </c>
      <c r="Y17" s="47">
        <v>75.306136568928608</v>
      </c>
      <c r="Z17" s="47">
        <v>105.72910451940766</v>
      </c>
      <c r="AA17" s="47">
        <v>57.76621354659796</v>
      </c>
      <c r="AB17" s="47">
        <v>69.087265779864637</v>
      </c>
      <c r="AC17" s="47">
        <v>82.289375725788304</v>
      </c>
      <c r="AD17" s="47">
        <v>112.36489730208379</v>
      </c>
      <c r="AE17" s="16" t="str">
        <f t="shared" si="2"/>
        <v/>
      </c>
      <c r="AF17" s="47">
        <v>220.56650734412116</v>
      </c>
      <c r="AG17" s="47">
        <v>216.26009099197154</v>
      </c>
      <c r="AH17" s="47">
        <v>216.90430219892929</v>
      </c>
      <c r="AI17" s="47">
        <v>224.20126743703366</v>
      </c>
      <c r="AJ17" s="47">
        <v>245.23981845552669</v>
      </c>
      <c r="AK17" s="47">
        <v>209.69175552456477</v>
      </c>
      <c r="AL17" s="47">
        <v>214.92867085189727</v>
      </c>
      <c r="AM17" s="47">
        <v>221.83135584378121</v>
      </c>
      <c r="AN17" s="47">
        <v>243.57197023309857</v>
      </c>
      <c r="AO17" s="16" t="str">
        <f t="shared" si="3"/>
        <v/>
      </c>
      <c r="AP17" s="47">
        <v>208.66820008031414</v>
      </c>
      <c r="AQ17" s="47">
        <v>204.76684781198037</v>
      </c>
      <c r="AR17" s="47">
        <v>205.73137019666774</v>
      </c>
      <c r="AS17" s="47">
        <v>213.28797418582573</v>
      </c>
      <c r="AT17" s="47">
        <v>234.60478535818575</v>
      </c>
      <c r="AU17" s="47">
        <v>198.77846227335687</v>
      </c>
      <c r="AV17" s="47">
        <v>204.29363775455636</v>
      </c>
      <c r="AW17" s="47">
        <v>211.46718812222386</v>
      </c>
      <c r="AX17" s="47">
        <v>233.41936657715439</v>
      </c>
      <c r="AY17" s="16" t="str">
        <f t="shared" si="4"/>
        <v/>
      </c>
    </row>
    <row r="18" spans="1:51" x14ac:dyDescent="0.3">
      <c r="A18" s="9">
        <v>16</v>
      </c>
      <c r="B18" s="51">
        <v>0.28211900055367056</v>
      </c>
      <c r="C18" s="52">
        <v>0.2579373719347845</v>
      </c>
      <c r="D18" s="52">
        <v>0.23757389520309094</v>
      </c>
      <c r="E18" s="52">
        <v>0.22019043945652333</v>
      </c>
      <c r="F18" s="52">
        <v>0.20061795594927684</v>
      </c>
      <c r="G18" s="52">
        <v>0.22019043945652333</v>
      </c>
      <c r="H18" s="52">
        <v>0.20061795594927684</v>
      </c>
      <c r="I18" s="52">
        <v>0.18055616035434921</v>
      </c>
      <c r="J18" s="52">
        <v>0.16414196395849925</v>
      </c>
      <c r="K18" s="16" t="str">
        <f t="shared" si="0"/>
        <v/>
      </c>
      <c r="L18" s="20">
        <v>15.9216</v>
      </c>
      <c r="M18" s="20">
        <v>17.12</v>
      </c>
      <c r="N18" s="20">
        <v>19.687999999999999</v>
      </c>
      <c r="O18" s="20">
        <v>24.550080000000001</v>
      </c>
      <c r="P18" s="20">
        <v>35.36992</v>
      </c>
      <c r="Q18" s="20">
        <v>18.832000000000001</v>
      </c>
      <c r="R18" s="20">
        <v>23.111999999999998</v>
      </c>
      <c r="S18" s="20">
        <v>28.248000000000001</v>
      </c>
      <c r="T18" s="20">
        <v>39.375999999999998</v>
      </c>
      <c r="U18" s="16" t="str">
        <f t="shared" si="1"/>
        <v/>
      </c>
      <c r="V18" s="47">
        <v>56.064577290923403</v>
      </c>
      <c r="W18" s="47">
        <v>58.319998236815408</v>
      </c>
      <c r="X18" s="47">
        <v>65.276693073989875</v>
      </c>
      <c r="Y18" s="47">
        <v>79.582697961178113</v>
      </c>
      <c r="Z18" s="47">
        <v>111.84948549038337</v>
      </c>
      <c r="AA18" s="47">
        <v>61.046699970220303</v>
      </c>
      <c r="AB18" s="47">
        <v>73.08654666602979</v>
      </c>
      <c r="AC18" s="47">
        <v>87.141054651760896</v>
      </c>
      <c r="AD18" s="47">
        <v>119.08398959737809</v>
      </c>
      <c r="AE18" s="16" t="str">
        <f t="shared" si="2"/>
        <v/>
      </c>
      <c r="AF18" s="47">
        <v>222.95082731309887</v>
      </c>
      <c r="AG18" s="47">
        <v>219.06259322452991</v>
      </c>
      <c r="AH18" s="47">
        <v>220.25500505706455</v>
      </c>
      <c r="AI18" s="47">
        <v>228.38315690210615</v>
      </c>
      <c r="AJ18" s="47">
        <v>251.09517888158283</v>
      </c>
      <c r="AK18" s="47">
        <v>213.04966408592367</v>
      </c>
      <c r="AL18" s="47">
        <v>219.02939832381131</v>
      </c>
      <c r="AM18" s="47">
        <v>226.7735298090177</v>
      </c>
      <c r="AN18" s="47">
        <v>250.15992110894791</v>
      </c>
      <c r="AO18" s="16" t="str">
        <f t="shared" si="3"/>
        <v/>
      </c>
      <c r="AP18" s="47">
        <v>211.20586874820876</v>
      </c>
      <c r="AQ18" s="47">
        <v>207.70036815869884</v>
      </c>
      <c r="AR18" s="47">
        <v>209.19625124476559</v>
      </c>
      <c r="AS18" s="47">
        <v>217.57092399341641</v>
      </c>
      <c r="AT18" s="47">
        <v>240.54767827687323</v>
      </c>
      <c r="AU18" s="47">
        <v>202.23743117723393</v>
      </c>
      <c r="AV18" s="47">
        <v>208.48189771910157</v>
      </c>
      <c r="AW18" s="47">
        <v>216.48425532174471</v>
      </c>
      <c r="AX18" s="47">
        <v>240.07270267057612</v>
      </c>
      <c r="AY18" s="16" t="str">
        <f t="shared" si="4"/>
        <v/>
      </c>
    </row>
    <row r="19" spans="1:51" x14ac:dyDescent="0.3">
      <c r="A19" s="9">
        <v>17</v>
      </c>
      <c r="B19" s="51">
        <v>0.27369563253564017</v>
      </c>
      <c r="C19" s="52">
        <v>0.25023600688972814</v>
      </c>
      <c r="D19" s="52">
        <v>0.23048053266159177</v>
      </c>
      <c r="E19" s="52">
        <v>0.21361610344245097</v>
      </c>
      <c r="F19" s="52">
        <v>0.19462800535867747</v>
      </c>
      <c r="G19" s="52">
        <v>0.21361610344245097</v>
      </c>
      <c r="H19" s="52">
        <v>0.19462800535867747</v>
      </c>
      <c r="I19" s="52">
        <v>0.17516520482280973</v>
      </c>
      <c r="J19" s="52">
        <v>0.15924109529346336</v>
      </c>
      <c r="K19" s="16" t="str">
        <f t="shared" si="0"/>
        <v/>
      </c>
      <c r="L19" s="20">
        <v>16.916699999999999</v>
      </c>
      <c r="M19" s="20">
        <v>18.190000000000001</v>
      </c>
      <c r="N19" s="20">
        <v>20.918500000000002</v>
      </c>
      <c r="O19" s="20">
        <v>26.08446</v>
      </c>
      <c r="P19" s="20">
        <v>37.580539999999999</v>
      </c>
      <c r="Q19" s="20">
        <v>20.009</v>
      </c>
      <c r="R19" s="20">
        <v>24.5565</v>
      </c>
      <c r="S19" s="20">
        <v>30.013500000000001</v>
      </c>
      <c r="T19" s="20">
        <v>41.837000000000003</v>
      </c>
      <c r="U19" s="16" t="str">
        <f t="shared" si="1"/>
        <v/>
      </c>
      <c r="V19" s="47">
        <v>58.877762021634823</v>
      </c>
      <c r="W19" s="47">
        <v>61.328511078725924</v>
      </c>
      <c r="X19" s="47">
        <v>68.717164420120653</v>
      </c>
      <c r="Y19" s="47">
        <v>83.849705351123291</v>
      </c>
      <c r="Z19" s="47">
        <v>117.95620578502408</v>
      </c>
      <c r="AA19" s="47">
        <v>64.319857661252172</v>
      </c>
      <c r="AB19" s="47">
        <v>77.076901166400049</v>
      </c>
      <c r="AC19" s="47">
        <v>91.982237999823042</v>
      </c>
      <c r="AD19" s="47">
        <v>125.78920179271685</v>
      </c>
      <c r="AE19" s="16" t="str">
        <f t="shared" si="2"/>
        <v/>
      </c>
      <c r="AF19" s="47">
        <v>225.5315603460474</v>
      </c>
      <c r="AG19" s="47">
        <v>222.0261105713291</v>
      </c>
      <c r="AH19" s="47">
        <v>223.74068180686606</v>
      </c>
      <c r="AI19" s="47">
        <v>232.6795665156065</v>
      </c>
      <c r="AJ19" s="47">
        <v>257.0429244838968</v>
      </c>
      <c r="AK19" s="47">
        <v>216.5239336006774</v>
      </c>
      <c r="AL19" s="47">
        <v>223.22642730872539</v>
      </c>
      <c r="AM19" s="47">
        <v>231.79377038248188</v>
      </c>
      <c r="AN19" s="47">
        <v>256.81078105527581</v>
      </c>
      <c r="AO19" s="16" t="str">
        <f t="shared" si="3"/>
        <v/>
      </c>
      <c r="AP19" s="47">
        <v>213.92281479705036</v>
      </c>
      <c r="AQ19" s="47">
        <v>210.78059508846036</v>
      </c>
      <c r="AR19" s="47">
        <v>212.78386661129781</v>
      </c>
      <c r="AS19" s="47">
        <v>221.95772616520193</v>
      </c>
      <c r="AT19" s="47">
        <v>246.57387086753158</v>
      </c>
      <c r="AU19" s="47">
        <v>205.80209325027292</v>
      </c>
      <c r="AV19" s="47">
        <v>212.75737369236015</v>
      </c>
      <c r="AW19" s="47">
        <v>221.571744538861</v>
      </c>
      <c r="AX19" s="47">
        <v>246.78236203310436</v>
      </c>
      <c r="AY19" s="16" t="str">
        <f t="shared" si="4"/>
        <v/>
      </c>
    </row>
    <row r="20" spans="1:51" x14ac:dyDescent="0.3">
      <c r="A20" s="9">
        <v>18</v>
      </c>
      <c r="B20" s="51">
        <v>0.26598434452409575</v>
      </c>
      <c r="C20" s="52">
        <v>0.24318568642203048</v>
      </c>
      <c r="D20" s="52">
        <v>0.22398681644134377</v>
      </c>
      <c r="E20" s="52">
        <v>0.20759753718953811</v>
      </c>
      <c r="F20" s="52">
        <v>0.18914442277269031</v>
      </c>
      <c r="G20" s="52">
        <v>0.20759753718953811</v>
      </c>
      <c r="H20" s="52">
        <v>0.18914442277269031</v>
      </c>
      <c r="I20" s="52">
        <v>0.17022998049542126</v>
      </c>
      <c r="J20" s="52">
        <v>0.15475452772311032</v>
      </c>
      <c r="K20" s="16" t="str">
        <f t="shared" si="0"/>
        <v/>
      </c>
      <c r="L20" s="20">
        <v>17.911799999999999</v>
      </c>
      <c r="M20" s="20">
        <v>19.260000000000002</v>
      </c>
      <c r="N20" s="20">
        <v>22.149000000000001</v>
      </c>
      <c r="O20" s="20">
        <v>27.618839999999999</v>
      </c>
      <c r="P20" s="20">
        <v>39.791159999999998</v>
      </c>
      <c r="Q20" s="20">
        <v>21.186</v>
      </c>
      <c r="R20" s="20">
        <v>26.001000000000001</v>
      </c>
      <c r="S20" s="20">
        <v>31.779</v>
      </c>
      <c r="T20" s="20">
        <v>44.298000000000002</v>
      </c>
      <c r="U20" s="16" t="str">
        <f t="shared" si="1"/>
        <v/>
      </c>
      <c r="V20" s="47">
        <v>61.686227383229784</v>
      </c>
      <c r="W20" s="47">
        <v>64.331139992901782</v>
      </c>
      <c r="X20" s="47">
        <v>72.150496763431065</v>
      </c>
      <c r="Y20" s="47">
        <v>88.107711158346845</v>
      </c>
      <c r="Z20" s="47">
        <v>124.05017854528749</v>
      </c>
      <c r="AA20" s="47">
        <v>67.586110372511527</v>
      </c>
      <c r="AB20" s="47">
        <v>81.058925961344684</v>
      </c>
      <c r="AC20" s="47">
        <v>96.813693647789705</v>
      </c>
      <c r="AD20" s="47">
        <v>132.48160096712652</v>
      </c>
      <c r="AE20" s="16" t="str">
        <f t="shared" si="2"/>
        <v/>
      </c>
      <c r="AF20" s="47">
        <v>228.27435705471697</v>
      </c>
      <c r="AG20" s="47">
        <v>225.12286009621866</v>
      </c>
      <c r="AH20" s="47">
        <v>227.33821891427661</v>
      </c>
      <c r="AI20" s="47">
        <v>237.07089254377894</v>
      </c>
      <c r="AJ20" s="47">
        <v>263.06702974632225</v>
      </c>
      <c r="AK20" s="47">
        <v>220.0948538983458</v>
      </c>
      <c r="AL20" s="47">
        <v>227.50347050467002</v>
      </c>
      <c r="AM20" s="47">
        <v>236.87884307295437</v>
      </c>
      <c r="AN20" s="47">
        <v>263.51365247697134</v>
      </c>
      <c r="AO20" s="16" t="str">
        <f t="shared" si="3"/>
        <v/>
      </c>
      <c r="AP20" s="47">
        <v>216.78756855079547</v>
      </c>
      <c r="AQ20" s="47">
        <v>213.98210543321849</v>
      </c>
      <c r="AR20" s="47">
        <v>216.47309088339208</v>
      </c>
      <c r="AS20" s="47">
        <v>226.43048821803441</v>
      </c>
      <c r="AT20" s="47">
        <v>252.66877532245778</v>
      </c>
      <c r="AU20" s="47">
        <v>209.45444957260122</v>
      </c>
      <c r="AV20" s="47">
        <v>217.10521608080558</v>
      </c>
      <c r="AW20" s="47">
        <v>226.71761478700944</v>
      </c>
      <c r="AX20" s="47">
        <v>253.53846435758786</v>
      </c>
      <c r="AY20" s="16" t="str">
        <f t="shared" si="4"/>
        <v/>
      </c>
    </row>
    <row r="21" spans="1:51" x14ac:dyDescent="0.3">
      <c r="A21" s="9">
        <v>19</v>
      </c>
      <c r="B21" s="51">
        <v>0.25889015020339906</v>
      </c>
      <c r="C21" s="52">
        <v>0.23669956590025054</v>
      </c>
      <c r="D21" s="52">
        <v>0.21801275806602016</v>
      </c>
      <c r="E21" s="52">
        <v>0.20206060503679923</v>
      </c>
      <c r="F21" s="52">
        <v>0.18409966236686151</v>
      </c>
      <c r="G21" s="52">
        <v>0.20206060503679923</v>
      </c>
      <c r="H21" s="52">
        <v>0.18409966236686151</v>
      </c>
      <c r="I21" s="52">
        <v>0.16568969613017534</v>
      </c>
      <c r="J21" s="52">
        <v>0.15062699648197755</v>
      </c>
      <c r="K21" s="16" t="str">
        <f t="shared" si="0"/>
        <v/>
      </c>
      <c r="L21" s="20">
        <v>18.9069</v>
      </c>
      <c r="M21" s="20">
        <v>20.329999999999998</v>
      </c>
      <c r="N21" s="20">
        <v>23.3795</v>
      </c>
      <c r="O21" s="20">
        <v>29.153220000000001</v>
      </c>
      <c r="P21" s="20">
        <v>42.001779999999997</v>
      </c>
      <c r="Q21" s="20">
        <v>22.363</v>
      </c>
      <c r="R21" s="20">
        <v>27.445499999999999</v>
      </c>
      <c r="S21" s="20">
        <v>33.544499999999999</v>
      </c>
      <c r="T21" s="20">
        <v>46.759</v>
      </c>
      <c r="U21" s="16" t="str">
        <f t="shared" si="1"/>
        <v/>
      </c>
      <c r="V21" s="47">
        <v>64.489950529399636</v>
      </c>
      <c r="W21" s="47">
        <v>67.328070910311325</v>
      </c>
      <c r="X21" s="47">
        <v>75.577035591675099</v>
      </c>
      <c r="Y21" s="47">
        <v>92.357235492945804</v>
      </c>
      <c r="Z21" s="47">
        <v>130.13223383823774</v>
      </c>
      <c r="AA21" s="47">
        <v>70.845857072692041</v>
      </c>
      <c r="AB21" s="47">
        <v>85.033163447057575</v>
      </c>
      <c r="AC21" s="47">
        <v>101.6361060135971</v>
      </c>
      <c r="AD21" s="47">
        <v>139.16212870221327</v>
      </c>
      <c r="AE21" s="16" t="str">
        <f t="shared" si="2"/>
        <v/>
      </c>
      <c r="AF21" s="47">
        <v>231.15243497350289</v>
      </c>
      <c r="AG21" s="47">
        <v>228.33109303509141</v>
      </c>
      <c r="AH21" s="47">
        <v>231.0294721377893</v>
      </c>
      <c r="AI21" s="47">
        <v>241.54172018008217</v>
      </c>
      <c r="AJ21" s="47">
        <v>269.15488764948111</v>
      </c>
      <c r="AK21" s="47">
        <v>223.74690996085099</v>
      </c>
      <c r="AL21" s="47">
        <v>231.8476829229264</v>
      </c>
      <c r="AM21" s="47">
        <v>242.01829513597428</v>
      </c>
      <c r="AN21" s="47">
        <v>270.25993448222067</v>
      </c>
      <c r="AO21" s="16" t="str">
        <f t="shared" si="3"/>
        <v/>
      </c>
      <c r="AP21" s="47">
        <v>219.77560251697432</v>
      </c>
      <c r="AQ21" s="47">
        <v>217.28500657116416</v>
      </c>
      <c r="AR21" s="47">
        <v>220.24734918119648</v>
      </c>
      <c r="AS21" s="47">
        <v>230.97515002921517</v>
      </c>
      <c r="AT21" s="47">
        <v>258.82092625233531</v>
      </c>
      <c r="AU21" s="47">
        <v>213.18033980998405</v>
      </c>
      <c r="AV21" s="47">
        <v>221.51372152578065</v>
      </c>
      <c r="AW21" s="47">
        <v>231.91236386087093</v>
      </c>
      <c r="AX21" s="47">
        <v>260.33322082626893</v>
      </c>
      <c r="AY21" s="16" t="str">
        <f t="shared" si="4"/>
        <v/>
      </c>
    </row>
    <row r="22" spans="1:51" x14ac:dyDescent="0.3">
      <c r="A22" s="9">
        <v>20</v>
      </c>
      <c r="B22" s="51">
        <v>0.25233490519292334</v>
      </c>
      <c r="C22" s="52">
        <v>0.23070619903352985</v>
      </c>
      <c r="D22" s="52">
        <v>0.21249255174140905</v>
      </c>
      <c r="E22" s="52">
        <v>0.19694431624813524</v>
      </c>
      <c r="F22" s="52">
        <v>0.17943815480385658</v>
      </c>
      <c r="G22" s="52">
        <v>0.19694431624813524</v>
      </c>
      <c r="H22" s="52">
        <v>0.17943815480385658</v>
      </c>
      <c r="I22" s="52">
        <v>0.16149433932347088</v>
      </c>
      <c r="J22" s="52">
        <v>0.14681303574860988</v>
      </c>
      <c r="K22" s="16" t="str">
        <f t="shared" si="0"/>
        <v/>
      </c>
      <c r="L22" s="20">
        <v>19.902000000000001</v>
      </c>
      <c r="M22" s="20">
        <v>21.4</v>
      </c>
      <c r="N22" s="20">
        <v>24.61</v>
      </c>
      <c r="O22" s="20">
        <v>30.6876</v>
      </c>
      <c r="P22" s="20">
        <v>44.212400000000002</v>
      </c>
      <c r="Q22" s="20">
        <v>23.54</v>
      </c>
      <c r="R22" s="20">
        <v>28.89</v>
      </c>
      <c r="S22" s="20">
        <v>35.31</v>
      </c>
      <c r="T22" s="20">
        <v>49.22</v>
      </c>
      <c r="U22" s="16" t="str">
        <f t="shared" si="1"/>
        <v/>
      </c>
      <c r="V22" s="47">
        <v>67.288975803948304</v>
      </c>
      <c r="W22" s="47">
        <v>70.319511066514195</v>
      </c>
      <c r="X22" s="47">
        <v>78.997117653424269</v>
      </c>
      <c r="Y22" s="47">
        <v>96.598763291902344</v>
      </c>
      <c r="Z22" s="47">
        <v>136.20312542674964</v>
      </c>
      <c r="AA22" s="47">
        <v>74.09946974971588</v>
      </c>
      <c r="AB22" s="47">
        <v>89.000106159783172</v>
      </c>
      <c r="AC22" s="47">
        <v>106.45008698718443</v>
      </c>
      <c r="AD22" s="47">
        <v>145.8316199137368</v>
      </c>
      <c r="AE22" s="16" t="str">
        <f t="shared" si="2"/>
        <v/>
      </c>
      <c r="AF22" s="47">
        <v>234.14459511444213</v>
      </c>
      <c r="AG22" s="47">
        <v>231.63353429601949</v>
      </c>
      <c r="AH22" s="47">
        <v>234.79999439960415</v>
      </c>
      <c r="AI22" s="47">
        <v>246.07975885571011</v>
      </c>
      <c r="AJ22" s="47">
        <v>275.29644533888444</v>
      </c>
      <c r="AK22" s="47">
        <v>227.46771778478475</v>
      </c>
      <c r="AL22" s="47">
        <v>236.24879561507507</v>
      </c>
      <c r="AM22" s="47">
        <v>247.20376044902943</v>
      </c>
      <c r="AN22" s="47">
        <v>277.04275009825841</v>
      </c>
      <c r="AO22" s="16" t="str">
        <f t="shared" si="3"/>
        <v/>
      </c>
      <c r="AP22" s="47">
        <v>222.86751042561551</v>
      </c>
      <c r="AQ22" s="47">
        <v>220.67350500366527</v>
      </c>
      <c r="AR22" s="47">
        <v>224.09345110066323</v>
      </c>
      <c r="AS22" s="47">
        <v>235.58050859995291</v>
      </c>
      <c r="AT22" s="47">
        <v>265.0211898631639</v>
      </c>
      <c r="AU22" s="47">
        <v>216.96846752902752</v>
      </c>
      <c r="AV22" s="47">
        <v>225.9735401393545</v>
      </c>
      <c r="AW22" s="47">
        <v>237.14839292030419</v>
      </c>
      <c r="AX22" s="47">
        <v>267.16041135388127</v>
      </c>
      <c r="AY22" s="16" t="str">
        <f t="shared" si="4"/>
        <v/>
      </c>
    </row>
    <row r="23" spans="1:51" x14ac:dyDescent="0.3">
      <c r="A23" s="9">
        <v>21</v>
      </c>
      <c r="B23" s="51">
        <v>0.246253652385235</v>
      </c>
      <c r="C23" s="52">
        <v>0.22514619646650053</v>
      </c>
      <c r="D23" s="52">
        <v>0.20737149674546101</v>
      </c>
      <c r="E23" s="52">
        <v>0.19219797259335408</v>
      </c>
      <c r="F23" s="52">
        <v>0.17511370836283371</v>
      </c>
      <c r="G23" s="52">
        <v>0.19219797259335408</v>
      </c>
      <c r="H23" s="52">
        <v>0.17511370836283371</v>
      </c>
      <c r="I23" s="52">
        <v>0.15760233752655042</v>
      </c>
      <c r="J23" s="52">
        <v>0.14327485229686404</v>
      </c>
      <c r="K23" s="16" t="str">
        <f t="shared" si="0"/>
        <v/>
      </c>
      <c r="L23" s="20">
        <v>20.897099999999998</v>
      </c>
      <c r="M23" s="20">
        <v>22.47</v>
      </c>
      <c r="N23" s="20">
        <v>25.840499999999999</v>
      </c>
      <c r="O23" s="20">
        <v>32.221980000000002</v>
      </c>
      <c r="P23" s="20">
        <v>46.423020000000001</v>
      </c>
      <c r="Q23" s="20">
        <v>24.716999999999999</v>
      </c>
      <c r="R23" s="20">
        <v>30.334499999999998</v>
      </c>
      <c r="S23" s="20">
        <v>37.075499999999998</v>
      </c>
      <c r="T23" s="20">
        <v>51.680999999999997</v>
      </c>
      <c r="U23" s="16" t="str">
        <f t="shared" si="1"/>
        <v/>
      </c>
      <c r="V23" s="47">
        <v>70.083390207849035</v>
      </c>
      <c r="W23" s="47">
        <v>73.305676359798483</v>
      </c>
      <c r="X23" s="47">
        <v>82.411065463799758</v>
      </c>
      <c r="Y23" s="47">
        <v>100.83274420801635</v>
      </c>
      <c r="Z23" s="47">
        <v>142.26353802634927</v>
      </c>
      <c r="AA23" s="47">
        <v>77.347293325535546</v>
      </c>
      <c r="AB23" s="47">
        <v>92.960201517701606</v>
      </c>
      <c r="AC23" s="47">
        <v>111.25618543264908</v>
      </c>
      <c r="AD23" s="47">
        <v>152.49081842714381</v>
      </c>
      <c r="AE23" s="16" t="str">
        <f t="shared" si="2"/>
        <v/>
      </c>
      <c r="AF23" s="47">
        <v>237.23383338723301</v>
      </c>
      <c r="AG23" s="47">
        <v>235.01628410053445</v>
      </c>
      <c r="AH23" s="47">
        <v>238.63813675937374</v>
      </c>
      <c r="AI23" s="47">
        <v>250.6750875606939</v>
      </c>
      <c r="AJ23" s="47">
        <v>281.48358988579145</v>
      </c>
      <c r="AK23" s="47">
        <v>231.24726972390971</v>
      </c>
      <c r="AL23" s="47">
        <v>240.69849935341415</v>
      </c>
      <c r="AM23" s="47">
        <v>252.42846350350854</v>
      </c>
      <c r="AN23" s="47">
        <v>283.85653697526146</v>
      </c>
      <c r="AO23" s="16" t="str">
        <f t="shared" si="3"/>
        <v/>
      </c>
      <c r="AP23" s="47">
        <v>226.0477326257494</v>
      </c>
      <c r="AQ23" s="47">
        <v>224.13489905141975</v>
      </c>
      <c r="AR23" s="47">
        <v>228.0007668459788</v>
      </c>
      <c r="AS23" s="47">
        <v>240.23752698649321</v>
      </c>
      <c r="AT23" s="47">
        <v>271.26220218848238</v>
      </c>
      <c r="AU23" s="47">
        <v>220.80970914970897</v>
      </c>
      <c r="AV23" s="47">
        <v>230.47711165610508</v>
      </c>
      <c r="AW23" s="47">
        <v>242.41955326002267</v>
      </c>
      <c r="AX23" s="47">
        <v>274.0150112355027</v>
      </c>
      <c r="AY23" s="16" t="str">
        <f t="shared" si="4"/>
        <v/>
      </c>
    </row>
    <row r="24" spans="1:51" x14ac:dyDescent="0.3">
      <c r="A24" s="9">
        <v>22</v>
      </c>
      <c r="B24" s="51">
        <v>0.24059189206228565</v>
      </c>
      <c r="C24" s="52">
        <v>0.21996972988551838</v>
      </c>
      <c r="D24" s="52">
        <v>0.20260369857876695</v>
      </c>
      <c r="E24" s="52">
        <v>0.18777903770714988</v>
      </c>
      <c r="F24" s="52">
        <v>0.17108756768873656</v>
      </c>
      <c r="G24" s="52">
        <v>0.18777903770714988</v>
      </c>
      <c r="H24" s="52">
        <v>0.17108756768873656</v>
      </c>
      <c r="I24" s="52">
        <v>0.15397881091986285</v>
      </c>
      <c r="J24" s="52">
        <v>0.13998073719987528</v>
      </c>
      <c r="K24" s="16" t="str">
        <f t="shared" si="0"/>
        <v/>
      </c>
      <c r="L24" s="20">
        <v>21.892199999999999</v>
      </c>
      <c r="M24" s="20">
        <v>23.54</v>
      </c>
      <c r="N24" s="20">
        <v>27.071000000000002</v>
      </c>
      <c r="O24" s="20">
        <v>33.756360000000001</v>
      </c>
      <c r="P24" s="20">
        <v>48.63364</v>
      </c>
      <c r="Q24" s="20">
        <v>25.893999999999998</v>
      </c>
      <c r="R24" s="20">
        <v>31.779</v>
      </c>
      <c r="S24" s="20">
        <v>38.841000000000001</v>
      </c>
      <c r="T24" s="20">
        <v>54.142000000000003</v>
      </c>
      <c r="U24" s="16" t="str">
        <f t="shared" si="1"/>
        <v/>
      </c>
      <c r="V24" s="47">
        <v>72.873307175516828</v>
      </c>
      <c r="W24" s="47">
        <v>76.286783507485268</v>
      </c>
      <c r="X24" s="47">
        <v>85.819184607911978</v>
      </c>
      <c r="Y24" s="47">
        <v>105.05959394913127</v>
      </c>
      <c r="Z24" s="47">
        <v>148.31409437427314</v>
      </c>
      <c r="AA24" s="47">
        <v>80.589646683434026</v>
      </c>
      <c r="AB24" s="47">
        <v>96.913856440110706</v>
      </c>
      <c r="AC24" s="47">
        <v>116.05489535887862</v>
      </c>
      <c r="AD24" s="47">
        <v>159.1403898897068</v>
      </c>
      <c r="AE24" s="16" t="str">
        <f t="shared" si="2"/>
        <v/>
      </c>
      <c r="AF24" s="47">
        <v>240.40634815387446</v>
      </c>
      <c r="AG24" s="47">
        <v>238.46802919332217</v>
      </c>
      <c r="AH24" s="47">
        <v>242.53440043878695</v>
      </c>
      <c r="AI24" s="47">
        <v>255.31960947296679</v>
      </c>
      <c r="AJ24" s="47">
        <v>287.70970343275906</v>
      </c>
      <c r="AK24" s="47">
        <v>235.07738886019121</v>
      </c>
      <c r="AL24" s="47">
        <v>245.18999774990223</v>
      </c>
      <c r="AM24" s="47">
        <v>257.68685882943532</v>
      </c>
      <c r="AN24" s="47">
        <v>290.69674950661727</v>
      </c>
      <c r="AO24" s="16" t="str">
        <f t="shared" si="3"/>
        <v/>
      </c>
      <c r="AP24" s="47">
        <v>229.30364526607414</v>
      </c>
      <c r="AQ24" s="47">
        <v>227.65885560601816</v>
      </c>
      <c r="AR24" s="47">
        <v>231.96063357030351</v>
      </c>
      <c r="AS24" s="47">
        <v>244.93883504771995</v>
      </c>
      <c r="AT24" s="47">
        <v>277.53796240878933</v>
      </c>
      <c r="AU24" s="47">
        <v>224.69661443494431</v>
      </c>
      <c r="AV24" s="47">
        <v>235.01825672593253</v>
      </c>
      <c r="AW24" s="47">
        <v>247.72081695974356</v>
      </c>
      <c r="AX24" s="47">
        <v>280.89291957196309</v>
      </c>
      <c r="AY24" s="16" t="str">
        <f t="shared" si="4"/>
        <v/>
      </c>
    </row>
    <row r="25" spans="1:51" x14ac:dyDescent="0.3">
      <c r="A25" s="9">
        <v>23</v>
      </c>
      <c r="B25" s="51">
        <v>0.23530351237926458</v>
      </c>
      <c r="C25" s="52">
        <v>0.21513463988961334</v>
      </c>
      <c r="D25" s="52">
        <v>0.19815032621411752</v>
      </c>
      <c r="E25" s="52">
        <v>0.18365152185698705</v>
      </c>
      <c r="F25" s="52">
        <v>0.16732694213636601</v>
      </c>
      <c r="G25" s="52">
        <v>0.18365152185698705</v>
      </c>
      <c r="H25" s="52">
        <v>0.16732694213636601</v>
      </c>
      <c r="I25" s="52">
        <v>0.15059424792272932</v>
      </c>
      <c r="J25" s="52">
        <v>0.13690386174793573</v>
      </c>
      <c r="K25" s="16" t="str">
        <f t="shared" si="0"/>
        <v/>
      </c>
      <c r="L25" s="20">
        <v>22.8873</v>
      </c>
      <c r="M25" s="20">
        <v>24.61</v>
      </c>
      <c r="N25" s="20">
        <v>28.301500000000001</v>
      </c>
      <c r="O25" s="20">
        <v>35.29074</v>
      </c>
      <c r="P25" s="20">
        <v>50.844259999999998</v>
      </c>
      <c r="Q25" s="20">
        <v>27.071000000000002</v>
      </c>
      <c r="R25" s="20">
        <v>33.223500000000001</v>
      </c>
      <c r="S25" s="20">
        <v>40.606499999999997</v>
      </c>
      <c r="T25" s="20">
        <v>56.603000000000002</v>
      </c>
      <c r="U25" s="16" t="str">
        <f t="shared" si="1"/>
        <v/>
      </c>
      <c r="V25" s="47">
        <v>75.658855744233961</v>
      </c>
      <c r="W25" s="47">
        <v>79.263045236551463</v>
      </c>
      <c r="X25" s="47">
        <v>89.221762711087095</v>
      </c>
      <c r="Y25" s="47">
        <v>109.27969632973242</v>
      </c>
      <c r="Z25" s="47">
        <v>154.35536180270242</v>
      </c>
      <c r="AA25" s="47">
        <v>83.826824241775213</v>
      </c>
      <c r="AB25" s="47">
        <v>100.86144164261775</v>
      </c>
      <c r="AC25" s="47">
        <v>120.84666291106613</v>
      </c>
      <c r="AD25" s="47">
        <v>165.78093251436351</v>
      </c>
      <c r="AE25" s="16" t="str">
        <f t="shared" si="2"/>
        <v/>
      </c>
      <c r="AF25" s="47">
        <v>243.65081773676195</v>
      </c>
      <c r="AG25" s="47">
        <v>241.97946612951603</v>
      </c>
      <c r="AH25" s="47">
        <v>246.4809615278979</v>
      </c>
      <c r="AI25" s="47">
        <v>260.0066509925976</v>
      </c>
      <c r="AJ25" s="47">
        <v>293.96933552097846</v>
      </c>
      <c r="AK25" s="47">
        <v>238.95132764274129</v>
      </c>
      <c r="AL25" s="47">
        <v>249.71767769903491</v>
      </c>
      <c r="AM25" s="47">
        <v>262.97436447895439</v>
      </c>
      <c r="AN25" s="47">
        <v>297.55963845653451</v>
      </c>
      <c r="AO25" s="16" t="str">
        <f t="shared" si="3"/>
        <v/>
      </c>
      <c r="AP25" s="47">
        <v>232.62489734937714</v>
      </c>
      <c r="AQ25" s="47">
        <v>231.23688144998167</v>
      </c>
      <c r="AR25" s="47">
        <v>235.96592003238871</v>
      </c>
      <c r="AS25" s="47">
        <v>249.67836249967539</v>
      </c>
      <c r="AT25" s="47">
        <v>283.84353342687513</v>
      </c>
      <c r="AU25" s="47">
        <v>228.62303914981905</v>
      </c>
      <c r="AV25" s="47">
        <v>239.59187560493146</v>
      </c>
      <c r="AW25" s="47">
        <v>253.04803354418098</v>
      </c>
      <c r="AX25" s="47">
        <v>287.79075846815402</v>
      </c>
      <c r="AY25" s="16" t="str">
        <f t="shared" si="4"/>
        <v/>
      </c>
    </row>
    <row r="26" spans="1:51" x14ac:dyDescent="0.3">
      <c r="A26" s="9">
        <v>24</v>
      </c>
      <c r="B26" s="51">
        <v>0.23034919936681925</v>
      </c>
      <c r="C26" s="52">
        <v>0.21060498227823479</v>
      </c>
      <c r="D26" s="52">
        <v>0.19397827315100563</v>
      </c>
      <c r="E26" s="52">
        <v>0.17978474096922478</v>
      </c>
      <c r="F26" s="52">
        <v>0.16380387510529371</v>
      </c>
      <c r="G26" s="52">
        <v>0.17978474096922478</v>
      </c>
      <c r="H26" s="52">
        <v>0.16380387510529371</v>
      </c>
      <c r="I26" s="52">
        <v>0.14742348759476429</v>
      </c>
      <c r="J26" s="52">
        <v>0.13402135235887669</v>
      </c>
      <c r="K26" s="16" t="str">
        <f t="shared" si="0"/>
        <v/>
      </c>
      <c r="L26" s="20">
        <v>23.882400000000001</v>
      </c>
      <c r="M26" s="20">
        <v>25.68</v>
      </c>
      <c r="N26" s="20">
        <v>29.532</v>
      </c>
      <c r="O26" s="20">
        <v>36.825119999999998</v>
      </c>
      <c r="P26" s="20">
        <v>53.054879999999997</v>
      </c>
      <c r="Q26" s="20">
        <v>28.248000000000001</v>
      </c>
      <c r="R26" s="20">
        <v>34.667999999999999</v>
      </c>
      <c r="S26" s="20">
        <v>42.372</v>
      </c>
      <c r="T26" s="20">
        <v>59.064</v>
      </c>
      <c r="U26" s="16" t="str">
        <f t="shared" si="1"/>
        <v/>
      </c>
      <c r="V26" s="47">
        <v>78.440173282544905</v>
      </c>
      <c r="W26" s="47">
        <v>82.23466741392015</v>
      </c>
      <c r="X26" s="47">
        <v>92.619069393428646</v>
      </c>
      <c r="Y26" s="47">
        <v>113.49340561641884</v>
      </c>
      <c r="Z26" s="47">
        <v>160.38785819878606</v>
      </c>
      <c r="AA26" s="47">
        <v>87.059097753180424</v>
      </c>
      <c r="AB26" s="47">
        <v>104.80329553163659</v>
      </c>
      <c r="AC26" s="47">
        <v>125.63189234446696</v>
      </c>
      <c r="AD26" s="47">
        <v>172.41298605915674</v>
      </c>
      <c r="AE26" s="16" t="str">
        <f t="shared" si="2"/>
        <v/>
      </c>
      <c r="AF26" s="47">
        <v>246.95786571562786</v>
      </c>
      <c r="AG26" s="47">
        <v>245.54287279414626</v>
      </c>
      <c r="AH26" s="47">
        <v>250.47131682551878</v>
      </c>
      <c r="AI26" s="47">
        <v>264.73066234826308</v>
      </c>
      <c r="AJ26" s="47">
        <v>300.25795803873422</v>
      </c>
      <c r="AK26" s="47">
        <v>242.86346804238053</v>
      </c>
      <c r="AL26" s="47">
        <v>254.27686261764319</v>
      </c>
      <c r="AM26" s="47">
        <v>268.28716206605191</v>
      </c>
      <c r="AN26" s="47">
        <v>304.44208550880398</v>
      </c>
      <c r="AO26" s="16" t="str">
        <f t="shared" si="3"/>
        <v/>
      </c>
      <c r="AP26" s="47">
        <v>236.00292019217412</v>
      </c>
      <c r="AQ26" s="47">
        <v>234.86193054883958</v>
      </c>
      <c r="AR26" s="47">
        <v>240.01070228851299</v>
      </c>
      <c r="AS26" s="47">
        <v>254.45106501062969</v>
      </c>
      <c r="AT26" s="47">
        <v>290.17481804082911</v>
      </c>
      <c r="AU26" s="47">
        <v>232.58387070474714</v>
      </c>
      <c r="AV26" s="47">
        <v>244.19372261973814</v>
      </c>
      <c r="AW26" s="47">
        <v>258.3977474852623</v>
      </c>
      <c r="AX26" s="47">
        <v>294.70572235945161</v>
      </c>
      <c r="AY26" s="16" t="str">
        <f t="shared" si="4"/>
        <v/>
      </c>
    </row>
    <row r="27" spans="1:51" x14ac:dyDescent="0.3">
      <c r="A27" s="9">
        <v>25</v>
      </c>
      <c r="B27" s="51">
        <v>0.22569520044293651</v>
      </c>
      <c r="C27" s="52">
        <v>0.20634989754782748</v>
      </c>
      <c r="D27" s="52">
        <v>0.19005911616247279</v>
      </c>
      <c r="E27" s="52">
        <v>0.17615235156521869</v>
      </c>
      <c r="F27" s="52">
        <v>0.16049436475942144</v>
      </c>
      <c r="G27" s="52">
        <v>0.17615235156521869</v>
      </c>
      <c r="H27" s="52">
        <v>0.16049436475942144</v>
      </c>
      <c r="I27" s="52">
        <v>0.14444492828347932</v>
      </c>
      <c r="J27" s="52">
        <v>0.13131357116679943</v>
      </c>
      <c r="K27" s="16" t="str">
        <f t="shared" si="0"/>
        <v/>
      </c>
      <c r="L27" s="20">
        <v>24.877500000000001</v>
      </c>
      <c r="M27" s="20">
        <v>26.75</v>
      </c>
      <c r="N27" s="20">
        <v>30.762499999999999</v>
      </c>
      <c r="O27" s="20">
        <v>38.359499999999997</v>
      </c>
      <c r="P27" s="20">
        <v>55.265500000000003</v>
      </c>
      <c r="Q27" s="20">
        <v>29.425000000000001</v>
      </c>
      <c r="R27" s="20">
        <v>36.112499999999997</v>
      </c>
      <c r="S27" s="20">
        <v>44.137500000000003</v>
      </c>
      <c r="T27" s="20">
        <v>61.524999999999999</v>
      </c>
      <c r="U27" s="16" t="str">
        <f t="shared" si="1"/>
        <v/>
      </c>
      <c r="V27" s="47">
        <v>81.217400600366645</v>
      </c>
      <c r="W27" s="47">
        <v>85.201847425141708</v>
      </c>
      <c r="X27" s="47">
        <v>96.011356792292787</v>
      </c>
      <c r="Y27" s="47">
        <v>117.70104893232609</v>
      </c>
      <c r="Z27" s="47">
        <v>166.41205733185356</v>
      </c>
      <c r="AA27" s="47">
        <v>90.286718148925175</v>
      </c>
      <c r="AB27" s="47">
        <v>108.7397276853835</v>
      </c>
      <c r="AC27" s="47">
        <v>130.41095113138158</v>
      </c>
      <c r="AD27" s="47">
        <v>179.03703936814105</v>
      </c>
      <c r="AE27" s="16" t="str">
        <f t="shared" si="2"/>
        <v/>
      </c>
      <c r="AF27" s="47">
        <v>250.31965929055704</v>
      </c>
      <c r="AG27" s="47">
        <v>249.15178541217546</v>
      </c>
      <c r="AH27" s="47">
        <v>254.50001616842218</v>
      </c>
      <c r="AI27" s="47">
        <v>269.48699090138348</v>
      </c>
      <c r="AJ27" s="47">
        <v>306.57177942757397</v>
      </c>
      <c r="AK27" s="47">
        <v>246.80909439250453</v>
      </c>
      <c r="AL27" s="47">
        <v>258.86362512382163</v>
      </c>
      <c r="AM27" s="47">
        <v>273.62204470108406</v>
      </c>
      <c r="AN27" s="47">
        <v>311.34147738404562</v>
      </c>
      <c r="AO27" s="16" t="str">
        <f t="shared" si="3"/>
        <v/>
      </c>
      <c r="AP27" s="47">
        <v>239.43055903205124</v>
      </c>
      <c r="AQ27" s="47">
        <v>238.52810809270193</v>
      </c>
      <c r="AR27" s="47">
        <v>244.09001864728162</v>
      </c>
      <c r="AS27" s="47">
        <v>259.25271687142424</v>
      </c>
      <c r="AT27" s="47">
        <v>296.52838931905751</v>
      </c>
      <c r="AU27" s="47">
        <v>236.57482036254532</v>
      </c>
      <c r="AV27" s="47">
        <v>248.82023501530517</v>
      </c>
      <c r="AW27" s="47">
        <v>263.76705947365417</v>
      </c>
      <c r="AX27" s="47">
        <v>301.63546343797293</v>
      </c>
      <c r="AY27" s="16" t="str">
        <f t="shared" si="4"/>
        <v/>
      </c>
    </row>
    <row r="28" spans="1:51" x14ac:dyDescent="0.3">
      <c r="A28" s="9">
        <v>26</v>
      </c>
      <c r="B28" s="51">
        <v>0.22131235215053227</v>
      </c>
      <c r="C28" s="52">
        <v>0.20234272196620098</v>
      </c>
      <c r="D28" s="52">
        <v>0.18636829654781659</v>
      </c>
      <c r="E28" s="52">
        <v>0.17273159192236665</v>
      </c>
      <c r="F28" s="52">
        <v>0.15737767264037855</v>
      </c>
      <c r="G28" s="52">
        <v>0.17273159192236665</v>
      </c>
      <c r="H28" s="52">
        <v>0.15737767264037855</v>
      </c>
      <c r="I28" s="52">
        <v>0.14163990537634066</v>
      </c>
      <c r="J28" s="52">
        <v>0.12876355034212789</v>
      </c>
      <c r="K28" s="16" t="str">
        <f t="shared" si="0"/>
        <v/>
      </c>
      <c r="L28" s="20">
        <v>25.872599999999998</v>
      </c>
      <c r="M28" s="20">
        <v>27.82</v>
      </c>
      <c r="N28" s="20">
        <v>31.992999999999999</v>
      </c>
      <c r="O28" s="20">
        <v>39.893880000000003</v>
      </c>
      <c r="P28" s="20">
        <v>57.476120000000002</v>
      </c>
      <c r="Q28" s="20">
        <v>30.602</v>
      </c>
      <c r="R28" s="20">
        <v>37.557000000000002</v>
      </c>
      <c r="S28" s="20">
        <v>45.902999999999999</v>
      </c>
      <c r="T28" s="20">
        <v>63.985999999999997</v>
      </c>
      <c r="U28" s="16" t="str">
        <f t="shared" si="1"/>
        <v/>
      </c>
      <c r="V28" s="47">
        <v>83.990678671651963</v>
      </c>
      <c r="W28" s="47">
        <v>88.164773358491601</v>
      </c>
      <c r="X28" s="47">
        <v>99.39886039690721</v>
      </c>
      <c r="Y28" s="47">
        <v>121.90292859217756</v>
      </c>
      <c r="Z28" s="47">
        <v>172.42839357631112</v>
      </c>
      <c r="AA28" s="47">
        <v>93.509917330122263</v>
      </c>
      <c r="AB28" s="47">
        <v>112.67102193999033</v>
      </c>
      <c r="AC28" s="47">
        <v>135.18417433491859</v>
      </c>
      <c r="AD28" s="47">
        <v>185.65353673552116</v>
      </c>
      <c r="AE28" s="16" t="str">
        <f t="shared" si="2"/>
        <v/>
      </c>
      <c r="AF28" s="47">
        <v>253.72960351855266</v>
      </c>
      <c r="AG28" s="47">
        <v>252.80075186337973</v>
      </c>
      <c r="AH28" s="47">
        <v>258.56245750722644</v>
      </c>
      <c r="AI28" s="47">
        <v>274.27170730672714</v>
      </c>
      <c r="AJ28" s="47">
        <v>312.90760205199842</v>
      </c>
      <c r="AK28" s="47">
        <v>250.78421909978564</v>
      </c>
      <c r="AL28" s="47">
        <v>263.47464305262571</v>
      </c>
      <c r="AM28" s="47">
        <v>278.97629992052617</v>
      </c>
      <c r="AN28" s="47">
        <v>318.25560889667241</v>
      </c>
      <c r="AO28" s="16" t="str">
        <f t="shared" si="3"/>
        <v/>
      </c>
      <c r="AP28" s="47">
        <v>242.90179262890436</v>
      </c>
      <c r="AQ28" s="47">
        <v>242.23044450806748</v>
      </c>
      <c r="AR28" s="47">
        <v>248.19968211727439</v>
      </c>
      <c r="AS28" s="47">
        <v>264.0797520589598</v>
      </c>
      <c r="AT28" s="47">
        <v>302.90136044261772</v>
      </c>
      <c r="AU28" s="47">
        <v>240.59226385201819</v>
      </c>
      <c r="AV28" s="47">
        <v>253.46840144324494</v>
      </c>
      <c r="AW28" s="47">
        <v>269.15351966101781</v>
      </c>
      <c r="AX28" s="47">
        <v>308.57800347012022</v>
      </c>
      <c r="AY28" s="16" t="str">
        <f t="shared" si="4"/>
        <v/>
      </c>
    </row>
    <row r="29" spans="1:51" x14ac:dyDescent="0.3">
      <c r="A29" s="9">
        <v>27</v>
      </c>
      <c r="B29" s="51">
        <v>0.21717530788422648</v>
      </c>
      <c r="C29" s="52">
        <v>0.19856028149414989</v>
      </c>
      <c r="D29" s="52">
        <v>0.18288446979724332</v>
      </c>
      <c r="E29" s="52">
        <v>0.16950267932427435</v>
      </c>
      <c r="F29" s="52">
        <v>0.15443577449544993</v>
      </c>
      <c r="G29" s="52">
        <v>0.16950267932427435</v>
      </c>
      <c r="H29" s="52">
        <v>0.15443577449544993</v>
      </c>
      <c r="I29" s="52">
        <v>0.13899219704590493</v>
      </c>
      <c r="J29" s="52">
        <v>0.12635654276900452</v>
      </c>
      <c r="K29" s="16" t="str">
        <f t="shared" si="0"/>
        <v/>
      </c>
      <c r="L29" s="20">
        <v>26.867699999999999</v>
      </c>
      <c r="M29" s="20">
        <v>28.89</v>
      </c>
      <c r="N29" s="20">
        <v>33.223500000000001</v>
      </c>
      <c r="O29" s="20">
        <v>41.428260000000002</v>
      </c>
      <c r="P29" s="20">
        <v>59.68674</v>
      </c>
      <c r="Q29" s="20">
        <v>31.779</v>
      </c>
      <c r="R29" s="20">
        <v>39.0015</v>
      </c>
      <c r="S29" s="20">
        <v>47.668500000000002</v>
      </c>
      <c r="T29" s="20">
        <v>66.447000000000003</v>
      </c>
      <c r="U29" s="16" t="str">
        <f t="shared" si="1"/>
        <v/>
      </c>
      <c r="V29" s="47">
        <v>86.760146459152693</v>
      </c>
      <c r="W29" s="47">
        <v>91.1236237071912</v>
      </c>
      <c r="X29" s="47">
        <v>102.78180003781509</v>
      </c>
      <c r="Y29" s="47">
        <v>126.09932430184331</v>
      </c>
      <c r="Z29" s="47">
        <v>178.43726608017781</v>
      </c>
      <c r="AA29" s="47">
        <v>96.728909854970468</v>
      </c>
      <c r="AB29" s="47">
        <v>116.59743911337853</v>
      </c>
      <c r="AC29" s="47">
        <v>139.95186836428664</v>
      </c>
      <c r="AD29" s="47">
        <v>192.26288330317581</v>
      </c>
      <c r="AE29" s="16" t="str">
        <f t="shared" si="2"/>
        <v/>
      </c>
      <c r="AF29" s="47">
        <v>257.18210567805846</v>
      </c>
      <c r="AG29" s="47">
        <v>256.48514101247082</v>
      </c>
      <c r="AH29" s="47">
        <v>262.65472816971561</v>
      </c>
      <c r="AI29" s="47">
        <v>279.08147065699023</v>
      </c>
      <c r="AJ29" s="47">
        <v>319.26271145504325</v>
      </c>
      <c r="AK29" s="47">
        <v>254.78544736495508</v>
      </c>
      <c r="AL29" s="47">
        <v>268.10708751658882</v>
      </c>
      <c r="AM29" s="47">
        <v>284.347618543799</v>
      </c>
      <c r="AN29" s="47">
        <v>325.18260746977393</v>
      </c>
      <c r="AO29" s="16" t="str">
        <f t="shared" si="3"/>
        <v/>
      </c>
      <c r="AP29" s="47">
        <v>246.41151722072337</v>
      </c>
      <c r="AQ29" s="47">
        <v>245.96472082573717</v>
      </c>
      <c r="AR29" s="47">
        <v>252.33613516619391</v>
      </c>
      <c r="AS29" s="47">
        <v>268.92914098281523</v>
      </c>
      <c r="AT29" s="47">
        <v>309.29128369272519</v>
      </c>
      <c r="AU29" s="47">
        <v>244.6331176907801</v>
      </c>
      <c r="AV29" s="47">
        <v>258.1356597542707</v>
      </c>
      <c r="AW29" s="47">
        <v>274.5550445809489</v>
      </c>
      <c r="AX29" s="47">
        <v>315.53166517376849</v>
      </c>
      <c r="AY29" s="16" t="str">
        <f t="shared" si="4"/>
        <v/>
      </c>
    </row>
    <row r="30" spans="1:51" x14ac:dyDescent="0.3">
      <c r="A30" s="9">
        <v>28</v>
      </c>
      <c r="B30" s="51">
        <v>0.213261918740316</v>
      </c>
      <c r="C30" s="52">
        <v>0.19498232570543164</v>
      </c>
      <c r="D30" s="52">
        <v>0.1795889842023714</v>
      </c>
      <c r="E30" s="52">
        <v>0.16644832682171007</v>
      </c>
      <c r="F30" s="52">
        <v>0.15165291999311356</v>
      </c>
      <c r="G30" s="52">
        <v>0.16644832682171007</v>
      </c>
      <c r="H30" s="52">
        <v>0.15165291999311356</v>
      </c>
      <c r="I30" s="52">
        <v>0.13648762799380221</v>
      </c>
      <c r="J30" s="52">
        <v>0.12407966181254743</v>
      </c>
      <c r="K30" s="16" t="str">
        <f t="shared" si="0"/>
        <v/>
      </c>
      <c r="L30" s="20">
        <v>27.8628</v>
      </c>
      <c r="M30" s="20">
        <v>29.96</v>
      </c>
      <c r="N30" s="20">
        <v>34.454000000000001</v>
      </c>
      <c r="O30" s="20">
        <v>42.96264</v>
      </c>
      <c r="P30" s="20">
        <v>61.897359999999999</v>
      </c>
      <c r="Q30" s="20">
        <v>32.956000000000003</v>
      </c>
      <c r="R30" s="20">
        <v>40.445999999999998</v>
      </c>
      <c r="S30" s="20">
        <v>49.433999999999997</v>
      </c>
      <c r="T30" s="20">
        <v>68.908000000000001</v>
      </c>
      <c r="U30" s="16" t="str">
        <f t="shared" si="1"/>
        <v/>
      </c>
      <c r="V30" s="47">
        <v>89.525939497841193</v>
      </c>
      <c r="W30" s="47">
        <v>94.078567401657935</v>
      </c>
      <c r="X30" s="47">
        <v>106.1603809348757</v>
      </c>
      <c r="Y30" s="47">
        <v>130.29049519251458</v>
      </c>
      <c r="Z30" s="47">
        <v>184.43904243655498</v>
      </c>
      <c r="AA30" s="47">
        <v>99.943894499139503</v>
      </c>
      <c r="AB30" s="47">
        <v>120.51921940433166</v>
      </c>
      <c r="AC30" s="47">
        <v>144.71431420865778</v>
      </c>
      <c r="AD30" s="47">
        <v>198.86544966057323</v>
      </c>
      <c r="AE30" s="16" t="str">
        <f t="shared" si="2"/>
        <v/>
      </c>
      <c r="AF30" s="47">
        <v>260.67239164045577</v>
      </c>
      <c r="AG30" s="47">
        <v>260.20099371762041</v>
      </c>
      <c r="AH30" s="47">
        <v>266.77348057563876</v>
      </c>
      <c r="AI30" s="47">
        <v>283.91342275759956</v>
      </c>
      <c r="AJ30" s="47">
        <v>325.63478947333323</v>
      </c>
      <c r="AK30" s="47">
        <v>258.80987106567471</v>
      </c>
      <c r="AL30" s="47">
        <v>272.75853496821463</v>
      </c>
      <c r="AM30" s="47">
        <v>289.73402298388146</v>
      </c>
      <c r="AN30" s="47">
        <v>332.12087376086032</v>
      </c>
      <c r="AO30" s="16" t="str">
        <f t="shared" si="3"/>
        <v/>
      </c>
      <c r="AP30" s="47">
        <v>249.95537819740616</v>
      </c>
      <c r="AQ30" s="47">
        <v>249.72733225371843</v>
      </c>
      <c r="AR30" s="47">
        <v>256.49633603386081</v>
      </c>
      <c r="AS30" s="47">
        <v>273.79829388877948</v>
      </c>
      <c r="AT30" s="47">
        <v>315.6960712391047</v>
      </c>
      <c r="AU30" s="47">
        <v>248.69474219685455</v>
      </c>
      <c r="AV30" s="47">
        <v>262.81981673398599</v>
      </c>
      <c r="AW30" s="47">
        <v>279.9698518308611</v>
      </c>
      <c r="AX30" s="47">
        <v>322.49501827442828</v>
      </c>
      <c r="AY30" s="16" t="str">
        <f t="shared" si="4"/>
        <v/>
      </c>
    </row>
    <row r="31" spans="1:51" x14ac:dyDescent="0.3">
      <c r="A31" s="9">
        <v>29</v>
      </c>
      <c r="B31" s="51">
        <v>0.20955273285594284</v>
      </c>
      <c r="C31" s="52">
        <v>0.19159107003971923</v>
      </c>
      <c r="D31" s="52">
        <v>0.17646545924710985</v>
      </c>
      <c r="E31" s="52">
        <v>0.1635533524729311</v>
      </c>
      <c r="F31" s="52">
        <v>0.1490152766975594</v>
      </c>
      <c r="G31" s="52">
        <v>0.1635533524729311</v>
      </c>
      <c r="H31" s="52">
        <v>0.1490152766975594</v>
      </c>
      <c r="I31" s="52">
        <v>0.13411374902780343</v>
      </c>
      <c r="J31" s="52">
        <v>0.1219215900252759</v>
      </c>
      <c r="K31" s="16" t="str">
        <f t="shared" si="0"/>
        <v/>
      </c>
      <c r="L31" s="20">
        <v>28.857900000000001</v>
      </c>
      <c r="M31" s="20">
        <v>31.03</v>
      </c>
      <c r="N31" s="20">
        <v>35.6845</v>
      </c>
      <c r="O31" s="20">
        <v>44.497019999999999</v>
      </c>
      <c r="P31" s="20">
        <v>64.107979999999998</v>
      </c>
      <c r="Q31" s="20">
        <v>34.133000000000003</v>
      </c>
      <c r="R31" s="20">
        <v>41.890500000000003</v>
      </c>
      <c r="S31" s="20">
        <v>51.1995</v>
      </c>
      <c r="T31" s="20">
        <v>71.369</v>
      </c>
      <c r="U31" s="16" t="str">
        <f t="shared" si="1"/>
        <v/>
      </c>
      <c r="V31" s="47">
        <v>92.288189003130384</v>
      </c>
      <c r="W31" s="47">
        <v>97.029764047787708</v>
      </c>
      <c r="X31" s="47">
        <v>109.53479474574132</v>
      </c>
      <c r="Y31" s="47">
        <v>134.47668168047321</v>
      </c>
      <c r="Z31" s="47">
        <v>190.4340619153576</v>
      </c>
      <c r="AA31" s="47">
        <v>103.15505568237135</v>
      </c>
      <c r="AB31" s="47">
        <v>124.43658450422689</v>
      </c>
      <c r="AC31" s="47">
        <v>149.4717702309807</v>
      </c>
      <c r="AD31" s="47">
        <v>205.46157578340365</v>
      </c>
      <c r="AE31" s="16" t="str">
        <f t="shared" si="2"/>
        <v/>
      </c>
      <c r="AF31" s="47">
        <v>264.1963612988219</v>
      </c>
      <c r="AG31" s="47">
        <v>263.94490523490953</v>
      </c>
      <c r="AH31" s="47">
        <v>270.91583396274967</v>
      </c>
      <c r="AI31" s="47">
        <v>288.76510443071203</v>
      </c>
      <c r="AJ31" s="47">
        <v>332.02184541723636</v>
      </c>
      <c r="AK31" s="47">
        <v>262.85498470220676</v>
      </c>
      <c r="AL31" s="47">
        <v>277.42689745363623</v>
      </c>
      <c r="AM31" s="47">
        <v>295.13381032539303</v>
      </c>
      <c r="AN31" s="47">
        <v>339.06903452362207</v>
      </c>
      <c r="AO31" s="16" t="str">
        <f t="shared" si="3"/>
        <v/>
      </c>
      <c r="AP31" s="47">
        <v>253.52963760518116</v>
      </c>
      <c r="AQ31" s="47">
        <v>253.51518052438053</v>
      </c>
      <c r="AR31" s="47">
        <v>260.67766886367463</v>
      </c>
      <c r="AS31" s="47">
        <v>278.68498441594897</v>
      </c>
      <c r="AT31" s="47">
        <v>322.11393242874146</v>
      </c>
      <c r="AU31" s="47">
        <v>252.7748646874438</v>
      </c>
      <c r="AV31" s="47">
        <v>267.51898446514122</v>
      </c>
      <c r="AW31" s="47">
        <v>285.3964082318127</v>
      </c>
      <c r="AX31" s="47">
        <v>329.46683670479428</v>
      </c>
      <c r="AY31" s="16" t="str">
        <f t="shared" si="4"/>
        <v/>
      </c>
    </row>
    <row r="32" spans="1:51" x14ac:dyDescent="0.3">
      <c r="A32" s="9">
        <v>30</v>
      </c>
      <c r="B32" s="53">
        <v>0.20603058733874371</v>
      </c>
      <c r="C32" s="54">
        <v>0.18837082270970856</v>
      </c>
      <c r="D32" s="54">
        <v>0.17349944196946845</v>
      </c>
      <c r="E32" s="54">
        <v>0.16080436084975125</v>
      </c>
      <c r="F32" s="54">
        <v>0.14651063988532895</v>
      </c>
      <c r="G32" s="54">
        <v>0.16080436084975125</v>
      </c>
      <c r="H32" s="54">
        <v>0.14651063988532895</v>
      </c>
      <c r="I32" s="54">
        <v>0.13185957589679601</v>
      </c>
      <c r="J32" s="54">
        <v>0.11987234172436</v>
      </c>
      <c r="K32" s="16">
        <f>IF(ISNA(MATCH($B$33,B32:J32,0)),"",MATCH($B$33,B32:J32,0))</f>
        <v>9</v>
      </c>
      <c r="L32" s="21">
        <v>29.853000000000002</v>
      </c>
      <c r="M32" s="21">
        <v>32.1</v>
      </c>
      <c r="N32" s="21">
        <v>36.914999999999999</v>
      </c>
      <c r="O32" s="21">
        <v>46.031399999999998</v>
      </c>
      <c r="P32" s="21">
        <v>66.318600000000004</v>
      </c>
      <c r="Q32" s="21">
        <v>35.31</v>
      </c>
      <c r="R32" s="21">
        <v>43.335000000000001</v>
      </c>
      <c r="S32" s="21">
        <v>52.965000000000003</v>
      </c>
      <c r="T32" s="21">
        <v>73.83</v>
      </c>
      <c r="U32" s="16" t="str">
        <f>IF(ISNA(MATCH($L$33,L32:T32,0)),"",MATCH($L$33,L32:T32,0))</f>
        <v/>
      </c>
      <c r="V32" s="48">
        <v>95.047021342989339</v>
      </c>
      <c r="W32" s="48">
        <v>99.977364289198221</v>
      </c>
      <c r="X32" s="48">
        <v>112.90522058074711</v>
      </c>
      <c r="Y32" s="48">
        <v>138.65810715516784</v>
      </c>
      <c r="Z32" s="48">
        <v>196.42263830911634</v>
      </c>
      <c r="AA32" s="48">
        <v>106.3625647633784</v>
      </c>
      <c r="AB32" s="48">
        <v>128.34973945658618</v>
      </c>
      <c r="AC32" s="48">
        <v>154.22447458969845</v>
      </c>
      <c r="AD32" s="48">
        <v>212.05157442131608</v>
      </c>
      <c r="AE32" s="16" t="str">
        <f t="shared" si="2"/>
        <v/>
      </c>
      <c r="AF32" s="48">
        <v>267.75047366998393</v>
      </c>
      <c r="AG32" s="48">
        <v>267.71393154269572</v>
      </c>
      <c r="AH32" s="48">
        <v>275.07929597195908</v>
      </c>
      <c r="AI32" s="48">
        <v>293.6343886628033</v>
      </c>
      <c r="AJ32" s="48">
        <v>338.42216107806962</v>
      </c>
      <c r="AK32" s="48">
        <v>266.91861821975573</v>
      </c>
      <c r="AL32" s="48">
        <v>282.11036680396734</v>
      </c>
      <c r="AM32" s="48">
        <v>300.54550673343675</v>
      </c>
      <c r="AN32" s="48">
        <v>346.02590486166753</v>
      </c>
      <c r="AO32" s="16" t="str">
        <f t="shared" si="3"/>
        <v/>
      </c>
      <c r="AP32" s="48">
        <v>257.13106886853438</v>
      </c>
      <c r="AQ32" s="48">
        <v>257.32558816010754</v>
      </c>
      <c r="AR32" s="48">
        <v>264.87787201513748</v>
      </c>
      <c r="AS32" s="48">
        <v>283.58728855923675</v>
      </c>
      <c r="AT32" s="48">
        <v>328.54332369937487</v>
      </c>
      <c r="AU32" s="48">
        <v>256.87151811618912</v>
      </c>
      <c r="AV32" s="48">
        <v>272.23152942527258</v>
      </c>
      <c r="AW32" s="48">
        <v>290.83338832617699</v>
      </c>
      <c r="AX32" s="48">
        <v>336.4460643536006</v>
      </c>
      <c r="AY32" s="16" t="str">
        <f t="shared" si="4"/>
        <v/>
      </c>
    </row>
    <row r="33" spans="1:51" ht="21" x14ac:dyDescent="0.4">
      <c r="A33" s="23" t="s">
        <v>18</v>
      </c>
      <c r="B33" s="75" cm="1">
        <f t="array" ref="B33">MIN(IF(ISNUMBER(B3:J32),B3:J32))</f>
        <v>0.11987234172436</v>
      </c>
      <c r="C33" s="76"/>
      <c r="D33" s="76"/>
      <c r="E33" s="76"/>
      <c r="F33" s="76"/>
      <c r="G33" s="76"/>
      <c r="H33" s="76"/>
      <c r="I33" s="76"/>
      <c r="J33" s="76"/>
      <c r="K33" s="43"/>
      <c r="L33" s="78" cm="1">
        <f t="array" ref="L33">MIN(IF(ISNUMBER(L3:T32),L3:T32))</f>
        <v>3.0687600000000002</v>
      </c>
      <c r="M33" s="78"/>
      <c r="N33" s="78"/>
      <c r="O33" s="78"/>
      <c r="P33" s="78"/>
      <c r="Q33" s="78"/>
      <c r="R33" s="78"/>
      <c r="S33" s="78"/>
      <c r="T33" s="78"/>
      <c r="U33" s="45"/>
      <c r="V33" s="74" cm="1">
        <f t="array" ref="V33">MIN(IF(ISNUMBER(V3:AD32),V3:AD32))</f>
        <v>18.160826099802527</v>
      </c>
      <c r="W33" s="74"/>
      <c r="X33" s="74"/>
      <c r="Y33" s="74"/>
      <c r="Z33" s="74"/>
      <c r="AA33" s="74"/>
      <c r="AB33" s="74"/>
      <c r="AC33" s="74"/>
      <c r="AD33" s="74"/>
      <c r="AE33" s="45"/>
      <c r="AF33" s="74" cm="1">
        <f t="array" ref="AF33">MIN(IF(ISNUMBER(AF3:AN32),AF3:AN32))</f>
        <v>187.33929799326168</v>
      </c>
      <c r="AG33" s="74"/>
      <c r="AH33" s="74"/>
      <c r="AI33" s="74"/>
      <c r="AJ33" s="74"/>
      <c r="AK33" s="74"/>
      <c r="AL33" s="74"/>
      <c r="AM33" s="74"/>
      <c r="AN33" s="74"/>
      <c r="AO33" s="45"/>
      <c r="AP33" s="74" cm="1">
        <f t="array" ref="AP33">MIN(IF(ISNUMBER(AP3:AX32),AP3:AX32))</f>
        <v>174.88532222197313</v>
      </c>
      <c r="AQ33" s="74"/>
      <c r="AR33" s="74"/>
      <c r="AS33" s="74"/>
      <c r="AT33" s="74"/>
      <c r="AU33" s="74"/>
      <c r="AV33" s="74"/>
      <c r="AW33" s="74"/>
      <c r="AX33" s="74"/>
      <c r="AY33" s="45"/>
    </row>
    <row r="34" spans="1:51" ht="21" hidden="1" x14ac:dyDescent="0.4">
      <c r="A34" s="14" t="s">
        <v>26</v>
      </c>
      <c r="B34" s="34" t="str">
        <f>IF(ISNA(MATCH($B$33,B3:B32,0)),"",INDEX($A$3:$A$32,MATCH($B$33,B3:B32,0)))</f>
        <v/>
      </c>
      <c r="C34" s="34" t="str">
        <f t="shared" ref="C34:J34" si="5">IF(ISNA(MATCH($B$33,C3:C32,0)),"",INDEX($A$3:$A$32,MATCH($B$33,C3:C32,0)))</f>
        <v/>
      </c>
      <c r="D34" s="34" t="str">
        <f t="shared" si="5"/>
        <v/>
      </c>
      <c r="E34" s="34" t="str">
        <f t="shared" si="5"/>
        <v/>
      </c>
      <c r="F34" s="34" t="str">
        <f t="shared" si="5"/>
        <v/>
      </c>
      <c r="G34" s="34" t="str">
        <f t="shared" si="5"/>
        <v/>
      </c>
      <c r="H34" s="34" t="str">
        <f t="shared" si="5"/>
        <v/>
      </c>
      <c r="I34" s="34" t="str">
        <f t="shared" si="5"/>
        <v/>
      </c>
      <c r="J34" s="37">
        <f t="shared" si="5"/>
        <v>30</v>
      </c>
      <c r="K34" s="43"/>
      <c r="L34" s="19" t="str">
        <f>IF(ISNA(MATCH($L$33,L3:L32,0)),"",INDEX($A$3:$A$32,MATCH($L$33,L3:L32,0)))</f>
        <v/>
      </c>
      <c r="M34" s="19" t="str">
        <f t="shared" ref="M34:T34" si="6">IF(ISNA(MATCH($L$33,M3:M32,0)),"",INDEX($A$3:$A$32,MATCH($L$33,M3:M32,0)))</f>
        <v/>
      </c>
      <c r="N34" s="19" t="str">
        <f t="shared" si="6"/>
        <v/>
      </c>
      <c r="O34" s="19">
        <f t="shared" si="6"/>
        <v>2</v>
      </c>
      <c r="P34" s="19" t="str">
        <f t="shared" si="6"/>
        <v/>
      </c>
      <c r="Q34" s="19" t="str">
        <f t="shared" si="6"/>
        <v/>
      </c>
      <c r="R34" s="19" t="str">
        <f t="shared" si="6"/>
        <v/>
      </c>
      <c r="S34" s="19" t="str">
        <f t="shared" si="6"/>
        <v/>
      </c>
      <c r="T34" s="19" t="str">
        <f t="shared" si="6"/>
        <v/>
      </c>
      <c r="U34" s="45"/>
      <c r="V34" s="19" t="str">
        <f>IF(ISNA(MATCH($V$33,V3:V32,0)),"",INDEX($A$3:$A$32,MATCH($V$33,V3:V32,0)))</f>
        <v/>
      </c>
      <c r="W34" s="19" t="str">
        <f t="shared" ref="W34:AD34" si="7">IF(ISNA(MATCH($V$33,W3:W32,0)),"",INDEX($A$3:$A$32,MATCH($V$33,W3:W32,0)))</f>
        <v/>
      </c>
      <c r="X34" s="19" t="str">
        <f t="shared" si="7"/>
        <v/>
      </c>
      <c r="Y34" s="19" t="str">
        <f t="shared" si="7"/>
        <v/>
      </c>
      <c r="Z34" s="19" t="str">
        <f t="shared" si="7"/>
        <v/>
      </c>
      <c r="AA34" s="19">
        <f t="shared" si="7"/>
        <v>3</v>
      </c>
      <c r="AB34" s="19" t="str">
        <f t="shared" si="7"/>
        <v/>
      </c>
      <c r="AC34" s="19" t="str">
        <f t="shared" si="7"/>
        <v/>
      </c>
      <c r="AD34" s="19" t="str">
        <f t="shared" si="7"/>
        <v/>
      </c>
      <c r="AE34" s="45"/>
      <c r="AF34" s="19" t="str">
        <f>IF(ISNA(MATCH($AF$33,AF3:AF32,0)),"",INDEX($A$3:$A$32,MATCH($AF$33,AF3:AF32,0)))</f>
        <v/>
      </c>
      <c r="AG34" s="19" t="str">
        <f t="shared" ref="AG34:AN34" si="8">IF(ISNA(MATCH($AF$33,AG3:AG32,0)),"",INDEX($A$3:$A$32,MATCH($AF$33,AG3:AG32,0)))</f>
        <v/>
      </c>
      <c r="AH34" s="19" t="str">
        <f t="shared" si="8"/>
        <v/>
      </c>
      <c r="AI34" s="19" t="str">
        <f t="shared" si="8"/>
        <v/>
      </c>
      <c r="AJ34" s="19" t="str">
        <f t="shared" si="8"/>
        <v/>
      </c>
      <c r="AK34" s="19" t="str">
        <f t="shared" si="8"/>
        <v/>
      </c>
      <c r="AL34" s="19" t="str">
        <f t="shared" si="8"/>
        <v/>
      </c>
      <c r="AM34" s="19">
        <f t="shared" si="8"/>
        <v>5</v>
      </c>
      <c r="AN34" s="19" t="str">
        <f t="shared" si="8"/>
        <v/>
      </c>
      <c r="AO34" s="45"/>
      <c r="AP34" s="19" t="str">
        <f>IF(ISNA(MATCH($AP$33,AP3:AP32,0)),"",INDEX($A$3:$A$32,MATCH($AP$33,AP3:AP32,0)))</f>
        <v/>
      </c>
      <c r="AQ34" s="19" t="str">
        <f t="shared" ref="AQ34:AX34" si="9">IF(ISNA(MATCH($AP$33,AQ3:AQ32,0)),"",INDEX($A$3:$A$32,MATCH($AP$33,AQ3:AQ32,0)))</f>
        <v/>
      </c>
      <c r="AR34" s="19" t="str">
        <f t="shared" si="9"/>
        <v/>
      </c>
      <c r="AS34" s="19" t="str">
        <f t="shared" si="9"/>
        <v/>
      </c>
      <c r="AT34" s="19" t="str">
        <f t="shared" si="9"/>
        <v/>
      </c>
      <c r="AU34" s="19" t="str">
        <f t="shared" si="9"/>
        <v/>
      </c>
      <c r="AV34" s="19" t="str">
        <f t="shared" si="9"/>
        <v/>
      </c>
      <c r="AW34" s="19">
        <f t="shared" si="9"/>
        <v>5</v>
      </c>
      <c r="AX34" s="19" t="str">
        <f t="shared" si="9"/>
        <v/>
      </c>
      <c r="AY34" s="45"/>
    </row>
    <row r="35" spans="1:51" ht="36.6" x14ac:dyDescent="0.4">
      <c r="A35" s="31" t="s">
        <v>25</v>
      </c>
      <c r="B35" s="26">
        <f>SUM(B34:J34)</f>
        <v>30</v>
      </c>
      <c r="C35" s="26" t="str" cm="1">
        <f t="array" ref="C35">INDEX(B2:J2,D35)</f>
        <v>I</v>
      </c>
      <c r="D35" s="39">
        <f>SUM(K3:K32)</f>
        <v>9</v>
      </c>
      <c r="E35" s="27">
        <f>VLOOKUP(C35,Thrusters[],MATCH("PropellerD_m",Thrusters[#Headers],0))</f>
        <v>5.5</v>
      </c>
      <c r="F35" s="28" t="s">
        <v>27</v>
      </c>
      <c r="G35" s="29">
        <f>VLOOKUP(C35,Thrusters[],MATCH("Power_kW",Thrusters[#Headers],0))</f>
        <v>5500</v>
      </c>
      <c r="H35" s="30" t="s">
        <v>28</v>
      </c>
      <c r="I35" s="39"/>
      <c r="J35" s="39"/>
      <c r="K35" s="43"/>
      <c r="L35" s="40">
        <f>SUM(L34:T34)</f>
        <v>2</v>
      </c>
      <c r="M35" s="26" t="str" cm="1">
        <f t="array" ref="M35">INDEX(L2:T2,N35)</f>
        <v>D</v>
      </c>
      <c r="N35" s="39">
        <f>SUM(U3:U32)</f>
        <v>4</v>
      </c>
      <c r="O35" s="27">
        <f>VLOOKUP(M35,Thrusters[],MATCH("PropellerD_m",Thrusters[#Headers],0))</f>
        <v>4.0999999999999996</v>
      </c>
      <c r="P35" s="28" t="s">
        <v>27</v>
      </c>
      <c r="Q35" s="29">
        <f>VLOOKUP(M35,Thrusters[],MATCH("Power_kW",Thrusters[#Headers],0))</f>
        <v>5500</v>
      </c>
      <c r="R35" s="30" t="s">
        <v>28</v>
      </c>
      <c r="S35" s="39"/>
      <c r="T35" s="39"/>
      <c r="U35" s="45"/>
      <c r="V35" s="40">
        <f>SUM(V34:AD34)</f>
        <v>3</v>
      </c>
      <c r="W35" s="26" t="str" cm="1">
        <f t="array" ref="W35">INDEX(V2:AD2,X35)</f>
        <v>F</v>
      </c>
      <c r="X35" s="39">
        <f>SUM(AE3:AE32)</f>
        <v>6</v>
      </c>
      <c r="Y35" s="27">
        <f>VLOOKUP(W35,Thrusters[],MATCH("PropellerD_m",Thrusters[#Headers],0))</f>
        <v>4.0999999999999996</v>
      </c>
      <c r="Z35" s="28" t="s">
        <v>27</v>
      </c>
      <c r="AA35" s="29">
        <f>VLOOKUP(W35,Thrusters[],MATCH("Power_kW",Thrusters[#Headers],0))</f>
        <v>3200</v>
      </c>
      <c r="AB35" s="30" t="s">
        <v>28</v>
      </c>
      <c r="AC35" s="39"/>
      <c r="AD35" s="39"/>
      <c r="AE35" s="45"/>
      <c r="AF35" s="40">
        <f>SUM(AF34:AN34)</f>
        <v>5</v>
      </c>
      <c r="AG35" s="26" t="str" cm="1">
        <f t="array" ref="AG35">INDEX(AF2:AN2,AH35)</f>
        <v>H</v>
      </c>
      <c r="AH35" s="39">
        <f>SUM(AO3:AO32)</f>
        <v>8</v>
      </c>
      <c r="AI35" s="27">
        <f>VLOOKUP(AG35,Thrusters[],MATCH("PropellerD_m",Thrusters[#Headers],0))</f>
        <v>5</v>
      </c>
      <c r="AJ35" s="28" t="s">
        <v>27</v>
      </c>
      <c r="AK35" s="29">
        <f>VLOOKUP(AG35,Thrusters[],MATCH("Power_kW",Thrusters[#Headers],0))</f>
        <v>4500</v>
      </c>
      <c r="AL35" s="30" t="s">
        <v>28</v>
      </c>
      <c r="AM35" s="39"/>
      <c r="AN35" s="39"/>
      <c r="AO35" s="45"/>
      <c r="AP35" s="40">
        <f>SUM(AP34:AX34)</f>
        <v>5</v>
      </c>
      <c r="AQ35" s="26" t="str" cm="1">
        <f t="array" ref="AQ35">INDEX(AP2:AX2,AR35)</f>
        <v>H</v>
      </c>
      <c r="AR35" s="39">
        <f>SUM(AY3:AY32)</f>
        <v>8</v>
      </c>
      <c r="AS35" s="27">
        <f>VLOOKUP(AQ35,Thrusters[],MATCH("PropellerD_m",Thrusters[#Headers],0))</f>
        <v>5</v>
      </c>
      <c r="AT35" s="28" t="s">
        <v>27</v>
      </c>
      <c r="AU35" s="29">
        <f>VLOOKUP(AQ35,Thrusters[],MATCH("Power_kW",Thrusters[#Headers],0))</f>
        <v>4500</v>
      </c>
      <c r="AV35" s="30" t="s">
        <v>28</v>
      </c>
      <c r="AW35" s="39"/>
      <c r="AX35" s="39"/>
      <c r="AY35" s="45"/>
    </row>
    <row r="36" spans="1:51" ht="36.6" x14ac:dyDescent="0.4">
      <c r="A36" s="22" t="s">
        <v>23</v>
      </c>
      <c r="B36" s="66" cm="1">
        <f t="array" ref="B36">INDEX(B3:J32,$L$35,$N$35)</f>
        <v>0.62279261156861454</v>
      </c>
      <c r="C36" s="66"/>
      <c r="D36" s="66"/>
      <c r="E36" s="66"/>
      <c r="F36" s="66"/>
      <c r="G36" s="66"/>
      <c r="H36" s="66"/>
      <c r="I36" s="66"/>
      <c r="J36" s="67"/>
      <c r="K36" s="43"/>
      <c r="L36" s="68" cm="1">
        <f t="array" ref="L36">INDEX(L3:T32,$L$35,$N$35)</f>
        <v>3.0687600000000002</v>
      </c>
      <c r="M36" s="69"/>
      <c r="N36" s="69"/>
      <c r="O36" s="69"/>
      <c r="P36" s="69"/>
      <c r="Q36" s="69"/>
      <c r="R36" s="69"/>
      <c r="S36" s="69"/>
      <c r="T36" s="70"/>
      <c r="U36" s="45"/>
      <c r="V36" s="71" cm="1">
        <f t="array" ref="V36">INDEX(V3:AD32,$L$35,$N$35)</f>
        <v>20.565394073418055</v>
      </c>
      <c r="W36" s="72"/>
      <c r="X36" s="72"/>
      <c r="Y36" s="72"/>
      <c r="Z36" s="72"/>
      <c r="AA36" s="72"/>
      <c r="AB36" s="72"/>
      <c r="AC36" s="72"/>
      <c r="AD36" s="73"/>
      <c r="AE36" s="45"/>
      <c r="AF36" s="74" cm="1">
        <f t="array" ref="AF36">INDEX(AF3:AN32,$L$35,$N$35)</f>
        <v>291.01773542890396</v>
      </c>
      <c r="AG36" s="74"/>
      <c r="AH36" s="74"/>
      <c r="AI36" s="74"/>
      <c r="AJ36" s="74"/>
      <c r="AK36" s="74"/>
      <c r="AL36" s="74"/>
      <c r="AM36" s="74"/>
      <c r="AN36" s="74"/>
      <c r="AO36" s="45"/>
      <c r="AP36" s="74" cm="1">
        <f t="array" ref="AP36">INDEX(AP3:AX32,$L$35,$N$35)</f>
        <v>268.66535620303222</v>
      </c>
      <c r="AQ36" s="74"/>
      <c r="AR36" s="74"/>
      <c r="AS36" s="74"/>
      <c r="AT36" s="74"/>
      <c r="AU36" s="74"/>
      <c r="AV36" s="74"/>
      <c r="AW36" s="74"/>
      <c r="AX36" s="74"/>
      <c r="AY36" s="45"/>
    </row>
    <row r="37" spans="1:51" ht="36.6" x14ac:dyDescent="0.4">
      <c r="A37" s="22" t="s">
        <v>24</v>
      </c>
      <c r="B37" s="66" cm="1">
        <f t="array" ref="B37">INDEX(B3:J32,$V$35,$X$35)</f>
        <v>0.50850803797282318</v>
      </c>
      <c r="C37" s="66"/>
      <c r="D37" s="66"/>
      <c r="E37" s="66"/>
      <c r="F37" s="66"/>
      <c r="G37" s="66"/>
      <c r="H37" s="66"/>
      <c r="I37" s="66"/>
      <c r="J37" s="67"/>
      <c r="K37" s="43"/>
      <c r="L37" s="68" cm="1">
        <f t="array" ref="L37">INDEX(L3:T32,$V$35,$X$35)</f>
        <v>3.5310000000000001</v>
      </c>
      <c r="M37" s="69"/>
      <c r="N37" s="69"/>
      <c r="O37" s="69"/>
      <c r="P37" s="69"/>
      <c r="Q37" s="69"/>
      <c r="R37" s="69"/>
      <c r="S37" s="69"/>
      <c r="T37" s="70"/>
      <c r="U37" s="45"/>
      <c r="V37" s="71" cm="1">
        <f t="array" ref="V37">INDEX(V3:AD32,$V$35,$X$35)</f>
        <v>18.160826099802527</v>
      </c>
      <c r="W37" s="72"/>
      <c r="X37" s="72"/>
      <c r="Y37" s="72"/>
      <c r="Z37" s="72"/>
      <c r="AA37" s="72"/>
      <c r="AB37" s="72"/>
      <c r="AC37" s="72"/>
      <c r="AD37" s="73"/>
      <c r="AE37" s="45"/>
      <c r="AF37" s="74" cm="1">
        <f t="array" ref="AF37">INDEX(AF3:AN32,$V$35,$X$35)</f>
        <v>228.71616993688139</v>
      </c>
      <c r="AG37" s="74"/>
      <c r="AH37" s="74"/>
      <c r="AI37" s="74"/>
      <c r="AJ37" s="74"/>
      <c r="AK37" s="74"/>
      <c r="AL37" s="74"/>
      <c r="AM37" s="74"/>
      <c r="AN37" s="74"/>
      <c r="AO37" s="45"/>
      <c r="AP37" s="74" cm="1">
        <f t="array" ref="AP37">INDEX(AP3:AX32,$V$35,$X$35)</f>
        <v>211.5612961150531</v>
      </c>
      <c r="AQ37" s="74"/>
      <c r="AR37" s="74"/>
      <c r="AS37" s="74"/>
      <c r="AT37" s="74"/>
      <c r="AU37" s="74"/>
      <c r="AV37" s="74"/>
      <c r="AW37" s="74"/>
      <c r="AX37" s="74"/>
      <c r="AY37" s="45"/>
    </row>
    <row r="38" spans="1:51" ht="36.6" x14ac:dyDescent="0.4">
      <c r="A38" s="22" t="s">
        <v>41</v>
      </c>
      <c r="B38" s="66" cm="1">
        <f t="array" ref="B38">INDEX(B3:J32,$AF$35,$AH$35)</f>
        <v>0.32298867864694175</v>
      </c>
      <c r="C38" s="66"/>
      <c r="D38" s="66"/>
      <c r="E38" s="66"/>
      <c r="F38" s="66"/>
      <c r="G38" s="66"/>
      <c r="H38" s="66"/>
      <c r="I38" s="66"/>
      <c r="J38" s="67"/>
      <c r="K38" s="43"/>
      <c r="L38" s="68" cm="1">
        <f t="array" ref="L38">INDEX(L3:T32,$AF$35,$AH$35)</f>
        <v>8.8275000000000006</v>
      </c>
      <c r="M38" s="69"/>
      <c r="N38" s="69"/>
      <c r="O38" s="69"/>
      <c r="P38" s="69"/>
      <c r="Q38" s="69"/>
      <c r="R38" s="69"/>
      <c r="S38" s="69"/>
      <c r="T38" s="70"/>
      <c r="U38" s="45"/>
      <c r="V38" s="71" cm="1">
        <f t="array" ref="V38">INDEX(V3:AD32,$AF$35,$AH$35)</f>
        <v>32.960674992802268</v>
      </c>
      <c r="W38" s="72"/>
      <c r="X38" s="72"/>
      <c r="Y38" s="72"/>
      <c r="Z38" s="72"/>
      <c r="AA38" s="72"/>
      <c r="AB38" s="72"/>
      <c r="AC38" s="72"/>
      <c r="AD38" s="73"/>
      <c r="AE38" s="45"/>
      <c r="AF38" s="71" cm="1">
        <f t="array" ref="AF38">INDEX(AF3:AN32,$AF$35,$AH$35)</f>
        <v>187.33929799326168</v>
      </c>
      <c r="AG38" s="72"/>
      <c r="AH38" s="72"/>
      <c r="AI38" s="72"/>
      <c r="AJ38" s="72"/>
      <c r="AK38" s="72"/>
      <c r="AL38" s="72"/>
      <c r="AM38" s="72"/>
      <c r="AN38" s="73"/>
      <c r="AO38" s="45"/>
      <c r="AP38" s="71" cm="1">
        <f t="array" ref="AP38">INDEX(AP3:AX32,$AP$35,$AR$35)</f>
        <v>174.88532222197313</v>
      </c>
      <c r="AQ38" s="72"/>
      <c r="AR38" s="72"/>
      <c r="AS38" s="72"/>
      <c r="AT38" s="72"/>
      <c r="AU38" s="72"/>
      <c r="AV38" s="72"/>
      <c r="AW38" s="72"/>
      <c r="AX38" s="73"/>
      <c r="AY38" s="45"/>
    </row>
    <row r="39" spans="1:51" ht="36.6" x14ac:dyDescent="0.4">
      <c r="A39" s="22" t="s">
        <v>51</v>
      </c>
      <c r="B39" s="66" cm="1">
        <f t="array" ref="B39">INDEX(B3:J32,'Thruster Types'!$B$14,'Thruster Types'!$C$14)</f>
        <v>0.22838748491773508</v>
      </c>
      <c r="C39" s="66"/>
      <c r="D39" s="66"/>
      <c r="E39" s="66"/>
      <c r="F39" s="66"/>
      <c r="G39" s="66"/>
      <c r="H39" s="66"/>
      <c r="I39" s="66"/>
      <c r="J39" s="67"/>
      <c r="K39" s="43"/>
      <c r="L39" s="68" cm="1">
        <f t="array" ref="L39">INDEX(L3:T32,'Thruster Types'!$B$14,'Thruster Types'!$C$14)</f>
        <v>17.655000000000001</v>
      </c>
      <c r="M39" s="69"/>
      <c r="N39" s="69"/>
      <c r="O39" s="69"/>
      <c r="P39" s="69"/>
      <c r="Q39" s="69"/>
      <c r="R39" s="69"/>
      <c r="S39" s="69"/>
      <c r="T39" s="70"/>
      <c r="U39" s="45"/>
      <c r="V39" s="71" cm="1">
        <f t="array" ref="V39">INDEX(V3:AD32,'Thruster Types'!$B$14,'Thruster Types'!$C$14)</f>
        <v>57.839264380481694</v>
      </c>
      <c r="W39" s="72"/>
      <c r="X39" s="72"/>
      <c r="Y39" s="72"/>
      <c r="Z39" s="72"/>
      <c r="AA39" s="72"/>
      <c r="AB39" s="72"/>
      <c r="AC39" s="72"/>
      <c r="AD39" s="73"/>
      <c r="AE39" s="45"/>
      <c r="AF39" s="71" cm="1">
        <f t="array" ref="AF39">INDEX(AF3:AN32,'Thruster Types'!$B$14,'Thruster Types'!$C$14)</f>
        <v>199.12559513088314</v>
      </c>
      <c r="AG39" s="72"/>
      <c r="AH39" s="72"/>
      <c r="AI39" s="72"/>
      <c r="AJ39" s="72"/>
      <c r="AK39" s="72"/>
      <c r="AL39" s="72"/>
      <c r="AM39" s="72"/>
      <c r="AN39" s="73"/>
      <c r="AO39" s="45"/>
      <c r="AP39" s="71" cm="1">
        <f t="array" ref="AP39">INDEX(AP3:AX32,'Thruster Types'!$B$14,'Thruster Types'!$C$14)</f>
        <v>188.19850098944076</v>
      </c>
      <c r="AQ39" s="72"/>
      <c r="AR39" s="72"/>
      <c r="AS39" s="72"/>
      <c r="AT39" s="72"/>
      <c r="AU39" s="72"/>
      <c r="AV39" s="72"/>
      <c r="AW39" s="72"/>
      <c r="AX39" s="73"/>
      <c r="AY39" s="45"/>
    </row>
  </sheetData>
  <mergeCells count="31">
    <mergeCell ref="B39:J39"/>
    <mergeCell ref="L39:T39"/>
    <mergeCell ref="V39:AD39"/>
    <mergeCell ref="AF39:AN39"/>
    <mergeCell ref="AP39:AX39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  <mergeCell ref="AF1:AN1"/>
    <mergeCell ref="AP1:AX1"/>
    <mergeCell ref="AF33:AN33"/>
    <mergeCell ref="AP33:AX33"/>
    <mergeCell ref="AF36:AN36"/>
    <mergeCell ref="AP36:AX36"/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</mergeCells>
  <conditionalFormatting sqref="L3:T32">
    <cfRule type="cellIs" dxfId="45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44" priority="8" operator="equal">
      <formula>$V$33</formula>
    </cfRule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43" priority="5" operator="greaterThan">
      <formula>1</formula>
    </cfRule>
    <cfRule type="cellIs" dxfId="42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41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40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6:K32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Y39"/>
  <sheetViews>
    <sheetView zoomScale="80" zoomScaleNormal="80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V3" sqref="V3:AD32"/>
    </sheetView>
  </sheetViews>
  <sheetFormatPr defaultRowHeight="14.4" x14ac:dyDescent="0.3"/>
  <cols>
    <col min="1" max="1" width="24.6640625" customWidth="1"/>
    <col min="11" max="11" width="2.6640625" style="18" customWidth="1"/>
    <col min="12" max="20" width="9.109375" customWidth="1"/>
    <col min="21" max="21" width="2.6640625" customWidth="1"/>
    <col min="22" max="30" width="9.109375" customWidth="1"/>
    <col min="31" max="31" width="2.6640625" customWidth="1"/>
    <col min="41" max="41" width="2.6640625" customWidth="1"/>
    <col min="51" max="51" width="2.6640625" customWidth="1"/>
  </cols>
  <sheetData>
    <row r="1" spans="1:51" s="33" customFormat="1" ht="18" x14ac:dyDescent="0.35">
      <c r="A1" s="79" t="s">
        <v>16</v>
      </c>
      <c r="B1" s="80" t="s">
        <v>32</v>
      </c>
      <c r="C1" s="80"/>
      <c r="D1" s="80"/>
      <c r="E1" s="80"/>
      <c r="F1" s="80"/>
      <c r="G1" s="80"/>
      <c r="H1" s="80"/>
      <c r="I1" s="80"/>
      <c r="J1" s="80"/>
      <c r="K1" s="41"/>
      <c r="L1" s="80" t="s">
        <v>17</v>
      </c>
      <c r="M1" s="80"/>
      <c r="N1" s="80"/>
      <c r="O1" s="80"/>
      <c r="P1" s="80"/>
      <c r="Q1" s="80"/>
      <c r="R1" s="80"/>
      <c r="S1" s="80"/>
      <c r="T1" s="80"/>
      <c r="U1" s="44"/>
      <c r="V1" s="80" t="s">
        <v>29</v>
      </c>
      <c r="W1" s="80"/>
      <c r="X1" s="80"/>
      <c r="Y1" s="80"/>
      <c r="Z1" s="80"/>
      <c r="AA1" s="80"/>
      <c r="AB1" s="80"/>
      <c r="AC1" s="80"/>
      <c r="AD1" s="80"/>
      <c r="AE1" s="44"/>
      <c r="AF1" s="81" t="s">
        <v>33</v>
      </c>
      <c r="AG1" s="81"/>
      <c r="AH1" s="81"/>
      <c r="AI1" s="81"/>
      <c r="AJ1" s="81"/>
      <c r="AK1" s="81"/>
      <c r="AL1" s="81"/>
      <c r="AM1" s="81"/>
      <c r="AN1" s="81"/>
      <c r="AO1" s="13"/>
      <c r="AP1" s="81" t="s">
        <v>34</v>
      </c>
      <c r="AQ1" s="81"/>
      <c r="AR1" s="81"/>
      <c r="AS1" s="81"/>
      <c r="AT1" s="81"/>
      <c r="AU1" s="81"/>
      <c r="AV1" s="81"/>
      <c r="AW1" s="81"/>
      <c r="AX1" s="81"/>
      <c r="AY1" s="13"/>
    </row>
    <row r="2" spans="1:51" x14ac:dyDescent="0.3">
      <c r="A2" s="79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42"/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13"/>
      <c r="V2" s="7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7" t="s">
        <v>15</v>
      </c>
      <c r="AE2" s="13"/>
      <c r="AF2" s="7" t="s">
        <v>7</v>
      </c>
      <c r="AG2" s="7" t="s">
        <v>8</v>
      </c>
      <c r="AH2" s="7" t="s">
        <v>9</v>
      </c>
      <c r="AI2" s="7" t="s">
        <v>10</v>
      </c>
      <c r="AJ2" s="7" t="s">
        <v>11</v>
      </c>
      <c r="AK2" s="7" t="s">
        <v>12</v>
      </c>
      <c r="AL2" s="7" t="s">
        <v>13</v>
      </c>
      <c r="AM2" s="7" t="s">
        <v>14</v>
      </c>
      <c r="AN2" s="7" t="s">
        <v>15</v>
      </c>
      <c r="AO2" s="13"/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13"/>
    </row>
    <row r="3" spans="1:51" x14ac:dyDescent="0.3">
      <c r="A3" s="9">
        <v>1</v>
      </c>
      <c r="B3" s="51" t="e">
        <v>#N/A</v>
      </c>
      <c r="C3" s="52" t="e">
        <v>#N/A</v>
      </c>
      <c r="D3" s="52" t="e">
        <v>#N/A</v>
      </c>
      <c r="E3" s="52" t="e">
        <v>#N/A</v>
      </c>
      <c r="F3" s="52" t="e">
        <v>#N/A</v>
      </c>
      <c r="G3" s="52" t="e">
        <v>#N/A</v>
      </c>
      <c r="H3" s="52" t="e">
        <v>#N/A</v>
      </c>
      <c r="I3" s="52" t="e">
        <v>#N/A</v>
      </c>
      <c r="J3" s="52" t="e">
        <v>#N/A</v>
      </c>
      <c r="K3" s="16" t="str">
        <f t="shared" ref="K3:K31" si="0">IF(ISNA(MATCH($B$33,B3:J3,0)),"",MATCH($B$33,B3:J3,0))</f>
        <v/>
      </c>
      <c r="L3" s="20" t="e">
        <v>#N/A</v>
      </c>
      <c r="M3" s="20" t="e">
        <v>#N/A</v>
      </c>
      <c r="N3" s="20" t="e">
        <v>#N/A</v>
      </c>
      <c r="O3" s="20" t="e">
        <v>#N/A</v>
      </c>
      <c r="P3" s="20" t="e">
        <v>#N/A</v>
      </c>
      <c r="Q3" s="20" t="e">
        <v>#N/A</v>
      </c>
      <c r="R3" s="20" t="e">
        <v>#N/A</v>
      </c>
      <c r="S3" s="20" t="e">
        <v>#N/A</v>
      </c>
      <c r="T3" s="20" t="e">
        <v>#N/A</v>
      </c>
      <c r="U3" s="16" t="str">
        <f t="shared" ref="U3:U31" si="1">IF(ISNA(MATCH($L$33,L3:T3,0)),"",MATCH($L$33,L3:T3,0))</f>
        <v/>
      </c>
      <c r="V3" s="47" t="e">
        <v>#N/A</v>
      </c>
      <c r="W3" s="47" t="e">
        <v>#N/A</v>
      </c>
      <c r="X3" s="47" t="e">
        <v>#N/A</v>
      </c>
      <c r="Y3" s="47" t="e">
        <v>#N/A</v>
      </c>
      <c r="Z3" s="47" t="e">
        <v>#N/A</v>
      </c>
      <c r="AA3" s="47" t="e">
        <v>#N/A</v>
      </c>
      <c r="AB3" s="47" t="e">
        <v>#N/A</v>
      </c>
      <c r="AC3" s="47" t="e">
        <v>#N/A</v>
      </c>
      <c r="AD3" s="47" t="e">
        <v>#N/A</v>
      </c>
      <c r="AE3" s="16" t="str">
        <f>IF(ISNA(MATCH($V$33,V3:AD3,0)),"",MATCH($V$33,V3:AD3,0))</f>
        <v/>
      </c>
      <c r="AF3" s="47"/>
      <c r="AG3" s="47"/>
      <c r="AH3" s="47"/>
      <c r="AI3" s="47"/>
      <c r="AJ3" s="47"/>
      <c r="AK3" s="47"/>
      <c r="AL3" s="47"/>
      <c r="AM3" s="47"/>
      <c r="AN3" s="47"/>
      <c r="AO3" s="16" t="str">
        <f>IF(ISNA(MATCH($AF$33,AF3:AN3,0)),"",MATCH($AF$33,AF3:AN3,0))</f>
        <v/>
      </c>
      <c r="AP3" s="47"/>
      <c r="AQ3" s="47"/>
      <c r="AR3" s="47"/>
      <c r="AS3" s="47"/>
      <c r="AT3" s="47"/>
      <c r="AU3" s="47"/>
      <c r="AV3" s="47"/>
      <c r="AW3" s="47"/>
      <c r="AX3" s="47"/>
      <c r="AY3" s="16" t="str">
        <f>IF(ISNA(MATCH($AP$33,AP3:AX3,0)),"",MATCH($AP$33,AP3:AX3,0))</f>
        <v/>
      </c>
    </row>
    <row r="4" spans="1:51" x14ac:dyDescent="0.3">
      <c r="A4" s="9">
        <v>2</v>
      </c>
      <c r="B4" s="51" t="e">
        <v>#N/A</v>
      </c>
      <c r="C4" s="52" t="e">
        <v>#N/A</v>
      </c>
      <c r="D4" s="52" t="e">
        <v>#N/A</v>
      </c>
      <c r="E4" s="52">
        <v>0.48534984965709677</v>
      </c>
      <c r="F4" s="52">
        <v>0.44220764079868813</v>
      </c>
      <c r="G4" s="52" t="e">
        <v>#N/A</v>
      </c>
      <c r="H4" s="52" t="e">
        <v>#N/A</v>
      </c>
      <c r="I4" s="52">
        <v>0.39798687671881922</v>
      </c>
      <c r="J4" s="52">
        <v>0.36180625156256296</v>
      </c>
      <c r="K4" s="16" t="str">
        <f t="shared" si="0"/>
        <v/>
      </c>
      <c r="L4" s="20" t="e">
        <v>#N/A</v>
      </c>
      <c r="M4" s="20" t="e">
        <v>#N/A</v>
      </c>
      <c r="N4" s="20" t="e">
        <v>#N/A</v>
      </c>
      <c r="O4" s="20">
        <v>3.0687600000000002</v>
      </c>
      <c r="P4" s="20">
        <v>4.4212400000000001</v>
      </c>
      <c r="Q4" s="20" t="e">
        <v>#N/A</v>
      </c>
      <c r="R4" s="20" t="e">
        <v>#N/A</v>
      </c>
      <c r="S4" s="20">
        <v>3.5310000000000001</v>
      </c>
      <c r="T4" s="20">
        <v>4.9219999999999997</v>
      </c>
      <c r="U4" s="16">
        <f t="shared" si="1"/>
        <v>4</v>
      </c>
      <c r="V4" s="47" t="e">
        <v>#N/A</v>
      </c>
      <c r="W4" s="47" t="e">
        <v>#N/A</v>
      </c>
      <c r="X4" s="47" t="e">
        <v>#N/A</v>
      </c>
      <c r="Y4" s="47">
        <v>9.2728852187327995</v>
      </c>
      <c r="Z4" s="47">
        <v>12.326381160453446</v>
      </c>
      <c r="AA4" s="47" t="e">
        <v>#N/A</v>
      </c>
      <c r="AB4" s="47" t="e">
        <v>#N/A</v>
      </c>
      <c r="AC4" s="47">
        <v>9.1212807288896052</v>
      </c>
      <c r="AD4" s="47">
        <v>11.993698494593469</v>
      </c>
      <c r="AE4" s="16" t="str">
        <f t="shared" ref="AE4:AE32" si="2">IF(ISNA(MATCH($V$33,V4:AD4,0)),"",MATCH($V$33,V4:AD4,0))</f>
        <v/>
      </c>
      <c r="AF4" s="47"/>
      <c r="AG4" s="47"/>
      <c r="AH4" s="47"/>
      <c r="AI4" s="47"/>
      <c r="AJ4" s="47"/>
      <c r="AK4" s="47"/>
      <c r="AL4" s="47"/>
      <c r="AM4" s="47"/>
      <c r="AN4" s="47"/>
      <c r="AO4" s="16" t="str">
        <f t="shared" ref="AO4:AO32" si="3">IF(ISNA(MATCH($AF$33,AF4:AN4,0)),"",MATCH($AF$33,AF4:AN4,0))</f>
        <v/>
      </c>
      <c r="AP4" s="47"/>
      <c r="AQ4" s="47"/>
      <c r="AR4" s="47"/>
      <c r="AS4" s="47"/>
      <c r="AT4" s="47"/>
      <c r="AU4" s="47"/>
      <c r="AV4" s="47"/>
      <c r="AW4" s="47"/>
      <c r="AX4" s="47"/>
      <c r="AY4" s="16" t="str">
        <f t="shared" ref="AY4:AY32" si="4">IF(ISNA(MATCH($AP$33,AP4:AX4,0)),"",MATCH($AP$33,AP4:AX4,0))</f>
        <v/>
      </c>
    </row>
    <row r="5" spans="1:51" x14ac:dyDescent="0.3">
      <c r="A5" s="9">
        <v>3</v>
      </c>
      <c r="B5" s="51" t="e">
        <v>#N/A</v>
      </c>
      <c r="C5" s="52">
        <v>0.46422132013574319</v>
      </c>
      <c r="D5" s="52">
        <v>0.42757226854607955</v>
      </c>
      <c r="E5" s="52">
        <v>0.3962864927988054</v>
      </c>
      <c r="F5" s="52">
        <v>0.361061026772245</v>
      </c>
      <c r="G5" s="52">
        <v>0.3962864927988054</v>
      </c>
      <c r="H5" s="52">
        <v>0.361061026772245</v>
      </c>
      <c r="I5" s="52">
        <v>0.32495492409502036</v>
      </c>
      <c r="J5" s="52">
        <v>0.29541356735910929</v>
      </c>
      <c r="K5" s="16" t="str">
        <f t="shared" si="0"/>
        <v/>
      </c>
      <c r="L5" s="20" t="e">
        <v>#N/A</v>
      </c>
      <c r="M5" s="20">
        <v>3.21</v>
      </c>
      <c r="N5" s="20">
        <v>3.6915</v>
      </c>
      <c r="O5" s="20">
        <v>4.6031399999999998</v>
      </c>
      <c r="P5" s="20">
        <v>6.6318599999999996</v>
      </c>
      <c r="Q5" s="20">
        <v>3.5310000000000001</v>
      </c>
      <c r="R5" s="20">
        <v>4.3334999999999999</v>
      </c>
      <c r="S5" s="20">
        <v>5.2965</v>
      </c>
      <c r="T5" s="20">
        <v>7.383</v>
      </c>
      <c r="U5" s="16" t="str">
        <f t="shared" si="1"/>
        <v/>
      </c>
      <c r="V5" s="47" t="e">
        <v>#N/A</v>
      </c>
      <c r="W5" s="47">
        <v>9.3171624544578595</v>
      </c>
      <c r="X5" s="47">
        <v>10.028737663248428</v>
      </c>
      <c r="Y5" s="47">
        <v>11.857342220296466</v>
      </c>
      <c r="Z5" s="47">
        <v>16.141356645933737</v>
      </c>
      <c r="AA5" s="47">
        <v>9.095590266615142</v>
      </c>
      <c r="AB5" s="47">
        <v>10.547353084225819</v>
      </c>
      <c r="AC5" s="47">
        <v>12.201697847869827</v>
      </c>
      <c r="AD5" s="47">
        <v>16.295311076038523</v>
      </c>
      <c r="AE5" s="16">
        <f t="shared" si="2"/>
        <v>6</v>
      </c>
      <c r="AF5" s="47"/>
      <c r="AG5" s="47"/>
      <c r="AH5" s="47"/>
      <c r="AI5" s="47"/>
      <c r="AJ5" s="47"/>
      <c r="AK5" s="47"/>
      <c r="AL5" s="47"/>
      <c r="AM5" s="47"/>
      <c r="AN5" s="47"/>
      <c r="AO5" s="16" t="str">
        <f t="shared" si="3"/>
        <v/>
      </c>
      <c r="AP5" s="47"/>
      <c r="AQ5" s="47"/>
      <c r="AR5" s="47"/>
      <c r="AS5" s="47"/>
      <c r="AT5" s="47"/>
      <c r="AU5" s="47"/>
      <c r="AV5" s="47"/>
      <c r="AW5" s="47"/>
      <c r="AX5" s="47"/>
      <c r="AY5" s="16" t="str">
        <f t="shared" si="4"/>
        <v/>
      </c>
    </row>
    <row r="6" spans="1:51" x14ac:dyDescent="0.3">
      <c r="A6" s="9">
        <v>4</v>
      </c>
      <c r="B6" s="51">
        <v>0.43971753023614302</v>
      </c>
      <c r="C6" s="52">
        <v>0.4020274562159023</v>
      </c>
      <c r="D6" s="52">
        <v>0.37028844651464687</v>
      </c>
      <c r="E6" s="52">
        <v>0.34319416994040447</v>
      </c>
      <c r="F6" s="52">
        <v>0.31268802150125741</v>
      </c>
      <c r="G6" s="52">
        <v>0.34319416994040447</v>
      </c>
      <c r="H6" s="52">
        <v>0.31268802150125741</v>
      </c>
      <c r="I6" s="52">
        <v>0.28141921935113168</v>
      </c>
      <c r="J6" s="52">
        <v>0.25583565395557428</v>
      </c>
      <c r="K6" s="16" t="str">
        <f t="shared" si="0"/>
        <v/>
      </c>
      <c r="L6" s="20">
        <v>3.9803999999999999</v>
      </c>
      <c r="M6" s="20">
        <v>4.28</v>
      </c>
      <c r="N6" s="20">
        <v>4.9219999999999997</v>
      </c>
      <c r="O6" s="20">
        <v>6.1375200000000003</v>
      </c>
      <c r="P6" s="20">
        <v>8.8424800000000001</v>
      </c>
      <c r="Q6" s="20">
        <v>4.7080000000000002</v>
      </c>
      <c r="R6" s="20">
        <v>5.7779999999999996</v>
      </c>
      <c r="S6" s="20">
        <v>7.0620000000000003</v>
      </c>
      <c r="T6" s="20">
        <v>9.8439999999999994</v>
      </c>
      <c r="U6" s="16" t="str">
        <f t="shared" si="1"/>
        <v/>
      </c>
      <c r="V6" s="47">
        <v>11.048002059608288</v>
      </c>
      <c r="W6" s="47">
        <v>11.130805367395208</v>
      </c>
      <c r="X6" s="47">
        <v>12.155253238610124</v>
      </c>
      <c r="Y6" s="47">
        <v>14.531819157269979</v>
      </c>
      <c r="Z6" s="47">
        <v>20.007104322324889</v>
      </c>
      <c r="AA6" s="47">
        <v>11.147141612968602</v>
      </c>
      <c r="AB6" s="47">
        <v>13.073374073155179</v>
      </c>
      <c r="AC6" s="47">
        <v>15.283266259820815</v>
      </c>
      <c r="AD6" s="47">
        <v>20.571540253384025</v>
      </c>
      <c r="AE6" s="16" t="str">
        <f t="shared" si="2"/>
        <v/>
      </c>
      <c r="AF6" s="47"/>
      <c r="AG6" s="47"/>
      <c r="AH6" s="47"/>
      <c r="AI6" s="47"/>
      <c r="AJ6" s="47"/>
      <c r="AK6" s="47"/>
      <c r="AL6" s="47"/>
      <c r="AM6" s="47"/>
      <c r="AN6" s="47"/>
      <c r="AO6" s="16" t="str">
        <f t="shared" si="3"/>
        <v/>
      </c>
      <c r="AP6" s="47"/>
      <c r="AQ6" s="47"/>
      <c r="AR6" s="47"/>
      <c r="AS6" s="47"/>
      <c r="AT6" s="47"/>
      <c r="AU6" s="47"/>
      <c r="AV6" s="47"/>
      <c r="AW6" s="47"/>
      <c r="AX6" s="47"/>
      <c r="AY6" s="16" t="str">
        <f t="shared" si="4"/>
        <v/>
      </c>
    </row>
    <row r="7" spans="1:51" x14ac:dyDescent="0.3">
      <c r="A7" s="9">
        <v>5</v>
      </c>
      <c r="B7" s="51">
        <v>0.39329531540253415</v>
      </c>
      <c r="C7" s="52">
        <v>0.35958428836803119</v>
      </c>
      <c r="D7" s="52">
        <v>0.33119605507581823</v>
      </c>
      <c r="E7" s="52">
        <v>0.3069621973873437</v>
      </c>
      <c r="F7" s="52">
        <v>0.27967666873069097</v>
      </c>
      <c r="G7" s="52">
        <v>0.3069621973873437</v>
      </c>
      <c r="H7" s="52">
        <v>0.27967666873069097</v>
      </c>
      <c r="I7" s="52">
        <v>0.25170900185762179</v>
      </c>
      <c r="J7" s="52">
        <v>0.22882636532511078</v>
      </c>
      <c r="K7" s="16" t="str">
        <f t="shared" si="0"/>
        <v/>
      </c>
      <c r="L7" s="20">
        <v>4.9755000000000003</v>
      </c>
      <c r="M7" s="20">
        <v>5.35</v>
      </c>
      <c r="N7" s="20">
        <v>6.1524999999999999</v>
      </c>
      <c r="O7" s="20">
        <v>7.6718999999999999</v>
      </c>
      <c r="P7" s="20">
        <v>11.053100000000001</v>
      </c>
      <c r="Q7" s="20">
        <v>5.8849999999999998</v>
      </c>
      <c r="R7" s="20">
        <v>7.2225000000000001</v>
      </c>
      <c r="S7" s="20">
        <v>8.8275000000000006</v>
      </c>
      <c r="T7" s="20">
        <v>12.305</v>
      </c>
      <c r="U7" s="16" t="str">
        <f t="shared" si="1"/>
        <v/>
      </c>
      <c r="V7" s="47">
        <v>12.753325540951671</v>
      </c>
      <c r="W7" s="47">
        <v>12.991397382619168</v>
      </c>
      <c r="X7" s="47">
        <v>14.305955164410651</v>
      </c>
      <c r="Y7" s="47">
        <v>17.215120711822799</v>
      </c>
      <c r="Z7" s="47">
        <v>23.862760407150237</v>
      </c>
      <c r="AA7" s="47">
        <v>13.205462191774812</v>
      </c>
      <c r="AB7" s="47">
        <v>15.59280084687939</v>
      </c>
      <c r="AC7" s="47">
        <v>18.345572489696288</v>
      </c>
      <c r="AD7" s="47">
        <v>24.813813179440281</v>
      </c>
      <c r="AE7" s="16" t="str">
        <f t="shared" si="2"/>
        <v/>
      </c>
      <c r="AF7" s="47"/>
      <c r="AG7" s="47"/>
      <c r="AH7" s="47"/>
      <c r="AI7" s="47"/>
      <c r="AJ7" s="47"/>
      <c r="AK7" s="47"/>
      <c r="AL7" s="47"/>
      <c r="AM7" s="47"/>
      <c r="AN7" s="47"/>
      <c r="AO7" s="16" t="str">
        <f t="shared" si="3"/>
        <v/>
      </c>
      <c r="AP7" s="47"/>
      <c r="AQ7" s="47"/>
      <c r="AR7" s="47"/>
      <c r="AS7" s="47"/>
      <c r="AT7" s="47"/>
      <c r="AU7" s="47"/>
      <c r="AV7" s="47"/>
      <c r="AW7" s="47"/>
      <c r="AX7" s="47"/>
      <c r="AY7" s="16" t="str">
        <f t="shared" si="4"/>
        <v/>
      </c>
    </row>
    <row r="8" spans="1:51" x14ac:dyDescent="0.3">
      <c r="A8" s="9">
        <v>6</v>
      </c>
      <c r="B8" s="51">
        <v>0.35902786001179493</v>
      </c>
      <c r="C8" s="52">
        <v>0.32825404343935533</v>
      </c>
      <c r="D8" s="52">
        <v>0.30233925053624833</v>
      </c>
      <c r="E8" s="52">
        <v>0.28021686635066917</v>
      </c>
      <c r="F8" s="52">
        <v>0.25530870045283205</v>
      </c>
      <c r="G8" s="52">
        <v>0.28021686635066917</v>
      </c>
      <c r="H8" s="52">
        <v>0.25530870045283205</v>
      </c>
      <c r="I8" s="52">
        <v>0.22977783040754871</v>
      </c>
      <c r="J8" s="52">
        <v>0.20888893673413522</v>
      </c>
      <c r="K8" s="16" t="str">
        <f t="shared" si="0"/>
        <v/>
      </c>
      <c r="L8" s="20">
        <v>5.9706000000000001</v>
      </c>
      <c r="M8" s="20">
        <v>6.42</v>
      </c>
      <c r="N8" s="20">
        <v>7.383</v>
      </c>
      <c r="O8" s="20">
        <v>9.2062799999999996</v>
      </c>
      <c r="P8" s="20">
        <v>13.263719999999999</v>
      </c>
      <c r="Q8" s="20">
        <v>7.0620000000000003</v>
      </c>
      <c r="R8" s="20">
        <v>8.6669999999999998</v>
      </c>
      <c r="S8" s="20">
        <v>10.593</v>
      </c>
      <c r="T8" s="20">
        <v>14.766</v>
      </c>
      <c r="U8" s="16" t="str">
        <f t="shared" si="1"/>
        <v/>
      </c>
      <c r="V8" s="47">
        <v>14.485813408428525</v>
      </c>
      <c r="W8" s="47">
        <v>14.862574016787796</v>
      </c>
      <c r="X8" s="47">
        <v>16.45707474394203</v>
      </c>
      <c r="Y8" s="47">
        <v>19.890540145352944</v>
      </c>
      <c r="Z8" s="47">
        <v>27.698300888239835</v>
      </c>
      <c r="AA8" s="47">
        <v>15.257736513171714</v>
      </c>
      <c r="AB8" s="47">
        <v>18.099083349043454</v>
      </c>
      <c r="AC8" s="47">
        <v>21.387844637718516</v>
      </c>
      <c r="AD8" s="47">
        <v>29.026152288761665</v>
      </c>
      <c r="AE8" s="16" t="str">
        <f t="shared" si="2"/>
        <v/>
      </c>
      <c r="AF8" s="47"/>
      <c r="AG8" s="47"/>
      <c r="AH8" s="47"/>
      <c r="AI8" s="47"/>
      <c r="AJ8" s="47"/>
      <c r="AK8" s="47"/>
      <c r="AL8" s="47"/>
      <c r="AM8" s="47"/>
      <c r="AN8" s="47"/>
      <c r="AO8" s="16" t="str">
        <f t="shared" si="3"/>
        <v/>
      </c>
      <c r="AP8" s="47"/>
      <c r="AQ8" s="47"/>
      <c r="AR8" s="47"/>
      <c r="AS8" s="47"/>
      <c r="AT8" s="47"/>
      <c r="AU8" s="47"/>
      <c r="AV8" s="47"/>
      <c r="AW8" s="47"/>
      <c r="AX8" s="47"/>
      <c r="AY8" s="16" t="str">
        <f t="shared" si="4"/>
        <v/>
      </c>
    </row>
    <row r="9" spans="1:51" x14ac:dyDescent="0.3">
      <c r="A9" s="9">
        <v>7</v>
      </c>
      <c r="B9" s="51">
        <v>0.33239520917724558</v>
      </c>
      <c r="C9" s="52">
        <v>0.30390419124776735</v>
      </c>
      <c r="D9" s="52">
        <v>0.27991175509662797</v>
      </c>
      <c r="E9" s="52">
        <v>0.25943040716272836</v>
      </c>
      <c r="F9" s="52">
        <v>0.23636992652604136</v>
      </c>
      <c r="G9" s="52">
        <v>0.25943040716272836</v>
      </c>
      <c r="H9" s="52">
        <v>0.23636992652604136</v>
      </c>
      <c r="I9" s="52">
        <v>0.21273293387343717</v>
      </c>
      <c r="J9" s="52">
        <v>0.19339357624857914</v>
      </c>
      <c r="K9" s="16" t="str">
        <f t="shared" si="0"/>
        <v/>
      </c>
      <c r="L9" s="20">
        <v>6.9657</v>
      </c>
      <c r="M9" s="20">
        <v>7.49</v>
      </c>
      <c r="N9" s="20">
        <v>8.6135000000000002</v>
      </c>
      <c r="O9" s="20">
        <v>10.74066</v>
      </c>
      <c r="P9" s="20">
        <v>15.47434</v>
      </c>
      <c r="Q9" s="20">
        <v>8.2390000000000008</v>
      </c>
      <c r="R9" s="20">
        <v>10.111499999999999</v>
      </c>
      <c r="S9" s="20">
        <v>12.358499999999999</v>
      </c>
      <c r="T9" s="20">
        <v>17.227</v>
      </c>
      <c r="U9" s="16" t="str">
        <f t="shared" si="1"/>
        <v/>
      </c>
      <c r="V9" s="47">
        <v>16.225922040641283</v>
      </c>
      <c r="W9" s="47">
        <v>16.733117558510074</v>
      </c>
      <c r="X9" s="47">
        <v>18.601929755998594</v>
      </c>
      <c r="Y9" s="47">
        <v>22.554289783589375</v>
      </c>
      <c r="Z9" s="47">
        <v>31.513248539555338</v>
      </c>
      <c r="AA9" s="47">
        <v>17.301059108750568</v>
      </c>
      <c r="AB9" s="47">
        <v>20.591909742691048</v>
      </c>
      <c r="AC9" s="47">
        <v>24.412246207999996</v>
      </c>
      <c r="AD9" s="47">
        <v>33.213300949214627</v>
      </c>
      <c r="AE9" s="16" t="str">
        <f t="shared" si="2"/>
        <v/>
      </c>
      <c r="AF9" s="47"/>
      <c r="AG9" s="47"/>
      <c r="AH9" s="47"/>
      <c r="AI9" s="47"/>
      <c r="AJ9" s="47"/>
      <c r="AK9" s="47"/>
      <c r="AL9" s="47"/>
      <c r="AM9" s="47"/>
      <c r="AN9" s="47"/>
      <c r="AO9" s="16" t="str">
        <f t="shared" si="3"/>
        <v/>
      </c>
      <c r="AP9" s="47"/>
      <c r="AQ9" s="47"/>
      <c r="AR9" s="47"/>
      <c r="AS9" s="47"/>
      <c r="AT9" s="47"/>
      <c r="AU9" s="47"/>
      <c r="AV9" s="47"/>
      <c r="AW9" s="47"/>
      <c r="AX9" s="47"/>
      <c r="AY9" s="16" t="str">
        <f t="shared" si="4"/>
        <v/>
      </c>
    </row>
    <row r="10" spans="1:51" x14ac:dyDescent="0.3">
      <c r="A10" s="9">
        <v>8</v>
      </c>
      <c r="B10" s="51">
        <v>0.31092724743657751</v>
      </c>
      <c r="C10" s="52">
        <v>0.2842763405134423</v>
      </c>
      <c r="D10" s="52">
        <v>0.26183347152553904</v>
      </c>
      <c r="E10" s="52">
        <v>0.24267492482854838</v>
      </c>
      <c r="F10" s="52">
        <v>0.22110382039934406</v>
      </c>
      <c r="G10" s="52">
        <v>0.24267492482854838</v>
      </c>
      <c r="H10" s="52">
        <v>0.22110382039934406</v>
      </c>
      <c r="I10" s="52">
        <v>0.19899343835940961</v>
      </c>
      <c r="J10" s="52">
        <v>0.18090312578128148</v>
      </c>
      <c r="K10" s="16" t="str">
        <f t="shared" si="0"/>
        <v/>
      </c>
      <c r="L10" s="20">
        <v>7.9607999999999999</v>
      </c>
      <c r="M10" s="20">
        <v>8.56</v>
      </c>
      <c r="N10" s="20">
        <v>9.8439999999999994</v>
      </c>
      <c r="O10" s="20">
        <v>12.275040000000001</v>
      </c>
      <c r="P10" s="20">
        <v>17.68496</v>
      </c>
      <c r="Q10" s="20">
        <v>9.4160000000000004</v>
      </c>
      <c r="R10" s="20">
        <v>11.555999999999999</v>
      </c>
      <c r="S10" s="20">
        <v>14.124000000000001</v>
      </c>
      <c r="T10" s="20">
        <v>19.687999999999999</v>
      </c>
      <c r="U10" s="16" t="str">
        <f t="shared" si="1"/>
        <v/>
      </c>
      <c r="V10" s="47">
        <v>17.966178046907409</v>
      </c>
      <c r="W10" s="47">
        <v>18.599122473279113</v>
      </c>
      <c r="X10" s="47">
        <v>20.73868999644807</v>
      </c>
      <c r="Y10" s="47">
        <v>25.206041254360503</v>
      </c>
      <c r="Z10" s="47">
        <v>35.309256396296966</v>
      </c>
      <c r="AA10" s="47">
        <v>19.335178089118937</v>
      </c>
      <c r="AB10" s="47">
        <v>23.0723601815106</v>
      </c>
      <c r="AC10" s="47">
        <v>27.421152149747972</v>
      </c>
      <c r="AD10" s="47">
        <v>37.379233840656404</v>
      </c>
      <c r="AE10" s="16" t="str">
        <f t="shared" si="2"/>
        <v/>
      </c>
      <c r="AF10" s="47"/>
      <c r="AG10" s="47"/>
      <c r="AH10" s="47"/>
      <c r="AI10" s="47"/>
      <c r="AJ10" s="47"/>
      <c r="AK10" s="47"/>
      <c r="AL10" s="47"/>
      <c r="AM10" s="47"/>
      <c r="AN10" s="47"/>
      <c r="AO10" s="16" t="str">
        <f t="shared" si="3"/>
        <v/>
      </c>
      <c r="AP10" s="47"/>
      <c r="AQ10" s="47"/>
      <c r="AR10" s="47"/>
      <c r="AS10" s="47"/>
      <c r="AT10" s="47"/>
      <c r="AU10" s="47"/>
      <c r="AV10" s="47"/>
      <c r="AW10" s="47"/>
      <c r="AX10" s="47"/>
      <c r="AY10" s="16" t="str">
        <f t="shared" si="4"/>
        <v/>
      </c>
    </row>
    <row r="11" spans="1:51" x14ac:dyDescent="0.3">
      <c r="A11" s="9">
        <v>9</v>
      </c>
      <c r="B11" s="51">
        <v>0.29314502015742877</v>
      </c>
      <c r="C11" s="52">
        <v>0.26801830414393485</v>
      </c>
      <c r="D11" s="52">
        <v>0.24685896434309798</v>
      </c>
      <c r="E11" s="52">
        <v>0.22879611329360303</v>
      </c>
      <c r="F11" s="52">
        <v>0.20845868100083825</v>
      </c>
      <c r="G11" s="52">
        <v>0.22879611329360303</v>
      </c>
      <c r="H11" s="52">
        <v>0.20845868100083825</v>
      </c>
      <c r="I11" s="52">
        <v>0.18761281290075446</v>
      </c>
      <c r="J11" s="52">
        <v>0.17055710263704946</v>
      </c>
      <c r="K11" s="16" t="str">
        <f t="shared" si="0"/>
        <v/>
      </c>
      <c r="L11" s="20">
        <v>8.9558999999999997</v>
      </c>
      <c r="M11" s="20">
        <v>9.6300000000000008</v>
      </c>
      <c r="N11" s="20">
        <v>11.0745</v>
      </c>
      <c r="O11" s="20">
        <v>13.809419999999999</v>
      </c>
      <c r="P11" s="20">
        <v>19.895579999999999</v>
      </c>
      <c r="Q11" s="20">
        <v>10.593</v>
      </c>
      <c r="R11" s="20">
        <v>13.000500000000001</v>
      </c>
      <c r="S11" s="20">
        <v>15.8895</v>
      </c>
      <c r="T11" s="20">
        <v>22.149000000000001</v>
      </c>
      <c r="U11" s="16" t="str">
        <f t="shared" si="1"/>
        <v/>
      </c>
      <c r="V11" s="47">
        <v>19.703481798921889</v>
      </c>
      <c r="W11" s="47">
        <v>20.459269794002545</v>
      </c>
      <c r="X11" s="47">
        <v>22.867141523815516</v>
      </c>
      <c r="Y11" s="47">
        <v>27.846479178697074</v>
      </c>
      <c r="Z11" s="47">
        <v>39.088326512997185</v>
      </c>
      <c r="AA11" s="47">
        <v>21.360618616852708</v>
      </c>
      <c r="AB11" s="47">
        <v>25.541742881193706</v>
      </c>
      <c r="AC11" s="47">
        <v>30.416639432591182</v>
      </c>
      <c r="AD11" s="47">
        <v>41.527108628005337</v>
      </c>
      <c r="AE11" s="16" t="str">
        <f t="shared" si="2"/>
        <v/>
      </c>
      <c r="AF11" s="47"/>
      <c r="AG11" s="47"/>
      <c r="AH11" s="47"/>
      <c r="AI11" s="47"/>
      <c r="AJ11" s="47"/>
      <c r="AK11" s="47"/>
      <c r="AL11" s="47"/>
      <c r="AM11" s="47"/>
      <c r="AN11" s="47"/>
      <c r="AO11" s="16" t="str">
        <f t="shared" si="3"/>
        <v/>
      </c>
      <c r="AP11" s="47"/>
      <c r="AQ11" s="47"/>
      <c r="AR11" s="47"/>
      <c r="AS11" s="47"/>
      <c r="AT11" s="47"/>
      <c r="AU11" s="47"/>
      <c r="AV11" s="47"/>
      <c r="AW11" s="47"/>
      <c r="AX11" s="47"/>
      <c r="AY11" s="16" t="str">
        <f t="shared" si="4"/>
        <v/>
      </c>
    </row>
    <row r="12" spans="1:51" x14ac:dyDescent="0.3">
      <c r="A12" s="9">
        <v>10</v>
      </c>
      <c r="B12" s="51">
        <v>0.27810178453003392</v>
      </c>
      <c r="C12" s="52">
        <v>0.25426448871317386</v>
      </c>
      <c r="D12" s="52">
        <v>0.23419097644634435</v>
      </c>
      <c r="E12" s="52">
        <v>0.21705505134051437</v>
      </c>
      <c r="F12" s="52">
        <v>0.1977612689991351</v>
      </c>
      <c r="G12" s="52">
        <v>0.21705505134051437</v>
      </c>
      <c r="H12" s="52">
        <v>0.1977612689991351</v>
      </c>
      <c r="I12" s="52">
        <v>0.1779851420992217</v>
      </c>
      <c r="J12" s="52">
        <v>0.16180467463565607</v>
      </c>
      <c r="K12" s="16" t="str">
        <f t="shared" si="0"/>
        <v/>
      </c>
      <c r="L12" s="20">
        <v>9.9510000000000005</v>
      </c>
      <c r="M12" s="20">
        <v>10.7</v>
      </c>
      <c r="N12" s="20">
        <v>12.305</v>
      </c>
      <c r="O12" s="20">
        <v>15.3438</v>
      </c>
      <c r="P12" s="20">
        <v>22.106200000000001</v>
      </c>
      <c r="Q12" s="20">
        <v>11.77</v>
      </c>
      <c r="R12" s="20">
        <v>14.445</v>
      </c>
      <c r="S12" s="20">
        <v>17.655000000000001</v>
      </c>
      <c r="T12" s="20">
        <v>24.61</v>
      </c>
      <c r="U12" s="16" t="str">
        <f t="shared" si="1"/>
        <v/>
      </c>
      <c r="V12" s="47">
        <v>21.43654654930727</v>
      </c>
      <c r="W12" s="47">
        <v>22.313259524216861</v>
      </c>
      <c r="X12" s="47">
        <v>24.987637793735008</v>
      </c>
      <c r="Y12" s="47">
        <v>30.476547425870557</v>
      </c>
      <c r="Z12" s="47">
        <v>42.852339099397838</v>
      </c>
      <c r="AA12" s="47">
        <v>23.378104719984389</v>
      </c>
      <c r="AB12" s="47">
        <v>28.001286439587165</v>
      </c>
      <c r="AC12" s="47">
        <v>33.400434597655931</v>
      </c>
      <c r="AD12" s="47">
        <v>45.659425483946158</v>
      </c>
      <c r="AE12" s="16" t="str">
        <f t="shared" si="2"/>
        <v/>
      </c>
      <c r="AF12" s="47"/>
      <c r="AG12" s="47"/>
      <c r="AH12" s="47"/>
      <c r="AI12" s="47"/>
      <c r="AJ12" s="47"/>
      <c r="AK12" s="47"/>
      <c r="AL12" s="47"/>
      <c r="AM12" s="47"/>
      <c r="AN12" s="47"/>
      <c r="AO12" s="16" t="str">
        <f t="shared" si="3"/>
        <v/>
      </c>
      <c r="AP12" s="47"/>
      <c r="AQ12" s="47"/>
      <c r="AR12" s="47"/>
      <c r="AS12" s="47"/>
      <c r="AT12" s="47"/>
      <c r="AU12" s="47"/>
      <c r="AV12" s="47"/>
      <c r="AW12" s="47"/>
      <c r="AX12" s="47"/>
      <c r="AY12" s="16" t="str">
        <f t="shared" si="4"/>
        <v/>
      </c>
    </row>
    <row r="13" spans="1:51" x14ac:dyDescent="0.3">
      <c r="A13" s="9">
        <v>11</v>
      </c>
      <c r="B13" s="51">
        <v>0.26515964755182603</v>
      </c>
      <c r="C13" s="52">
        <v>0.24243167776166943</v>
      </c>
      <c r="D13" s="52">
        <v>0.22329233478048499</v>
      </c>
      <c r="E13" s="52">
        <v>0.20695387125996184</v>
      </c>
      <c r="F13" s="52">
        <v>0.1885579715924095</v>
      </c>
      <c r="G13" s="52">
        <v>0.20695387125996184</v>
      </c>
      <c r="H13" s="52">
        <v>0.1885579715924095</v>
      </c>
      <c r="I13" s="52">
        <v>0.16970217443316857</v>
      </c>
      <c r="J13" s="52">
        <v>0.1542747040301532</v>
      </c>
      <c r="K13" s="16" t="str">
        <f t="shared" si="0"/>
        <v/>
      </c>
      <c r="L13" s="20">
        <v>10.946099999999999</v>
      </c>
      <c r="M13" s="20">
        <v>11.77</v>
      </c>
      <c r="N13" s="20">
        <v>13.535500000000001</v>
      </c>
      <c r="O13" s="20">
        <v>16.87818</v>
      </c>
      <c r="P13" s="20">
        <v>24.31682</v>
      </c>
      <c r="Q13" s="20">
        <v>12.946999999999999</v>
      </c>
      <c r="R13" s="20">
        <v>15.8895</v>
      </c>
      <c r="S13" s="20">
        <v>19.420500000000001</v>
      </c>
      <c r="T13" s="20">
        <v>27.071000000000002</v>
      </c>
      <c r="U13" s="16" t="str">
        <f t="shared" si="1"/>
        <v/>
      </c>
      <c r="V13" s="47">
        <v>23.16490257108288</v>
      </c>
      <c r="W13" s="47">
        <v>24.161212213392812</v>
      </c>
      <c r="X13" s="47">
        <v>27.100716643187599</v>
      </c>
      <c r="Y13" s="47">
        <v>33.097197999483924</v>
      </c>
      <c r="Z13" s="47">
        <v>46.602943191989446</v>
      </c>
      <c r="AA13" s="47">
        <v>25.388366666270791</v>
      </c>
      <c r="AB13" s="47">
        <v>30.452068397476165</v>
      </c>
      <c r="AC13" s="47">
        <v>36.37395874060023</v>
      </c>
      <c r="AD13" s="47">
        <v>49.778183176056686</v>
      </c>
      <c r="AE13" s="16" t="str">
        <f t="shared" si="2"/>
        <v/>
      </c>
      <c r="AF13" s="47"/>
      <c r="AG13" s="47"/>
      <c r="AH13" s="47"/>
      <c r="AI13" s="47"/>
      <c r="AJ13" s="47"/>
      <c r="AK13" s="47"/>
      <c r="AL13" s="47"/>
      <c r="AM13" s="47"/>
      <c r="AN13" s="47"/>
      <c r="AO13" s="16" t="str">
        <f t="shared" si="3"/>
        <v/>
      </c>
      <c r="AP13" s="47"/>
      <c r="AQ13" s="47"/>
      <c r="AR13" s="47"/>
      <c r="AS13" s="47"/>
      <c r="AT13" s="47"/>
      <c r="AU13" s="47"/>
      <c r="AV13" s="47"/>
      <c r="AW13" s="47"/>
      <c r="AX13" s="47"/>
      <c r="AY13" s="16" t="str">
        <f t="shared" si="4"/>
        <v/>
      </c>
    </row>
    <row r="14" spans="1:51" x14ac:dyDescent="0.3">
      <c r="A14" s="9">
        <v>12</v>
      </c>
      <c r="B14" s="51">
        <v>0.25387103444923476</v>
      </c>
      <c r="C14" s="52">
        <v>0.23211066006787159</v>
      </c>
      <c r="D14" s="52">
        <v>0.21378613427303977</v>
      </c>
      <c r="E14" s="52">
        <v>0.1981432463994027</v>
      </c>
      <c r="F14" s="52">
        <v>0.1805305133861225</v>
      </c>
      <c r="G14" s="52">
        <v>0.1981432463994027</v>
      </c>
      <c r="H14" s="52">
        <v>0.1805305133861225</v>
      </c>
      <c r="I14" s="52">
        <v>0.16247746204751018</v>
      </c>
      <c r="J14" s="52">
        <v>0.14770678367955464</v>
      </c>
      <c r="K14" s="16" t="str">
        <f t="shared" si="0"/>
        <v/>
      </c>
      <c r="L14" s="20">
        <v>11.9412</v>
      </c>
      <c r="M14" s="20">
        <v>12.84</v>
      </c>
      <c r="N14" s="20">
        <v>14.766</v>
      </c>
      <c r="O14" s="20">
        <v>18.412559999999999</v>
      </c>
      <c r="P14" s="20">
        <v>26.527439999999999</v>
      </c>
      <c r="Q14" s="20">
        <v>14.124000000000001</v>
      </c>
      <c r="R14" s="20">
        <v>17.334</v>
      </c>
      <c r="S14" s="20">
        <v>21.186</v>
      </c>
      <c r="T14" s="20">
        <v>29.532</v>
      </c>
      <c r="U14" s="16" t="str">
        <f t="shared" si="1"/>
        <v/>
      </c>
      <c r="V14" s="47">
        <v>24.888466333742763</v>
      </c>
      <c r="W14" s="47">
        <v>26.003418671609502</v>
      </c>
      <c r="X14" s="47">
        <v>29.20695144246389</v>
      </c>
      <c r="Y14" s="47">
        <v>35.709309054298132</v>
      </c>
      <c r="Z14" s="47">
        <v>50.341553945939168</v>
      </c>
      <c r="AA14" s="47">
        <v>27.392078075124093</v>
      </c>
      <c r="AB14" s="47">
        <v>32.895013469030914</v>
      </c>
      <c r="AC14" s="47">
        <v>39.338385185532324</v>
      </c>
      <c r="AD14" s="47">
        <v>53.88500051382681</v>
      </c>
      <c r="AE14" s="16" t="str">
        <f t="shared" si="2"/>
        <v/>
      </c>
      <c r="AF14" s="47"/>
      <c r="AG14" s="47"/>
      <c r="AH14" s="47"/>
      <c r="AI14" s="47"/>
      <c r="AJ14" s="47"/>
      <c r="AK14" s="47"/>
      <c r="AL14" s="47"/>
      <c r="AM14" s="47"/>
      <c r="AN14" s="47"/>
      <c r="AO14" s="16" t="str">
        <f t="shared" si="3"/>
        <v/>
      </c>
      <c r="AP14" s="47"/>
      <c r="AQ14" s="47"/>
      <c r="AR14" s="47"/>
      <c r="AS14" s="47"/>
      <c r="AT14" s="47"/>
      <c r="AU14" s="47"/>
      <c r="AV14" s="47"/>
      <c r="AW14" s="47"/>
      <c r="AX14" s="47"/>
      <c r="AY14" s="16" t="str">
        <f t="shared" si="4"/>
        <v/>
      </c>
    </row>
    <row r="15" spans="1:51" x14ac:dyDescent="0.3">
      <c r="A15" s="9">
        <v>13</v>
      </c>
      <c r="B15" s="51">
        <v>0.24391140030566175</v>
      </c>
      <c r="C15" s="52">
        <v>0.22300470885089074</v>
      </c>
      <c r="D15" s="52">
        <v>0.20539907394160997</v>
      </c>
      <c r="E15" s="52">
        <v>0.19036987340929695</v>
      </c>
      <c r="F15" s="52">
        <v>0.17344810688402604</v>
      </c>
      <c r="G15" s="52">
        <v>0.19036987340929695</v>
      </c>
      <c r="H15" s="52">
        <v>0.17344810688402604</v>
      </c>
      <c r="I15" s="52">
        <v>0.15610329619562346</v>
      </c>
      <c r="J15" s="52">
        <v>0.14191208745056683</v>
      </c>
      <c r="K15" s="16" t="str">
        <f t="shared" si="0"/>
        <v/>
      </c>
      <c r="L15" s="20">
        <v>12.936299999999999</v>
      </c>
      <c r="M15" s="20">
        <v>13.91</v>
      </c>
      <c r="N15" s="20">
        <v>15.996499999999999</v>
      </c>
      <c r="O15" s="20">
        <v>19.946940000000001</v>
      </c>
      <c r="P15" s="20">
        <v>28.738060000000001</v>
      </c>
      <c r="Q15" s="20">
        <v>15.301</v>
      </c>
      <c r="R15" s="20">
        <v>18.778500000000001</v>
      </c>
      <c r="S15" s="20">
        <v>22.951499999999999</v>
      </c>
      <c r="T15" s="20">
        <v>31.992999999999999</v>
      </c>
      <c r="U15" s="16" t="str">
        <f t="shared" si="1"/>
        <v/>
      </c>
      <c r="V15" s="47">
        <v>26.607339560273434</v>
      </c>
      <c r="W15" s="47">
        <v>27.840229208733412</v>
      </c>
      <c r="X15" s="47">
        <v>31.30689284878131</v>
      </c>
      <c r="Y15" s="47">
        <v>38.313663855604332</v>
      </c>
      <c r="Z15" s="47">
        <v>54.069379495214491</v>
      </c>
      <c r="AA15" s="47">
        <v>29.389839777660228</v>
      </c>
      <c r="AB15" s="47">
        <v>35.330911093194366</v>
      </c>
      <c r="AC15" s="47">
        <v>42.294690083035483</v>
      </c>
      <c r="AD15" s="47">
        <v>57.981206088179974</v>
      </c>
      <c r="AE15" s="16" t="str">
        <f t="shared" si="2"/>
        <v/>
      </c>
      <c r="AF15" s="47"/>
      <c r="AG15" s="47"/>
      <c r="AH15" s="47"/>
      <c r="AI15" s="47"/>
      <c r="AJ15" s="47"/>
      <c r="AK15" s="47"/>
      <c r="AL15" s="47"/>
      <c r="AM15" s="47"/>
      <c r="AN15" s="47"/>
      <c r="AO15" s="16" t="str">
        <f t="shared" si="3"/>
        <v/>
      </c>
      <c r="AP15" s="47"/>
      <c r="AQ15" s="47"/>
      <c r="AR15" s="47"/>
      <c r="AS15" s="47"/>
      <c r="AT15" s="47"/>
      <c r="AU15" s="47"/>
      <c r="AV15" s="47"/>
      <c r="AW15" s="47"/>
      <c r="AX15" s="47"/>
      <c r="AY15" s="16" t="str">
        <f t="shared" si="4"/>
        <v/>
      </c>
    </row>
    <row r="16" spans="1:51" x14ac:dyDescent="0.3">
      <c r="A16" s="9">
        <v>14</v>
      </c>
      <c r="B16" s="51">
        <v>0.23503890644315123</v>
      </c>
      <c r="C16" s="52">
        <v>0.21489271446230976</v>
      </c>
      <c r="D16" s="52">
        <v>0.1979275001626537</v>
      </c>
      <c r="E16" s="52">
        <v>0.18344500015075227</v>
      </c>
      <c r="F16" s="52">
        <v>0.16713877791512974</v>
      </c>
      <c r="G16" s="52">
        <v>0.18344500015075227</v>
      </c>
      <c r="H16" s="52">
        <v>0.16713877791512974</v>
      </c>
      <c r="I16" s="52">
        <v>0.15042490012361676</v>
      </c>
      <c r="J16" s="52">
        <v>0.13674990920328808</v>
      </c>
      <c r="K16" s="16" t="str">
        <f t="shared" si="0"/>
        <v/>
      </c>
      <c r="L16" s="20">
        <v>13.9314</v>
      </c>
      <c r="M16" s="20">
        <v>14.98</v>
      </c>
      <c r="N16" s="20">
        <v>17.227</v>
      </c>
      <c r="O16" s="20">
        <v>21.48132</v>
      </c>
      <c r="P16" s="20">
        <v>30.94868</v>
      </c>
      <c r="Q16" s="20">
        <v>16.478000000000002</v>
      </c>
      <c r="R16" s="20">
        <v>20.222999999999999</v>
      </c>
      <c r="S16" s="20">
        <v>24.716999999999999</v>
      </c>
      <c r="T16" s="20">
        <v>34.454000000000001</v>
      </c>
      <c r="U16" s="16" t="str">
        <f t="shared" si="1"/>
        <v/>
      </c>
      <c r="V16" s="47">
        <v>28.321710427077075</v>
      </c>
      <c r="W16" s="47">
        <v>29.672003341199616</v>
      </c>
      <c r="X16" s="47">
        <v>33.401047791887244</v>
      </c>
      <c r="Y16" s="47">
        <v>40.910951999192534</v>
      </c>
      <c r="Z16" s="47">
        <v>57.787452842201233</v>
      </c>
      <c r="AA16" s="47">
        <v>31.382180752518682</v>
      </c>
      <c r="AB16" s="47">
        <v>37.760436271525492</v>
      </c>
      <c r="AC16" s="47">
        <v>45.243692882543066</v>
      </c>
      <c r="AD16" s="47">
        <v>62.067904041343482</v>
      </c>
      <c r="AE16" s="16" t="str">
        <f t="shared" si="2"/>
        <v/>
      </c>
      <c r="AF16" s="47"/>
      <c r="AG16" s="47"/>
      <c r="AH16" s="47"/>
      <c r="AI16" s="47"/>
      <c r="AJ16" s="47"/>
      <c r="AK16" s="47"/>
      <c r="AL16" s="47"/>
      <c r="AM16" s="47"/>
      <c r="AN16" s="47"/>
      <c r="AO16" s="16" t="str">
        <f t="shared" si="3"/>
        <v/>
      </c>
      <c r="AP16" s="47"/>
      <c r="AQ16" s="47"/>
      <c r="AR16" s="47"/>
      <c r="AS16" s="47"/>
      <c r="AT16" s="47"/>
      <c r="AU16" s="47"/>
      <c r="AV16" s="47"/>
      <c r="AW16" s="47"/>
      <c r="AX16" s="47"/>
      <c r="AY16" s="16" t="str">
        <f t="shared" si="4"/>
        <v/>
      </c>
    </row>
    <row r="17" spans="1:51" x14ac:dyDescent="0.3">
      <c r="A17" s="9">
        <v>15</v>
      </c>
      <c r="B17" s="51">
        <v>0.22706915621867188</v>
      </c>
      <c r="C17" s="52">
        <v>0.20760608568564284</v>
      </c>
      <c r="D17" s="52">
        <v>0.19121613155256575</v>
      </c>
      <c r="E17" s="52">
        <v>0.17722470729262191</v>
      </c>
      <c r="F17" s="52">
        <v>0.16147139997772217</v>
      </c>
      <c r="G17" s="52">
        <v>0.17722470729262191</v>
      </c>
      <c r="H17" s="52">
        <v>0.16147139997772217</v>
      </c>
      <c r="I17" s="52">
        <v>0.14532425997994999</v>
      </c>
      <c r="J17" s="52">
        <v>0.13211296361813632</v>
      </c>
      <c r="K17" s="16" t="str">
        <f t="shared" si="0"/>
        <v/>
      </c>
      <c r="L17" s="20">
        <v>14.926500000000001</v>
      </c>
      <c r="M17" s="20">
        <v>16.05</v>
      </c>
      <c r="N17" s="20">
        <v>18.4575</v>
      </c>
      <c r="O17" s="20">
        <v>23.015699999999999</v>
      </c>
      <c r="P17" s="20">
        <v>33.159300000000002</v>
      </c>
      <c r="Q17" s="20">
        <v>17.655000000000001</v>
      </c>
      <c r="R17" s="20">
        <v>21.6675</v>
      </c>
      <c r="S17" s="20">
        <v>26.482500000000002</v>
      </c>
      <c r="T17" s="20">
        <v>36.914999999999999</v>
      </c>
      <c r="U17" s="16" t="str">
        <f t="shared" si="1"/>
        <v/>
      </c>
      <c r="V17" s="47">
        <v>30.031803280246347</v>
      </c>
      <c r="W17" s="47">
        <v>31.499087194843465</v>
      </c>
      <c r="X17" s="47">
        <v>35.489874204216392</v>
      </c>
      <c r="Y17" s="47">
        <v>43.501778197208786</v>
      </c>
      <c r="Z17" s="47">
        <v>61.496661184734165</v>
      </c>
      <c r="AA17" s="47">
        <v>33.369564865362385</v>
      </c>
      <c r="AB17" s="47">
        <v>40.184168731554273</v>
      </c>
      <c r="AC17" s="47">
        <v>48.186087800337511</v>
      </c>
      <c r="AD17" s="47">
        <v>66.14602257284912</v>
      </c>
      <c r="AE17" s="16" t="str">
        <f t="shared" si="2"/>
        <v/>
      </c>
      <c r="AF17" s="47"/>
      <c r="AG17" s="47"/>
      <c r="AH17" s="47"/>
      <c r="AI17" s="47"/>
      <c r="AJ17" s="47"/>
      <c r="AK17" s="47"/>
      <c r="AL17" s="47"/>
      <c r="AM17" s="47"/>
      <c r="AN17" s="47"/>
      <c r="AO17" s="16" t="str">
        <f t="shared" si="3"/>
        <v/>
      </c>
      <c r="AP17" s="47"/>
      <c r="AQ17" s="47"/>
      <c r="AR17" s="47"/>
      <c r="AS17" s="47"/>
      <c r="AT17" s="47"/>
      <c r="AU17" s="47"/>
      <c r="AV17" s="47"/>
      <c r="AW17" s="47"/>
      <c r="AX17" s="47"/>
      <c r="AY17" s="16" t="str">
        <f t="shared" si="4"/>
        <v/>
      </c>
    </row>
    <row r="18" spans="1:51" x14ac:dyDescent="0.3">
      <c r="A18" s="9">
        <v>16</v>
      </c>
      <c r="B18" s="51">
        <v>0.21985876511807151</v>
      </c>
      <c r="C18" s="52">
        <v>0.20101372810795115</v>
      </c>
      <c r="D18" s="52">
        <v>0.18514422325732344</v>
      </c>
      <c r="E18" s="52">
        <v>0.17159708497020223</v>
      </c>
      <c r="F18" s="52">
        <v>0.1563440107506287</v>
      </c>
      <c r="G18" s="52">
        <v>0.17159708497020223</v>
      </c>
      <c r="H18" s="52">
        <v>0.1563440107506287</v>
      </c>
      <c r="I18" s="52">
        <v>0.14070960967556584</v>
      </c>
      <c r="J18" s="52">
        <v>0.12791782697778714</v>
      </c>
      <c r="K18" s="16" t="str">
        <f t="shared" si="0"/>
        <v/>
      </c>
      <c r="L18" s="20">
        <v>15.9216</v>
      </c>
      <c r="M18" s="20">
        <v>17.12</v>
      </c>
      <c r="N18" s="20">
        <v>19.687999999999999</v>
      </c>
      <c r="O18" s="20">
        <v>24.550080000000001</v>
      </c>
      <c r="P18" s="20">
        <v>35.36992</v>
      </c>
      <c r="Q18" s="20">
        <v>18.832000000000001</v>
      </c>
      <c r="R18" s="20">
        <v>23.111999999999998</v>
      </c>
      <c r="S18" s="20">
        <v>28.248000000000001</v>
      </c>
      <c r="T18" s="20">
        <v>39.375999999999998</v>
      </c>
      <c r="U18" s="16" t="str">
        <f t="shared" si="1"/>
        <v/>
      </c>
      <c r="V18" s="47">
        <v>31.737852599730072</v>
      </c>
      <c r="W18" s="47">
        <v>33.321804061265695</v>
      </c>
      <c r="X18" s="47">
        <v>37.573782347057985</v>
      </c>
      <c r="Y18" s="47">
        <v>46.086672901305853</v>
      </c>
      <c r="Z18" s="47">
        <v>65.197770802493537</v>
      </c>
      <c r="AA18" s="47">
        <v>35.352399017738101</v>
      </c>
      <c r="AB18" s="47">
        <v>42.60260918846383</v>
      </c>
      <c r="AC18" s="47">
        <v>51.122468136528717</v>
      </c>
      <c r="AD18" s="47">
        <v>70.216350125511283</v>
      </c>
      <c r="AE18" s="16" t="str">
        <f t="shared" si="2"/>
        <v/>
      </c>
      <c r="AF18" s="47"/>
      <c r="AG18" s="47"/>
      <c r="AH18" s="47"/>
      <c r="AI18" s="47"/>
      <c r="AJ18" s="47"/>
      <c r="AK18" s="47"/>
      <c r="AL18" s="47"/>
      <c r="AM18" s="47"/>
      <c r="AN18" s="47"/>
      <c r="AO18" s="16" t="str">
        <f t="shared" si="3"/>
        <v/>
      </c>
      <c r="AP18" s="47"/>
      <c r="AQ18" s="47"/>
      <c r="AR18" s="47"/>
      <c r="AS18" s="47"/>
      <c r="AT18" s="47"/>
      <c r="AU18" s="47"/>
      <c r="AV18" s="47"/>
      <c r="AW18" s="47"/>
      <c r="AX18" s="47"/>
      <c r="AY18" s="16" t="str">
        <f t="shared" si="4"/>
        <v/>
      </c>
    </row>
    <row r="19" spans="1:51" x14ac:dyDescent="0.3">
      <c r="A19" s="9">
        <v>17</v>
      </c>
      <c r="B19" s="51">
        <v>0.21329433207051121</v>
      </c>
      <c r="C19" s="52">
        <v>0.19501196075018165</v>
      </c>
      <c r="D19" s="52">
        <v>0.17961627963832527</v>
      </c>
      <c r="E19" s="52">
        <v>0.16647362503064295</v>
      </c>
      <c r="F19" s="52">
        <v>0.15167596947236353</v>
      </c>
      <c r="G19" s="52">
        <v>0.16647362503064295</v>
      </c>
      <c r="H19" s="52">
        <v>0.15167596947236353</v>
      </c>
      <c r="I19" s="52">
        <v>0.13650837252512721</v>
      </c>
      <c r="J19" s="52">
        <v>0.12409852047738835</v>
      </c>
      <c r="K19" s="16" t="str">
        <f t="shared" si="0"/>
        <v/>
      </c>
      <c r="L19" s="20">
        <v>16.916699999999999</v>
      </c>
      <c r="M19" s="20">
        <v>18.190000000000001</v>
      </c>
      <c r="N19" s="20">
        <v>20.918500000000002</v>
      </c>
      <c r="O19" s="20">
        <v>26.08446</v>
      </c>
      <c r="P19" s="20">
        <v>37.580539999999999</v>
      </c>
      <c r="Q19" s="20">
        <v>20.009</v>
      </c>
      <c r="R19" s="20">
        <v>24.5565</v>
      </c>
      <c r="S19" s="20">
        <v>30.013500000000001</v>
      </c>
      <c r="T19" s="20">
        <v>41.837000000000003</v>
      </c>
      <c r="U19" s="16" t="str">
        <f t="shared" si="1"/>
        <v/>
      </c>
      <c r="V19" s="47">
        <v>33.440089555818894</v>
      </c>
      <c r="W19" s="47">
        <v>35.140451311508279</v>
      </c>
      <c r="X19" s="47">
        <v>39.653138698564049</v>
      </c>
      <c r="Y19" s="47">
        <v>48.666102572848388</v>
      </c>
      <c r="Z19" s="47">
        <v>68.891447529588177</v>
      </c>
      <c r="AA19" s="47">
        <v>37.331041025197507</v>
      </c>
      <c r="AB19" s="47">
        <v>45.016192722625377</v>
      </c>
      <c r="AC19" s="47">
        <v>54.053345121410636</v>
      </c>
      <c r="AD19" s="47">
        <v>74.279562736383483</v>
      </c>
      <c r="AE19" s="16" t="str">
        <f t="shared" si="2"/>
        <v/>
      </c>
      <c r="AF19" s="47"/>
      <c r="AG19" s="47"/>
      <c r="AH19" s="47"/>
      <c r="AI19" s="47"/>
      <c r="AJ19" s="47"/>
      <c r="AK19" s="47"/>
      <c r="AL19" s="47"/>
      <c r="AM19" s="47"/>
      <c r="AN19" s="47"/>
      <c r="AO19" s="16" t="str">
        <f t="shared" si="3"/>
        <v/>
      </c>
      <c r="AP19" s="47"/>
      <c r="AQ19" s="47"/>
      <c r="AR19" s="47"/>
      <c r="AS19" s="47"/>
      <c r="AT19" s="47"/>
      <c r="AU19" s="47"/>
      <c r="AV19" s="47"/>
      <c r="AW19" s="47"/>
      <c r="AX19" s="47"/>
      <c r="AY19" s="16" t="str">
        <f t="shared" si="4"/>
        <v/>
      </c>
    </row>
    <row r="20" spans="1:51" x14ac:dyDescent="0.3">
      <c r="A20" s="9">
        <v>18</v>
      </c>
      <c r="B20" s="51">
        <v>0.20728483162438505</v>
      </c>
      <c r="C20" s="52">
        <v>0.18951756034229497</v>
      </c>
      <c r="D20" s="52">
        <v>0.17455564768369272</v>
      </c>
      <c r="E20" s="52">
        <v>0.16178328321903221</v>
      </c>
      <c r="F20" s="52">
        <v>0.14740254693289603</v>
      </c>
      <c r="G20" s="52">
        <v>0.16178328321903221</v>
      </c>
      <c r="H20" s="52">
        <v>0.14740254693289603</v>
      </c>
      <c r="I20" s="52">
        <v>0.13266229223960641</v>
      </c>
      <c r="J20" s="52">
        <v>0.12060208385418772</v>
      </c>
      <c r="K20" s="16" t="str">
        <f t="shared" si="0"/>
        <v/>
      </c>
      <c r="L20" s="20">
        <v>17.911799999999999</v>
      </c>
      <c r="M20" s="20">
        <v>19.260000000000002</v>
      </c>
      <c r="N20" s="20">
        <v>22.149000000000001</v>
      </c>
      <c r="O20" s="20">
        <v>27.618839999999999</v>
      </c>
      <c r="P20" s="20">
        <v>39.791159999999998</v>
      </c>
      <c r="Q20" s="20">
        <v>21.186</v>
      </c>
      <c r="R20" s="20">
        <v>26.001000000000001</v>
      </c>
      <c r="S20" s="20">
        <v>31.779</v>
      </c>
      <c r="T20" s="20">
        <v>44.298000000000002</v>
      </c>
      <c r="U20" s="16" t="str">
        <f t="shared" si="1"/>
        <v/>
      </c>
      <c r="V20" s="47">
        <v>35.138735287088849</v>
      </c>
      <c r="W20" s="47">
        <v>36.955300366817468</v>
      </c>
      <c r="X20" s="47">
        <v>41.72827060099597</v>
      </c>
      <c r="Y20" s="47">
        <v>51.24047884936563</v>
      </c>
      <c r="Z20" s="47">
        <v>72.57827340268291</v>
      </c>
      <c r="AA20" s="47">
        <v>39.305806648746298</v>
      </c>
      <c r="AB20" s="47">
        <v>47.42529965809387</v>
      </c>
      <c r="AC20" s="47">
        <v>56.979162622734783</v>
      </c>
      <c r="AD20" s="47">
        <v>78.336244985614769</v>
      </c>
      <c r="AE20" s="16" t="str">
        <f t="shared" si="2"/>
        <v/>
      </c>
      <c r="AF20" s="47"/>
      <c r="AG20" s="47"/>
      <c r="AH20" s="47"/>
      <c r="AI20" s="47"/>
      <c r="AJ20" s="47"/>
      <c r="AK20" s="47"/>
      <c r="AL20" s="47"/>
      <c r="AM20" s="47"/>
      <c r="AN20" s="47"/>
      <c r="AO20" s="16" t="str">
        <f t="shared" si="3"/>
        <v/>
      </c>
      <c r="AP20" s="47"/>
      <c r="AQ20" s="47"/>
      <c r="AR20" s="47"/>
      <c r="AS20" s="47"/>
      <c r="AT20" s="47"/>
      <c r="AU20" s="47"/>
      <c r="AV20" s="47"/>
      <c r="AW20" s="47"/>
      <c r="AX20" s="47"/>
      <c r="AY20" s="16" t="str">
        <f t="shared" si="4"/>
        <v/>
      </c>
    </row>
    <row r="21" spans="1:51" x14ac:dyDescent="0.3">
      <c r="A21" s="9">
        <v>19</v>
      </c>
      <c r="B21" s="51">
        <v>0.20175623978975143</v>
      </c>
      <c r="C21" s="52">
        <v>0.18446284780777275</v>
      </c>
      <c r="D21" s="52">
        <v>0.16989999140189591</v>
      </c>
      <c r="E21" s="52">
        <v>0.15746828471395233</v>
      </c>
      <c r="F21" s="52">
        <v>0.14347110385048992</v>
      </c>
      <c r="G21" s="52">
        <v>0.15746828471395233</v>
      </c>
      <c r="H21" s="52">
        <v>0.14347110385048992</v>
      </c>
      <c r="I21" s="52">
        <v>0.1291239934654409</v>
      </c>
      <c r="J21" s="52">
        <v>0.11738544860494628</v>
      </c>
      <c r="K21" s="16" t="str">
        <f t="shared" si="0"/>
        <v/>
      </c>
      <c r="L21" s="20">
        <v>18.9069</v>
      </c>
      <c r="M21" s="20">
        <v>20.329999999999998</v>
      </c>
      <c r="N21" s="20">
        <v>23.3795</v>
      </c>
      <c r="O21" s="20">
        <v>29.153220000000001</v>
      </c>
      <c r="P21" s="20">
        <v>42.001779999999997</v>
      </c>
      <c r="Q21" s="20">
        <v>22.363</v>
      </c>
      <c r="R21" s="20">
        <v>27.445499999999999</v>
      </c>
      <c r="S21" s="20">
        <v>33.544499999999999</v>
      </c>
      <c r="T21" s="20">
        <v>46.759</v>
      </c>
      <c r="U21" s="16" t="str">
        <f t="shared" si="1"/>
        <v/>
      </c>
      <c r="V21" s="47">
        <v>36.833997827737328</v>
      </c>
      <c r="W21" s="47">
        <v>38.766598081489072</v>
      </c>
      <c r="X21" s="47">
        <v>43.799470874472462</v>
      </c>
      <c r="Y21" s="47">
        <v>53.810166443377462</v>
      </c>
      <c r="Z21" s="47">
        <v>76.25876016410065</v>
      </c>
      <c r="AA21" s="47">
        <v>41.276975653915763</v>
      </c>
      <c r="AB21" s="47">
        <v>49.830264386028979</v>
      </c>
      <c r="AC21" s="47">
        <v>59.90030872116008</v>
      </c>
      <c r="AD21" s="47">
        <v>82.38690624808963</v>
      </c>
      <c r="AE21" s="16" t="str">
        <f t="shared" si="2"/>
        <v/>
      </c>
      <c r="AF21" s="47"/>
      <c r="AG21" s="47"/>
      <c r="AH21" s="47"/>
      <c r="AI21" s="47"/>
      <c r="AJ21" s="47"/>
      <c r="AK21" s="47"/>
      <c r="AL21" s="47"/>
      <c r="AM21" s="47"/>
      <c r="AN21" s="47"/>
      <c r="AO21" s="16" t="str">
        <f t="shared" si="3"/>
        <v/>
      </c>
      <c r="AP21" s="47"/>
      <c r="AQ21" s="47"/>
      <c r="AR21" s="47"/>
      <c r="AS21" s="47"/>
      <c r="AT21" s="47"/>
      <c r="AU21" s="47"/>
      <c r="AV21" s="47"/>
      <c r="AW21" s="47"/>
      <c r="AX21" s="47"/>
      <c r="AY21" s="16" t="str">
        <f t="shared" si="4"/>
        <v/>
      </c>
    </row>
    <row r="22" spans="1:51" x14ac:dyDescent="0.3">
      <c r="A22" s="9">
        <v>20</v>
      </c>
      <c r="B22" s="51">
        <v>0.19664765770126708</v>
      </c>
      <c r="C22" s="52">
        <v>0.1797921441840156</v>
      </c>
      <c r="D22" s="52">
        <v>0.16559802753790911</v>
      </c>
      <c r="E22" s="52">
        <v>0.15348109869367185</v>
      </c>
      <c r="F22" s="52">
        <v>0.13983833436534548</v>
      </c>
      <c r="G22" s="52">
        <v>0.15348109869367185</v>
      </c>
      <c r="H22" s="52">
        <v>0.13983833436534548</v>
      </c>
      <c r="I22" s="52">
        <v>0.1258545009288109</v>
      </c>
      <c r="J22" s="52">
        <v>0.11441318266255539</v>
      </c>
      <c r="K22" s="16" t="str">
        <f t="shared" si="0"/>
        <v/>
      </c>
      <c r="L22" s="20">
        <v>19.902000000000001</v>
      </c>
      <c r="M22" s="20">
        <v>21.4</v>
      </c>
      <c r="N22" s="20">
        <v>24.61</v>
      </c>
      <c r="O22" s="20">
        <v>30.6876</v>
      </c>
      <c r="P22" s="20">
        <v>44.212400000000002</v>
      </c>
      <c r="Q22" s="20">
        <v>23.54</v>
      </c>
      <c r="R22" s="20">
        <v>28.89</v>
      </c>
      <c r="S22" s="20">
        <v>35.31</v>
      </c>
      <c r="T22" s="20">
        <v>49.22</v>
      </c>
      <c r="U22" s="16" t="str">
        <f t="shared" si="1"/>
        <v/>
      </c>
      <c r="V22" s="47">
        <v>38.526071027572293</v>
      </c>
      <c r="W22" s="47">
        <v>40.574568706644236</v>
      </c>
      <c r="X22" s="47">
        <v>45.867002071599288</v>
      </c>
      <c r="Y22" s="47">
        <v>56.375489839256161</v>
      </c>
      <c r="Z22" s="47">
        <v>79.933360234449935</v>
      </c>
      <c r="AA22" s="47">
        <v>43.244796947825513</v>
      </c>
      <c r="AB22" s="47">
        <v>52.231382534611527</v>
      </c>
      <c r="AC22" s="47">
        <v>62.817124903780879</v>
      </c>
      <c r="AD22" s="47">
        <v>86.431993453855242</v>
      </c>
      <c r="AE22" s="16" t="str">
        <f t="shared" si="2"/>
        <v/>
      </c>
      <c r="AF22" s="47"/>
      <c r="AG22" s="47"/>
      <c r="AH22" s="47"/>
      <c r="AI22" s="47"/>
      <c r="AJ22" s="47"/>
      <c r="AK22" s="47"/>
      <c r="AL22" s="47"/>
      <c r="AM22" s="47"/>
      <c r="AN22" s="47"/>
      <c r="AO22" s="16" t="str">
        <f t="shared" si="3"/>
        <v/>
      </c>
      <c r="AP22" s="47"/>
      <c r="AQ22" s="47"/>
      <c r="AR22" s="47"/>
      <c r="AS22" s="47"/>
      <c r="AT22" s="47"/>
      <c r="AU22" s="47"/>
      <c r="AV22" s="47"/>
      <c r="AW22" s="47"/>
      <c r="AX22" s="47"/>
      <c r="AY22" s="16" t="str">
        <f t="shared" si="4"/>
        <v/>
      </c>
    </row>
    <row r="23" spans="1:51" x14ac:dyDescent="0.3">
      <c r="A23" s="9">
        <v>21</v>
      </c>
      <c r="B23" s="51">
        <v>0.19190846349582472</v>
      </c>
      <c r="C23" s="52">
        <v>0.17545916662475394</v>
      </c>
      <c r="D23" s="52">
        <v>0.16160712715437864</v>
      </c>
      <c r="E23" s="52">
        <v>0.14978221541137535</v>
      </c>
      <c r="F23" s="52">
        <v>0.13646824070814195</v>
      </c>
      <c r="G23" s="52">
        <v>0.14978221541137535</v>
      </c>
      <c r="H23" s="52">
        <v>0.13646824070814195</v>
      </c>
      <c r="I23" s="52">
        <v>0.12282141663732782</v>
      </c>
      <c r="J23" s="52">
        <v>0.11165583330666168</v>
      </c>
      <c r="K23" s="16" t="str">
        <f t="shared" si="0"/>
        <v/>
      </c>
      <c r="L23" s="20">
        <v>20.897099999999998</v>
      </c>
      <c r="M23" s="20">
        <v>22.47</v>
      </c>
      <c r="N23" s="20">
        <v>25.840499999999999</v>
      </c>
      <c r="O23" s="20">
        <v>32.221980000000002</v>
      </c>
      <c r="P23" s="20">
        <v>46.423020000000001</v>
      </c>
      <c r="Q23" s="20">
        <v>24.716999999999999</v>
      </c>
      <c r="R23" s="20">
        <v>30.334499999999998</v>
      </c>
      <c r="S23" s="20">
        <v>37.075499999999998</v>
      </c>
      <c r="T23" s="20">
        <v>51.680999999999997</v>
      </c>
      <c r="U23" s="16" t="str">
        <f t="shared" si="1"/>
        <v/>
      </c>
      <c r="V23" s="47">
        <v>40.215134550388925</v>
      </c>
      <c r="W23" s="47">
        <v>42.379416015663892</v>
      </c>
      <c r="X23" s="47">
        <v>47.931100264539168</v>
      </c>
      <c r="Y23" s="47">
        <v>58.936738931596196</v>
      </c>
      <c r="Z23" s="47">
        <v>83.602475665971681</v>
      </c>
      <c r="AA23" s="47">
        <v>45.209492904292759</v>
      </c>
      <c r="AB23" s="47">
        <v>54.628916819487785</v>
      </c>
      <c r="AC23" s="47">
        <v>65.729913432412189</v>
      </c>
      <c r="AD23" s="47">
        <v>90.471901220488689</v>
      </c>
      <c r="AE23" s="16" t="str">
        <f t="shared" si="2"/>
        <v/>
      </c>
      <c r="AF23" s="47"/>
      <c r="AG23" s="47"/>
      <c r="AH23" s="47"/>
      <c r="AI23" s="47"/>
      <c r="AJ23" s="47"/>
      <c r="AK23" s="47"/>
      <c r="AL23" s="47"/>
      <c r="AM23" s="47"/>
      <c r="AN23" s="47"/>
      <c r="AO23" s="16" t="str">
        <f t="shared" si="3"/>
        <v/>
      </c>
      <c r="AP23" s="47"/>
      <c r="AQ23" s="47"/>
      <c r="AR23" s="47"/>
      <c r="AS23" s="47"/>
      <c r="AT23" s="47"/>
      <c r="AU23" s="47"/>
      <c r="AV23" s="47"/>
      <c r="AW23" s="47"/>
      <c r="AX23" s="47"/>
      <c r="AY23" s="16" t="str">
        <f t="shared" si="4"/>
        <v/>
      </c>
    </row>
    <row r="24" spans="1:51" x14ac:dyDescent="0.3">
      <c r="A24" s="9">
        <v>22</v>
      </c>
      <c r="B24" s="51">
        <v>0.18749618488093098</v>
      </c>
      <c r="C24" s="52">
        <v>0.17142508331970843</v>
      </c>
      <c r="D24" s="52">
        <v>0.15789152411025778</v>
      </c>
      <c r="E24" s="52">
        <v>0.14633848576072669</v>
      </c>
      <c r="F24" s="52">
        <v>0.13333062035977328</v>
      </c>
      <c r="G24" s="52">
        <v>0.14633848576072669</v>
      </c>
      <c r="H24" s="52">
        <v>0.13333062035977328</v>
      </c>
      <c r="I24" s="52">
        <v>0.11999755832379588</v>
      </c>
      <c r="J24" s="52">
        <v>0.10908868938526894</v>
      </c>
      <c r="K24" s="16" t="str">
        <f t="shared" si="0"/>
        <v/>
      </c>
      <c r="L24" s="20">
        <v>21.892199999999999</v>
      </c>
      <c r="M24" s="20">
        <v>23.54</v>
      </c>
      <c r="N24" s="20">
        <v>27.071000000000002</v>
      </c>
      <c r="O24" s="20">
        <v>33.756360000000001</v>
      </c>
      <c r="P24" s="20">
        <v>48.63364</v>
      </c>
      <c r="Q24" s="20">
        <v>25.893999999999998</v>
      </c>
      <c r="R24" s="20">
        <v>31.779</v>
      </c>
      <c r="S24" s="20">
        <v>38.841000000000001</v>
      </c>
      <c r="T24" s="20">
        <v>54.142000000000003</v>
      </c>
      <c r="U24" s="16" t="str">
        <f t="shared" si="1"/>
        <v/>
      </c>
      <c r="V24" s="47">
        <v>41.901354437991358</v>
      </c>
      <c r="W24" s="47">
        <v>44.181325384743268</v>
      </c>
      <c r="X24" s="47">
        <v>49.991978355201574</v>
      </c>
      <c r="Y24" s="47">
        <v>61.494173762825397</v>
      </c>
      <c r="Z24" s="47">
        <v>87.266465486918904</v>
      </c>
      <c r="AA24" s="47">
        <v>47.17126299798322</v>
      </c>
      <c r="AB24" s="47">
        <v>57.023101842856015</v>
      </c>
      <c r="AC24" s="47">
        <v>68.638943301228991</v>
      </c>
      <c r="AD24" s="47">
        <v>94.506979982920171</v>
      </c>
      <c r="AE24" s="16" t="str">
        <f t="shared" si="2"/>
        <v/>
      </c>
      <c r="AF24" s="47"/>
      <c r="AG24" s="47"/>
      <c r="AH24" s="47"/>
      <c r="AI24" s="47"/>
      <c r="AJ24" s="47"/>
      <c r="AK24" s="47"/>
      <c r="AL24" s="47"/>
      <c r="AM24" s="47"/>
      <c r="AN24" s="47"/>
      <c r="AO24" s="16" t="str">
        <f t="shared" si="3"/>
        <v/>
      </c>
      <c r="AP24" s="47"/>
      <c r="AQ24" s="47"/>
      <c r="AR24" s="47"/>
      <c r="AS24" s="47"/>
      <c r="AT24" s="47"/>
      <c r="AU24" s="47"/>
      <c r="AV24" s="47"/>
      <c r="AW24" s="47"/>
      <c r="AX24" s="47"/>
      <c r="AY24" s="16" t="str">
        <f t="shared" si="4"/>
        <v/>
      </c>
    </row>
    <row r="25" spans="1:51" x14ac:dyDescent="0.3">
      <c r="A25" s="9">
        <v>23</v>
      </c>
      <c r="B25" s="51">
        <v>0.18337488633562687</v>
      </c>
      <c r="C25" s="52">
        <v>0.16765703893543032</v>
      </c>
      <c r="D25" s="52">
        <v>0.15442095691421212</v>
      </c>
      <c r="E25" s="52">
        <v>0.14312186250585512</v>
      </c>
      <c r="F25" s="52">
        <v>0.13039991917200139</v>
      </c>
      <c r="G25" s="52">
        <v>0.14312186250585512</v>
      </c>
      <c r="H25" s="52">
        <v>0.13039991917200139</v>
      </c>
      <c r="I25" s="52">
        <v>0.11735992725480117</v>
      </c>
      <c r="J25" s="52">
        <v>0.10669084295891015</v>
      </c>
      <c r="K25" s="16" t="str">
        <f t="shared" si="0"/>
        <v/>
      </c>
      <c r="L25" s="20">
        <v>22.8873</v>
      </c>
      <c r="M25" s="20">
        <v>24.61</v>
      </c>
      <c r="N25" s="20">
        <v>28.301500000000001</v>
      </c>
      <c r="O25" s="20">
        <v>35.29074</v>
      </c>
      <c r="P25" s="20">
        <v>50.844259999999998</v>
      </c>
      <c r="Q25" s="20">
        <v>27.071000000000002</v>
      </c>
      <c r="R25" s="20">
        <v>33.223500000000001</v>
      </c>
      <c r="S25" s="20">
        <v>40.606499999999997</v>
      </c>
      <c r="T25" s="20">
        <v>56.603000000000002</v>
      </c>
      <c r="U25" s="16" t="str">
        <f t="shared" si="1"/>
        <v/>
      </c>
      <c r="V25" s="47">
        <v>43.584883949737254</v>
      </c>
      <c r="W25" s="47">
        <v>45.980465733158653</v>
      </c>
      <c r="X25" s="47">
        <v>52.049828941798651</v>
      </c>
      <c r="Y25" s="47">
        <v>64.048028506980302</v>
      </c>
      <c r="Z25" s="47">
        <v>90.925651761219839</v>
      </c>
      <c r="AA25" s="47">
        <v>49.130286860305667</v>
      </c>
      <c r="AB25" s="47">
        <v>59.414148053072012</v>
      </c>
      <c r="AC25" s="47">
        <v>71.544455094491596</v>
      </c>
      <c r="AD25" s="47">
        <v>98.537542579697515</v>
      </c>
      <c r="AE25" s="16" t="str">
        <f t="shared" si="2"/>
        <v/>
      </c>
      <c r="AF25" s="47"/>
      <c r="AG25" s="47"/>
      <c r="AH25" s="47"/>
      <c r="AI25" s="47"/>
      <c r="AJ25" s="47"/>
      <c r="AK25" s="47"/>
      <c r="AL25" s="47"/>
      <c r="AM25" s="47"/>
      <c r="AN25" s="47"/>
      <c r="AO25" s="16" t="str">
        <f t="shared" si="3"/>
        <v/>
      </c>
      <c r="AP25" s="47"/>
      <c r="AQ25" s="47"/>
      <c r="AR25" s="47"/>
      <c r="AS25" s="47"/>
      <c r="AT25" s="47"/>
      <c r="AU25" s="47"/>
      <c r="AV25" s="47"/>
      <c r="AW25" s="47"/>
      <c r="AX25" s="47"/>
      <c r="AY25" s="16" t="str">
        <f t="shared" si="4"/>
        <v/>
      </c>
    </row>
    <row r="26" spans="1:51" x14ac:dyDescent="0.3">
      <c r="A26" s="9">
        <v>24</v>
      </c>
      <c r="B26" s="51">
        <v>0.17951393000589747</v>
      </c>
      <c r="C26" s="52">
        <v>0.16412702171967766</v>
      </c>
      <c r="D26" s="52">
        <v>0.15116962526812416</v>
      </c>
      <c r="E26" s="52">
        <v>0.14010843317533458</v>
      </c>
      <c r="F26" s="52">
        <v>0.12765435022641602</v>
      </c>
      <c r="G26" s="52">
        <v>0.14010843317533458</v>
      </c>
      <c r="H26" s="52">
        <v>0.12765435022641602</v>
      </c>
      <c r="I26" s="52">
        <v>0.11488891520377435</v>
      </c>
      <c r="J26" s="52">
        <v>0.10444446836706761</v>
      </c>
      <c r="K26" s="16" t="str">
        <f t="shared" si="0"/>
        <v/>
      </c>
      <c r="L26" s="20">
        <v>23.882400000000001</v>
      </c>
      <c r="M26" s="20">
        <v>25.68</v>
      </c>
      <c r="N26" s="20">
        <v>29.532</v>
      </c>
      <c r="O26" s="20">
        <v>36.825119999999998</v>
      </c>
      <c r="P26" s="20">
        <v>53.054879999999997</v>
      </c>
      <c r="Q26" s="20">
        <v>28.248000000000001</v>
      </c>
      <c r="R26" s="20">
        <v>34.667999999999999</v>
      </c>
      <c r="S26" s="20">
        <v>42.372</v>
      </c>
      <c r="T26" s="20">
        <v>59.064</v>
      </c>
      <c r="U26" s="16" t="str">
        <f t="shared" si="1"/>
        <v/>
      </c>
      <c r="V26" s="47">
        <v>45.265864513395108</v>
      </c>
      <c r="W26" s="47">
        <v>47.776991285928439</v>
      </c>
      <c r="X26" s="47">
        <v>54.104826790470497</v>
      </c>
      <c r="Y26" s="47">
        <v>66.598514827482717</v>
      </c>
      <c r="Z26" s="47">
        <v>94.580324618185116</v>
      </c>
      <c r="AA26" s="47">
        <v>51.086726855112268</v>
      </c>
      <c r="AB26" s="47">
        <v>61.802245031243906</v>
      </c>
      <c r="AC26" s="47">
        <v>74.446664979062632</v>
      </c>
      <c r="AD26" s="47">
        <v>102.56386963657825</v>
      </c>
      <c r="AE26" s="16" t="str">
        <f t="shared" si="2"/>
        <v/>
      </c>
      <c r="AF26" s="47"/>
      <c r="AG26" s="47"/>
      <c r="AH26" s="47"/>
      <c r="AI26" s="47"/>
      <c r="AJ26" s="47"/>
      <c r="AK26" s="47"/>
      <c r="AL26" s="47"/>
      <c r="AM26" s="47"/>
      <c r="AN26" s="47"/>
      <c r="AO26" s="16" t="str">
        <f t="shared" si="3"/>
        <v/>
      </c>
      <c r="AP26" s="47"/>
      <c r="AQ26" s="47"/>
      <c r="AR26" s="47"/>
      <c r="AS26" s="47"/>
      <c r="AT26" s="47"/>
      <c r="AU26" s="47"/>
      <c r="AV26" s="47"/>
      <c r="AW26" s="47"/>
      <c r="AX26" s="47"/>
      <c r="AY26" s="16" t="str">
        <f t="shared" si="4"/>
        <v/>
      </c>
    </row>
    <row r="27" spans="1:51" x14ac:dyDescent="0.3">
      <c r="A27" s="9">
        <v>25</v>
      </c>
      <c r="B27" s="51">
        <v>0.17588701209445731</v>
      </c>
      <c r="C27" s="52">
        <v>0.16081098248636091</v>
      </c>
      <c r="D27" s="52">
        <v>0.14811537860585874</v>
      </c>
      <c r="E27" s="52">
        <v>0.13727766797616175</v>
      </c>
      <c r="F27" s="52">
        <v>0.12507520860050295</v>
      </c>
      <c r="G27" s="52">
        <v>0.13727766797616175</v>
      </c>
      <c r="H27" s="52">
        <v>0.12507520860050295</v>
      </c>
      <c r="I27" s="52">
        <v>0.11256768774045268</v>
      </c>
      <c r="J27" s="52">
        <v>0.10233426158222973</v>
      </c>
      <c r="K27" s="16" t="str">
        <f t="shared" si="0"/>
        <v/>
      </c>
      <c r="L27" s="20">
        <v>24.877500000000001</v>
      </c>
      <c r="M27" s="20">
        <v>26.75</v>
      </c>
      <c r="N27" s="20">
        <v>30.762499999999999</v>
      </c>
      <c r="O27" s="20">
        <v>38.359499999999997</v>
      </c>
      <c r="P27" s="20">
        <v>55.265500000000003</v>
      </c>
      <c r="Q27" s="20">
        <v>29.425000000000001</v>
      </c>
      <c r="R27" s="20">
        <v>36.112499999999997</v>
      </c>
      <c r="S27" s="20">
        <v>44.137500000000003</v>
      </c>
      <c r="T27" s="20">
        <v>61.524999999999999</v>
      </c>
      <c r="U27" s="16" t="str">
        <f t="shared" si="1"/>
        <v/>
      </c>
      <c r="V27" s="47">
        <v>46.944426695400757</v>
      </c>
      <c r="W27" s="47">
        <v>49.571043151482435</v>
      </c>
      <c r="X27" s="47">
        <v>56.157130963393378</v>
      </c>
      <c r="Y27" s="47">
        <v>69.14582471654181</v>
      </c>
      <c r="Z27" s="47">
        <v>98.230746452304231</v>
      </c>
      <c r="AA27" s="47">
        <v>53.040730256761492</v>
      </c>
      <c r="AB27" s="47">
        <v>64.187564235532776</v>
      </c>
      <c r="AC27" s="47">
        <v>77.345768010491454</v>
      </c>
      <c r="AD27" s="47">
        <v>106.5862140035633</v>
      </c>
      <c r="AE27" s="16" t="str">
        <f t="shared" si="2"/>
        <v/>
      </c>
      <c r="AF27" s="47"/>
      <c r="AG27" s="47"/>
      <c r="AH27" s="47"/>
      <c r="AI27" s="47"/>
      <c r="AJ27" s="47"/>
      <c r="AK27" s="47"/>
      <c r="AL27" s="47"/>
      <c r="AM27" s="47"/>
      <c r="AN27" s="47"/>
      <c r="AO27" s="16" t="str">
        <f t="shared" si="3"/>
        <v/>
      </c>
      <c r="AP27" s="47"/>
      <c r="AQ27" s="47"/>
      <c r="AR27" s="47"/>
      <c r="AS27" s="47"/>
      <c r="AT27" s="47"/>
      <c r="AU27" s="47"/>
      <c r="AV27" s="47"/>
      <c r="AW27" s="47"/>
      <c r="AX27" s="47"/>
      <c r="AY27" s="16" t="str">
        <f t="shared" si="4"/>
        <v/>
      </c>
    </row>
    <row r="28" spans="1:51" x14ac:dyDescent="0.3">
      <c r="A28" s="9">
        <v>26</v>
      </c>
      <c r="B28" s="51">
        <v>0.17247140516483989</v>
      </c>
      <c r="C28" s="52">
        <v>0.15768814186499652</v>
      </c>
      <c r="D28" s="52">
        <v>0.14523907803354938</v>
      </c>
      <c r="E28" s="52">
        <v>0.13461182842133848</v>
      </c>
      <c r="F28" s="52">
        <v>0.12264633256166398</v>
      </c>
      <c r="G28" s="52">
        <v>0.13461182842133848</v>
      </c>
      <c r="H28" s="52">
        <v>0.12264633256166398</v>
      </c>
      <c r="I28" s="52">
        <v>0.11038169930549757</v>
      </c>
      <c r="J28" s="52">
        <v>0.10034699936863417</v>
      </c>
      <c r="K28" s="16" t="str">
        <f t="shared" si="0"/>
        <v/>
      </c>
      <c r="L28" s="20">
        <v>25.872599999999998</v>
      </c>
      <c r="M28" s="20">
        <v>27.82</v>
      </c>
      <c r="N28" s="20">
        <v>31.992999999999999</v>
      </c>
      <c r="O28" s="20">
        <v>39.893880000000003</v>
      </c>
      <c r="P28" s="20">
        <v>57.476120000000002</v>
      </c>
      <c r="Q28" s="20">
        <v>30.602</v>
      </c>
      <c r="R28" s="20">
        <v>37.557000000000002</v>
      </c>
      <c r="S28" s="20">
        <v>45.902999999999999</v>
      </c>
      <c r="T28" s="20">
        <v>63.985999999999997</v>
      </c>
      <c r="U28" s="16" t="str">
        <f t="shared" si="1"/>
        <v/>
      </c>
      <c r="V28" s="47">
        <v>48.620691140530866</v>
      </c>
      <c r="W28" s="47">
        <v>51.362750721789503</v>
      </c>
      <c r="X28" s="47">
        <v>58.206886651818216</v>
      </c>
      <c r="Y28" s="47">
        <v>71.690132905281914</v>
      </c>
      <c r="Z28" s="47">
        <v>101.8771554505792</v>
      </c>
      <c r="AA28" s="47">
        <v>54.992431098891281</v>
      </c>
      <c r="AB28" s="47">
        <v>66.570261306041587</v>
      </c>
      <c r="AC28" s="47">
        <v>80.241940890013581</v>
      </c>
      <c r="AD28" s="47">
        <v>110.60480443990913</v>
      </c>
      <c r="AE28" s="16" t="str">
        <f t="shared" si="2"/>
        <v/>
      </c>
      <c r="AF28" s="47"/>
      <c r="AG28" s="47"/>
      <c r="AH28" s="47"/>
      <c r="AI28" s="47"/>
      <c r="AJ28" s="47"/>
      <c r="AK28" s="47"/>
      <c r="AL28" s="47"/>
      <c r="AM28" s="47"/>
      <c r="AN28" s="47"/>
      <c r="AO28" s="16" t="str">
        <f t="shared" si="3"/>
        <v/>
      </c>
      <c r="AP28" s="47"/>
      <c r="AQ28" s="47"/>
      <c r="AR28" s="47"/>
      <c r="AS28" s="47"/>
      <c r="AT28" s="47"/>
      <c r="AU28" s="47"/>
      <c r="AV28" s="47"/>
      <c r="AW28" s="47"/>
      <c r="AX28" s="47"/>
      <c r="AY28" s="16" t="str">
        <f t="shared" si="4"/>
        <v/>
      </c>
    </row>
    <row r="29" spans="1:51" x14ac:dyDescent="0.3">
      <c r="A29" s="9">
        <v>27</v>
      </c>
      <c r="B29" s="51">
        <v>0.16924735629948978</v>
      </c>
      <c r="C29" s="52">
        <v>0.15474044004524776</v>
      </c>
      <c r="D29" s="52">
        <v>0.14252408951535983</v>
      </c>
      <c r="E29" s="52">
        <v>0.13209549759960176</v>
      </c>
      <c r="F29" s="52">
        <v>0.12035367559074829</v>
      </c>
      <c r="G29" s="52">
        <v>0.13209549759960176</v>
      </c>
      <c r="H29" s="52">
        <v>0.12035367559074829</v>
      </c>
      <c r="I29" s="52">
        <v>0.10831830803167346</v>
      </c>
      <c r="J29" s="52">
        <v>9.8471189119703123E-2</v>
      </c>
      <c r="K29" s="16" t="str">
        <f t="shared" si="0"/>
        <v/>
      </c>
      <c r="L29" s="20">
        <v>26.867699999999999</v>
      </c>
      <c r="M29" s="20">
        <v>28.89</v>
      </c>
      <c r="N29" s="20">
        <v>33.223500000000001</v>
      </c>
      <c r="O29" s="20">
        <v>41.428260000000002</v>
      </c>
      <c r="P29" s="20">
        <v>59.68674</v>
      </c>
      <c r="Q29" s="20">
        <v>31.779</v>
      </c>
      <c r="R29" s="20">
        <v>39.0015</v>
      </c>
      <c r="S29" s="20">
        <v>47.668500000000002</v>
      </c>
      <c r="T29" s="20">
        <v>66.447000000000003</v>
      </c>
      <c r="U29" s="16" t="str">
        <f t="shared" si="1"/>
        <v/>
      </c>
      <c r="V29" s="47">
        <v>50.294769455442108</v>
      </c>
      <c r="W29" s="47">
        <v>53.152232909116435</v>
      </c>
      <c r="X29" s="47">
        <v>60.254226757316694</v>
      </c>
      <c r="Y29" s="47">
        <v>74.231598917754681</v>
      </c>
      <c r="Z29" s="47">
        <v>105.51976857180495</v>
      </c>
      <c r="AA29" s="47">
        <v>56.941951750021026</v>
      </c>
      <c r="AB29" s="47">
        <v>68.950478011586</v>
      </c>
      <c r="AC29" s="47">
        <v>83.135344278883565</v>
      </c>
      <c r="AD29" s="47">
        <v>114.61984869641236</v>
      </c>
      <c r="AE29" s="16" t="str">
        <f t="shared" si="2"/>
        <v/>
      </c>
      <c r="AF29" s="47"/>
      <c r="AG29" s="47"/>
      <c r="AH29" s="47"/>
      <c r="AI29" s="47"/>
      <c r="AJ29" s="47"/>
      <c r="AK29" s="47"/>
      <c r="AL29" s="47"/>
      <c r="AM29" s="47"/>
      <c r="AN29" s="47"/>
      <c r="AO29" s="16" t="str">
        <f t="shared" si="3"/>
        <v/>
      </c>
      <c r="AP29" s="47"/>
      <c r="AQ29" s="47"/>
      <c r="AR29" s="47"/>
      <c r="AS29" s="47"/>
      <c r="AT29" s="47"/>
      <c r="AU29" s="47"/>
      <c r="AV29" s="47"/>
      <c r="AW29" s="47"/>
      <c r="AX29" s="47"/>
      <c r="AY29" s="16" t="str">
        <f t="shared" si="4"/>
        <v/>
      </c>
    </row>
    <row r="30" spans="1:51" x14ac:dyDescent="0.3">
      <c r="A30" s="9">
        <v>28</v>
      </c>
      <c r="B30" s="51">
        <v>0.16619760458862279</v>
      </c>
      <c r="C30" s="52">
        <v>0.15195209562388368</v>
      </c>
      <c r="D30" s="52">
        <v>0.13995587754831398</v>
      </c>
      <c r="E30" s="52">
        <v>0.12971520358136418</v>
      </c>
      <c r="F30" s="52">
        <v>0.11818496326302068</v>
      </c>
      <c r="G30" s="52">
        <v>0.12971520358136418</v>
      </c>
      <c r="H30" s="52">
        <v>0.11818496326302068</v>
      </c>
      <c r="I30" s="52">
        <v>0.10636646693671858</v>
      </c>
      <c r="J30" s="52">
        <v>9.669678812428957E-2</v>
      </c>
      <c r="K30" s="16" t="str">
        <f t="shared" si="0"/>
        <v/>
      </c>
      <c r="L30" s="20">
        <v>27.8628</v>
      </c>
      <c r="M30" s="20">
        <v>29.96</v>
      </c>
      <c r="N30" s="20">
        <v>34.454000000000001</v>
      </c>
      <c r="O30" s="20">
        <v>42.96264</v>
      </c>
      <c r="P30" s="20">
        <v>61.897359999999999</v>
      </c>
      <c r="Q30" s="20">
        <v>32.956000000000003</v>
      </c>
      <c r="R30" s="20">
        <v>40.445999999999998</v>
      </c>
      <c r="S30" s="20">
        <v>49.433999999999997</v>
      </c>
      <c r="T30" s="20">
        <v>68.908000000000001</v>
      </c>
      <c r="U30" s="16" t="str">
        <f t="shared" si="1"/>
        <v/>
      </c>
      <c r="V30" s="47">
        <v>51.966765024723443</v>
      </c>
      <c r="W30" s="47">
        <v>54.939599235994727</v>
      </c>
      <c r="X30" s="47">
        <v>62.299273258810381</v>
      </c>
      <c r="Y30" s="47">
        <v>76.770368828697372</v>
      </c>
      <c r="Z30" s="47">
        <v>109.15878407658188</v>
      </c>
      <c r="AA30" s="47">
        <v>58.889404261901753</v>
      </c>
      <c r="AB30" s="47">
        <v>71.32834390289716</v>
      </c>
      <c r="AC30" s="47">
        <v>86.026124753178891</v>
      </c>
      <c r="AD30" s="47">
        <v>118.63153611065361</v>
      </c>
      <c r="AE30" s="16" t="str">
        <f t="shared" si="2"/>
        <v/>
      </c>
      <c r="AF30" s="47"/>
      <c r="AG30" s="47"/>
      <c r="AH30" s="47"/>
      <c r="AI30" s="47"/>
      <c r="AJ30" s="47"/>
      <c r="AK30" s="47"/>
      <c r="AL30" s="47"/>
      <c r="AM30" s="47"/>
      <c r="AN30" s="47"/>
      <c r="AO30" s="16" t="str">
        <f t="shared" si="3"/>
        <v/>
      </c>
      <c r="AP30" s="47"/>
      <c r="AQ30" s="47"/>
      <c r="AR30" s="47"/>
      <c r="AS30" s="47"/>
      <c r="AT30" s="47"/>
      <c r="AU30" s="47"/>
      <c r="AV30" s="47"/>
      <c r="AW30" s="47"/>
      <c r="AX30" s="47"/>
      <c r="AY30" s="16" t="str">
        <f t="shared" si="4"/>
        <v/>
      </c>
    </row>
    <row r="31" spans="1:51" x14ac:dyDescent="0.3">
      <c r="A31" s="9">
        <v>29</v>
      </c>
      <c r="B31" s="51">
        <v>0.16330699095915721</v>
      </c>
      <c r="C31" s="52">
        <v>0.14930924887694377</v>
      </c>
      <c r="D31" s="52">
        <v>0.13752167659718506</v>
      </c>
      <c r="E31" s="52">
        <v>0.12745911489495199</v>
      </c>
      <c r="F31" s="52">
        <v>0.11612941579317847</v>
      </c>
      <c r="G31" s="52">
        <v>0.12745911489495199</v>
      </c>
      <c r="H31" s="52">
        <v>0.11612941579317847</v>
      </c>
      <c r="I31" s="52">
        <v>0.10451647421386062</v>
      </c>
      <c r="J31" s="52">
        <v>9.5014976558055145E-2</v>
      </c>
      <c r="K31" s="16" t="str">
        <f t="shared" si="0"/>
        <v/>
      </c>
      <c r="L31" s="20">
        <v>28.857900000000001</v>
      </c>
      <c r="M31" s="20">
        <v>31.03</v>
      </c>
      <c r="N31" s="20">
        <v>35.6845</v>
      </c>
      <c r="O31" s="20">
        <v>44.497019999999999</v>
      </c>
      <c r="P31" s="20">
        <v>64.107979999999998</v>
      </c>
      <c r="Q31" s="20">
        <v>34.133000000000003</v>
      </c>
      <c r="R31" s="20">
        <v>41.890500000000003</v>
      </c>
      <c r="S31" s="20">
        <v>51.1995</v>
      </c>
      <c r="T31" s="20">
        <v>71.369</v>
      </c>
      <c r="U31" s="16" t="str">
        <f t="shared" si="1"/>
        <v/>
      </c>
      <c r="V31" s="47">
        <v>53.636773756265818</v>
      </c>
      <c r="W31" s="47">
        <v>56.72495079512791</v>
      </c>
      <c r="X31" s="47">
        <v>64.342138397496456</v>
      </c>
      <c r="Y31" s="47">
        <v>79.306576773995104</v>
      </c>
      <c r="Z31" s="47">
        <v>112.79438368692072</v>
      </c>
      <c r="AA31" s="47">
        <v>60.834891528169187</v>
      </c>
      <c r="AB31" s="47">
        <v>73.703977723786537</v>
      </c>
      <c r="AC31" s="47">
        <v>88.914416464544544</v>
      </c>
      <c r="AD31" s="47">
        <v>122.64003980566328</v>
      </c>
      <c r="AE31" s="16" t="str">
        <f t="shared" si="2"/>
        <v/>
      </c>
      <c r="AF31" s="47"/>
      <c r="AG31" s="47"/>
      <c r="AH31" s="47"/>
      <c r="AI31" s="47"/>
      <c r="AJ31" s="47"/>
      <c r="AK31" s="47"/>
      <c r="AL31" s="47"/>
      <c r="AM31" s="47"/>
      <c r="AN31" s="47"/>
      <c r="AO31" s="16" t="str">
        <f t="shared" si="3"/>
        <v/>
      </c>
      <c r="AP31" s="47"/>
      <c r="AQ31" s="47"/>
      <c r="AR31" s="47"/>
      <c r="AS31" s="47"/>
      <c r="AT31" s="47"/>
      <c r="AU31" s="47"/>
      <c r="AV31" s="47"/>
      <c r="AW31" s="47"/>
      <c r="AX31" s="47"/>
      <c r="AY31" s="16" t="str">
        <f t="shared" si="4"/>
        <v/>
      </c>
    </row>
    <row r="32" spans="1:51" x14ac:dyDescent="0.3">
      <c r="A32" s="9">
        <v>30</v>
      </c>
      <c r="B32" s="53">
        <v>0.16056214016053036</v>
      </c>
      <c r="C32" s="54">
        <v>0.14679967100391342</v>
      </c>
      <c r="D32" s="54">
        <v>0.13521022329307819</v>
      </c>
      <c r="E32" s="54">
        <v>0.12531679232041398</v>
      </c>
      <c r="F32" s="54">
        <v>0.11417752189193271</v>
      </c>
      <c r="G32" s="54">
        <v>0.12531679232041398</v>
      </c>
      <c r="H32" s="54">
        <v>0.11417752189193271</v>
      </c>
      <c r="I32" s="54">
        <v>0.10275976970273945</v>
      </c>
      <c r="J32" s="54">
        <v>9.3417972457035842E-2</v>
      </c>
      <c r="K32" s="16">
        <f>IF(ISNA(MATCH($B$33,B32:J32,0)),"",MATCH($B$33,B32:J32,0))</f>
        <v>9</v>
      </c>
      <c r="L32" s="21">
        <v>29.853000000000002</v>
      </c>
      <c r="M32" s="21">
        <v>32.1</v>
      </c>
      <c r="N32" s="21">
        <v>36.914999999999999</v>
      </c>
      <c r="O32" s="21">
        <v>46.031399999999998</v>
      </c>
      <c r="P32" s="21">
        <v>66.318600000000004</v>
      </c>
      <c r="Q32" s="21">
        <v>35.31</v>
      </c>
      <c r="R32" s="21">
        <v>43.335000000000001</v>
      </c>
      <c r="S32" s="21">
        <v>52.965000000000003</v>
      </c>
      <c r="T32" s="21">
        <v>73.83</v>
      </c>
      <c r="U32" s="16" t="str">
        <f>IF(ISNA(MATCH($L$33,L32:T32,0)),"",MATCH($L$33,L32:T32,0))</f>
        <v/>
      </c>
      <c r="V32" s="48">
        <v>55.304884757317772</v>
      </c>
      <c r="W32" s="48">
        <v>58.508381095023552</v>
      </c>
      <c r="X32" s="48">
        <v>66.382925706871859</v>
      </c>
      <c r="Y32" s="48">
        <v>81.840346253934939</v>
      </c>
      <c r="Z32" s="48">
        <v>116.42673443874504</v>
      </c>
      <c r="AA32" s="48">
        <v>62.778508284050517</v>
      </c>
      <c r="AB32" s="48">
        <v>76.077488621638821</v>
      </c>
      <c r="AC32" s="48">
        <v>91.800342558826756</v>
      </c>
      <c r="AD32" s="48">
        <v>126.64551856335423</v>
      </c>
      <c r="AE32" s="16" t="str">
        <f t="shared" si="2"/>
        <v/>
      </c>
      <c r="AF32" s="48"/>
      <c r="AG32" s="48"/>
      <c r="AH32" s="48"/>
      <c r="AI32" s="48"/>
      <c r="AJ32" s="48"/>
      <c r="AK32" s="48"/>
      <c r="AL32" s="48"/>
      <c r="AM32" s="48"/>
      <c r="AN32" s="48"/>
      <c r="AO32" s="16" t="str">
        <f t="shared" si="3"/>
        <v/>
      </c>
      <c r="AP32" s="48"/>
      <c r="AQ32" s="48"/>
      <c r="AR32" s="48"/>
      <c r="AS32" s="48"/>
      <c r="AT32" s="48"/>
      <c r="AU32" s="48"/>
      <c r="AV32" s="48"/>
      <c r="AW32" s="48"/>
      <c r="AX32" s="48"/>
      <c r="AY32" s="16" t="str">
        <f t="shared" si="4"/>
        <v/>
      </c>
    </row>
    <row r="33" spans="1:51" ht="21" x14ac:dyDescent="0.4">
      <c r="A33" s="23" t="s">
        <v>18</v>
      </c>
      <c r="B33" s="75" cm="1">
        <f t="array" ref="B33">MIN(IF(ISNUMBER(B3:J32),B3:J32))</f>
        <v>9.3417972457035842E-2</v>
      </c>
      <c r="C33" s="76"/>
      <c r="D33" s="76"/>
      <c r="E33" s="76"/>
      <c r="F33" s="76"/>
      <c r="G33" s="76"/>
      <c r="H33" s="76"/>
      <c r="I33" s="76"/>
      <c r="J33" s="76"/>
      <c r="K33" s="43"/>
      <c r="L33" s="78" cm="1">
        <f t="array" ref="L33">MIN(IF(ISNUMBER(L3:T32),L3:T32))</f>
        <v>3.0687600000000002</v>
      </c>
      <c r="M33" s="78"/>
      <c r="N33" s="78"/>
      <c r="O33" s="78"/>
      <c r="P33" s="78"/>
      <c r="Q33" s="78"/>
      <c r="R33" s="78"/>
      <c r="S33" s="78"/>
      <c r="T33" s="78"/>
      <c r="U33" s="45"/>
      <c r="V33" s="74" cm="1">
        <f t="array" ref="V33">MIN(IF(ISNUMBER(V3:AD32),V3:AD32))</f>
        <v>9.095590266615142</v>
      </c>
      <c r="W33" s="74"/>
      <c r="X33" s="74"/>
      <c r="Y33" s="74"/>
      <c r="Z33" s="74"/>
      <c r="AA33" s="74"/>
      <c r="AB33" s="74"/>
      <c r="AC33" s="74"/>
      <c r="AD33" s="74"/>
      <c r="AE33" s="45"/>
      <c r="AF33" s="74" cm="1">
        <f t="array" ref="AF33">MIN(IF(ISNUMBER(AF3:AN32),AF3:AN32))</f>
        <v>0</v>
      </c>
      <c r="AG33" s="74"/>
      <c r="AH33" s="74"/>
      <c r="AI33" s="74"/>
      <c r="AJ33" s="74"/>
      <c r="AK33" s="74"/>
      <c r="AL33" s="74"/>
      <c r="AM33" s="74"/>
      <c r="AN33" s="74"/>
      <c r="AO33" s="45"/>
      <c r="AP33" s="74" cm="1">
        <f t="array" ref="AP33">MIN(IF(ISNUMBER(AP3:AX32),AP3:AX32))</f>
        <v>0</v>
      </c>
      <c r="AQ33" s="74"/>
      <c r="AR33" s="74"/>
      <c r="AS33" s="74"/>
      <c r="AT33" s="74"/>
      <c r="AU33" s="74"/>
      <c r="AV33" s="74"/>
      <c r="AW33" s="74"/>
      <c r="AX33" s="74"/>
      <c r="AY33" s="45"/>
    </row>
    <row r="34" spans="1:51" ht="21" hidden="1" x14ac:dyDescent="0.4">
      <c r="A34" s="14" t="s">
        <v>26</v>
      </c>
      <c r="B34" s="34" t="str">
        <f>IF(ISNA(MATCH($B$33,B3:B32,0)),"",INDEX($A$3:$A$32,MATCH($B$33,B3:B32,0)))</f>
        <v/>
      </c>
      <c r="C34" s="34" t="str">
        <f t="shared" ref="C34:J34" si="5">IF(ISNA(MATCH($B$33,C3:C32,0)),"",INDEX($A$3:$A$32,MATCH($B$33,C3:C32,0)))</f>
        <v/>
      </c>
      <c r="D34" s="34" t="str">
        <f t="shared" si="5"/>
        <v/>
      </c>
      <c r="E34" s="34" t="str">
        <f t="shared" si="5"/>
        <v/>
      </c>
      <c r="F34" s="34" t="str">
        <f t="shared" si="5"/>
        <v/>
      </c>
      <c r="G34" s="34" t="str">
        <f t="shared" si="5"/>
        <v/>
      </c>
      <c r="H34" s="34" t="str">
        <f t="shared" si="5"/>
        <v/>
      </c>
      <c r="I34" s="34" t="str">
        <f t="shared" si="5"/>
        <v/>
      </c>
      <c r="J34" s="37">
        <f t="shared" si="5"/>
        <v>30</v>
      </c>
      <c r="K34" s="43"/>
      <c r="L34" s="19" t="str">
        <f>IF(ISNA(MATCH($L$33,L3:L32,0)),"",INDEX($A$3:$A$32,MATCH($L$33,L3:L32,0)))</f>
        <v/>
      </c>
      <c r="M34" s="19" t="str">
        <f t="shared" ref="M34:T34" si="6">IF(ISNA(MATCH($L$33,M3:M32,0)),"",INDEX($A$3:$A$32,MATCH($L$33,M3:M32,0)))</f>
        <v/>
      </c>
      <c r="N34" s="19" t="str">
        <f t="shared" si="6"/>
        <v/>
      </c>
      <c r="O34" s="19">
        <f t="shared" si="6"/>
        <v>2</v>
      </c>
      <c r="P34" s="19" t="str">
        <f t="shared" si="6"/>
        <v/>
      </c>
      <c r="Q34" s="19" t="str">
        <f t="shared" si="6"/>
        <v/>
      </c>
      <c r="R34" s="19" t="str">
        <f t="shared" si="6"/>
        <v/>
      </c>
      <c r="S34" s="19" t="str">
        <f t="shared" si="6"/>
        <v/>
      </c>
      <c r="T34" s="19" t="str">
        <f t="shared" si="6"/>
        <v/>
      </c>
      <c r="U34" s="45"/>
      <c r="V34" s="19" t="str">
        <f>IF(ISNA(MATCH($V$33,V3:V32,0)),"",INDEX($A$3:$A$32,MATCH($V$33,V3:V32,0)))</f>
        <v/>
      </c>
      <c r="W34" s="19" t="str">
        <f t="shared" ref="W34:AD34" si="7">IF(ISNA(MATCH($V$33,W3:W32,0)),"",INDEX($A$3:$A$32,MATCH($V$33,W3:W32,0)))</f>
        <v/>
      </c>
      <c r="X34" s="19" t="str">
        <f t="shared" si="7"/>
        <v/>
      </c>
      <c r="Y34" s="19" t="str">
        <f t="shared" si="7"/>
        <v/>
      </c>
      <c r="Z34" s="19" t="str">
        <f t="shared" si="7"/>
        <v/>
      </c>
      <c r="AA34" s="19">
        <f t="shared" si="7"/>
        <v>3</v>
      </c>
      <c r="AB34" s="19" t="str">
        <f t="shared" si="7"/>
        <v/>
      </c>
      <c r="AC34" s="19" t="str">
        <f t="shared" si="7"/>
        <v/>
      </c>
      <c r="AD34" s="19" t="str">
        <f t="shared" si="7"/>
        <v/>
      </c>
      <c r="AE34" s="45"/>
      <c r="AF34" s="19" t="str">
        <f>IF(ISNA(MATCH($AF$33,AF3:AF32,0)),"",INDEX($A$3:$A$32,MATCH($AF$33,AF3:AF32,0)))</f>
        <v/>
      </c>
      <c r="AG34" s="19" t="str">
        <f t="shared" ref="AG34:AN34" si="8">IF(ISNA(MATCH($AF$33,AG3:AG32,0)),"",INDEX($A$3:$A$32,MATCH($AF$33,AG3:AG32,0)))</f>
        <v/>
      </c>
      <c r="AH34" s="19" t="str">
        <f t="shared" si="8"/>
        <v/>
      </c>
      <c r="AI34" s="19" t="str">
        <f t="shared" si="8"/>
        <v/>
      </c>
      <c r="AJ34" s="19" t="str">
        <f t="shared" si="8"/>
        <v/>
      </c>
      <c r="AK34" s="19" t="str">
        <f t="shared" si="8"/>
        <v/>
      </c>
      <c r="AL34" s="19" t="str">
        <f t="shared" si="8"/>
        <v/>
      </c>
      <c r="AM34" s="19" t="str">
        <f t="shared" si="8"/>
        <v/>
      </c>
      <c r="AN34" s="19" t="str">
        <f t="shared" si="8"/>
        <v/>
      </c>
      <c r="AO34" s="45"/>
      <c r="AP34" s="19" t="str">
        <f>IF(ISNA(MATCH($AP$33,AP3:AP32,0)),"",INDEX($A$3:$A$32,MATCH($AP$33,AP3:AP32,0)))</f>
        <v/>
      </c>
      <c r="AQ34" s="19" t="str">
        <f t="shared" ref="AQ34:AX34" si="9">IF(ISNA(MATCH($AP$33,AQ3:AQ32,0)),"",INDEX($A$3:$A$32,MATCH($AP$33,AQ3:AQ32,0)))</f>
        <v/>
      </c>
      <c r="AR34" s="19" t="str">
        <f t="shared" si="9"/>
        <v/>
      </c>
      <c r="AS34" s="19" t="str">
        <f t="shared" si="9"/>
        <v/>
      </c>
      <c r="AT34" s="19" t="str">
        <f t="shared" si="9"/>
        <v/>
      </c>
      <c r="AU34" s="19" t="str">
        <f t="shared" si="9"/>
        <v/>
      </c>
      <c r="AV34" s="19" t="str">
        <f t="shared" si="9"/>
        <v/>
      </c>
      <c r="AW34" s="19" t="str">
        <f t="shared" si="9"/>
        <v/>
      </c>
      <c r="AX34" s="19" t="str">
        <f t="shared" si="9"/>
        <v/>
      </c>
      <c r="AY34" s="45"/>
    </row>
    <row r="35" spans="1:51" ht="36.6" x14ac:dyDescent="0.4">
      <c r="A35" s="31" t="s">
        <v>25</v>
      </c>
      <c r="B35" s="26">
        <f>SUM(B34:J34)</f>
        <v>30</v>
      </c>
      <c r="C35" s="26" t="str" cm="1">
        <f t="array" ref="C35">INDEX(B2:J2,D35)</f>
        <v>I</v>
      </c>
      <c r="D35" s="39">
        <f>SUM(K3:K32)</f>
        <v>9</v>
      </c>
      <c r="E35" s="27">
        <f>VLOOKUP(C35,Thrusters[],MATCH("PropellerD_m",Thrusters[#Headers],0))</f>
        <v>5.5</v>
      </c>
      <c r="F35" s="28" t="s">
        <v>27</v>
      </c>
      <c r="G35" s="29">
        <f>VLOOKUP(C35,Thrusters[],MATCH("Power_kW",Thrusters[#Headers],0))</f>
        <v>5500</v>
      </c>
      <c r="H35" s="30" t="s">
        <v>28</v>
      </c>
      <c r="I35" s="39"/>
      <c r="J35" s="39"/>
      <c r="K35" s="43"/>
      <c r="L35" s="40">
        <f>SUM(L34:T34)</f>
        <v>2</v>
      </c>
      <c r="M35" s="26" t="str" cm="1">
        <f t="array" ref="M35">INDEX(L2:T2,N35)</f>
        <v>D</v>
      </c>
      <c r="N35" s="39">
        <f>SUM(U3:U32)</f>
        <v>4</v>
      </c>
      <c r="O35" s="27">
        <f>VLOOKUP(M35,Thrusters[],MATCH("PropellerD_m",Thrusters[#Headers],0))</f>
        <v>4.0999999999999996</v>
      </c>
      <c r="P35" s="28" t="s">
        <v>27</v>
      </c>
      <c r="Q35" s="29">
        <f>VLOOKUP(M35,Thrusters[],MATCH("Power_kW",Thrusters[#Headers],0))</f>
        <v>5500</v>
      </c>
      <c r="R35" s="30" t="s">
        <v>28</v>
      </c>
      <c r="S35" s="39"/>
      <c r="T35" s="39"/>
      <c r="U35" s="45"/>
      <c r="V35" s="40">
        <f>SUM(V34:AD34)</f>
        <v>3</v>
      </c>
      <c r="W35" s="26" t="str" cm="1">
        <f t="array" ref="W35">INDEX(V2:AD2,X35)</f>
        <v>F</v>
      </c>
      <c r="X35" s="39">
        <f>SUM(AE3:AE32)</f>
        <v>6</v>
      </c>
      <c r="Y35" s="27">
        <f>VLOOKUP(W35,Thrusters[],MATCH("PropellerD_m",Thrusters[#Headers],0))</f>
        <v>4.0999999999999996</v>
      </c>
      <c r="Z35" s="28" t="s">
        <v>27</v>
      </c>
      <c r="AA35" s="29">
        <f>VLOOKUP(W35,Thrusters[],MATCH("Power_kW",Thrusters[#Headers],0))</f>
        <v>3200</v>
      </c>
      <c r="AB35" s="30" t="s">
        <v>28</v>
      </c>
      <c r="AC35" s="39"/>
      <c r="AD35" s="39"/>
      <c r="AE35" s="45"/>
      <c r="AF35" s="40">
        <f>SUM(AF34:AN34)</f>
        <v>0</v>
      </c>
      <c r="AG35" s="26" t="e" cm="1" vm="1">
        <f t="array" aca="1" ref="AG35" ca="1">INDEX(AF2:AN2,AH35)</f>
        <v>#VALUE!</v>
      </c>
      <c r="AH35" s="39">
        <f>SUM(AO3:AO32)</f>
        <v>0</v>
      </c>
      <c r="AI35" s="27" t="e" vm="2">
        <f ca="1">VLOOKUP(AG35,Thrusters[],MATCH("PropellerD_m",Thrusters[#Headers],0))</f>
        <v>#VALUE!</v>
      </c>
      <c r="AJ35" s="28" t="s">
        <v>27</v>
      </c>
      <c r="AK35" s="29" t="e" vm="2">
        <f ca="1">VLOOKUP(AG35,Thrusters[],MATCH("Power_kW",Thrusters[#Headers],0))</f>
        <v>#VALUE!</v>
      </c>
      <c r="AL35" s="30" t="s">
        <v>28</v>
      </c>
      <c r="AM35" s="39"/>
      <c r="AN35" s="39"/>
      <c r="AO35" s="45"/>
      <c r="AP35" s="40">
        <f>SUM(AP34:AX34)</f>
        <v>0</v>
      </c>
      <c r="AQ35" s="26" t="e" cm="1" vm="1">
        <f t="array" aca="1" ref="AQ35" ca="1">INDEX(AP2:AX2,AR35)</f>
        <v>#VALUE!</v>
      </c>
      <c r="AR35" s="39">
        <f>SUM(AY3:AY32)</f>
        <v>0</v>
      </c>
      <c r="AS35" s="27" t="e" vm="2">
        <f ca="1">VLOOKUP(AQ35,Thrusters[],MATCH("PropellerD_m",Thrusters[#Headers],0))</f>
        <v>#VALUE!</v>
      </c>
      <c r="AT35" s="28" t="s">
        <v>27</v>
      </c>
      <c r="AU35" s="29" t="e" vm="2">
        <f ca="1">VLOOKUP(AQ35,Thrusters[],MATCH("Power_kW",Thrusters[#Headers],0))</f>
        <v>#VALUE!</v>
      </c>
      <c r="AV35" s="30" t="s">
        <v>28</v>
      </c>
      <c r="AW35" s="39"/>
      <c r="AX35" s="39"/>
      <c r="AY35" s="45"/>
    </row>
    <row r="36" spans="1:51" ht="36.6" x14ac:dyDescent="0.4">
      <c r="A36" s="22" t="s">
        <v>23</v>
      </c>
      <c r="B36" s="66" cm="1">
        <f t="array" ref="B36">INDEX(B3:J32,$L$35,$N$35)</f>
        <v>0.48534984965709677</v>
      </c>
      <c r="C36" s="66"/>
      <c r="D36" s="66"/>
      <c r="E36" s="66"/>
      <c r="F36" s="66"/>
      <c r="G36" s="66"/>
      <c r="H36" s="66"/>
      <c r="I36" s="66"/>
      <c r="J36" s="67"/>
      <c r="K36" s="43"/>
      <c r="L36" s="68" cm="1">
        <f t="array" ref="L36">INDEX(L3:T32,$L$35,$N$35)</f>
        <v>3.0687600000000002</v>
      </c>
      <c r="M36" s="69"/>
      <c r="N36" s="69"/>
      <c r="O36" s="69"/>
      <c r="P36" s="69"/>
      <c r="Q36" s="69"/>
      <c r="R36" s="69"/>
      <c r="S36" s="69"/>
      <c r="T36" s="70"/>
      <c r="U36" s="45"/>
      <c r="V36" s="71" cm="1">
        <f t="array" ref="V36">INDEX(V3:AD32,$L$35,$N$35)</f>
        <v>9.2728852187327995</v>
      </c>
      <c r="W36" s="72"/>
      <c r="X36" s="72"/>
      <c r="Y36" s="72"/>
      <c r="Z36" s="72"/>
      <c r="AA36" s="72"/>
      <c r="AB36" s="72"/>
      <c r="AC36" s="72"/>
      <c r="AD36" s="73"/>
      <c r="AE36" s="45"/>
      <c r="AF36" s="85" cm="1">
        <f t="array" ref="AF36">INDEX(AF3:AN32,$L$35,$N$35)</f>
        <v>0</v>
      </c>
      <c r="AG36" s="85"/>
      <c r="AH36" s="85"/>
      <c r="AI36" s="85"/>
      <c r="AJ36" s="85"/>
      <c r="AK36" s="85"/>
      <c r="AL36" s="85"/>
      <c r="AM36" s="85"/>
      <c r="AN36" s="85"/>
      <c r="AO36" s="45"/>
      <c r="AP36" s="85" cm="1">
        <f t="array" ref="AP36">INDEX(AP3:AX32,$L$35,$N$35)</f>
        <v>0</v>
      </c>
      <c r="AQ36" s="85"/>
      <c r="AR36" s="85"/>
      <c r="AS36" s="85"/>
      <c r="AT36" s="85"/>
      <c r="AU36" s="85"/>
      <c r="AV36" s="85"/>
      <c r="AW36" s="85"/>
      <c r="AX36" s="85"/>
      <c r="AY36" s="45"/>
    </row>
    <row r="37" spans="1:51" ht="36.6" x14ac:dyDescent="0.4">
      <c r="A37" s="22" t="s">
        <v>24</v>
      </c>
      <c r="B37" s="66" cm="1">
        <f t="array" ref="B37">INDEX(B3:J32,$V$35,$X$35)</f>
        <v>0.3962864927988054</v>
      </c>
      <c r="C37" s="66"/>
      <c r="D37" s="66"/>
      <c r="E37" s="66"/>
      <c r="F37" s="66"/>
      <c r="G37" s="66"/>
      <c r="H37" s="66"/>
      <c r="I37" s="66"/>
      <c r="J37" s="67"/>
      <c r="K37" s="43"/>
      <c r="L37" s="68" cm="1">
        <f t="array" ref="L37">INDEX(L3:T32,$V$35,$X$35)</f>
        <v>3.5310000000000001</v>
      </c>
      <c r="M37" s="69"/>
      <c r="N37" s="69"/>
      <c r="O37" s="69"/>
      <c r="P37" s="69"/>
      <c r="Q37" s="69"/>
      <c r="R37" s="69"/>
      <c r="S37" s="69"/>
      <c r="T37" s="70"/>
      <c r="U37" s="45"/>
      <c r="V37" s="71" cm="1">
        <f t="array" ref="V37">INDEX(V3:AD32,$V$35,$X$35)</f>
        <v>9.095590266615142</v>
      </c>
      <c r="W37" s="72"/>
      <c r="X37" s="72"/>
      <c r="Y37" s="72"/>
      <c r="Z37" s="72"/>
      <c r="AA37" s="72"/>
      <c r="AB37" s="72"/>
      <c r="AC37" s="72"/>
      <c r="AD37" s="73"/>
      <c r="AE37" s="45"/>
      <c r="AF37" s="85" cm="1">
        <f t="array" ref="AF37">INDEX(AF3:AN32,$V$35,$X$35)</f>
        <v>0</v>
      </c>
      <c r="AG37" s="85"/>
      <c r="AH37" s="85"/>
      <c r="AI37" s="85"/>
      <c r="AJ37" s="85"/>
      <c r="AK37" s="85"/>
      <c r="AL37" s="85"/>
      <c r="AM37" s="85"/>
      <c r="AN37" s="85"/>
      <c r="AO37" s="45"/>
      <c r="AP37" s="85" cm="1">
        <f t="array" ref="AP37">INDEX(AP3:AX32,$V$35,$X$35)</f>
        <v>0</v>
      </c>
      <c r="AQ37" s="85"/>
      <c r="AR37" s="85"/>
      <c r="AS37" s="85"/>
      <c r="AT37" s="85"/>
      <c r="AU37" s="85"/>
      <c r="AV37" s="85"/>
      <c r="AW37" s="85"/>
      <c r="AX37" s="85"/>
      <c r="AY37" s="45"/>
    </row>
    <row r="38" spans="1:51" ht="36.6" x14ac:dyDescent="0.4">
      <c r="A38" s="22" t="s">
        <v>41</v>
      </c>
      <c r="B38" s="66" t="e" cm="1" vm="3">
        <f t="array" aca="1" ref="B38" ca="1">INDEX(B3:J32,$AF$35,$AH$35)</f>
        <v>#VALUE!</v>
      </c>
      <c r="C38" s="66"/>
      <c r="D38" s="66"/>
      <c r="E38" s="66"/>
      <c r="F38" s="66"/>
      <c r="G38" s="66"/>
      <c r="H38" s="66"/>
      <c r="I38" s="66"/>
      <c r="J38" s="67"/>
      <c r="K38" s="43"/>
      <c r="L38" s="68" t="e" cm="1" vm="3">
        <f t="array" aca="1" ref="L38" ca="1">INDEX(L3:T32,$AF$35,$AH$35)</f>
        <v>#VALUE!</v>
      </c>
      <c r="M38" s="69"/>
      <c r="N38" s="69"/>
      <c r="O38" s="69"/>
      <c r="P38" s="69"/>
      <c r="Q38" s="69"/>
      <c r="R38" s="69"/>
      <c r="S38" s="69"/>
      <c r="T38" s="70"/>
      <c r="U38" s="45"/>
      <c r="V38" s="71" t="e" cm="1" vm="3">
        <f t="array" aca="1" ref="V38" ca="1">INDEX(V3:AD32,$AF$35,$AH$35)</f>
        <v>#VALUE!</v>
      </c>
      <c r="W38" s="72"/>
      <c r="X38" s="72"/>
      <c r="Y38" s="72"/>
      <c r="Z38" s="72"/>
      <c r="AA38" s="72"/>
      <c r="AB38" s="72"/>
      <c r="AC38" s="72"/>
      <c r="AD38" s="73"/>
      <c r="AE38" s="45"/>
      <c r="AF38" s="82" t="e" cm="1" vm="3">
        <f t="array" aca="1" ref="AF38" ca="1">INDEX(AF3:AN32,$AF$35,$AH$35)</f>
        <v>#VALUE!</v>
      </c>
      <c r="AG38" s="83"/>
      <c r="AH38" s="83"/>
      <c r="AI38" s="83"/>
      <c r="AJ38" s="83"/>
      <c r="AK38" s="83"/>
      <c r="AL38" s="83"/>
      <c r="AM38" s="83"/>
      <c r="AN38" s="84"/>
      <c r="AO38" s="45"/>
      <c r="AP38" s="82" t="e" cm="1" vm="3">
        <f t="array" aca="1" ref="AP38" ca="1">INDEX(AP3:AX32,$AP$35,$AR$35)</f>
        <v>#VALUE!</v>
      </c>
      <c r="AQ38" s="83"/>
      <c r="AR38" s="83"/>
      <c r="AS38" s="83"/>
      <c r="AT38" s="83"/>
      <c r="AU38" s="83"/>
      <c r="AV38" s="83"/>
      <c r="AW38" s="83"/>
      <c r="AX38" s="84"/>
      <c r="AY38" s="45"/>
    </row>
    <row r="39" spans="1:51" ht="36.6" x14ac:dyDescent="0.4">
      <c r="A39" s="22" t="s">
        <v>51</v>
      </c>
      <c r="B39" s="66" cm="1">
        <f t="array" ref="B39">INDEX(B3:J32,'Thruster Types'!$B$14,'Thruster Types'!$C$14)</f>
        <v>0.1779851420992217</v>
      </c>
      <c r="C39" s="66"/>
      <c r="D39" s="66"/>
      <c r="E39" s="66"/>
      <c r="F39" s="66"/>
      <c r="G39" s="66"/>
      <c r="H39" s="66"/>
      <c r="I39" s="66"/>
      <c r="J39" s="67"/>
      <c r="K39" s="43"/>
      <c r="L39" s="68" cm="1">
        <f t="array" ref="L39">INDEX(L3:T32,'Thruster Types'!$B$14,'Thruster Types'!$C$14)</f>
        <v>17.655000000000001</v>
      </c>
      <c r="M39" s="69"/>
      <c r="N39" s="69"/>
      <c r="O39" s="69"/>
      <c r="P39" s="69"/>
      <c r="Q39" s="69"/>
      <c r="R39" s="69"/>
      <c r="S39" s="69"/>
      <c r="T39" s="70"/>
      <c r="U39" s="45"/>
      <c r="V39" s="71" cm="1">
        <f t="array" ref="V39">INDEX(V3:AD32,'Thruster Types'!$B$14,'Thruster Types'!$C$14)</f>
        <v>33.400434597655931</v>
      </c>
      <c r="W39" s="72"/>
      <c r="X39" s="72"/>
      <c r="Y39" s="72"/>
      <c r="Z39" s="72"/>
      <c r="AA39" s="72"/>
      <c r="AB39" s="72"/>
      <c r="AC39" s="72"/>
      <c r="AD39" s="73"/>
      <c r="AE39" s="45"/>
      <c r="AF39" s="71" cm="1">
        <f t="array" ref="AF39">INDEX(AF3:AN32,'Thruster Types'!$B$14,'Thruster Types'!$C$14)</f>
        <v>0</v>
      </c>
      <c r="AG39" s="72"/>
      <c r="AH39" s="72"/>
      <c r="AI39" s="72"/>
      <c r="AJ39" s="72"/>
      <c r="AK39" s="72"/>
      <c r="AL39" s="72"/>
      <c r="AM39" s="72"/>
      <c r="AN39" s="73"/>
      <c r="AO39" s="45"/>
      <c r="AP39" s="71" cm="1">
        <f t="array" ref="AP39">INDEX(AP3:AX32,'Thruster Types'!$B$14,'Thruster Types'!$C$14)</f>
        <v>0</v>
      </c>
      <c r="AQ39" s="72"/>
      <c r="AR39" s="72"/>
      <c r="AS39" s="72"/>
      <c r="AT39" s="72"/>
      <c r="AU39" s="72"/>
      <c r="AV39" s="72"/>
      <c r="AW39" s="72"/>
      <c r="AX39" s="73"/>
      <c r="AY39" s="45"/>
    </row>
  </sheetData>
  <mergeCells count="31">
    <mergeCell ref="B39:J39"/>
    <mergeCell ref="L39:T39"/>
    <mergeCell ref="V39:AD39"/>
    <mergeCell ref="AF39:AN39"/>
    <mergeCell ref="AP39:AX39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  <mergeCell ref="AF1:AN1"/>
    <mergeCell ref="AP1:AX1"/>
    <mergeCell ref="AF33:AN33"/>
    <mergeCell ref="AP33:AX33"/>
    <mergeCell ref="AF36:AN36"/>
    <mergeCell ref="AP36:AX36"/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</mergeCells>
  <conditionalFormatting sqref="L3:T32">
    <cfRule type="cellIs" dxfId="39" priority="13" operator="equal">
      <formula>$L$33</formula>
    </cfRule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38" priority="7" operator="greaterThan">
      <formula>1</formula>
    </cfRule>
    <cfRule type="cellIs" dxfId="37" priority="8" operator="equal">
      <formula>$B$33</formula>
    </cfRule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36" priority="5" operator="equal">
      <formula>$V$33</formula>
    </cfRule>
  </conditionalFormatting>
  <conditionalFormatting sqref="AF3:AN32">
    <cfRule type="cellIs" dxfId="35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34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6:K32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Y39"/>
  <sheetViews>
    <sheetView zoomScale="50" zoomScaleNormal="50" workbookViewId="0">
      <pane xSplit="1" ySplit="2" topLeftCell="AC3" activePane="bottomRight" state="frozen"/>
      <selection pane="topRight" activeCell="B1" sqref="B1"/>
      <selection pane="bottomLeft" activeCell="A3" sqref="A3"/>
      <selection pane="bottomRight" activeCell="AP3" sqref="AP3:AX32"/>
    </sheetView>
  </sheetViews>
  <sheetFormatPr defaultRowHeight="14.4" x14ac:dyDescent="0.3"/>
  <cols>
    <col min="1" max="1" width="24.6640625" customWidth="1"/>
    <col min="11" max="11" width="2.6640625" style="18" customWidth="1"/>
    <col min="12" max="20" width="9.109375" customWidth="1"/>
    <col min="21" max="21" width="2.6640625" customWidth="1"/>
    <col min="22" max="30" width="9.109375" customWidth="1"/>
    <col min="31" max="31" width="2.6640625" customWidth="1"/>
    <col min="41" max="41" width="2.6640625" customWidth="1"/>
    <col min="51" max="51" width="2.6640625" customWidth="1"/>
  </cols>
  <sheetData>
    <row r="1" spans="1:51" s="33" customFormat="1" ht="18" x14ac:dyDescent="0.35">
      <c r="A1" s="79" t="s">
        <v>16</v>
      </c>
      <c r="B1" s="80" t="s">
        <v>32</v>
      </c>
      <c r="C1" s="80"/>
      <c r="D1" s="80"/>
      <c r="E1" s="80"/>
      <c r="F1" s="80"/>
      <c r="G1" s="80"/>
      <c r="H1" s="80"/>
      <c r="I1" s="80"/>
      <c r="J1" s="80"/>
      <c r="K1" s="41"/>
      <c r="L1" s="80" t="s">
        <v>17</v>
      </c>
      <c r="M1" s="80"/>
      <c r="N1" s="80"/>
      <c r="O1" s="80"/>
      <c r="P1" s="80"/>
      <c r="Q1" s="80"/>
      <c r="R1" s="80"/>
      <c r="S1" s="80"/>
      <c r="T1" s="80"/>
      <c r="U1" s="44"/>
      <c r="V1" s="80" t="s">
        <v>29</v>
      </c>
      <c r="W1" s="80"/>
      <c r="X1" s="80"/>
      <c r="Y1" s="80"/>
      <c r="Z1" s="80"/>
      <c r="AA1" s="80"/>
      <c r="AB1" s="80"/>
      <c r="AC1" s="80"/>
      <c r="AD1" s="80"/>
      <c r="AE1" s="44"/>
      <c r="AF1" s="81" t="s">
        <v>33</v>
      </c>
      <c r="AG1" s="81"/>
      <c r="AH1" s="81"/>
      <c r="AI1" s="81"/>
      <c r="AJ1" s="81"/>
      <c r="AK1" s="81"/>
      <c r="AL1" s="81"/>
      <c r="AM1" s="81"/>
      <c r="AN1" s="81"/>
      <c r="AO1" s="13"/>
      <c r="AP1" s="81" t="s">
        <v>34</v>
      </c>
      <c r="AQ1" s="81"/>
      <c r="AR1" s="81"/>
      <c r="AS1" s="81"/>
      <c r="AT1" s="81"/>
      <c r="AU1" s="81"/>
      <c r="AV1" s="81"/>
      <c r="AW1" s="81"/>
      <c r="AX1" s="81"/>
      <c r="AY1" s="13"/>
    </row>
    <row r="2" spans="1:51" x14ac:dyDescent="0.3">
      <c r="A2" s="79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42"/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13"/>
      <c r="V2" s="7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7" t="s">
        <v>15</v>
      </c>
      <c r="AE2" s="13"/>
      <c r="AF2" s="7" t="s">
        <v>7</v>
      </c>
      <c r="AG2" s="7" t="s">
        <v>8</v>
      </c>
      <c r="AH2" s="7" t="s">
        <v>9</v>
      </c>
      <c r="AI2" s="7" t="s">
        <v>10</v>
      </c>
      <c r="AJ2" s="7" t="s">
        <v>11</v>
      </c>
      <c r="AK2" s="7" t="s">
        <v>12</v>
      </c>
      <c r="AL2" s="7" t="s">
        <v>13</v>
      </c>
      <c r="AM2" s="7" t="s">
        <v>14</v>
      </c>
      <c r="AN2" s="7" t="s">
        <v>15</v>
      </c>
      <c r="AO2" s="13"/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13"/>
    </row>
    <row r="3" spans="1:51" x14ac:dyDescent="0.3">
      <c r="A3" s="9">
        <v>1</v>
      </c>
      <c r="B3" s="51" t="e">
        <v>#N/A</v>
      </c>
      <c r="C3" s="52" t="e">
        <v>#N/A</v>
      </c>
      <c r="D3" s="52" t="e">
        <v>#N/A</v>
      </c>
      <c r="E3" s="52" t="e">
        <v>#N/A</v>
      </c>
      <c r="F3" s="52" t="e">
        <v>#N/A</v>
      </c>
      <c r="G3" s="52" t="e">
        <v>#N/A</v>
      </c>
      <c r="H3" s="52" t="e">
        <v>#N/A</v>
      </c>
      <c r="I3" s="52" t="e">
        <v>#N/A</v>
      </c>
      <c r="J3" s="52" t="e">
        <v>#N/A</v>
      </c>
      <c r="K3" s="16" t="str">
        <f t="shared" ref="K3:K31" si="0">IF(ISNA(MATCH($B$33,B3:J3,0)),"",MATCH($B$33,B3:J3,0))</f>
        <v/>
      </c>
      <c r="L3" s="20" t="e">
        <v>#N/A</v>
      </c>
      <c r="M3" s="20" t="e">
        <v>#N/A</v>
      </c>
      <c r="N3" s="20" t="e">
        <v>#N/A</v>
      </c>
      <c r="O3" s="20" t="e">
        <v>#N/A</v>
      </c>
      <c r="P3" s="20" t="e">
        <v>#N/A</v>
      </c>
      <c r="Q3" s="20" t="e">
        <v>#N/A</v>
      </c>
      <c r="R3" s="20" t="e">
        <v>#N/A</v>
      </c>
      <c r="S3" s="20" t="e">
        <v>#N/A</v>
      </c>
      <c r="T3" s="20" t="e">
        <v>#N/A</v>
      </c>
      <c r="U3" s="16" t="str">
        <f t="shared" ref="U3:U31" si="1">IF(ISNA(MATCH($L$33,L3:T3,0)),"",MATCH($L$33,L3:T3,0))</f>
        <v/>
      </c>
      <c r="V3" s="47" t="e">
        <v>#N/A</v>
      </c>
      <c r="W3" s="47" t="e">
        <v>#N/A</v>
      </c>
      <c r="X3" s="47" t="e">
        <v>#N/A</v>
      </c>
      <c r="Y3" s="47" t="e">
        <v>#N/A</v>
      </c>
      <c r="Z3" s="47" t="e">
        <v>#N/A</v>
      </c>
      <c r="AA3" s="47" t="e">
        <v>#N/A</v>
      </c>
      <c r="AB3" s="47" t="e">
        <v>#N/A</v>
      </c>
      <c r="AC3" s="47" t="e">
        <v>#N/A</v>
      </c>
      <c r="AD3" s="47" t="e">
        <v>#N/A</v>
      </c>
      <c r="AE3" s="16" t="str">
        <f>IF(ISNA(MATCH($V$33,V3:AD3,0)),"",MATCH($V$33,V3:AD3,0))</f>
        <v/>
      </c>
      <c r="AF3" s="47" t="e">
        <v>#N/A</v>
      </c>
      <c r="AG3" s="47" t="e">
        <v>#N/A</v>
      </c>
      <c r="AH3" s="47" t="e">
        <v>#N/A</v>
      </c>
      <c r="AI3" s="47" t="e">
        <v>#N/A</v>
      </c>
      <c r="AJ3" s="47" t="e">
        <v>#N/A</v>
      </c>
      <c r="AK3" s="47" t="e">
        <v>#N/A</v>
      </c>
      <c r="AL3" s="47" t="e">
        <v>#N/A</v>
      </c>
      <c r="AM3" s="47" t="e">
        <v>#N/A</v>
      </c>
      <c r="AN3" s="47" t="e">
        <v>#N/A</v>
      </c>
      <c r="AO3" s="16" t="str">
        <f>IF(ISNA(MATCH($AF$33,AF3:AN3,0)),"",MATCH($AF$33,AF3:AN3,0))</f>
        <v/>
      </c>
      <c r="AP3" s="47" t="e">
        <v>#N/A</v>
      </c>
      <c r="AQ3" s="47" t="e">
        <v>#N/A</v>
      </c>
      <c r="AR3" s="47" t="e">
        <v>#N/A</v>
      </c>
      <c r="AS3" s="47" t="e">
        <v>#N/A</v>
      </c>
      <c r="AT3" s="47" t="e">
        <v>#N/A</v>
      </c>
      <c r="AU3" s="47" t="e">
        <v>#N/A</v>
      </c>
      <c r="AV3" s="47" t="e">
        <v>#N/A</v>
      </c>
      <c r="AW3" s="47" t="e">
        <v>#N/A</v>
      </c>
      <c r="AX3" s="47" t="e">
        <v>#N/A</v>
      </c>
      <c r="AY3" s="16" t="str">
        <f>IF(ISNA(MATCH($AP$33,AP3:AX3,0)),"",MATCH($AP$33,AP3:AX3,0))</f>
        <v/>
      </c>
    </row>
    <row r="4" spans="1:51" x14ac:dyDescent="0.3">
      <c r="A4" s="9">
        <v>2</v>
      </c>
      <c r="B4" s="51" t="e">
        <v>#N/A</v>
      </c>
      <c r="C4" s="52" t="e">
        <v>#N/A</v>
      </c>
      <c r="D4" s="52" t="e">
        <v>#N/A</v>
      </c>
      <c r="E4" s="52" t="e">
        <v>#N/A</v>
      </c>
      <c r="F4" s="52" t="e">
        <v>#N/A</v>
      </c>
      <c r="G4" s="52" t="e">
        <v>#N/A</v>
      </c>
      <c r="H4" s="52" t="e">
        <v>#N/A</v>
      </c>
      <c r="I4" s="52" t="e">
        <v>#N/A</v>
      </c>
      <c r="J4" s="52" t="e">
        <v>#N/A</v>
      </c>
      <c r="K4" s="16" t="str">
        <f t="shared" si="0"/>
        <v/>
      </c>
      <c r="L4" s="20" t="e">
        <v>#N/A</v>
      </c>
      <c r="M4" s="20" t="e">
        <v>#N/A</v>
      </c>
      <c r="N4" s="20" t="e">
        <v>#N/A</v>
      </c>
      <c r="O4" s="20" t="e">
        <v>#N/A</v>
      </c>
      <c r="P4" s="20" t="e">
        <v>#N/A</v>
      </c>
      <c r="Q4" s="20" t="e">
        <v>#N/A</v>
      </c>
      <c r="R4" s="20" t="e">
        <v>#N/A</v>
      </c>
      <c r="S4" s="20" t="e">
        <v>#N/A</v>
      </c>
      <c r="T4" s="20" t="e">
        <v>#N/A</v>
      </c>
      <c r="U4" s="16" t="str">
        <f t="shared" si="1"/>
        <v/>
      </c>
      <c r="V4" s="47" t="e">
        <v>#N/A</v>
      </c>
      <c r="W4" s="47" t="e">
        <v>#N/A</v>
      </c>
      <c r="X4" s="47" t="e">
        <v>#N/A</v>
      </c>
      <c r="Y4" s="47" t="e">
        <v>#N/A</v>
      </c>
      <c r="Z4" s="47" t="e">
        <v>#N/A</v>
      </c>
      <c r="AA4" s="47" t="e">
        <v>#N/A</v>
      </c>
      <c r="AB4" s="47" t="e">
        <v>#N/A</v>
      </c>
      <c r="AC4" s="47" t="e">
        <v>#N/A</v>
      </c>
      <c r="AD4" s="47" t="e">
        <v>#N/A</v>
      </c>
      <c r="AE4" s="16" t="str">
        <f t="shared" ref="AE4:AE32" si="2">IF(ISNA(MATCH($V$33,V4:AD4,0)),"",MATCH($V$33,V4:AD4,0))</f>
        <v/>
      </c>
      <c r="AF4" s="47" t="e">
        <v>#N/A</v>
      </c>
      <c r="AG4" s="47" t="e">
        <v>#N/A</v>
      </c>
      <c r="AH4" s="47" t="e">
        <v>#N/A</v>
      </c>
      <c r="AI4" s="47" t="e">
        <v>#N/A</v>
      </c>
      <c r="AJ4" s="47" t="e">
        <v>#N/A</v>
      </c>
      <c r="AK4" s="47" t="e">
        <v>#N/A</v>
      </c>
      <c r="AL4" s="47" t="e">
        <v>#N/A</v>
      </c>
      <c r="AM4" s="47" t="e">
        <v>#N/A</v>
      </c>
      <c r="AN4" s="47" t="e">
        <v>#N/A</v>
      </c>
      <c r="AO4" s="16" t="str">
        <f t="shared" ref="AO4:AO32" si="3">IF(ISNA(MATCH($AF$33,AF4:AN4,0)),"",MATCH($AF$33,AF4:AN4,0))</f>
        <v/>
      </c>
      <c r="AP4" s="47" t="e">
        <v>#N/A</v>
      </c>
      <c r="AQ4" s="47" t="e">
        <v>#N/A</v>
      </c>
      <c r="AR4" s="47" t="e">
        <v>#N/A</v>
      </c>
      <c r="AS4" s="47" t="e">
        <v>#N/A</v>
      </c>
      <c r="AT4" s="47" t="e">
        <v>#N/A</v>
      </c>
      <c r="AU4" s="47" t="e">
        <v>#N/A</v>
      </c>
      <c r="AV4" s="47" t="e">
        <v>#N/A</v>
      </c>
      <c r="AW4" s="47" t="e">
        <v>#N/A</v>
      </c>
      <c r="AX4" s="47" t="e">
        <v>#N/A</v>
      </c>
      <c r="AY4" s="16" t="str">
        <f t="shared" ref="AY4:AY32" si="4">IF(ISNA(MATCH($AP$33,AP4:AX4,0)),"",MATCH($AP$33,AP4:AX4,0))</f>
        <v/>
      </c>
    </row>
    <row r="5" spans="1:51" x14ac:dyDescent="0.3">
      <c r="A5" s="9">
        <v>3</v>
      </c>
      <c r="B5" s="51" t="e">
        <v>#N/A</v>
      </c>
      <c r="C5" s="52" t="e">
        <v>#N/A</v>
      </c>
      <c r="D5" s="52" t="e">
        <v>#N/A</v>
      </c>
      <c r="E5" s="52">
        <v>0.51169305687940303</v>
      </c>
      <c r="F5" s="52">
        <v>0.46620922960123368</v>
      </c>
      <c r="G5" s="52" t="e">
        <v>#N/A</v>
      </c>
      <c r="H5" s="52" t="e">
        <v>#N/A</v>
      </c>
      <c r="I5" s="52">
        <v>0.41958830664111063</v>
      </c>
      <c r="J5" s="52">
        <v>0.38144391512828213</v>
      </c>
      <c r="K5" s="16" t="str">
        <f t="shared" si="0"/>
        <v/>
      </c>
      <c r="L5" s="20" t="e">
        <v>#N/A</v>
      </c>
      <c r="M5" s="20" t="e">
        <v>#N/A</v>
      </c>
      <c r="N5" s="20" t="e">
        <v>#N/A</v>
      </c>
      <c r="O5" s="20">
        <v>4.6031399999999998</v>
      </c>
      <c r="P5" s="20">
        <v>6.6318599999999996</v>
      </c>
      <c r="Q5" s="20" t="e">
        <v>#N/A</v>
      </c>
      <c r="R5" s="20" t="e">
        <v>#N/A</v>
      </c>
      <c r="S5" s="20">
        <v>5.2965</v>
      </c>
      <c r="T5" s="20">
        <v>7.383</v>
      </c>
      <c r="U5" s="16" t="str">
        <f t="shared" si="1"/>
        <v/>
      </c>
      <c r="V5" s="47" t="e">
        <v>#N/A</v>
      </c>
      <c r="W5" s="47" t="e">
        <v>#N/A</v>
      </c>
      <c r="X5" s="47" t="e">
        <v>#N/A</v>
      </c>
      <c r="Y5" s="47">
        <v>11.093745288399909</v>
      </c>
      <c r="Z5" s="47">
        <v>14.621138644823459</v>
      </c>
      <c r="AA5" s="47" t="e">
        <v>#N/A</v>
      </c>
      <c r="AB5" s="47" t="e">
        <v>#N/A</v>
      </c>
      <c r="AC5" s="47">
        <v>10.739145566867712</v>
      </c>
      <c r="AD5" s="47">
        <v>14.046583038300636</v>
      </c>
      <c r="AE5" s="16" t="str">
        <f t="shared" si="2"/>
        <v/>
      </c>
      <c r="AF5" s="47" t="e">
        <v>#N/A</v>
      </c>
      <c r="AG5" s="47" t="e">
        <v>#N/A</v>
      </c>
      <c r="AH5" s="47" t="e">
        <v>#N/A</v>
      </c>
      <c r="AI5" s="47">
        <v>116.99591715986247</v>
      </c>
      <c r="AJ5" s="47">
        <v>110.63275668211173</v>
      </c>
      <c r="AK5" s="47" t="e">
        <v>#N/A</v>
      </c>
      <c r="AL5" s="47" t="e">
        <v>#N/A</v>
      </c>
      <c r="AM5" s="47">
        <v>99.403616433536357</v>
      </c>
      <c r="AN5" s="47">
        <v>96.509645275163692</v>
      </c>
      <c r="AO5" s="16" t="str">
        <f t="shared" si="3"/>
        <v/>
      </c>
      <c r="AP5" s="47" t="e">
        <v>#N/A</v>
      </c>
      <c r="AQ5" s="47" t="e">
        <v>#N/A</v>
      </c>
      <c r="AR5" s="47" t="e">
        <v>#N/A</v>
      </c>
      <c r="AS5" s="47">
        <v>108.02652267161173</v>
      </c>
      <c r="AT5" s="47">
        <v>102.43634770121342</v>
      </c>
      <c r="AU5" s="47" t="e">
        <v>#N/A</v>
      </c>
      <c r="AV5" s="47" t="e">
        <v>#N/A</v>
      </c>
      <c r="AW5" s="47">
        <v>91.872470153405175</v>
      </c>
      <c r="AX5" s="47">
        <v>89.447482027784289</v>
      </c>
      <c r="AY5" s="16" t="str">
        <f t="shared" si="4"/>
        <v/>
      </c>
    </row>
    <row r="6" spans="1:51" x14ac:dyDescent="0.3">
      <c r="A6" s="9">
        <v>4</v>
      </c>
      <c r="B6" s="51" t="e">
        <v>#N/A</v>
      </c>
      <c r="C6" s="52">
        <v>0.51910590383156641</v>
      </c>
      <c r="D6" s="52">
        <v>0.47812385879223218</v>
      </c>
      <c r="E6" s="52">
        <v>0.44313918619767867</v>
      </c>
      <c r="F6" s="52">
        <v>0.40374903631344061</v>
      </c>
      <c r="G6" s="52">
        <v>0.44313918619767867</v>
      </c>
      <c r="H6" s="52">
        <v>0.40374903631344061</v>
      </c>
      <c r="I6" s="52">
        <v>0.36337413268209673</v>
      </c>
      <c r="J6" s="52">
        <v>0.33034012062008772</v>
      </c>
      <c r="K6" s="16" t="str">
        <f t="shared" si="0"/>
        <v/>
      </c>
      <c r="L6" s="20" t="e">
        <v>#N/A</v>
      </c>
      <c r="M6" s="20">
        <v>4.28</v>
      </c>
      <c r="N6" s="20">
        <v>4.9219999999999997</v>
      </c>
      <c r="O6" s="20">
        <v>6.1375200000000003</v>
      </c>
      <c r="P6" s="20">
        <v>8.8424800000000001</v>
      </c>
      <c r="Q6" s="20">
        <v>4.7080000000000002</v>
      </c>
      <c r="R6" s="20">
        <v>5.7779999999999996</v>
      </c>
      <c r="S6" s="20">
        <v>7.0620000000000003</v>
      </c>
      <c r="T6" s="20">
        <v>9.8439999999999994</v>
      </c>
      <c r="U6" s="16">
        <f t="shared" si="1"/>
        <v>2</v>
      </c>
      <c r="V6" s="47" t="e">
        <v>#N/A</v>
      </c>
      <c r="W6" s="47">
        <v>10.473967685022975</v>
      </c>
      <c r="X6" s="47">
        <v>11.099184556050488</v>
      </c>
      <c r="Y6" s="47">
        <v>12.97069265249732</v>
      </c>
      <c r="Z6" s="47">
        <v>17.452670853163927</v>
      </c>
      <c r="AA6" s="47">
        <v>9.9496247683033836</v>
      </c>
      <c r="AB6" s="47">
        <v>11.404213771428511</v>
      </c>
      <c r="AC6" s="47">
        <v>13.054502879801559</v>
      </c>
      <c r="AD6" s="47">
        <v>17.299527073439407</v>
      </c>
      <c r="AE6" s="16">
        <f t="shared" si="2"/>
        <v>6</v>
      </c>
      <c r="AF6" s="47" t="e">
        <v>#N/A</v>
      </c>
      <c r="AG6" s="47">
        <v>119.79257419431764</v>
      </c>
      <c r="AH6" s="47">
        <v>111.4800357053806</v>
      </c>
      <c r="AI6" s="47">
        <v>106.53511294638768</v>
      </c>
      <c r="AJ6" s="47">
        <v>103.85997532669731</v>
      </c>
      <c r="AK6" s="47">
        <v>104.02390702456209</v>
      </c>
      <c r="AL6" s="47">
        <v>98.835933751348662</v>
      </c>
      <c r="AM6" s="47">
        <v>94.47821767923449</v>
      </c>
      <c r="AN6" s="47">
        <v>93.831828328383935</v>
      </c>
      <c r="AO6" s="16" t="str">
        <f t="shared" si="3"/>
        <v/>
      </c>
      <c r="AP6" s="47" t="e">
        <v>#N/A</v>
      </c>
      <c r="AQ6" s="47">
        <v>110.68316751433466</v>
      </c>
      <c r="AR6" s="47">
        <v>103.09431739165106</v>
      </c>
      <c r="AS6" s="47">
        <v>98.681979319227935</v>
      </c>
      <c r="AT6" s="47">
        <v>96.530931314771692</v>
      </c>
      <c r="AU6" s="47">
        <v>96.170773397402357</v>
      </c>
      <c r="AV6" s="47">
        <v>91.506889739423059</v>
      </c>
      <c r="AW6" s="47">
        <v>87.618416816544595</v>
      </c>
      <c r="AX6" s="47">
        <v>87.313485722424716</v>
      </c>
      <c r="AY6" s="16" t="str">
        <f t="shared" si="4"/>
        <v/>
      </c>
    </row>
    <row r="7" spans="1:51" x14ac:dyDescent="0.3">
      <c r="A7" s="9">
        <v>5</v>
      </c>
      <c r="B7" s="51">
        <v>0.50783078871387233</v>
      </c>
      <c r="C7" s="52">
        <v>0.46430243539554039</v>
      </c>
      <c r="D7" s="52">
        <v>0.42764697996957668</v>
      </c>
      <c r="E7" s="52">
        <v>0.39635573753277858</v>
      </c>
      <c r="F7" s="52">
        <v>0.36112411641875364</v>
      </c>
      <c r="G7" s="52">
        <v>0.39635573753277858</v>
      </c>
      <c r="H7" s="52">
        <v>0.36112411641875364</v>
      </c>
      <c r="I7" s="52">
        <v>0.32501170477687824</v>
      </c>
      <c r="J7" s="52">
        <v>0.29546518616079831</v>
      </c>
      <c r="K7" s="16" t="str">
        <f t="shared" si="0"/>
        <v/>
      </c>
      <c r="L7" s="20">
        <v>4.9755000000000003</v>
      </c>
      <c r="M7" s="20">
        <v>5.35</v>
      </c>
      <c r="N7" s="20">
        <v>6.1524999999999999</v>
      </c>
      <c r="O7" s="20">
        <v>7.6718999999999999</v>
      </c>
      <c r="P7" s="20">
        <v>11.053100000000001</v>
      </c>
      <c r="Q7" s="20">
        <v>5.8849999999999998</v>
      </c>
      <c r="R7" s="20">
        <v>7.2225000000000001</v>
      </c>
      <c r="S7" s="20">
        <v>8.8275000000000006</v>
      </c>
      <c r="T7" s="20">
        <v>12.305</v>
      </c>
      <c r="U7" s="16" t="str">
        <f t="shared" si="1"/>
        <v/>
      </c>
      <c r="V7" s="47">
        <v>11.897047474085568</v>
      </c>
      <c r="W7" s="47">
        <v>11.753061699341382</v>
      </c>
      <c r="X7" s="47">
        <v>12.650408497793428</v>
      </c>
      <c r="Y7" s="47">
        <v>14.956802613612302</v>
      </c>
      <c r="Z7" s="47">
        <v>20.360315834687391</v>
      </c>
      <c r="AA7" s="47">
        <v>11.473140080176801</v>
      </c>
      <c r="AB7" s="47">
        <v>13.304175400207152</v>
      </c>
      <c r="AC7" s="47">
        <v>15.390700618576156</v>
      </c>
      <c r="AD7" s="47">
        <v>20.553986449229242</v>
      </c>
      <c r="AE7" s="16" t="str">
        <f t="shared" si="2"/>
        <v/>
      </c>
      <c r="AF7" s="47">
        <v>119.98966845211253</v>
      </c>
      <c r="AG7" s="47">
        <v>110.8132807139587</v>
      </c>
      <c r="AH7" s="47">
        <v>105.01220246446077</v>
      </c>
      <c r="AI7" s="47">
        <v>101.97402035917446</v>
      </c>
      <c r="AJ7" s="47">
        <v>101.46700816606354</v>
      </c>
      <c r="AK7" s="47">
        <v>99.080740202496514</v>
      </c>
      <c r="AL7" s="47">
        <v>95.609935503821518</v>
      </c>
      <c r="AM7" s="47">
        <v>92.770333394480886</v>
      </c>
      <c r="AN7" s="47">
        <v>93.66363376393916</v>
      </c>
      <c r="AO7" s="16" t="str">
        <f t="shared" si="3"/>
        <v/>
      </c>
      <c r="AP7" s="47">
        <v>111.0915317340278</v>
      </c>
      <c r="AQ7" s="47">
        <v>102.64637787564367</v>
      </c>
      <c r="AR7" s="47">
        <v>97.37389202948512</v>
      </c>
      <c r="AS7" s="47">
        <v>94.735644408011183</v>
      </c>
      <c r="AT7" s="47">
        <v>94.631596049532362</v>
      </c>
      <c r="AU7" s="47">
        <v>91.842364251333237</v>
      </c>
      <c r="AV7" s="47">
        <v>88.77452338729033</v>
      </c>
      <c r="AW7" s="47">
        <v>86.303909875139453</v>
      </c>
      <c r="AX7" s="47">
        <v>87.470732230269533</v>
      </c>
      <c r="AY7" s="16">
        <f t="shared" si="4"/>
        <v>8</v>
      </c>
    </row>
    <row r="8" spans="1:51" x14ac:dyDescent="0.3">
      <c r="A8" s="9">
        <v>6</v>
      </c>
      <c r="B8" s="51">
        <v>0.46358396395704637</v>
      </c>
      <c r="C8" s="52">
        <v>0.42384819561787096</v>
      </c>
      <c r="D8" s="52">
        <v>0.39038649596382841</v>
      </c>
      <c r="E8" s="52">
        <v>0.36182163040549975</v>
      </c>
      <c r="F8" s="52">
        <v>0.32965970770278857</v>
      </c>
      <c r="G8" s="52">
        <v>0.36182163040549975</v>
      </c>
      <c r="H8" s="52">
        <v>0.32965970770278857</v>
      </c>
      <c r="I8" s="52">
        <v>0.29669373693250961</v>
      </c>
      <c r="J8" s="52">
        <v>0.26972157902955424</v>
      </c>
      <c r="K8" s="16" t="str">
        <f t="shared" si="0"/>
        <v/>
      </c>
      <c r="L8" s="20">
        <v>5.9706000000000001</v>
      </c>
      <c r="M8" s="20">
        <v>6.42</v>
      </c>
      <c r="N8" s="20">
        <v>7.383</v>
      </c>
      <c r="O8" s="20">
        <v>9.2062799999999996</v>
      </c>
      <c r="P8" s="20">
        <v>13.263719999999999</v>
      </c>
      <c r="Q8" s="20">
        <v>7.0620000000000003</v>
      </c>
      <c r="R8" s="20">
        <v>8.6669999999999998</v>
      </c>
      <c r="S8" s="20">
        <v>10.593</v>
      </c>
      <c r="T8" s="20">
        <v>14.766</v>
      </c>
      <c r="U8" s="16" t="str">
        <f t="shared" si="1"/>
        <v/>
      </c>
      <c r="V8" s="47">
        <v>13.098848830430063</v>
      </c>
      <c r="W8" s="47">
        <v>13.11339091072038</v>
      </c>
      <c r="X8" s="47">
        <v>14.252636059520723</v>
      </c>
      <c r="Y8" s="47">
        <v>16.976924031377479</v>
      </c>
      <c r="Z8" s="47">
        <v>23.285572868017667</v>
      </c>
      <c r="AA8" s="47">
        <v>13.0227450728837</v>
      </c>
      <c r="AB8" s="47">
        <v>15.215645388104477</v>
      </c>
      <c r="AC8" s="47">
        <v>17.725210170907179</v>
      </c>
      <c r="AD8" s="47">
        <v>23.795306448876559</v>
      </c>
      <c r="AE8" s="16" t="str">
        <f t="shared" si="2"/>
        <v/>
      </c>
      <c r="AF8" s="47">
        <v>113.25370092014053</v>
      </c>
      <c r="AG8" s="47">
        <v>106.12319555960818</v>
      </c>
      <c r="AH8" s="47">
        <v>101.78386699486001</v>
      </c>
      <c r="AI8" s="47">
        <v>99.975577993880066</v>
      </c>
      <c r="AJ8" s="47">
        <v>101.04554297324725</v>
      </c>
      <c r="AK8" s="47">
        <v>96.693308555136539</v>
      </c>
      <c r="AL8" s="47">
        <v>94.349946108743453</v>
      </c>
      <c r="AM8" s="47">
        <v>92.562125916345337</v>
      </c>
      <c r="AN8" s="47">
        <v>94.690404953281814</v>
      </c>
      <c r="AO8" s="16">
        <f t="shared" si="3"/>
        <v>8</v>
      </c>
      <c r="AP8" s="47">
        <v>105.09786083448989</v>
      </c>
      <c r="AQ8" s="47">
        <v>98.535778761982513</v>
      </c>
      <c r="AR8" s="47">
        <v>94.617074509947429</v>
      </c>
      <c r="AS8" s="47">
        <v>93.132623836870437</v>
      </c>
      <c r="AT8" s="47">
        <v>94.533876569470976</v>
      </c>
      <c r="AU8" s="47">
        <v>89.850354398126925</v>
      </c>
      <c r="AV8" s="47">
        <v>87.838279704967206</v>
      </c>
      <c r="AW8" s="47">
        <v>86.35831315621725</v>
      </c>
      <c r="AX8" s="47">
        <v>88.717627478666202</v>
      </c>
      <c r="AY8" s="16" t="str">
        <f t="shared" si="4"/>
        <v/>
      </c>
    </row>
    <row r="9" spans="1:51" x14ac:dyDescent="0.3">
      <c r="A9" s="9">
        <v>7</v>
      </c>
      <c r="B9" s="51">
        <v>0.42919535176366763</v>
      </c>
      <c r="C9" s="52">
        <v>0.39240717875535308</v>
      </c>
      <c r="D9" s="52">
        <v>0.36142766464308851</v>
      </c>
      <c r="E9" s="52">
        <v>0.33498173796188691</v>
      </c>
      <c r="F9" s="52">
        <v>0.30520558347638588</v>
      </c>
      <c r="G9" s="52">
        <v>0.33498173796188691</v>
      </c>
      <c r="H9" s="52">
        <v>0.30520558347638588</v>
      </c>
      <c r="I9" s="52">
        <v>0.27468502512874732</v>
      </c>
      <c r="J9" s="52">
        <v>0.24971365920795197</v>
      </c>
      <c r="K9" s="16" t="str">
        <f t="shared" si="0"/>
        <v/>
      </c>
      <c r="L9" s="20">
        <v>6.9657</v>
      </c>
      <c r="M9" s="20">
        <v>7.49</v>
      </c>
      <c r="N9" s="20">
        <v>8.6135000000000002</v>
      </c>
      <c r="O9" s="20">
        <v>10.74066</v>
      </c>
      <c r="P9" s="20">
        <v>15.47434</v>
      </c>
      <c r="Q9" s="20">
        <v>8.2390000000000008</v>
      </c>
      <c r="R9" s="20">
        <v>10.111499999999999</v>
      </c>
      <c r="S9" s="20">
        <v>12.358499999999999</v>
      </c>
      <c r="T9" s="20">
        <v>17.227</v>
      </c>
      <c r="U9" s="16" t="str">
        <f t="shared" si="1"/>
        <v/>
      </c>
      <c r="V9" s="47">
        <v>14.361313780580835</v>
      </c>
      <c r="W9" s="47">
        <v>14.507283220561984</v>
      </c>
      <c r="X9" s="47">
        <v>15.87400322627072</v>
      </c>
      <c r="Y9" s="47">
        <v>19.007031892399542</v>
      </c>
      <c r="Z9" s="47">
        <v>26.210344014490033</v>
      </c>
      <c r="AA9" s="47">
        <v>14.580010517182355</v>
      </c>
      <c r="AB9" s="47">
        <v>17.126797879749056</v>
      </c>
      <c r="AC9" s="47">
        <v>20.051922800205059</v>
      </c>
      <c r="AD9" s="47">
        <v>27.020881923458507</v>
      </c>
      <c r="AE9" s="16" t="str">
        <f t="shared" si="2"/>
        <v/>
      </c>
      <c r="AF9" s="47">
        <v>109.43238877438637</v>
      </c>
      <c r="AG9" s="47">
        <v>103.58363624973705</v>
      </c>
      <c r="AH9" s="47">
        <v>100.22929892369721</v>
      </c>
      <c r="AI9" s="47">
        <v>99.330523569013494</v>
      </c>
      <c r="AJ9" s="47">
        <v>101.68672072405205</v>
      </c>
      <c r="AK9" s="47">
        <v>95.657169776035374</v>
      </c>
      <c r="AL9" s="47">
        <v>94.152528523223239</v>
      </c>
      <c r="AM9" s="47">
        <v>93.18038477988874</v>
      </c>
      <c r="AN9" s="47">
        <v>96.383786184001124</v>
      </c>
      <c r="AO9" s="16" t="str">
        <f t="shared" si="3"/>
        <v/>
      </c>
      <c r="AP9" s="47">
        <v>101.77313786787604</v>
      </c>
      <c r="AQ9" s="47">
        <v>96.392770679989411</v>
      </c>
      <c r="AR9" s="47">
        <v>93.390606661989793</v>
      </c>
      <c r="AS9" s="47">
        <v>92.766269673448605</v>
      </c>
      <c r="AT9" s="47">
        <v>95.406241960827941</v>
      </c>
      <c r="AU9" s="47">
        <v>89.092915880470471</v>
      </c>
      <c r="AV9" s="47">
        <v>87.872049759999143</v>
      </c>
      <c r="AW9" s="47">
        <v>87.166392799797734</v>
      </c>
      <c r="AX9" s="47">
        <v>90.571572441379516</v>
      </c>
      <c r="AY9" s="16" t="str">
        <f t="shared" si="4"/>
        <v/>
      </c>
    </row>
    <row r="10" spans="1:51" x14ac:dyDescent="0.3">
      <c r="A10" s="9">
        <v>8</v>
      </c>
      <c r="B10" s="51">
        <v>0.40147548957389173</v>
      </c>
      <c r="C10" s="52">
        <v>0.36706330475327231</v>
      </c>
      <c r="D10" s="52">
        <v>0.33808462279906665</v>
      </c>
      <c r="E10" s="52">
        <v>0.31334672356986676</v>
      </c>
      <c r="F10" s="52">
        <v>0.28549368147476756</v>
      </c>
      <c r="G10" s="52">
        <v>0.31334672356986676</v>
      </c>
      <c r="H10" s="52">
        <v>0.28549368147476756</v>
      </c>
      <c r="I10" s="52">
        <v>0.25694431332729079</v>
      </c>
      <c r="J10" s="52">
        <v>0.23358573938844612</v>
      </c>
      <c r="K10" s="16" t="str">
        <f t="shared" si="0"/>
        <v/>
      </c>
      <c r="L10" s="20">
        <v>7.9607999999999999</v>
      </c>
      <c r="M10" s="20">
        <v>8.56</v>
      </c>
      <c r="N10" s="20">
        <v>9.8439999999999994</v>
      </c>
      <c r="O10" s="20">
        <v>12.275040000000001</v>
      </c>
      <c r="P10" s="20">
        <v>17.68496</v>
      </c>
      <c r="Q10" s="20">
        <v>9.4160000000000004</v>
      </c>
      <c r="R10" s="20">
        <v>11.555999999999999</v>
      </c>
      <c r="S10" s="20">
        <v>14.124000000000001</v>
      </c>
      <c r="T10" s="20">
        <v>19.687999999999999</v>
      </c>
      <c r="U10" s="16" t="str">
        <f t="shared" si="1"/>
        <v/>
      </c>
      <c r="V10" s="47">
        <v>15.652787132238105</v>
      </c>
      <c r="W10" s="47">
        <v>15.915870452804327</v>
      </c>
      <c r="X10" s="47">
        <v>17.501933951614841</v>
      </c>
      <c r="Y10" s="47">
        <v>21.037897040557915</v>
      </c>
      <c r="Z10" s="47">
        <v>29.128284929885691</v>
      </c>
      <c r="AA10" s="47">
        <v>16.137856865142055</v>
      </c>
      <c r="AB10" s="47">
        <v>19.033487248473225</v>
      </c>
      <c r="AC10" s="47">
        <v>22.369344229023774</v>
      </c>
      <c r="AD10" s="47">
        <v>30.23116820421626</v>
      </c>
      <c r="AE10" s="16" t="str">
        <f t="shared" si="2"/>
        <v/>
      </c>
      <c r="AF10" s="47">
        <v>107.24331109570574</v>
      </c>
      <c r="AG10" s="47">
        <v>102.28151032911167</v>
      </c>
      <c r="AH10" s="47">
        <v>99.656852969805328</v>
      </c>
      <c r="AI10" s="47">
        <v>99.490996680100338</v>
      </c>
      <c r="AJ10" s="47">
        <v>102.96856020991369</v>
      </c>
      <c r="AK10" s="47">
        <v>95.426321136467095</v>
      </c>
      <c r="AL10" s="47">
        <v>94.597619712228223</v>
      </c>
      <c r="AM10" s="47">
        <v>94.304882809891865</v>
      </c>
      <c r="AN10" s="47">
        <v>98.488500895011825</v>
      </c>
      <c r="AO10" s="16" t="str">
        <f t="shared" si="3"/>
        <v/>
      </c>
      <c r="AP10" s="47">
        <v>99.942389749856986</v>
      </c>
      <c r="AQ10" s="47">
        <v>95.381342353669737</v>
      </c>
      <c r="AR10" s="47">
        <v>93.061545350266471</v>
      </c>
      <c r="AS10" s="47">
        <v>93.13539678329964</v>
      </c>
      <c r="AT10" s="47">
        <v>96.862819402574729</v>
      </c>
      <c r="AU10" s="47">
        <v>89.070721239666398</v>
      </c>
      <c r="AV10" s="47">
        <v>88.491878904889262</v>
      </c>
      <c r="AW10" s="47">
        <v>88.43564893986418</v>
      </c>
      <c r="AX10" s="47">
        <v>92.799563203348143</v>
      </c>
      <c r="AY10" s="16" t="str">
        <f t="shared" si="4"/>
        <v/>
      </c>
    </row>
    <row r="11" spans="1:51" x14ac:dyDescent="0.3">
      <c r="A11" s="9">
        <v>9</v>
      </c>
      <c r="B11" s="51">
        <v>0.37851472154385063</v>
      </c>
      <c r="C11" s="52">
        <v>0.34607060255437766</v>
      </c>
      <c r="D11" s="52">
        <v>0.31874923919482162</v>
      </c>
      <c r="E11" s="52">
        <v>0.29542612413178598</v>
      </c>
      <c r="F11" s="52">
        <v>0.26916602420896046</v>
      </c>
      <c r="G11" s="52">
        <v>0.29542612413178598</v>
      </c>
      <c r="H11" s="52">
        <v>0.26916602420896046</v>
      </c>
      <c r="I11" s="52">
        <v>0.2422494217880643</v>
      </c>
      <c r="J11" s="52">
        <v>0.22022674708005849</v>
      </c>
      <c r="K11" s="16" t="str">
        <f t="shared" si="0"/>
        <v/>
      </c>
      <c r="L11" s="20">
        <v>8.9558999999999997</v>
      </c>
      <c r="M11" s="20">
        <v>9.6300000000000008</v>
      </c>
      <c r="N11" s="20">
        <v>11.0745</v>
      </c>
      <c r="O11" s="20">
        <v>13.809419999999999</v>
      </c>
      <c r="P11" s="20">
        <v>19.895579999999999</v>
      </c>
      <c r="Q11" s="20">
        <v>10.593</v>
      </c>
      <c r="R11" s="20">
        <v>13.000500000000001</v>
      </c>
      <c r="S11" s="20">
        <v>15.8895</v>
      </c>
      <c r="T11" s="20">
        <v>22.149000000000001</v>
      </c>
      <c r="U11" s="16" t="str">
        <f t="shared" si="1"/>
        <v/>
      </c>
      <c r="V11" s="47">
        <v>16.958806933769413</v>
      </c>
      <c r="W11" s="47">
        <v>17.330549439187781</v>
      </c>
      <c r="X11" s="47">
        <v>19.130839721325732</v>
      </c>
      <c r="Y11" s="47">
        <v>23.065655859841993</v>
      </c>
      <c r="Z11" s="47">
        <v>32.037216877663305</v>
      </c>
      <c r="AA11" s="47">
        <v>17.693320394578933</v>
      </c>
      <c r="AB11" s="47">
        <v>20.934289828095576</v>
      </c>
      <c r="AC11" s="47">
        <v>24.677482972305775</v>
      </c>
      <c r="AD11" s="47">
        <v>33.427407432076038</v>
      </c>
      <c r="AE11" s="16" t="str">
        <f t="shared" si="2"/>
        <v/>
      </c>
      <c r="AF11" s="47">
        <v>106.06374711564158</v>
      </c>
      <c r="AG11" s="47">
        <v>101.7593965835041</v>
      </c>
      <c r="AH11" s="47">
        <v>99.712072547972127</v>
      </c>
      <c r="AI11" s="47">
        <v>100.17140257145547</v>
      </c>
      <c r="AJ11" s="47">
        <v>104.6674337812034</v>
      </c>
      <c r="AK11" s="47">
        <v>95.715950801516158</v>
      </c>
      <c r="AL11" s="47">
        <v>95.462265244332286</v>
      </c>
      <c r="AM11" s="47">
        <v>95.762958537713914</v>
      </c>
      <c r="AN11" s="47">
        <v>100.86545335430245</v>
      </c>
      <c r="AO11" s="16" t="str">
        <f t="shared" si="3"/>
        <v/>
      </c>
      <c r="AP11" s="47">
        <v>99.035194704527001</v>
      </c>
      <c r="AQ11" s="47">
        <v>95.08279726895492</v>
      </c>
      <c r="AR11" s="47">
        <v>93.305621864950197</v>
      </c>
      <c r="AS11" s="47">
        <v>93.978847332981346</v>
      </c>
      <c r="AT11" s="47">
        <v>98.699234289742094</v>
      </c>
      <c r="AU11" s="47">
        <v>89.523395563042044</v>
      </c>
      <c r="AV11" s="47">
        <v>89.494065752870995</v>
      </c>
      <c r="AW11" s="47">
        <v>90.008456298644504</v>
      </c>
      <c r="AX11" s="47">
        <v>95.274735687923297</v>
      </c>
      <c r="AY11" s="16" t="str">
        <f t="shared" si="4"/>
        <v/>
      </c>
    </row>
    <row r="12" spans="1:51" x14ac:dyDescent="0.3">
      <c r="A12" s="9">
        <v>10</v>
      </c>
      <c r="B12" s="51">
        <v>0.35909059439489177</v>
      </c>
      <c r="C12" s="52">
        <v>0.3283114005896155</v>
      </c>
      <c r="D12" s="52">
        <v>0.30239207949043551</v>
      </c>
      <c r="E12" s="52">
        <v>0.28026582977162318</v>
      </c>
      <c r="F12" s="52">
        <v>0.25535331156970092</v>
      </c>
      <c r="G12" s="52">
        <v>0.28026582977162318</v>
      </c>
      <c r="H12" s="52">
        <v>0.25535331156970092</v>
      </c>
      <c r="I12" s="52">
        <v>0.22981798041273074</v>
      </c>
      <c r="J12" s="52">
        <v>0.20892543673884623</v>
      </c>
      <c r="K12" s="16" t="str">
        <f t="shared" si="0"/>
        <v/>
      </c>
      <c r="L12" s="20">
        <v>9.9510000000000005</v>
      </c>
      <c r="M12" s="20">
        <v>10.7</v>
      </c>
      <c r="N12" s="20">
        <v>12.305</v>
      </c>
      <c r="O12" s="20">
        <v>15.3438</v>
      </c>
      <c r="P12" s="20">
        <v>22.106200000000001</v>
      </c>
      <c r="Q12" s="20">
        <v>11.77</v>
      </c>
      <c r="R12" s="20">
        <v>14.445</v>
      </c>
      <c r="S12" s="20">
        <v>17.655000000000001</v>
      </c>
      <c r="T12" s="20">
        <v>24.61</v>
      </c>
      <c r="U12" s="16" t="str">
        <f t="shared" si="1"/>
        <v/>
      </c>
      <c r="V12" s="47">
        <v>18.272037890990322</v>
      </c>
      <c r="W12" s="47">
        <v>18.747040025719961</v>
      </c>
      <c r="X12" s="47">
        <v>20.758077124588297</v>
      </c>
      <c r="Y12" s="47">
        <v>25.088674280108098</v>
      </c>
      <c r="Z12" s="47">
        <v>34.936608114914634</v>
      </c>
      <c r="AA12" s="47">
        <v>19.245147634671483</v>
      </c>
      <c r="AB12" s="47">
        <v>22.82885815834209</v>
      </c>
      <c r="AC12" s="47">
        <v>26.976850948530984</v>
      </c>
      <c r="AD12" s="47">
        <v>36.610958534589251</v>
      </c>
      <c r="AE12" s="16" t="str">
        <f t="shared" si="2"/>
        <v/>
      </c>
      <c r="AF12" s="47">
        <v>105.55375215895693</v>
      </c>
      <c r="AG12" s="47">
        <v>101.7619729619778</v>
      </c>
      <c r="AH12" s="47">
        <v>100.19383538642279</v>
      </c>
      <c r="AI12" s="47">
        <v>101.20768441191072</v>
      </c>
      <c r="AJ12" s="47">
        <v>106.65336294502494</v>
      </c>
      <c r="AK12" s="47">
        <v>96.362337464462797</v>
      </c>
      <c r="AL12" s="47">
        <v>96.616665217089164</v>
      </c>
      <c r="AM12" s="47">
        <v>97.452924181784297</v>
      </c>
      <c r="AN12" s="47">
        <v>103.43211474717612</v>
      </c>
      <c r="AO12" s="16" t="str">
        <f t="shared" si="3"/>
        <v/>
      </c>
      <c r="AP12" s="47">
        <v>98.740233413760251</v>
      </c>
      <c r="AQ12" s="47">
        <v>95.263495810293747</v>
      </c>
      <c r="AR12" s="47">
        <v>93.938906585320098</v>
      </c>
      <c r="AS12" s="47">
        <v>95.146666999113805</v>
      </c>
      <c r="AT12" s="47">
        <v>100.79677133213958</v>
      </c>
      <c r="AU12" s="47">
        <v>90.301320051665883</v>
      </c>
      <c r="AV12" s="47">
        <v>90.760073604203853</v>
      </c>
      <c r="AW12" s="47">
        <v>91.792036076706637</v>
      </c>
      <c r="AX12" s="47">
        <v>97.921878236791059</v>
      </c>
      <c r="AY12" s="16" t="str">
        <f t="shared" si="4"/>
        <v/>
      </c>
    </row>
    <row r="13" spans="1:51" x14ac:dyDescent="0.3">
      <c r="A13" s="9">
        <v>11</v>
      </c>
      <c r="B13" s="51">
        <v>0.34237944790549252</v>
      </c>
      <c r="C13" s="52">
        <v>0.31303263808502163</v>
      </c>
      <c r="D13" s="52">
        <v>0.28831953507830937</v>
      </c>
      <c r="E13" s="52">
        <v>0.26722298373111614</v>
      </c>
      <c r="F13" s="52">
        <v>0.24346982962168345</v>
      </c>
      <c r="G13" s="52">
        <v>0.26722298373111614</v>
      </c>
      <c r="H13" s="52">
        <v>0.24346982962168345</v>
      </c>
      <c r="I13" s="52">
        <v>0.21912284665951526</v>
      </c>
      <c r="J13" s="52">
        <v>0.19920258787228648</v>
      </c>
      <c r="K13" s="16" t="str">
        <f t="shared" si="0"/>
        <v/>
      </c>
      <c r="L13" s="20">
        <v>10.946099999999999</v>
      </c>
      <c r="M13" s="20">
        <v>11.77</v>
      </c>
      <c r="N13" s="20">
        <v>13.535500000000001</v>
      </c>
      <c r="O13" s="20">
        <v>16.87818</v>
      </c>
      <c r="P13" s="20">
        <v>24.31682</v>
      </c>
      <c r="Q13" s="20">
        <v>12.946999999999999</v>
      </c>
      <c r="R13" s="20">
        <v>15.8895</v>
      </c>
      <c r="S13" s="20">
        <v>19.420500000000001</v>
      </c>
      <c r="T13" s="20">
        <v>27.071000000000002</v>
      </c>
      <c r="U13" s="16" t="str">
        <f t="shared" si="1"/>
        <v/>
      </c>
      <c r="V13" s="47">
        <v>19.588489132937294</v>
      </c>
      <c r="W13" s="47">
        <v>20.163098178567015</v>
      </c>
      <c r="X13" s="47">
        <v>22.382374820531389</v>
      </c>
      <c r="Y13" s="47">
        <v>27.106327492055957</v>
      </c>
      <c r="Z13" s="47">
        <v>37.826611035517189</v>
      </c>
      <c r="AA13" s="47">
        <v>20.792859303529674</v>
      </c>
      <c r="AB13" s="47">
        <v>24.717291818948791</v>
      </c>
      <c r="AC13" s="47">
        <v>29.268104467442935</v>
      </c>
      <c r="AD13" s="47">
        <v>39.783092894877889</v>
      </c>
      <c r="AE13" s="16" t="str">
        <f t="shared" si="2"/>
        <v/>
      </c>
      <c r="AF13" s="47">
        <v>105.5115163809707</v>
      </c>
      <c r="AG13" s="47">
        <v>102.13510330580807</v>
      </c>
      <c r="AH13" s="47">
        <v>100.97920485825736</v>
      </c>
      <c r="AI13" s="47">
        <v>102.4986243703011</v>
      </c>
      <c r="AJ13" s="47">
        <v>108.84545488015807</v>
      </c>
      <c r="AK13" s="47">
        <v>97.264395641054278</v>
      </c>
      <c r="AL13" s="47">
        <v>97.97989817072208</v>
      </c>
      <c r="AM13" s="47">
        <v>99.310823276153897</v>
      </c>
      <c r="AN13" s="47">
        <v>106.13630034966926</v>
      </c>
      <c r="AO13" s="16" t="str">
        <f t="shared" si="3"/>
        <v/>
      </c>
      <c r="AP13" s="47">
        <v>98.872738093943624</v>
      </c>
      <c r="AQ13" s="47">
        <v>95.78243489758627</v>
      </c>
      <c r="AR13" s="47">
        <v>94.849013442931948</v>
      </c>
      <c r="AS13" s="47">
        <v>96.546381224902618</v>
      </c>
      <c r="AT13" s="47">
        <v>103.08159527225922</v>
      </c>
      <c r="AU13" s="47">
        <v>91.312152495655852</v>
      </c>
      <c r="AV13" s="47">
        <v>92.216038562823243</v>
      </c>
      <c r="AW13" s="47">
        <v>93.728070383984033</v>
      </c>
      <c r="AX13" s="47">
        <v>100.69347254272574</v>
      </c>
      <c r="AY13" s="16" t="str">
        <f t="shared" si="4"/>
        <v/>
      </c>
    </row>
    <row r="14" spans="1:51" x14ac:dyDescent="0.3">
      <c r="A14" s="9">
        <v>12</v>
      </c>
      <c r="B14" s="51">
        <v>0.32780336456336762</v>
      </c>
      <c r="C14" s="52">
        <v>0.29970593331507883</v>
      </c>
      <c r="D14" s="52">
        <v>0.27604493857967799</v>
      </c>
      <c r="E14" s="52">
        <v>0.25584652843970151</v>
      </c>
      <c r="F14" s="52">
        <v>0.23310461480061684</v>
      </c>
      <c r="G14" s="52">
        <v>0.25584652843970151</v>
      </c>
      <c r="H14" s="52">
        <v>0.23310461480061684</v>
      </c>
      <c r="I14" s="52">
        <v>0.20979415332055532</v>
      </c>
      <c r="J14" s="52">
        <v>0.19072195756414106</v>
      </c>
      <c r="K14" s="16" t="str">
        <f t="shared" si="0"/>
        <v/>
      </c>
      <c r="L14" s="20">
        <v>11.9412</v>
      </c>
      <c r="M14" s="20">
        <v>12.84</v>
      </c>
      <c r="N14" s="20">
        <v>14.766</v>
      </c>
      <c r="O14" s="20">
        <v>18.412559999999999</v>
      </c>
      <c r="P14" s="20">
        <v>26.527439999999999</v>
      </c>
      <c r="Q14" s="20">
        <v>14.124000000000001</v>
      </c>
      <c r="R14" s="20">
        <v>17.334</v>
      </c>
      <c r="S14" s="20">
        <v>21.186</v>
      </c>
      <c r="T14" s="20">
        <v>29.532</v>
      </c>
      <c r="U14" s="16" t="str">
        <f t="shared" si="1"/>
        <v/>
      </c>
      <c r="V14" s="47">
        <v>20.905884367543976</v>
      </c>
      <c r="W14" s="47">
        <v>21.577517772056368</v>
      </c>
      <c r="X14" s="47">
        <v>24.003145700647835</v>
      </c>
      <c r="Y14" s="47">
        <v>29.11847115718594</v>
      </c>
      <c r="Z14" s="47">
        <v>40.707658499201337</v>
      </c>
      <c r="AA14" s="47">
        <v>22.336344681244444</v>
      </c>
      <c r="AB14" s="47">
        <v>26.599873656302908</v>
      </c>
      <c r="AC14" s="47">
        <v>31.551908606527093</v>
      </c>
      <c r="AD14" s="47">
        <v>42.944940820807474</v>
      </c>
      <c r="AE14" s="16" t="str">
        <f t="shared" si="2"/>
        <v/>
      </c>
      <c r="AF14" s="47">
        <v>105.80942127447797</v>
      </c>
      <c r="AG14" s="47">
        <v>102.78002676829624</v>
      </c>
      <c r="AH14" s="47">
        <v>101.98863661936487</v>
      </c>
      <c r="AI14" s="47">
        <v>103.97825394077651</v>
      </c>
      <c r="AJ14" s="47">
        <v>111.19063975175703</v>
      </c>
      <c r="AK14" s="47">
        <v>98.356191948357392</v>
      </c>
      <c r="AL14" s="47">
        <v>99.498779280672181</v>
      </c>
      <c r="AM14" s="47">
        <v>101.29432977257993</v>
      </c>
      <c r="AN14" s="47">
        <v>108.9433401548835</v>
      </c>
      <c r="AO14" s="16" t="str">
        <f t="shared" si="3"/>
        <v/>
      </c>
      <c r="AP14" s="47">
        <v>99.31589992521296</v>
      </c>
      <c r="AQ14" s="47">
        <v>96.549298139238729</v>
      </c>
      <c r="AR14" s="47">
        <v>95.963252994845192</v>
      </c>
      <c r="AS14" s="47">
        <v>98.1177490066177</v>
      </c>
      <c r="AT14" s="47">
        <v>105.50529932820054</v>
      </c>
      <c r="AU14" s="47">
        <v>92.49568701419858</v>
      </c>
      <c r="AV14" s="47">
        <v>93.813438857115685</v>
      </c>
      <c r="AW14" s="47">
        <v>95.777989086360037</v>
      </c>
      <c r="AX14" s="47">
        <v>103.55797628565757</v>
      </c>
      <c r="AY14" s="16" t="str">
        <f t="shared" si="4"/>
        <v/>
      </c>
    </row>
    <row r="15" spans="1:51" x14ac:dyDescent="0.3">
      <c r="A15" s="9">
        <v>13</v>
      </c>
      <c r="B15" s="51">
        <v>0.31494328547176775</v>
      </c>
      <c r="C15" s="52">
        <v>0.28794814671704483</v>
      </c>
      <c r="D15" s="52">
        <v>0.26521539829201479</v>
      </c>
      <c r="E15" s="52">
        <v>0.24580939353894082</v>
      </c>
      <c r="F15" s="52">
        <v>0.22395966966881276</v>
      </c>
      <c r="G15" s="52">
        <v>0.24580939353894082</v>
      </c>
      <c r="H15" s="52">
        <v>0.22395966966881276</v>
      </c>
      <c r="I15" s="52">
        <v>0.20156370270193136</v>
      </c>
      <c r="J15" s="52">
        <v>0.18323972972902849</v>
      </c>
      <c r="K15" s="16" t="str">
        <f t="shared" si="0"/>
        <v/>
      </c>
      <c r="L15" s="20">
        <v>12.936299999999999</v>
      </c>
      <c r="M15" s="20">
        <v>13.91</v>
      </c>
      <c r="N15" s="20">
        <v>15.996499999999999</v>
      </c>
      <c r="O15" s="20">
        <v>19.946940000000001</v>
      </c>
      <c r="P15" s="20">
        <v>28.738060000000001</v>
      </c>
      <c r="Q15" s="20">
        <v>15.301</v>
      </c>
      <c r="R15" s="20">
        <v>18.778500000000001</v>
      </c>
      <c r="S15" s="20">
        <v>22.951499999999999</v>
      </c>
      <c r="T15" s="20">
        <v>31.992999999999999</v>
      </c>
      <c r="U15" s="16" t="str">
        <f t="shared" si="1"/>
        <v/>
      </c>
      <c r="V15" s="47">
        <v>22.222885936626795</v>
      </c>
      <c r="W15" s="47">
        <v>22.989652930305763</v>
      </c>
      <c r="X15" s="47">
        <v>25.620159537775709</v>
      </c>
      <c r="Y15" s="47">
        <v>31.125194100216813</v>
      </c>
      <c r="Z15" s="47">
        <v>43.580284525486647</v>
      </c>
      <c r="AA15" s="47">
        <v>23.875671903932005</v>
      </c>
      <c r="AB15" s="47">
        <v>28.476952618299602</v>
      </c>
      <c r="AC15" s="47">
        <v>33.828886914010504</v>
      </c>
      <c r="AD15" s="47">
        <v>46.097488839446143</v>
      </c>
      <c r="AE15" s="16" t="str">
        <f t="shared" si="2"/>
        <v/>
      </c>
      <c r="AF15" s="47">
        <v>106.36268052201157</v>
      </c>
      <c r="AG15" s="47">
        <v>103.63042965015752</v>
      </c>
      <c r="AH15" s="47">
        <v>103.16829694405419</v>
      </c>
      <c r="AI15" s="47">
        <v>105.60166811349184</v>
      </c>
      <c r="AJ15" s="47">
        <v>113.65261004247252</v>
      </c>
      <c r="AK15" s="47">
        <v>99.592808926353953</v>
      </c>
      <c r="AL15" s="47">
        <v>101.13685364946953</v>
      </c>
      <c r="AM15" s="47">
        <v>103.37427128819823</v>
      </c>
      <c r="AN15" s="47">
        <v>111.82927155387127</v>
      </c>
      <c r="AO15" s="16" t="str">
        <f t="shared" si="3"/>
        <v/>
      </c>
      <c r="AP15" s="47">
        <v>99.992137329889246</v>
      </c>
      <c r="AQ15" s="47">
        <v>97.503462831918895</v>
      </c>
      <c r="AR15" s="47">
        <v>97.232450819121624</v>
      </c>
      <c r="AS15" s="47">
        <v>99.819784752102933</v>
      </c>
      <c r="AT15" s="47">
        <v>108.03478971128484</v>
      </c>
      <c r="AU15" s="47">
        <v>93.810925564965032</v>
      </c>
      <c r="AV15" s="47">
        <v>95.519033318281856</v>
      </c>
      <c r="AW15" s="47">
        <v>97.915225902609691</v>
      </c>
      <c r="AX15" s="47">
        <v>106.49360832620937</v>
      </c>
      <c r="AY15" s="16" t="str">
        <f t="shared" si="4"/>
        <v/>
      </c>
    </row>
    <row r="16" spans="1:51" x14ac:dyDescent="0.3">
      <c r="A16" s="9">
        <v>14</v>
      </c>
      <c r="B16" s="51">
        <v>0.30348694368583501</v>
      </c>
      <c r="C16" s="52">
        <v>0.27747377708419202</v>
      </c>
      <c r="D16" s="52">
        <v>0.25556795257754528</v>
      </c>
      <c r="E16" s="52">
        <v>0.23686785848650527</v>
      </c>
      <c r="F16" s="52">
        <v>0.21581293773214932</v>
      </c>
      <c r="G16" s="52">
        <v>0.23686785848650527</v>
      </c>
      <c r="H16" s="52">
        <v>0.21581293773214932</v>
      </c>
      <c r="I16" s="52">
        <v>0.19423164395893439</v>
      </c>
      <c r="J16" s="52">
        <v>0.17657422178084947</v>
      </c>
      <c r="K16" s="16" t="str">
        <f t="shared" si="0"/>
        <v/>
      </c>
      <c r="L16" s="20">
        <v>13.9314</v>
      </c>
      <c r="M16" s="20">
        <v>14.98</v>
      </c>
      <c r="N16" s="20">
        <v>17.227</v>
      </c>
      <c r="O16" s="20">
        <v>21.48132</v>
      </c>
      <c r="P16" s="20">
        <v>30.94868</v>
      </c>
      <c r="Q16" s="20">
        <v>16.478000000000002</v>
      </c>
      <c r="R16" s="20">
        <v>20.222999999999999</v>
      </c>
      <c r="S16" s="20">
        <v>24.716999999999999</v>
      </c>
      <c r="T16" s="20">
        <v>34.454000000000001</v>
      </c>
      <c r="U16" s="16" t="str">
        <f t="shared" si="1"/>
        <v/>
      </c>
      <c r="V16" s="47">
        <v>23.538696328582585</v>
      </c>
      <c r="W16" s="47">
        <v>24.399172960130727</v>
      </c>
      <c r="X16" s="47">
        <v>27.233377033566651</v>
      </c>
      <c r="Y16" s="47">
        <v>33.126696224635467</v>
      </c>
      <c r="Z16" s="47">
        <v>46.445042395281547</v>
      </c>
      <c r="AA16" s="47">
        <v>25.410994314573934</v>
      </c>
      <c r="AB16" s="47">
        <v>30.348890238930341</v>
      </c>
      <c r="AC16" s="47">
        <v>36.099605483166449</v>
      </c>
      <c r="AD16" s="47">
        <v>49.241593254881124</v>
      </c>
      <c r="AE16" s="16" t="str">
        <f t="shared" si="2"/>
        <v/>
      </c>
      <c r="AF16" s="47">
        <v>107.11268491237266</v>
      </c>
      <c r="AG16" s="47">
        <v>104.64006924503694</v>
      </c>
      <c r="AH16" s="47">
        <v>104.48040126446193</v>
      </c>
      <c r="AI16" s="47">
        <v>107.33720102820274</v>
      </c>
      <c r="AJ16" s="47">
        <v>116.20566303544511</v>
      </c>
      <c r="AK16" s="47">
        <v>100.94254527340873</v>
      </c>
      <c r="AL16" s="47">
        <v>102.86826362957592</v>
      </c>
      <c r="AM16" s="47">
        <v>105.5298630746867</v>
      </c>
      <c r="AN16" s="47">
        <v>114.77698810049367</v>
      </c>
      <c r="AO16" s="16" t="str">
        <f t="shared" si="3"/>
        <v/>
      </c>
      <c r="AP16" s="47">
        <v>100.8478381895106</v>
      </c>
      <c r="AQ16" s="47">
        <v>98.602670023726589</v>
      </c>
      <c r="AR16" s="47">
        <v>98.622107271976219</v>
      </c>
      <c r="AS16" s="47">
        <v>101.62360164261628</v>
      </c>
      <c r="AT16" s="47">
        <v>110.6466560780712</v>
      </c>
      <c r="AU16" s="47">
        <v>95.228945887822249</v>
      </c>
      <c r="AV16" s="47">
        <v>97.309256672202011</v>
      </c>
      <c r="AW16" s="47">
        <v>100.12086572211032</v>
      </c>
      <c r="AX16" s="47">
        <v>109.48483413668241</v>
      </c>
      <c r="AY16" s="16" t="str">
        <f t="shared" si="4"/>
        <v/>
      </c>
    </row>
    <row r="17" spans="1:51" x14ac:dyDescent="0.3">
      <c r="A17" s="9">
        <v>15</v>
      </c>
      <c r="B17" s="51">
        <v>0.29319624256673421</v>
      </c>
      <c r="C17" s="52">
        <v>0.26806513606101406</v>
      </c>
      <c r="D17" s="52">
        <v>0.24690209900356563</v>
      </c>
      <c r="E17" s="52">
        <v>0.22883609175940228</v>
      </c>
      <c r="F17" s="52">
        <v>0.2084951058252332</v>
      </c>
      <c r="G17" s="52">
        <v>0.22883609175940228</v>
      </c>
      <c r="H17" s="52">
        <v>0.2084951058252332</v>
      </c>
      <c r="I17" s="52">
        <v>0.18764559524270988</v>
      </c>
      <c r="J17" s="52">
        <v>0.17058690476609983</v>
      </c>
      <c r="K17" s="16" t="str">
        <f t="shared" si="0"/>
        <v/>
      </c>
      <c r="L17" s="20">
        <v>14.926500000000001</v>
      </c>
      <c r="M17" s="20">
        <v>16.05</v>
      </c>
      <c r="N17" s="20">
        <v>18.4575</v>
      </c>
      <c r="O17" s="20">
        <v>23.015699999999999</v>
      </c>
      <c r="P17" s="20">
        <v>33.159300000000002</v>
      </c>
      <c r="Q17" s="20">
        <v>17.655000000000001</v>
      </c>
      <c r="R17" s="20">
        <v>21.6675</v>
      </c>
      <c r="S17" s="20">
        <v>26.482500000000002</v>
      </c>
      <c r="T17" s="20">
        <v>36.914999999999999</v>
      </c>
      <c r="U17" s="16" t="str">
        <f t="shared" si="1"/>
        <v/>
      </c>
      <c r="V17" s="47">
        <v>24.852841020049993</v>
      </c>
      <c r="W17" s="47">
        <v>25.805929622343985</v>
      </c>
      <c r="X17" s="47">
        <v>28.842861593760627</v>
      </c>
      <c r="Y17" s="47">
        <v>35.123226020109406</v>
      </c>
      <c r="Z17" s="47">
        <v>49.302467481674235</v>
      </c>
      <c r="AA17" s="47">
        <v>26.942502525885878</v>
      </c>
      <c r="AB17" s="47">
        <v>32.216036350561581</v>
      </c>
      <c r="AC17" s="47">
        <v>38.364571098470208</v>
      </c>
      <c r="AD17" s="47">
        <v>52.377997525747261</v>
      </c>
      <c r="AE17" s="16" t="str">
        <f t="shared" si="2"/>
        <v/>
      </c>
      <c r="AF17" s="47">
        <v>108.01757856043108</v>
      </c>
      <c r="AG17" s="47">
        <v>105.7756777632341</v>
      </c>
      <c r="AH17" s="47">
        <v>105.89761877569494</v>
      </c>
      <c r="AI17" s="47">
        <v>109.16185951552573</v>
      </c>
      <c r="AJ17" s="47">
        <v>118.83107989474345</v>
      </c>
      <c r="AK17" s="47">
        <v>102.38236202302303</v>
      </c>
      <c r="AL17" s="47">
        <v>104.67413932581597</v>
      </c>
      <c r="AM17" s="47">
        <v>107.74588180666466</v>
      </c>
      <c r="AN17" s="47">
        <v>117.77394426970207</v>
      </c>
      <c r="AO17" s="16" t="str">
        <f t="shared" si="3"/>
        <v/>
      </c>
      <c r="AP17" s="47">
        <v>101.84472780598276</v>
      </c>
      <c r="AQ17" s="47">
        <v>99.816529308685858</v>
      </c>
      <c r="AR17" s="47">
        <v>100.10727865207758</v>
      </c>
      <c r="AS17" s="47">
        <v>103.50823583659745</v>
      </c>
      <c r="AT17" s="47">
        <v>113.32386217250237</v>
      </c>
      <c r="AU17" s="47">
        <v>96.728738344094751</v>
      </c>
      <c r="AV17" s="47">
        <v>99.166921603574906</v>
      </c>
      <c r="AW17" s="47">
        <v>102.38106430686395</v>
      </c>
      <c r="AX17" s="47">
        <v>112.52027209873989</v>
      </c>
      <c r="AY17" s="16" t="str">
        <f t="shared" si="4"/>
        <v/>
      </c>
    </row>
    <row r="18" spans="1:51" x14ac:dyDescent="0.3">
      <c r="A18" s="9">
        <v>16</v>
      </c>
      <c r="B18" s="51">
        <v>0.28388604115788796</v>
      </c>
      <c r="C18" s="52">
        <v>0.2595529519157832</v>
      </c>
      <c r="D18" s="52">
        <v>0.23906192939611609</v>
      </c>
      <c r="E18" s="52">
        <v>0.22156959309883933</v>
      </c>
      <c r="F18" s="52">
        <v>0.20187451815672031</v>
      </c>
      <c r="G18" s="52">
        <v>0.22156959309883933</v>
      </c>
      <c r="H18" s="52">
        <v>0.20187451815672031</v>
      </c>
      <c r="I18" s="52">
        <v>0.18168706634104836</v>
      </c>
      <c r="J18" s="52">
        <v>0.16517006031004386</v>
      </c>
      <c r="K18" s="16" t="str">
        <f t="shared" si="0"/>
        <v/>
      </c>
      <c r="L18" s="20">
        <v>15.9216</v>
      </c>
      <c r="M18" s="20">
        <v>17.12</v>
      </c>
      <c r="N18" s="20">
        <v>19.687999999999999</v>
      </c>
      <c r="O18" s="20">
        <v>24.550080000000001</v>
      </c>
      <c r="P18" s="20">
        <v>35.36992</v>
      </c>
      <c r="Q18" s="20">
        <v>18.832000000000001</v>
      </c>
      <c r="R18" s="20">
        <v>23.111999999999998</v>
      </c>
      <c r="S18" s="20">
        <v>28.248000000000001</v>
      </c>
      <c r="T18" s="20">
        <v>39.375999999999998</v>
      </c>
      <c r="U18" s="16" t="str">
        <f t="shared" si="1"/>
        <v/>
      </c>
      <c r="V18" s="47">
        <v>26.16504437443167</v>
      </c>
      <c r="W18" s="47">
        <v>27.209882117666957</v>
      </c>
      <c r="X18" s="47">
        <v>30.448730746603889</v>
      </c>
      <c r="Y18" s="47">
        <v>37.115047932430279</v>
      </c>
      <c r="Z18" s="47">
        <v>52.153061401172906</v>
      </c>
      <c r="AA18" s="47">
        <v>28.470399390288222</v>
      </c>
      <c r="AB18" s="47">
        <v>34.078718727775133</v>
      </c>
      <c r="AC18" s="47">
        <v>40.624234941990736</v>
      </c>
      <c r="AD18" s="47">
        <v>55.507349042279863</v>
      </c>
      <c r="AE18" s="16" t="str">
        <f t="shared" si="2"/>
        <v/>
      </c>
      <c r="AF18" s="47">
        <v>109.04664444210087</v>
      </c>
      <c r="AG18" s="47">
        <v>107.0126875958636</v>
      </c>
      <c r="AH18" s="47">
        <v>107.39967328910195</v>
      </c>
      <c r="AI18" s="47">
        <v>111.05853111103899</v>
      </c>
      <c r="AJ18" s="47">
        <v>121.51489791506791</v>
      </c>
      <c r="AK18" s="47">
        <v>103.89509719528847</v>
      </c>
      <c r="AL18" s="47">
        <v>106.54037584020401</v>
      </c>
      <c r="AM18" s="47">
        <v>110.01091420124941</v>
      </c>
      <c r="AN18" s="47">
        <v>120.81072725939862</v>
      </c>
      <c r="AO18" s="16" t="str">
        <f t="shared" si="3"/>
        <v/>
      </c>
      <c r="AP18" s="47">
        <v>102.95472684385871</v>
      </c>
      <c r="AQ18" s="47">
        <v>101.1226066957509</v>
      </c>
      <c r="AR18" s="47">
        <v>101.66946816411593</v>
      </c>
      <c r="AS18" s="47">
        <v>105.4580939584358</v>
      </c>
      <c r="AT18" s="47">
        <v>116.05371045780581</v>
      </c>
      <c r="AU18" s="47">
        <v>98.294660042685308</v>
      </c>
      <c r="AV18" s="47">
        <v>101.07918838294191</v>
      </c>
      <c r="AW18" s="47">
        <v>104.68544981435635</v>
      </c>
      <c r="AX18" s="47">
        <v>115.59139128543541</v>
      </c>
      <c r="AY18" s="16" t="str">
        <f t="shared" si="4"/>
        <v/>
      </c>
    </row>
    <row r="19" spans="1:51" x14ac:dyDescent="0.3">
      <c r="A19" s="9">
        <v>17</v>
      </c>
      <c r="B19" s="51">
        <v>0.27540991372527401</v>
      </c>
      <c r="C19" s="52">
        <v>0.251803349691679</v>
      </c>
      <c r="D19" s="52">
        <v>0.23192413787391489</v>
      </c>
      <c r="E19" s="52">
        <v>0.21495407900509189</v>
      </c>
      <c r="F19" s="52">
        <v>0.19584704976019476</v>
      </c>
      <c r="G19" s="52">
        <v>0.21495407900509189</v>
      </c>
      <c r="H19" s="52">
        <v>0.19584704976019476</v>
      </c>
      <c r="I19" s="52">
        <v>0.17626234478417532</v>
      </c>
      <c r="J19" s="52">
        <v>0.16023849525834116</v>
      </c>
      <c r="K19" s="16" t="str">
        <f t="shared" si="0"/>
        <v/>
      </c>
      <c r="L19" s="20">
        <v>16.916699999999999</v>
      </c>
      <c r="M19" s="20">
        <v>18.190000000000001</v>
      </c>
      <c r="N19" s="20">
        <v>20.918500000000002</v>
      </c>
      <c r="O19" s="20">
        <v>26.08446</v>
      </c>
      <c r="P19" s="20">
        <v>37.580539999999999</v>
      </c>
      <c r="Q19" s="20">
        <v>20.009</v>
      </c>
      <c r="R19" s="20">
        <v>24.5565</v>
      </c>
      <c r="S19" s="20">
        <v>30.013500000000001</v>
      </c>
      <c r="T19" s="20">
        <v>41.837000000000003</v>
      </c>
      <c r="U19" s="16" t="str">
        <f t="shared" si="1"/>
        <v/>
      </c>
      <c r="V19" s="47">
        <v>27.475155928501785</v>
      </c>
      <c r="W19" s="47">
        <v>28.611053243450439</v>
      </c>
      <c r="X19" s="47">
        <v>32.051128725983673</v>
      </c>
      <c r="Y19" s="47">
        <v>39.1024252973722</v>
      </c>
      <c r="Z19" s="47">
        <v>54.997286524908553</v>
      </c>
      <c r="AA19" s="47">
        <v>29.994886908723448</v>
      </c>
      <c r="AB19" s="47">
        <v>35.937239500787292</v>
      </c>
      <c r="AC19" s="47">
        <v>42.878998190681251</v>
      </c>
      <c r="AD19" s="47">
        <v>58.630213910310971</v>
      </c>
      <c r="AE19" s="16" t="str">
        <f t="shared" si="2"/>
        <v/>
      </c>
      <c r="AF19" s="47">
        <v>110.17681283650458</v>
      </c>
      <c r="AG19" s="47">
        <v>108.33254779129277</v>
      </c>
      <c r="AH19" s="47">
        <v>108.97119406457279</v>
      </c>
      <c r="AI19" s="47">
        <v>113.01420911758014</v>
      </c>
      <c r="AJ19" s="47">
        <v>124.24648685775159</v>
      </c>
      <c r="AK19" s="47">
        <v>105.46769436220673</v>
      </c>
      <c r="AL19" s="47">
        <v>108.45621145789121</v>
      </c>
      <c r="AM19" s="47">
        <v>112.31623071378971</v>
      </c>
      <c r="AN19" s="47">
        <v>123.88013540592461</v>
      </c>
      <c r="AO19" s="16" t="str">
        <f t="shared" si="3"/>
        <v/>
      </c>
      <c r="AP19" s="47">
        <v>104.15675401768067</v>
      </c>
      <c r="AQ19" s="47">
        <v>102.50396913164379</v>
      </c>
      <c r="AR19" s="47">
        <v>103.29466057590054</v>
      </c>
      <c r="AS19" s="47">
        <v>107.46133080866028</v>
      </c>
      <c r="AT19" s="47">
        <v>118.82654185552393</v>
      </c>
      <c r="AU19" s="47">
        <v>99.914816053286856</v>
      </c>
      <c r="AV19" s="47">
        <v>103.03626645566355</v>
      </c>
      <c r="AW19" s="47">
        <v>107.02609516383038</v>
      </c>
      <c r="AX19" s="47">
        <v>118.69167154953607</v>
      </c>
      <c r="AY19" s="16" t="str">
        <f t="shared" si="4"/>
        <v/>
      </c>
    </row>
    <row r="20" spans="1:51" x14ac:dyDescent="0.3">
      <c r="A20" s="9">
        <v>18</v>
      </c>
      <c r="B20" s="51">
        <v>0.26765032638259451</v>
      </c>
      <c r="C20" s="52">
        <v>0.24470886983551496</v>
      </c>
      <c r="D20" s="52">
        <v>0.22538974853271124</v>
      </c>
      <c r="E20" s="52">
        <v>0.20889781571324453</v>
      </c>
      <c r="F20" s="52">
        <v>0.19032912098317833</v>
      </c>
      <c r="G20" s="52">
        <v>0.20889781571324453</v>
      </c>
      <c r="H20" s="52">
        <v>0.19032912098317833</v>
      </c>
      <c r="I20" s="52">
        <v>0.1712962088848605</v>
      </c>
      <c r="J20" s="52">
        <v>0.15572382625896405</v>
      </c>
      <c r="K20" s="16" t="str">
        <f t="shared" si="0"/>
        <v/>
      </c>
      <c r="L20" s="20">
        <v>17.911799999999999</v>
      </c>
      <c r="M20" s="20">
        <v>19.260000000000002</v>
      </c>
      <c r="N20" s="20">
        <v>22.149000000000001</v>
      </c>
      <c r="O20" s="20">
        <v>27.618839999999999</v>
      </c>
      <c r="P20" s="20">
        <v>39.791159999999998</v>
      </c>
      <c r="Q20" s="20">
        <v>21.186</v>
      </c>
      <c r="R20" s="20">
        <v>26.001000000000001</v>
      </c>
      <c r="S20" s="20">
        <v>31.779</v>
      </c>
      <c r="T20" s="20">
        <v>44.298000000000002</v>
      </c>
      <c r="U20" s="16" t="str">
        <f t="shared" si="1"/>
        <v/>
      </c>
      <c r="V20" s="47">
        <v>28.783105200163956</v>
      </c>
      <c r="W20" s="47">
        <v>30.009503089759779</v>
      </c>
      <c r="X20" s="47">
        <v>33.650210774535431</v>
      </c>
      <c r="Y20" s="47">
        <v>41.08561162238049</v>
      </c>
      <c r="Z20" s="47">
        <v>57.835565513764813</v>
      </c>
      <c r="AA20" s="47">
        <v>31.516159542969696</v>
      </c>
      <c r="AB20" s="47">
        <v>37.791874851685627</v>
      </c>
      <c r="AC20" s="47">
        <v>45.129217922165431</v>
      </c>
      <c r="AD20" s="47">
        <v>61.747089496772411</v>
      </c>
      <c r="AE20" s="16" t="str">
        <f t="shared" si="2"/>
        <v/>
      </c>
      <c r="AF20" s="47">
        <v>111.39040982393479</v>
      </c>
      <c r="AG20" s="47">
        <v>109.72097952684055</v>
      </c>
      <c r="AH20" s="47">
        <v>110.60031002670945</v>
      </c>
      <c r="AI20" s="47">
        <v>115.01882616110673</v>
      </c>
      <c r="AJ20" s="47">
        <v>127.01760921458782</v>
      </c>
      <c r="AK20" s="47">
        <v>107.09003801955598</v>
      </c>
      <c r="AL20" s="47">
        <v>110.41328821892893</v>
      </c>
      <c r="AM20" s="47">
        <v>114.65503792769987</v>
      </c>
      <c r="AN20" s="47">
        <v>126.97656474162486</v>
      </c>
      <c r="AO20" s="16" t="str">
        <f t="shared" si="3"/>
        <v/>
      </c>
      <c r="AP20" s="47">
        <v>105.43466464245917</v>
      </c>
      <c r="AQ20" s="47">
        <v>103.94758850409212</v>
      </c>
      <c r="AR20" s="47">
        <v>104.97203694467906</v>
      </c>
      <c r="AS20" s="47">
        <v>109.50878351268408</v>
      </c>
      <c r="AT20" s="47">
        <v>121.63487777814443</v>
      </c>
      <c r="AU20" s="47">
        <v>101.57999537113334</v>
      </c>
      <c r="AV20" s="47">
        <v>105.0305567824855</v>
      </c>
      <c r="AW20" s="47">
        <v>109.39683615204036</v>
      </c>
      <c r="AX20" s="47">
        <v>121.8160447057378</v>
      </c>
      <c r="AY20" s="16" t="str">
        <f t="shared" si="4"/>
        <v/>
      </c>
    </row>
    <row r="21" spans="1:51" x14ac:dyDescent="0.3">
      <c r="A21" s="9">
        <v>19</v>
      </c>
      <c r="B21" s="51">
        <v>0.2605116978713814</v>
      </c>
      <c r="C21" s="52">
        <v>0.23818212376812026</v>
      </c>
      <c r="D21" s="52">
        <v>0.21937827189168962</v>
      </c>
      <c r="E21" s="52">
        <v>0.20332620321668796</v>
      </c>
      <c r="F21" s="52">
        <v>0.18525276293076023</v>
      </c>
      <c r="G21" s="52">
        <v>0.20332620321668796</v>
      </c>
      <c r="H21" s="52">
        <v>0.18525276293076023</v>
      </c>
      <c r="I21" s="52">
        <v>0.16672748663768402</v>
      </c>
      <c r="J21" s="52">
        <v>0.15157044239789463</v>
      </c>
      <c r="K21" s="16" t="str">
        <f t="shared" si="0"/>
        <v/>
      </c>
      <c r="L21" s="20">
        <v>18.9069</v>
      </c>
      <c r="M21" s="20">
        <v>20.329999999999998</v>
      </c>
      <c r="N21" s="20">
        <v>23.3795</v>
      </c>
      <c r="O21" s="20">
        <v>29.153220000000001</v>
      </c>
      <c r="P21" s="20">
        <v>42.001779999999997</v>
      </c>
      <c r="Q21" s="20">
        <v>22.363</v>
      </c>
      <c r="R21" s="20">
        <v>27.445499999999999</v>
      </c>
      <c r="S21" s="20">
        <v>33.544499999999999</v>
      </c>
      <c r="T21" s="20">
        <v>46.759</v>
      </c>
      <c r="U21" s="16" t="str">
        <f t="shared" si="1"/>
        <v/>
      </c>
      <c r="V21" s="47">
        <v>30.088873251109785</v>
      </c>
      <c r="W21" s="47">
        <v>31.405312944971694</v>
      </c>
      <c r="X21" s="47">
        <v>35.246134127384629</v>
      </c>
      <c r="Y21" s="47">
        <v>43.064846430573034</v>
      </c>
      <c r="Z21" s="47">
        <v>60.668283208354232</v>
      </c>
      <c r="AA21" s="47">
        <v>33.034401027636214</v>
      </c>
      <c r="AB21" s="47">
        <v>39.642876249408623</v>
      </c>
      <c r="AC21" s="47">
        <v>47.37521267494327</v>
      </c>
      <c r="AD21" s="47">
        <v>64.858414903455525</v>
      </c>
      <c r="AE21" s="16" t="str">
        <f t="shared" si="2"/>
        <v/>
      </c>
      <c r="AF21" s="47">
        <v>112.6736596339546</v>
      </c>
      <c r="AG21" s="47">
        <v>111.16680746099189</v>
      </c>
      <c r="AH21" s="47">
        <v>112.2777029716538</v>
      </c>
      <c r="AI21" s="47">
        <v>117.06446540189046</v>
      </c>
      <c r="AJ21" s="47">
        <v>129.82178233711073</v>
      </c>
      <c r="AK21" s="47">
        <v>108.75416568772656</v>
      </c>
      <c r="AL21" s="47">
        <v>112.40501361912455</v>
      </c>
      <c r="AM21" s="47">
        <v>117.02196855537044</v>
      </c>
      <c r="AN21" s="47">
        <v>130.09558954519215</v>
      </c>
      <c r="AO21" s="16" t="str">
        <f t="shared" si="3"/>
        <v/>
      </c>
      <c r="AP21" s="47">
        <v>106.77587961579742</v>
      </c>
      <c r="AQ21" s="47">
        <v>105.44327268925595</v>
      </c>
      <c r="AR21" s="47">
        <v>106.69310917440663</v>
      </c>
      <c r="AS21" s="47">
        <v>111.59325094882277</v>
      </c>
      <c r="AT21" s="47">
        <v>124.47283797930928</v>
      </c>
      <c r="AU21" s="47">
        <v>103.28295123465887</v>
      </c>
      <c r="AV21" s="47">
        <v>107.05606926132305</v>
      </c>
      <c r="AW21" s="47">
        <v>111.79280645210559</v>
      </c>
      <c r="AX21" s="47">
        <v>124.96051261358134</v>
      </c>
      <c r="AY21" s="16" t="str">
        <f t="shared" si="4"/>
        <v/>
      </c>
    </row>
    <row r="22" spans="1:51" x14ac:dyDescent="0.3">
      <c r="A22" s="9">
        <v>20</v>
      </c>
      <c r="B22" s="51">
        <v>0.25391539435693616</v>
      </c>
      <c r="C22" s="52">
        <v>0.2321512176977702</v>
      </c>
      <c r="D22" s="52">
        <v>0.21382348998478834</v>
      </c>
      <c r="E22" s="52">
        <v>0.19817786876638929</v>
      </c>
      <c r="F22" s="52">
        <v>0.18056205820937682</v>
      </c>
      <c r="G22" s="52">
        <v>0.19817786876638929</v>
      </c>
      <c r="H22" s="52">
        <v>0.18056205820937682</v>
      </c>
      <c r="I22" s="52">
        <v>0.16250585238843912</v>
      </c>
      <c r="J22" s="52">
        <v>0.14773259308039915</v>
      </c>
      <c r="K22" s="16" t="str">
        <f t="shared" si="0"/>
        <v/>
      </c>
      <c r="L22" s="20">
        <v>19.902000000000001</v>
      </c>
      <c r="M22" s="20">
        <v>21.4</v>
      </c>
      <c r="N22" s="20">
        <v>24.61</v>
      </c>
      <c r="O22" s="20">
        <v>30.6876</v>
      </c>
      <c r="P22" s="20">
        <v>44.212400000000002</v>
      </c>
      <c r="Q22" s="20">
        <v>23.54</v>
      </c>
      <c r="R22" s="20">
        <v>28.89</v>
      </c>
      <c r="S22" s="20">
        <v>35.31</v>
      </c>
      <c r="T22" s="20">
        <v>49.22</v>
      </c>
      <c r="U22" s="16" t="str">
        <f t="shared" si="1"/>
        <v/>
      </c>
      <c r="V22" s="47">
        <v>31.392474406612209</v>
      </c>
      <c r="W22" s="47">
        <v>32.798575313778144</v>
      </c>
      <c r="X22" s="47">
        <v>36.839052889995422</v>
      </c>
      <c r="Y22" s="47">
        <v>45.040353618931633</v>
      </c>
      <c r="Z22" s="47">
        <v>63.495789518629756</v>
      </c>
      <c r="AA22" s="47">
        <v>34.549783110756486</v>
      </c>
      <c r="AB22" s="47">
        <v>41.490472337923606</v>
      </c>
      <c r="AC22" s="47">
        <v>49.617267427833951</v>
      </c>
      <c r="AD22" s="47">
        <v>67.964579656991503</v>
      </c>
      <c r="AE22" s="16" t="str">
        <f t="shared" si="2"/>
        <v/>
      </c>
      <c r="AF22" s="47">
        <v>114.01566127067474</v>
      </c>
      <c r="AG22" s="47">
        <v>112.66115619556172</v>
      </c>
      <c r="AH22" s="47">
        <v>113.99595349315453</v>
      </c>
      <c r="AI22" s="47">
        <v>119.14481368379772</v>
      </c>
      <c r="AJ22" s="47">
        <v>132.65383479461505</v>
      </c>
      <c r="AK22" s="47">
        <v>110.45372143679374</v>
      </c>
      <c r="AL22" s="47">
        <v>114.42611621500161</v>
      </c>
      <c r="AM22" s="47">
        <v>119.41272512780009</v>
      </c>
      <c r="AN22" s="47">
        <v>133.23366872712134</v>
      </c>
      <c r="AO22" s="16" t="str">
        <f t="shared" si="3"/>
        <v/>
      </c>
      <c r="AP22" s="47">
        <v>108.17044872690276</v>
      </c>
      <c r="AQ22" s="47">
        <v>106.98293070052542</v>
      </c>
      <c r="AR22" s="47">
        <v>108.45112227415834</v>
      </c>
      <c r="AS22" s="47">
        <v>113.708994327966</v>
      </c>
      <c r="AT22" s="47">
        <v>127.33573582176926</v>
      </c>
      <c r="AU22" s="47">
        <v>105.01790208096202</v>
      </c>
      <c r="AV22" s="47">
        <v>109.1080172421558</v>
      </c>
      <c r="AW22" s="47">
        <v>114.21011285636121</v>
      </c>
      <c r="AX22" s="47">
        <v>128.12187996624471</v>
      </c>
      <c r="AY22" s="16" t="str">
        <f t="shared" si="4"/>
        <v/>
      </c>
    </row>
    <row r="23" spans="1:51" x14ac:dyDescent="0.3">
      <c r="A23" s="9">
        <v>21</v>
      </c>
      <c r="B23" s="51">
        <v>0.24779605187568973</v>
      </c>
      <c r="C23" s="52">
        <v>0.22655639028634469</v>
      </c>
      <c r="D23" s="52">
        <v>0.20867035947426493</v>
      </c>
      <c r="E23" s="52">
        <v>0.19340179658590415</v>
      </c>
      <c r="F23" s="52">
        <v>0.17621052577826815</v>
      </c>
      <c r="G23" s="52">
        <v>0.19340179658590415</v>
      </c>
      <c r="H23" s="52">
        <v>0.17621052577826815</v>
      </c>
      <c r="I23" s="52">
        <v>0.15858947320044128</v>
      </c>
      <c r="J23" s="52">
        <v>0.14417224836403761</v>
      </c>
      <c r="K23" s="16" t="str">
        <f t="shared" si="0"/>
        <v/>
      </c>
      <c r="L23" s="20">
        <v>20.897099999999998</v>
      </c>
      <c r="M23" s="20">
        <v>22.47</v>
      </c>
      <c r="N23" s="20">
        <v>25.840499999999999</v>
      </c>
      <c r="O23" s="20">
        <v>32.221980000000002</v>
      </c>
      <c r="P23" s="20">
        <v>46.423020000000001</v>
      </c>
      <c r="Q23" s="20">
        <v>24.716999999999999</v>
      </c>
      <c r="R23" s="20">
        <v>30.334499999999998</v>
      </c>
      <c r="S23" s="20">
        <v>37.075499999999998</v>
      </c>
      <c r="T23" s="20">
        <v>51.680999999999997</v>
      </c>
      <c r="U23" s="16" t="str">
        <f t="shared" si="1"/>
        <v/>
      </c>
      <c r="V23" s="47">
        <v>32.693944299989127</v>
      </c>
      <c r="W23" s="47">
        <v>34.18938768078916</v>
      </c>
      <c r="X23" s="47">
        <v>38.429115222810289</v>
      </c>
      <c r="Y23" s="47">
        <v>47.012341195721696</v>
      </c>
      <c r="Z23" s="47">
        <v>66.318402624536958</v>
      </c>
      <c r="AA23" s="47">
        <v>36.062465352366708</v>
      </c>
      <c r="AB23" s="47">
        <v>43.334871027649996</v>
      </c>
      <c r="AC23" s="47">
        <v>51.855637950970284</v>
      </c>
      <c r="AD23" s="47">
        <v>71.065930911583379</v>
      </c>
      <c r="AE23" s="16" t="str">
        <f t="shared" si="2"/>
        <v/>
      </c>
      <c r="AF23" s="47">
        <v>115.40767256090383</v>
      </c>
      <c r="AG23" s="47">
        <v>114.19688501320137</v>
      </c>
      <c r="AH23" s="47">
        <v>115.74907893599926</v>
      </c>
      <c r="AI23" s="47">
        <v>121.25477402926509</v>
      </c>
      <c r="AJ23" s="47">
        <v>135.50959113992971</v>
      </c>
      <c r="AK23" s="47">
        <v>112.18356847272197</v>
      </c>
      <c r="AL23" s="47">
        <v>116.47232952306041</v>
      </c>
      <c r="AM23" s="47">
        <v>121.82382577162838</v>
      </c>
      <c r="AN23" s="47">
        <v>136.38793600533918</v>
      </c>
      <c r="AO23" s="16" t="str">
        <f t="shared" si="3"/>
        <v/>
      </c>
      <c r="AP23" s="47">
        <v>109.61039545856485</v>
      </c>
      <c r="AQ23" s="47">
        <v>108.56005584492364</v>
      </c>
      <c r="AR23" s="47">
        <v>110.24063220189872</v>
      </c>
      <c r="AS23" s="47">
        <v>115.85138339789947</v>
      </c>
      <c r="AT23" s="47">
        <v>130.21979080444336</v>
      </c>
      <c r="AU23" s="47">
        <v>106.78017784135636</v>
      </c>
      <c r="AV23" s="47">
        <v>111.18252918757406</v>
      </c>
      <c r="AW23" s="47">
        <v>116.64560365037549</v>
      </c>
      <c r="AX23" s="47">
        <v>131.29756343006321</v>
      </c>
      <c r="AY23" s="16" t="str">
        <f t="shared" si="4"/>
        <v/>
      </c>
    </row>
    <row r="24" spans="1:51" x14ac:dyDescent="0.3">
      <c r="A24" s="9">
        <v>22</v>
      </c>
      <c r="B24" s="51">
        <v>0.24209882935288005</v>
      </c>
      <c r="C24" s="52">
        <v>0.22134750112263318</v>
      </c>
      <c r="D24" s="52">
        <v>0.20387269840242531</v>
      </c>
      <c r="E24" s="52">
        <v>0.18895518388517465</v>
      </c>
      <c r="F24" s="52">
        <v>0.17215916753982585</v>
      </c>
      <c r="G24" s="52">
        <v>0.18895518388517465</v>
      </c>
      <c r="H24" s="52">
        <v>0.17215916753982585</v>
      </c>
      <c r="I24" s="52">
        <v>0.15494325078584323</v>
      </c>
      <c r="J24" s="52">
        <v>0.14085750071440295</v>
      </c>
      <c r="K24" s="16" t="str">
        <f t="shared" si="0"/>
        <v/>
      </c>
      <c r="L24" s="20">
        <v>21.892199999999999</v>
      </c>
      <c r="M24" s="20">
        <v>23.54</v>
      </c>
      <c r="N24" s="20">
        <v>27.071000000000002</v>
      </c>
      <c r="O24" s="20">
        <v>33.756360000000001</v>
      </c>
      <c r="P24" s="20">
        <v>48.63364</v>
      </c>
      <c r="Q24" s="20">
        <v>25.893999999999998</v>
      </c>
      <c r="R24" s="20">
        <v>31.779</v>
      </c>
      <c r="S24" s="20">
        <v>38.841000000000001</v>
      </c>
      <c r="T24" s="20">
        <v>54.142000000000003</v>
      </c>
      <c r="U24" s="16" t="str">
        <f t="shared" si="1"/>
        <v/>
      </c>
      <c r="V24" s="47">
        <v>33.99333194669854</v>
      </c>
      <c r="W24" s="47">
        <v>35.577848613427228</v>
      </c>
      <c r="X24" s="47">
        <v>40.016461905935586</v>
      </c>
      <c r="Y24" s="47">
        <v>48.981001757179961</v>
      </c>
      <c r="Z24" s="47">
        <v>69.136412144567259</v>
      </c>
      <c r="AA24" s="47">
        <v>37.572595490165938</v>
      </c>
      <c r="AB24" s="47">
        <v>45.176261565907936</v>
      </c>
      <c r="AC24" s="47">
        <v>54.090554560891</v>
      </c>
      <c r="AD24" s="47">
        <v>74.162779429828447</v>
      </c>
      <c r="AE24" s="16" t="str">
        <f t="shared" si="2"/>
        <v/>
      </c>
      <c r="AF24" s="47">
        <v>116.84259875819228</v>
      </c>
      <c r="AG24" s="47">
        <v>115.76818212248263</v>
      </c>
      <c r="AH24" s="47">
        <v>117.53220049293256</v>
      </c>
      <c r="AI24" s="47">
        <v>123.39018567577634</v>
      </c>
      <c r="AJ24" s="47">
        <v>138.38564362306914</v>
      </c>
      <c r="AK24" s="47">
        <v>113.93950911029513</v>
      </c>
      <c r="AL24" s="47">
        <v>118.54016286025691</v>
      </c>
      <c r="AM24" s="47">
        <v>124.2524194095965</v>
      </c>
      <c r="AN24" s="47">
        <v>139.556047180821</v>
      </c>
      <c r="AO24" s="16" t="str">
        <f t="shared" si="3"/>
        <v/>
      </c>
      <c r="AP24" s="47">
        <v>111.08924906784837</v>
      </c>
      <c r="AQ24" s="47">
        <v>110.16935479786834</v>
      </c>
      <c r="AR24" s="47">
        <v>112.05720177344284</v>
      </c>
      <c r="AS24" s="47">
        <v>118.01664090766702</v>
      </c>
      <c r="AT24" s="47">
        <v>133.12192046432989</v>
      </c>
      <c r="AU24" s="47">
        <v>108.56596434218585</v>
      </c>
      <c r="AV24" s="47">
        <v>113.2764397015176</v>
      </c>
      <c r="AW24" s="47">
        <v>119.09670030202722</v>
      </c>
      <c r="AX24" s="47">
        <v>134.48545279428407</v>
      </c>
      <c r="AY24" s="16" t="str">
        <f t="shared" si="4"/>
        <v/>
      </c>
    </row>
    <row r="25" spans="1:51" x14ac:dyDescent="0.3">
      <c r="A25" s="9">
        <v>23</v>
      </c>
      <c r="B25" s="51">
        <v>0.23677732612407842</v>
      </c>
      <c r="C25" s="52">
        <v>0.21648212674201453</v>
      </c>
      <c r="D25" s="52">
        <v>0.1993914325255397</v>
      </c>
      <c r="E25" s="52">
        <v>0.18480181551147573</v>
      </c>
      <c r="F25" s="52">
        <v>0.16837498746601134</v>
      </c>
      <c r="G25" s="52">
        <v>0.18480181551147573</v>
      </c>
      <c r="H25" s="52">
        <v>0.16837498746601134</v>
      </c>
      <c r="I25" s="52">
        <v>0.15153748871941025</v>
      </c>
      <c r="J25" s="52">
        <v>0.13776135338128195</v>
      </c>
      <c r="K25" s="16" t="str">
        <f t="shared" si="0"/>
        <v/>
      </c>
      <c r="L25" s="20">
        <v>22.8873</v>
      </c>
      <c r="M25" s="20">
        <v>24.61</v>
      </c>
      <c r="N25" s="20">
        <v>28.301500000000001</v>
      </c>
      <c r="O25" s="20">
        <v>35.29074</v>
      </c>
      <c r="P25" s="20">
        <v>50.844259999999998</v>
      </c>
      <c r="Q25" s="20">
        <v>27.071000000000002</v>
      </c>
      <c r="R25" s="20">
        <v>33.223500000000001</v>
      </c>
      <c r="S25" s="20">
        <v>40.606499999999997</v>
      </c>
      <c r="T25" s="20">
        <v>56.603000000000002</v>
      </c>
      <c r="U25" s="16" t="str">
        <f t="shared" si="1"/>
        <v/>
      </c>
      <c r="V25" s="47">
        <v>35.290694436796365</v>
      </c>
      <c r="W25" s="47">
        <v>36.964055348085481</v>
      </c>
      <c r="X25" s="47">
        <v>41.601225731803375</v>
      </c>
      <c r="Y25" s="47">
        <v>50.94651333876832</v>
      </c>
      <c r="Z25" s="47">
        <v>71.950082110353307</v>
      </c>
      <c r="AA25" s="47">
        <v>39.080310092500106</v>
      </c>
      <c r="AB25" s="47">
        <v>47.014816480627765</v>
      </c>
      <c r="AC25" s="47">
        <v>56.322225342468336</v>
      </c>
      <c r="AD25" s="47">
        <v>77.25540456561977</v>
      </c>
      <c r="AE25" s="16" t="str">
        <f t="shared" si="2"/>
        <v/>
      </c>
      <c r="AF25" s="47">
        <v>118.31462044694284</v>
      </c>
      <c r="AG25" s="47">
        <v>117.37026811599885</v>
      </c>
      <c r="AH25" s="47">
        <v>119.34129909134133</v>
      </c>
      <c r="AI25" s="47">
        <v>125.54761828189153</v>
      </c>
      <c r="AJ25" s="47">
        <v>141.27918404474195</v>
      </c>
      <c r="AK25" s="47">
        <v>115.71807883516495</v>
      </c>
      <c r="AL25" s="47">
        <v>120.62673236936715</v>
      </c>
      <c r="AM25" s="47">
        <v>126.69614916891312</v>
      </c>
      <c r="AN25" s="47">
        <v>142.73606713483483</v>
      </c>
      <c r="AO25" s="16" t="str">
        <f t="shared" si="3"/>
        <v/>
      </c>
      <c r="AP25" s="47">
        <v>112.60170418466147</v>
      </c>
      <c r="AQ25" s="47">
        <v>111.8064765714533</v>
      </c>
      <c r="AR25" s="47">
        <v>113.89717773002039</v>
      </c>
      <c r="AS25" s="47">
        <v>120.20165482524735</v>
      </c>
      <c r="AT25" s="47">
        <v>136.03958716319588</v>
      </c>
      <c r="AU25" s="47">
        <v>110.37211537852073</v>
      </c>
      <c r="AV25" s="47">
        <v>115.38713548782106</v>
      </c>
      <c r="AW25" s="47">
        <v>121.56127310422414</v>
      </c>
      <c r="AX25" s="47">
        <v>137.68380828754573</v>
      </c>
      <c r="AY25" s="16" t="str">
        <f t="shared" si="4"/>
        <v/>
      </c>
    </row>
    <row r="26" spans="1:51" x14ac:dyDescent="0.3">
      <c r="A26" s="9">
        <v>24</v>
      </c>
      <c r="B26" s="51">
        <v>0.23179198197852319</v>
      </c>
      <c r="C26" s="52">
        <v>0.21192409780893548</v>
      </c>
      <c r="D26" s="52">
        <v>0.1951932479819142</v>
      </c>
      <c r="E26" s="52">
        <v>0.18091081520274988</v>
      </c>
      <c r="F26" s="52">
        <v>0.16482985385139429</v>
      </c>
      <c r="G26" s="52">
        <v>0.18091081520274988</v>
      </c>
      <c r="H26" s="52">
        <v>0.16482985385139429</v>
      </c>
      <c r="I26" s="52">
        <v>0.14834686846625481</v>
      </c>
      <c r="J26" s="52">
        <v>0.13486078951477712</v>
      </c>
      <c r="K26" s="16" t="str">
        <f t="shared" si="0"/>
        <v/>
      </c>
      <c r="L26" s="20">
        <v>23.882400000000001</v>
      </c>
      <c r="M26" s="20">
        <v>25.68</v>
      </c>
      <c r="N26" s="20">
        <v>29.532</v>
      </c>
      <c r="O26" s="20">
        <v>36.825119999999998</v>
      </c>
      <c r="P26" s="20">
        <v>53.054879999999997</v>
      </c>
      <c r="Q26" s="20">
        <v>28.248000000000001</v>
      </c>
      <c r="R26" s="20">
        <v>34.667999999999999</v>
      </c>
      <c r="S26" s="20">
        <v>42.372</v>
      </c>
      <c r="T26" s="20">
        <v>59.064</v>
      </c>
      <c r="U26" s="16" t="str">
        <f t="shared" si="1"/>
        <v/>
      </c>
      <c r="V26" s="47">
        <v>36.586093357587096</v>
      </c>
      <c r="W26" s="47">
        <v>38.348102327575127</v>
      </c>
      <c r="X26" s="47">
        <v>43.18353139165248</v>
      </c>
      <c r="Y26" s="47">
        <v>52.909040432543357</v>
      </c>
      <c r="Z26" s="47">
        <v>74.759653680808398</v>
      </c>
      <c r="AA26" s="47">
        <v>40.585735338771059</v>
      </c>
      <c r="AB26" s="47">
        <v>48.850693353868024</v>
      </c>
      <c r="AC26" s="47">
        <v>58.550838907554208</v>
      </c>
      <c r="AD26" s="47">
        <v>80.344058433080363</v>
      </c>
      <c r="AE26" s="16" t="str">
        <f t="shared" si="2"/>
        <v/>
      </c>
      <c r="AF26" s="47">
        <v>119.81891828789132</v>
      </c>
      <c r="AG26" s="47">
        <v>118.99917572531395</v>
      </c>
      <c r="AH26" s="47">
        <v>121.17303354062044</v>
      </c>
      <c r="AI26" s="47">
        <v>127.7242182879086</v>
      </c>
      <c r="AJ26" s="47">
        <v>144.1878780064136</v>
      </c>
      <c r="AK26" s="47">
        <v>117.51639248288207</v>
      </c>
      <c r="AL26" s="47">
        <v>122.7296345083937</v>
      </c>
      <c r="AM26" s="47">
        <v>129.15304989798847</v>
      </c>
      <c r="AN26" s="47">
        <v>145.92638497343768</v>
      </c>
      <c r="AO26" s="16" t="str">
        <f t="shared" si="3"/>
        <v/>
      </c>
      <c r="AP26" s="47">
        <v>114.1433690488158</v>
      </c>
      <c r="AQ26" s="47">
        <v>113.46781125809382</v>
      </c>
      <c r="AR26" s="47">
        <v>115.75752470501376</v>
      </c>
      <c r="AS26" s="47">
        <v>122.40383818732823</v>
      </c>
      <c r="AT26" s="47">
        <v>138.97068355393432</v>
      </c>
      <c r="AU26" s="47">
        <v>112.19601238230172</v>
      </c>
      <c r="AV26" s="47">
        <v>117.51244005591442</v>
      </c>
      <c r="AW26" s="47">
        <v>124.03754790691072</v>
      </c>
      <c r="AX26" s="47">
        <v>140.89118351229035</v>
      </c>
      <c r="AY26" s="16" t="str">
        <f t="shared" si="4"/>
        <v/>
      </c>
    </row>
    <row r="27" spans="1:51" x14ac:dyDescent="0.3">
      <c r="A27" s="9">
        <v>25</v>
      </c>
      <c r="B27" s="51">
        <v>0.22710883292631026</v>
      </c>
      <c r="C27" s="52">
        <v>0.20764236153262661</v>
      </c>
      <c r="D27" s="52">
        <v>0.19124954351689291</v>
      </c>
      <c r="E27" s="52">
        <v>0.17725567447907153</v>
      </c>
      <c r="F27" s="52">
        <v>0.16149961452537617</v>
      </c>
      <c r="G27" s="52">
        <v>0.17725567447907153</v>
      </c>
      <c r="H27" s="52">
        <v>0.16149961452537617</v>
      </c>
      <c r="I27" s="52">
        <v>0.14534965307283859</v>
      </c>
      <c r="J27" s="52">
        <v>0.13213604824803507</v>
      </c>
      <c r="K27" s="16" t="str">
        <f t="shared" si="0"/>
        <v/>
      </c>
      <c r="L27" s="20">
        <v>24.877500000000001</v>
      </c>
      <c r="M27" s="20">
        <v>26.75</v>
      </c>
      <c r="N27" s="20">
        <v>30.762499999999999</v>
      </c>
      <c r="O27" s="20">
        <v>38.359499999999997</v>
      </c>
      <c r="P27" s="20">
        <v>55.265500000000003</v>
      </c>
      <c r="Q27" s="20">
        <v>29.425000000000001</v>
      </c>
      <c r="R27" s="20">
        <v>36.112499999999997</v>
      </c>
      <c r="S27" s="20">
        <v>44.137500000000003</v>
      </c>
      <c r="T27" s="20">
        <v>61.524999999999999</v>
      </c>
      <c r="U27" s="16" t="str">
        <f t="shared" si="1"/>
        <v/>
      </c>
      <c r="V27" s="47">
        <v>37.879592376012006</v>
      </c>
      <c r="W27" s="47">
        <v>39.730080353370518</v>
      </c>
      <c r="X27" s="47">
        <v>44.76349565115725</v>
      </c>
      <c r="Y27" s="47">
        <v>54.868735052321831</v>
      </c>
      <c r="Z27" s="47">
        <v>77.56534757891778</v>
      </c>
      <c r="AA27" s="47">
        <v>42.088987836509077</v>
      </c>
      <c r="AB27" s="47">
        <v>50.684036414104064</v>
      </c>
      <c r="AC27" s="47">
        <v>60.776566757232828</v>
      </c>
      <c r="AD27" s="47">
        <v>83.428969410633272</v>
      </c>
      <c r="AE27" s="16" t="str">
        <f t="shared" si="2"/>
        <v/>
      </c>
      <c r="AF27" s="47">
        <v>121.35146634677567</v>
      </c>
      <c r="AG27" s="47">
        <v>120.65158384942929</v>
      </c>
      <c r="AH27" s="47">
        <v>123.02460311815807</v>
      </c>
      <c r="AI27" s="47">
        <v>129.91759259576003</v>
      </c>
      <c r="AJ27" s="47">
        <v>147.10976956493622</v>
      </c>
      <c r="AK27" s="47">
        <v>119.33202772403342</v>
      </c>
      <c r="AL27" s="47">
        <v>124.84685001909509</v>
      </c>
      <c r="AM27" s="47">
        <v>131.621470226197</v>
      </c>
      <c r="AN27" s="47">
        <v>149.12564945212691</v>
      </c>
      <c r="AO27" s="16" t="str">
        <f t="shared" si="3"/>
        <v/>
      </c>
      <c r="AP27" s="47">
        <v>115.71057651233004</v>
      </c>
      <c r="AQ27" s="47">
        <v>115.15033840076683</v>
      </c>
      <c r="AR27" s="47">
        <v>117.63569979493317</v>
      </c>
      <c r="AS27" s="47">
        <v>124.62102302435962</v>
      </c>
      <c r="AT27" s="47">
        <v>141.91344577697933</v>
      </c>
      <c r="AU27" s="47">
        <v>114.03545815263305</v>
      </c>
      <c r="AV27" s="47">
        <v>119.65052623113816</v>
      </c>
      <c r="AW27" s="47">
        <v>126.52403521304906</v>
      </c>
      <c r="AX27" s="47">
        <v>144.10636682941896</v>
      </c>
      <c r="AY27" s="16" t="str">
        <f t="shared" si="4"/>
        <v/>
      </c>
    </row>
    <row r="28" spans="1:51" x14ac:dyDescent="0.3">
      <c r="A28" s="9">
        <v>26</v>
      </c>
      <c r="B28" s="51">
        <v>0.22269853284625771</v>
      </c>
      <c r="C28" s="52">
        <v>0.20361008717372128</v>
      </c>
      <c r="D28" s="52">
        <v>0.18753560660737492</v>
      </c>
      <c r="E28" s="52">
        <v>0.17381348905073776</v>
      </c>
      <c r="F28" s="52">
        <v>0.15836340113511654</v>
      </c>
      <c r="G28" s="52">
        <v>0.17381348905073776</v>
      </c>
      <c r="H28" s="52">
        <v>0.15836340113511654</v>
      </c>
      <c r="I28" s="52">
        <v>0.14252706102160489</v>
      </c>
      <c r="J28" s="52">
        <v>0.12957005547418632</v>
      </c>
      <c r="K28" s="16" t="str">
        <f t="shared" si="0"/>
        <v/>
      </c>
      <c r="L28" s="20">
        <v>25.872599999999998</v>
      </c>
      <c r="M28" s="20">
        <v>27.82</v>
      </c>
      <c r="N28" s="20">
        <v>31.992999999999999</v>
      </c>
      <c r="O28" s="20">
        <v>39.893880000000003</v>
      </c>
      <c r="P28" s="20">
        <v>57.476120000000002</v>
      </c>
      <c r="Q28" s="20">
        <v>30.602</v>
      </c>
      <c r="R28" s="20">
        <v>37.557000000000002</v>
      </c>
      <c r="S28" s="20">
        <v>45.902999999999999</v>
      </c>
      <c r="T28" s="20">
        <v>63.985999999999997</v>
      </c>
      <c r="U28" s="16" t="str">
        <f t="shared" si="1"/>
        <v/>
      </c>
      <c r="V28" s="47">
        <v>39.171255607755256</v>
      </c>
      <c r="W28" s="47">
        <v>41.110076136604675</v>
      </c>
      <c r="X28" s="47">
        <v>46.341227688884565</v>
      </c>
      <c r="Y28" s="47">
        <v>56.825737780902379</v>
      </c>
      <c r="Z28" s="47">
        <v>80.367366259259512</v>
      </c>
      <c r="AA28" s="47">
        <v>43.590175424681043</v>
      </c>
      <c r="AB28" s="47">
        <v>52.514977952565516</v>
      </c>
      <c r="AC28" s="47">
        <v>62.999565307607163</v>
      </c>
      <c r="AD28" s="47">
        <v>86.510345100386303</v>
      </c>
      <c r="AE28" s="16" t="str">
        <f t="shared" si="2"/>
        <v/>
      </c>
      <c r="AF28" s="47">
        <v>122.90887481250992</v>
      </c>
      <c r="AG28" s="47">
        <v>122.32469082593005</v>
      </c>
      <c r="AH28" s="47">
        <v>124.89364238557117</v>
      </c>
      <c r="AI28" s="47">
        <v>132.12571937716706</v>
      </c>
      <c r="AJ28" s="47">
        <v>150.04320803242709</v>
      </c>
      <c r="AK28" s="47">
        <v>121.16293567832774</v>
      </c>
      <c r="AL28" s="47">
        <v>126.9766701144919</v>
      </c>
      <c r="AM28" s="47">
        <v>134.10001255563657</v>
      </c>
      <c r="AN28" s="47">
        <v>152.33271923432693</v>
      </c>
      <c r="AO28" s="16" t="str">
        <f t="shared" si="3"/>
        <v/>
      </c>
      <c r="AP28" s="47">
        <v>117.30024023511638</v>
      </c>
      <c r="AQ28" s="47">
        <v>116.85151124012586</v>
      </c>
      <c r="AR28" s="47">
        <v>119.52955657403091</v>
      </c>
      <c r="AS28" s="47">
        <v>126.85137904992968</v>
      </c>
      <c r="AT28" s="47">
        <v>144.86638684733546</v>
      </c>
      <c r="AU28" s="47">
        <v>115.88859535109033</v>
      </c>
      <c r="AV28" s="47">
        <v>121.79984892940027</v>
      </c>
      <c r="AW28" s="47">
        <v>129.01947560956418</v>
      </c>
      <c r="AX28" s="47">
        <v>147.32833623268934</v>
      </c>
      <c r="AY28" s="16" t="str">
        <f t="shared" si="4"/>
        <v/>
      </c>
    </row>
    <row r="29" spans="1:51" x14ac:dyDescent="0.3">
      <c r="A29" s="9">
        <v>27</v>
      </c>
      <c r="B29" s="51">
        <v>0.21853557637557841</v>
      </c>
      <c r="C29" s="52">
        <v>0.19980395554338598</v>
      </c>
      <c r="D29" s="52">
        <v>0.18402995905311861</v>
      </c>
      <c r="E29" s="52">
        <v>0.17056435229313441</v>
      </c>
      <c r="F29" s="52">
        <v>0.15540307653374463</v>
      </c>
      <c r="G29" s="52">
        <v>0.17056435229313441</v>
      </c>
      <c r="H29" s="52">
        <v>0.15540307653374463</v>
      </c>
      <c r="I29" s="52">
        <v>0.13986276888037014</v>
      </c>
      <c r="J29" s="52">
        <v>0.12714797170942743</v>
      </c>
      <c r="K29" s="16" t="str">
        <f t="shared" si="0"/>
        <v/>
      </c>
      <c r="L29" s="20">
        <v>26.867699999999999</v>
      </c>
      <c r="M29" s="20">
        <v>28.89</v>
      </c>
      <c r="N29" s="20">
        <v>33.223500000000001</v>
      </c>
      <c r="O29" s="20">
        <v>41.428260000000002</v>
      </c>
      <c r="P29" s="20">
        <v>59.68674</v>
      </c>
      <c r="Q29" s="20">
        <v>31.779</v>
      </c>
      <c r="R29" s="20">
        <v>39.0015</v>
      </c>
      <c r="S29" s="20">
        <v>47.668500000000002</v>
      </c>
      <c r="T29" s="20">
        <v>66.447000000000003</v>
      </c>
      <c r="U29" s="16" t="str">
        <f t="shared" si="1"/>
        <v/>
      </c>
      <c r="V29" s="47">
        <v>40.461146525269861</v>
      </c>
      <c r="W29" s="47">
        <v>42.488172107369493</v>
      </c>
      <c r="X29" s="47">
        <v>47.916829519394717</v>
      </c>
      <c r="Y29" s="47">
        <v>58.7801787644703</v>
      </c>
      <c r="Z29" s="47">
        <v>83.165895825991356</v>
      </c>
      <c r="AA29" s="47">
        <v>45.089397936483493</v>
      </c>
      <c r="AB29" s="47">
        <v>54.343639576519038</v>
      </c>
      <c r="AC29" s="47">
        <v>65.219977631031568</v>
      </c>
      <c r="AD29" s="47">
        <v>89.588374839565077</v>
      </c>
      <c r="AE29" s="16" t="str">
        <f t="shared" si="2"/>
        <v/>
      </c>
      <c r="AF29" s="47">
        <v>124.48826882603629</v>
      </c>
      <c r="AG29" s="47">
        <v>124.01611650027382</v>
      </c>
      <c r="AH29" s="47">
        <v>126.77813972336642</v>
      </c>
      <c r="AI29" s="47">
        <v>134.34687888669205</v>
      </c>
      <c r="AJ29" s="47">
        <v>152.98679113472843</v>
      </c>
      <c r="AK29" s="47">
        <v>123.00737154177801</v>
      </c>
      <c r="AL29" s="47">
        <v>129.1176390940343</v>
      </c>
      <c r="AM29" s="47">
        <v>136.58748633799311</v>
      </c>
      <c r="AN29" s="47">
        <v>155.54662414992967</v>
      </c>
      <c r="AO29" s="16" t="str">
        <f t="shared" si="3"/>
        <v/>
      </c>
      <c r="AP29" s="47">
        <v>118.90974391861035</v>
      </c>
      <c r="AQ29" s="47">
        <v>118.56916728540349</v>
      </c>
      <c r="AR29" s="47">
        <v>121.43727077243747</v>
      </c>
      <c r="AS29" s="47">
        <v>129.09335060745465</v>
      </c>
      <c r="AT29" s="47">
        <v>147.828244951307</v>
      </c>
      <c r="AU29" s="47">
        <v>117.75384326254063</v>
      </c>
      <c r="AV29" s="47">
        <v>123.95909291061285</v>
      </c>
      <c r="AW29" s="47">
        <v>131.52279729649692</v>
      </c>
      <c r="AX29" s="47">
        <v>150.55622422222319</v>
      </c>
      <c r="AY29" s="16" t="str">
        <f t="shared" si="4"/>
        <v/>
      </c>
    </row>
    <row r="30" spans="1:51" x14ac:dyDescent="0.3">
      <c r="A30" s="9">
        <v>28</v>
      </c>
      <c r="B30" s="51">
        <v>0.21459767588183382</v>
      </c>
      <c r="C30" s="52">
        <v>0.19620358937767654</v>
      </c>
      <c r="D30" s="52">
        <v>0.18071383232154425</v>
      </c>
      <c r="E30" s="52">
        <v>0.16749086898094345</v>
      </c>
      <c r="F30" s="52">
        <v>0.15260279173819294</v>
      </c>
      <c r="G30" s="52">
        <v>0.16749086898094345</v>
      </c>
      <c r="H30" s="52">
        <v>0.15260279173819294</v>
      </c>
      <c r="I30" s="52">
        <v>0.13734251256437366</v>
      </c>
      <c r="J30" s="52">
        <v>0.12485682960397598</v>
      </c>
      <c r="K30" s="16" t="str">
        <f t="shared" si="0"/>
        <v/>
      </c>
      <c r="L30" s="20">
        <v>27.8628</v>
      </c>
      <c r="M30" s="20">
        <v>29.96</v>
      </c>
      <c r="N30" s="20">
        <v>34.454000000000001</v>
      </c>
      <c r="O30" s="20">
        <v>42.96264</v>
      </c>
      <c r="P30" s="20">
        <v>61.897359999999999</v>
      </c>
      <c r="Q30" s="20">
        <v>32.956000000000003</v>
      </c>
      <c r="R30" s="20">
        <v>40.445999999999998</v>
      </c>
      <c r="S30" s="20">
        <v>49.433999999999997</v>
      </c>
      <c r="T30" s="20">
        <v>68.908000000000001</v>
      </c>
      <c r="U30" s="16" t="str">
        <f t="shared" si="1"/>
        <v/>
      </c>
      <c r="V30" s="47">
        <v>41.749327237807854</v>
      </c>
      <c r="W30" s="47">
        <v>43.864446390109727</v>
      </c>
      <c r="X30" s="47">
        <v>49.490396452738253</v>
      </c>
      <c r="Y30" s="47">
        <v>60.732178637436213</v>
      </c>
      <c r="Z30" s="47">
        <v>85.961107725549638</v>
      </c>
      <c r="AA30" s="47">
        <v>46.586747908772551</v>
      </c>
      <c r="AB30" s="47">
        <v>56.170133315339797</v>
      </c>
      <c r="AC30" s="47">
        <v>67.43793495694355</v>
      </c>
      <c r="AD30" s="47">
        <v>92.663231841946342</v>
      </c>
      <c r="AE30" s="16" t="str">
        <f t="shared" si="2"/>
        <v/>
      </c>
      <c r="AF30" s="47">
        <v>126.08719407834511</v>
      </c>
      <c r="AG30" s="47">
        <v>125.72382571600288</v>
      </c>
      <c r="AH30" s="47">
        <v>128.67637355340696</v>
      </c>
      <c r="AI30" s="47">
        <v>136.57959922109964</v>
      </c>
      <c r="AJ30" s="47">
        <v>155.9393204104889</v>
      </c>
      <c r="AK30" s="47">
        <v>124.86384017216379</v>
      </c>
      <c r="AL30" s="47">
        <v>131.26850926221547</v>
      </c>
      <c r="AM30" s="47">
        <v>139.08287131961703</v>
      </c>
      <c r="AN30" s="47">
        <v>158.76653471390625</v>
      </c>
      <c r="AO30" s="16" t="str">
        <f t="shared" si="3"/>
        <v/>
      </c>
      <c r="AP30" s="47">
        <v>120.5368550271051</v>
      </c>
      <c r="AQ30" s="47">
        <v>120.3014584624261</v>
      </c>
      <c r="AR30" s="47">
        <v>123.35728210647194</v>
      </c>
      <c r="AS30" s="47">
        <v>131.34560725417512</v>
      </c>
      <c r="AT30" s="47">
        <v>150.79794289588293</v>
      </c>
      <c r="AU30" s="47">
        <v>119.62984820523926</v>
      </c>
      <c r="AV30" s="47">
        <v>126.1271317476095</v>
      </c>
      <c r="AW30" s="47">
        <v>134.03308269097036</v>
      </c>
      <c r="AX30" s="47">
        <v>153.78929018323106</v>
      </c>
      <c r="AY30" s="16" t="str">
        <f t="shared" si="4"/>
        <v/>
      </c>
    </row>
    <row r="31" spans="1:51" x14ac:dyDescent="0.3">
      <c r="A31" s="9">
        <v>29</v>
      </c>
      <c r="B31" s="51">
        <v>0.21086525766623387</v>
      </c>
      <c r="C31" s="52">
        <v>0.1927910927234138</v>
      </c>
      <c r="D31" s="52">
        <v>0.17757074329788114</v>
      </c>
      <c r="E31" s="52">
        <v>0.16457776208096317</v>
      </c>
      <c r="F31" s="52">
        <v>0.14994862767376627</v>
      </c>
      <c r="G31" s="52">
        <v>0.16457776208096317</v>
      </c>
      <c r="H31" s="52">
        <v>0.14994862767376627</v>
      </c>
      <c r="I31" s="52">
        <v>0.13495376490638963</v>
      </c>
      <c r="J31" s="52">
        <v>0.12268524082399065</v>
      </c>
      <c r="K31" s="16" t="str">
        <f t="shared" si="0"/>
        <v/>
      </c>
      <c r="L31" s="20">
        <v>28.857900000000001</v>
      </c>
      <c r="M31" s="20">
        <v>31.03</v>
      </c>
      <c r="N31" s="20">
        <v>35.6845</v>
      </c>
      <c r="O31" s="20">
        <v>44.497019999999999</v>
      </c>
      <c r="P31" s="20">
        <v>64.107979999999998</v>
      </c>
      <c r="Q31" s="20">
        <v>34.133000000000003</v>
      </c>
      <c r="R31" s="20">
        <v>41.890500000000003</v>
      </c>
      <c r="S31" s="20">
        <v>51.1995</v>
      </c>
      <c r="T31" s="20">
        <v>71.369</v>
      </c>
      <c r="U31" s="16" t="str">
        <f t="shared" si="1"/>
        <v/>
      </c>
      <c r="V31" s="47">
        <v>43.035858029643173</v>
      </c>
      <c r="W31" s="47">
        <v>45.238972884115718</v>
      </c>
      <c r="X31" s="47">
        <v>51.062017560895079</v>
      </c>
      <c r="Y31" s="47">
        <v>62.681849371519142</v>
      </c>
      <c r="Z31" s="47">
        <v>88.753160239055262</v>
      </c>
      <c r="AA31" s="47">
        <v>48.082311233382889</v>
      </c>
      <c r="AB31" s="47">
        <v>57.994562595704075</v>
      </c>
      <c r="AC31" s="47">
        <v>69.653557969474619</v>
      </c>
      <c r="AD31" s="47">
        <v>95.735075032272078</v>
      </c>
      <c r="AE31" s="16" t="str">
        <f t="shared" si="2"/>
        <v/>
      </c>
      <c r="AF31" s="47">
        <v>127.70354250505913</v>
      </c>
      <c r="AG31" s="47">
        <v>127.44606793681834</v>
      </c>
      <c r="AH31" s="47">
        <v>130.58686191332183</v>
      </c>
      <c r="AI31" s="47">
        <v>138.82261338033683</v>
      </c>
      <c r="AJ31" s="47">
        <v>158.89976587832146</v>
      </c>
      <c r="AK31" s="47">
        <v>126.73105298965855</v>
      </c>
      <c r="AL31" s="47">
        <v>133.42820517140734</v>
      </c>
      <c r="AM31" s="47">
        <v>141.58528835370964</v>
      </c>
      <c r="AN31" s="47">
        <v>161.9917379193119</v>
      </c>
      <c r="AO31" s="16" t="str">
        <f t="shared" si="3"/>
        <v/>
      </c>
      <c r="AP31" s="47">
        <v>122.17965689010073</v>
      </c>
      <c r="AQ31" s="47">
        <v>122.0467960023954</v>
      </c>
      <c r="AR31" s="47">
        <v>125.288248299236</v>
      </c>
      <c r="AS31" s="47">
        <v>133.60700465441323</v>
      </c>
      <c r="AT31" s="47">
        <v>153.77455599950258</v>
      </c>
      <c r="AU31" s="47">
        <v>121.51544426373492</v>
      </c>
      <c r="AV31" s="47">
        <v>128.30299529258843</v>
      </c>
      <c r="AW31" s="47">
        <v>136.54954191788141</v>
      </c>
      <c r="AX31" s="47">
        <v>157.02689846324625</v>
      </c>
      <c r="AY31" s="16" t="str">
        <f t="shared" si="4"/>
        <v/>
      </c>
    </row>
    <row r="32" spans="1:51" x14ac:dyDescent="0.3">
      <c r="A32" s="9">
        <v>30</v>
      </c>
      <c r="B32" s="53">
        <v>0.20732105133735362</v>
      </c>
      <c r="C32" s="54">
        <v>0.18955067550843757</v>
      </c>
      <c r="D32" s="54">
        <v>0.17458614849461354</v>
      </c>
      <c r="E32" s="54">
        <v>0.16181155226330041</v>
      </c>
      <c r="F32" s="54">
        <v>0.14742830317322914</v>
      </c>
      <c r="G32" s="54">
        <v>0.16181155226330041</v>
      </c>
      <c r="H32" s="54">
        <v>0.14742830317322914</v>
      </c>
      <c r="I32" s="54">
        <v>0.13268547285590626</v>
      </c>
      <c r="J32" s="54">
        <v>0.12062315714173305</v>
      </c>
      <c r="K32" s="16">
        <f>IF(ISNA(MATCH($B$33,B32:J32,0)),"",MATCH($B$33,B32:J32,0))</f>
        <v>9</v>
      </c>
      <c r="L32" s="21">
        <v>29.853000000000002</v>
      </c>
      <c r="M32" s="21">
        <v>32.1</v>
      </c>
      <c r="N32" s="21">
        <v>36.914999999999999</v>
      </c>
      <c r="O32" s="21">
        <v>46.031399999999998</v>
      </c>
      <c r="P32" s="21">
        <v>66.318600000000004</v>
      </c>
      <c r="Q32" s="21">
        <v>35.31</v>
      </c>
      <c r="R32" s="21">
        <v>43.335000000000001</v>
      </c>
      <c r="S32" s="21">
        <v>52.965000000000003</v>
      </c>
      <c r="T32" s="21">
        <v>73.83</v>
      </c>
      <c r="U32" s="16" t="str">
        <f>IF(ISNA(MATCH($L$33,L32:T32,0)),"",MATCH($L$33,L32:T32,0))</f>
        <v/>
      </c>
      <c r="V32" s="48">
        <v>44.320797078058462</v>
      </c>
      <c r="W32" s="48">
        <v>46.611821408572311</v>
      </c>
      <c r="X32" s="48">
        <v>52.631776133575229</v>
      </c>
      <c r="Y32" s="48">
        <v>64.629295048919317</v>
      </c>
      <c r="Z32" s="48">
        <v>91.542199798280024</v>
      </c>
      <c r="AA32" s="48">
        <v>49.576167750217053</v>
      </c>
      <c r="AB32" s="48">
        <v>59.817023101489852</v>
      </c>
      <c r="AC32" s="48">
        <v>71.866957932986878</v>
      </c>
      <c r="AD32" s="48">
        <v>98.804050624711522</v>
      </c>
      <c r="AE32" s="16" t="str">
        <f t="shared" si="2"/>
        <v/>
      </c>
      <c r="AF32" s="48">
        <v>129.33549324432096</v>
      </c>
      <c r="AG32" s="48">
        <v>129.18132915629866</v>
      </c>
      <c r="AH32" s="48">
        <v>132.5083222232241</v>
      </c>
      <c r="AI32" s="48">
        <v>141.07482496901986</v>
      </c>
      <c r="AJ32" s="48">
        <v>161.86723779803097</v>
      </c>
      <c r="AK32" s="48">
        <v>128.60789353181386</v>
      </c>
      <c r="AL32" s="48">
        <v>135.59579500841713</v>
      </c>
      <c r="AM32" s="48">
        <v>144.09397601884672</v>
      </c>
      <c r="AN32" s="48">
        <v>165.22161784714703</v>
      </c>
      <c r="AO32" s="16" t="str">
        <f t="shared" si="3"/>
        <v/>
      </c>
      <c r="AP32" s="48">
        <v>123.83649476285376</v>
      </c>
      <c r="AQ32" s="48">
        <v>123.80380655674767</v>
      </c>
      <c r="AR32" s="48">
        <v>127.22900840484419</v>
      </c>
      <c r="AS32" s="48">
        <v>135.87655335265674</v>
      </c>
      <c r="AT32" s="48">
        <v>156.75728644182615</v>
      </c>
      <c r="AU32" s="48">
        <v>123.40962191545073</v>
      </c>
      <c r="AV32" s="48">
        <v>130.48584365221231</v>
      </c>
      <c r="AW32" s="48">
        <v>139.07149158316017</v>
      </c>
      <c r="AX32" s="48">
        <v>160.26850082216174</v>
      </c>
      <c r="AY32" s="16" t="str">
        <f t="shared" si="4"/>
        <v/>
      </c>
    </row>
    <row r="33" spans="1:51" ht="21" x14ac:dyDescent="0.4">
      <c r="A33" s="23" t="s">
        <v>18</v>
      </c>
      <c r="B33" s="75" cm="1">
        <f t="array" ref="B33">MIN(IF(ISNUMBER(B3:J32),B3:J32))</f>
        <v>0.12062315714173305</v>
      </c>
      <c r="C33" s="76"/>
      <c r="D33" s="76"/>
      <c r="E33" s="76"/>
      <c r="F33" s="76"/>
      <c r="G33" s="76"/>
      <c r="H33" s="76"/>
      <c r="I33" s="76"/>
      <c r="J33" s="76"/>
      <c r="K33" s="43"/>
      <c r="L33" s="78" cm="1">
        <f t="array" ref="L33">MIN(IF(ISNUMBER(L3:T32),L3:T32))</f>
        <v>4.28</v>
      </c>
      <c r="M33" s="78"/>
      <c r="N33" s="78"/>
      <c r="O33" s="78"/>
      <c r="P33" s="78"/>
      <c r="Q33" s="78"/>
      <c r="R33" s="78"/>
      <c r="S33" s="78"/>
      <c r="T33" s="78"/>
      <c r="U33" s="45"/>
      <c r="V33" s="74" cm="1">
        <f t="array" ref="V33">MIN(IF(ISNUMBER(V3:AD32),V3:AD32))</f>
        <v>9.9496247683033836</v>
      </c>
      <c r="W33" s="74"/>
      <c r="X33" s="74"/>
      <c r="Y33" s="74"/>
      <c r="Z33" s="74"/>
      <c r="AA33" s="74"/>
      <c r="AB33" s="74"/>
      <c r="AC33" s="74"/>
      <c r="AD33" s="74"/>
      <c r="AE33" s="45"/>
      <c r="AF33" s="74" cm="1">
        <f t="array" ref="AF33">MIN(IF(ISNUMBER(AF3:AN32),AF3:AN32))</f>
        <v>92.562125916345337</v>
      </c>
      <c r="AG33" s="74"/>
      <c r="AH33" s="74"/>
      <c r="AI33" s="74"/>
      <c r="AJ33" s="74"/>
      <c r="AK33" s="74"/>
      <c r="AL33" s="74"/>
      <c r="AM33" s="74"/>
      <c r="AN33" s="74"/>
      <c r="AO33" s="45"/>
      <c r="AP33" s="74" cm="1">
        <f t="array" ref="AP33">MIN(IF(ISNUMBER(AP3:AX32),AP3:AX32))</f>
        <v>86.303909875139453</v>
      </c>
      <c r="AQ33" s="74"/>
      <c r="AR33" s="74"/>
      <c r="AS33" s="74"/>
      <c r="AT33" s="74"/>
      <c r="AU33" s="74"/>
      <c r="AV33" s="74"/>
      <c r="AW33" s="74"/>
      <c r="AX33" s="74"/>
      <c r="AY33" s="45"/>
    </row>
    <row r="34" spans="1:51" ht="21" hidden="1" x14ac:dyDescent="0.4">
      <c r="A34" s="14" t="s">
        <v>26</v>
      </c>
      <c r="B34" s="34" t="str">
        <f>IF(ISNA(MATCH($B$33,B3:B32,0)),"",INDEX($A$3:$A$32,MATCH($B$33,B3:B32,0)))</f>
        <v/>
      </c>
      <c r="C34" s="34" t="str">
        <f t="shared" ref="C34:J34" si="5">IF(ISNA(MATCH($B$33,C3:C32,0)),"",INDEX($A$3:$A$32,MATCH($B$33,C3:C32,0)))</f>
        <v/>
      </c>
      <c r="D34" s="34" t="str">
        <f t="shared" si="5"/>
        <v/>
      </c>
      <c r="E34" s="34" t="str">
        <f t="shared" si="5"/>
        <v/>
      </c>
      <c r="F34" s="34" t="str">
        <f t="shared" si="5"/>
        <v/>
      </c>
      <c r="G34" s="34" t="str">
        <f t="shared" si="5"/>
        <v/>
      </c>
      <c r="H34" s="34" t="str">
        <f t="shared" si="5"/>
        <v/>
      </c>
      <c r="I34" s="34" t="str">
        <f t="shared" si="5"/>
        <v/>
      </c>
      <c r="J34" s="37">
        <f t="shared" si="5"/>
        <v>30</v>
      </c>
      <c r="K34" s="43"/>
      <c r="L34" s="19" t="str">
        <f>IF(ISNA(MATCH($L$33,L3:L32,0)),"",INDEX($A$3:$A$32,MATCH($L$33,L3:L32,0)))</f>
        <v/>
      </c>
      <c r="M34" s="19">
        <f t="shared" ref="M34:T34" si="6">IF(ISNA(MATCH($L$33,M3:M32,0)),"",INDEX($A$3:$A$32,MATCH($L$33,M3:M32,0)))</f>
        <v>4</v>
      </c>
      <c r="N34" s="19" t="str">
        <f t="shared" si="6"/>
        <v/>
      </c>
      <c r="O34" s="19" t="str">
        <f t="shared" si="6"/>
        <v/>
      </c>
      <c r="P34" s="19" t="str">
        <f t="shared" si="6"/>
        <v/>
      </c>
      <c r="Q34" s="19" t="str">
        <f t="shared" si="6"/>
        <v/>
      </c>
      <c r="R34" s="19" t="str">
        <f t="shared" si="6"/>
        <v/>
      </c>
      <c r="S34" s="19" t="str">
        <f t="shared" si="6"/>
        <v/>
      </c>
      <c r="T34" s="19" t="str">
        <f t="shared" si="6"/>
        <v/>
      </c>
      <c r="U34" s="45"/>
      <c r="V34" s="19" t="str">
        <f>IF(ISNA(MATCH($V$33,V3:V32,0)),"",INDEX($A$3:$A$32,MATCH($V$33,V3:V32,0)))</f>
        <v/>
      </c>
      <c r="W34" s="19" t="str">
        <f t="shared" ref="W34:AD34" si="7">IF(ISNA(MATCH($V$33,W3:W32,0)),"",INDEX($A$3:$A$32,MATCH($V$33,W3:W32,0)))</f>
        <v/>
      </c>
      <c r="X34" s="19" t="str">
        <f t="shared" si="7"/>
        <v/>
      </c>
      <c r="Y34" s="19" t="str">
        <f t="shared" si="7"/>
        <v/>
      </c>
      <c r="Z34" s="19" t="str">
        <f t="shared" si="7"/>
        <v/>
      </c>
      <c r="AA34" s="19">
        <f t="shared" si="7"/>
        <v>4</v>
      </c>
      <c r="AB34" s="19" t="str">
        <f t="shared" si="7"/>
        <v/>
      </c>
      <c r="AC34" s="19" t="str">
        <f t="shared" si="7"/>
        <v/>
      </c>
      <c r="AD34" s="19" t="str">
        <f t="shared" si="7"/>
        <v/>
      </c>
      <c r="AE34" s="45"/>
      <c r="AF34" s="19" t="str">
        <f>IF(ISNA(MATCH($AF$33,AF3:AF32,0)),"",INDEX($A$3:$A$32,MATCH($AF$33,AF3:AF32,0)))</f>
        <v/>
      </c>
      <c r="AG34" s="19" t="str">
        <f t="shared" ref="AG34:AN34" si="8">IF(ISNA(MATCH($AF$33,AG3:AG32,0)),"",INDEX($A$3:$A$32,MATCH($AF$33,AG3:AG32,0)))</f>
        <v/>
      </c>
      <c r="AH34" s="19" t="str">
        <f t="shared" si="8"/>
        <v/>
      </c>
      <c r="AI34" s="19" t="str">
        <f t="shared" si="8"/>
        <v/>
      </c>
      <c r="AJ34" s="19" t="str">
        <f t="shared" si="8"/>
        <v/>
      </c>
      <c r="AK34" s="19" t="str">
        <f t="shared" si="8"/>
        <v/>
      </c>
      <c r="AL34" s="19" t="str">
        <f t="shared" si="8"/>
        <v/>
      </c>
      <c r="AM34" s="19">
        <f t="shared" si="8"/>
        <v>6</v>
      </c>
      <c r="AN34" s="19" t="str">
        <f t="shared" si="8"/>
        <v/>
      </c>
      <c r="AO34" s="45"/>
      <c r="AP34" s="19" t="str">
        <f>IF(ISNA(MATCH($AP$33,AP3:AP32,0)),"",INDEX($A$3:$A$32,MATCH($AP$33,AP3:AP32,0)))</f>
        <v/>
      </c>
      <c r="AQ34" s="19" t="str">
        <f t="shared" ref="AQ34:AX34" si="9">IF(ISNA(MATCH($AP$33,AQ3:AQ32,0)),"",INDEX($A$3:$A$32,MATCH($AP$33,AQ3:AQ32,0)))</f>
        <v/>
      </c>
      <c r="AR34" s="19" t="str">
        <f t="shared" si="9"/>
        <v/>
      </c>
      <c r="AS34" s="19" t="str">
        <f t="shared" si="9"/>
        <v/>
      </c>
      <c r="AT34" s="19" t="str">
        <f t="shared" si="9"/>
        <v/>
      </c>
      <c r="AU34" s="19" t="str">
        <f t="shared" si="9"/>
        <v/>
      </c>
      <c r="AV34" s="19" t="str">
        <f t="shared" si="9"/>
        <v/>
      </c>
      <c r="AW34" s="19">
        <f t="shared" si="9"/>
        <v>5</v>
      </c>
      <c r="AX34" s="19" t="str">
        <f t="shared" si="9"/>
        <v/>
      </c>
      <c r="AY34" s="45"/>
    </row>
    <row r="35" spans="1:51" ht="36.6" x14ac:dyDescent="0.4">
      <c r="A35" s="31" t="s">
        <v>25</v>
      </c>
      <c r="B35" s="26">
        <f>SUM(B34:J34)</f>
        <v>30</v>
      </c>
      <c r="C35" s="26" t="str" cm="1">
        <f t="array" ref="C35">INDEX(B2:J2,D35)</f>
        <v>I</v>
      </c>
      <c r="D35" s="39">
        <f>SUM(K3:K32)</f>
        <v>9</v>
      </c>
      <c r="E35" s="27">
        <f>VLOOKUP(C35,Thrusters[],MATCH("PropellerD_m",Thrusters[#Headers],0))</f>
        <v>5.5</v>
      </c>
      <c r="F35" s="28" t="s">
        <v>27</v>
      </c>
      <c r="G35" s="29">
        <f>VLOOKUP(C35,Thrusters[],MATCH("Power_kW",Thrusters[#Headers],0))</f>
        <v>5500</v>
      </c>
      <c r="H35" s="30" t="s">
        <v>28</v>
      </c>
      <c r="I35" s="39"/>
      <c r="J35" s="39"/>
      <c r="K35" s="43"/>
      <c r="L35" s="40">
        <f>SUM(L34:T34)</f>
        <v>4</v>
      </c>
      <c r="M35" s="26" t="str" cm="1">
        <f t="array" ref="M35">INDEX(L2:T2,N35)</f>
        <v>B</v>
      </c>
      <c r="N35" s="39">
        <f>SUM(U3:U32)</f>
        <v>2</v>
      </c>
      <c r="O35" s="27">
        <f>VLOOKUP(M35,Thrusters[],MATCH("PropellerD_m",Thrusters[#Headers],0))</f>
        <v>3.5</v>
      </c>
      <c r="P35" s="28" t="s">
        <v>27</v>
      </c>
      <c r="Q35" s="29">
        <f>VLOOKUP(M35,Thrusters[],MATCH("Power_kW",Thrusters[#Headers],0))</f>
        <v>4000</v>
      </c>
      <c r="R35" s="30" t="s">
        <v>28</v>
      </c>
      <c r="S35" s="39"/>
      <c r="T35" s="39"/>
      <c r="U35" s="45"/>
      <c r="V35" s="40">
        <f>SUM(V34:AD34)</f>
        <v>4</v>
      </c>
      <c r="W35" s="26" t="str" cm="1">
        <f t="array" ref="W35">INDEX(V2:AD2,X35)</f>
        <v>F</v>
      </c>
      <c r="X35" s="39">
        <f>SUM(AE3:AE32)</f>
        <v>6</v>
      </c>
      <c r="Y35" s="27">
        <f>VLOOKUP(W35,Thrusters[],MATCH("PropellerD_m",Thrusters[#Headers],0))</f>
        <v>4.0999999999999996</v>
      </c>
      <c r="Z35" s="28" t="s">
        <v>27</v>
      </c>
      <c r="AA35" s="29">
        <f>VLOOKUP(W35,Thrusters[],MATCH("Power_kW",Thrusters[#Headers],0))</f>
        <v>3200</v>
      </c>
      <c r="AB35" s="30" t="s">
        <v>28</v>
      </c>
      <c r="AC35" s="39"/>
      <c r="AD35" s="39"/>
      <c r="AE35" s="45"/>
      <c r="AF35" s="40">
        <f>SUM(AF34:AN34)</f>
        <v>6</v>
      </c>
      <c r="AG35" s="26" t="str" cm="1">
        <f t="array" ref="AG35">INDEX(AF2:AN2,AH35)</f>
        <v>H</v>
      </c>
      <c r="AH35" s="39">
        <f>SUM(AO3:AO32)</f>
        <v>8</v>
      </c>
      <c r="AI35" s="27">
        <f>VLOOKUP(AG35,Thrusters[],MATCH("PropellerD_m",Thrusters[#Headers],0))</f>
        <v>5</v>
      </c>
      <c r="AJ35" s="28" t="s">
        <v>27</v>
      </c>
      <c r="AK35" s="29">
        <f>VLOOKUP(AG35,Thrusters[],MATCH("Power_kW",Thrusters[#Headers],0))</f>
        <v>4500</v>
      </c>
      <c r="AL35" s="30" t="s">
        <v>28</v>
      </c>
      <c r="AM35" s="39"/>
      <c r="AN35" s="39"/>
      <c r="AO35" s="45"/>
      <c r="AP35" s="40">
        <f>SUM(AP34:AX34)</f>
        <v>5</v>
      </c>
      <c r="AQ35" s="26" t="str" cm="1">
        <f t="array" ref="AQ35">INDEX(AP2:AX2,AR35)</f>
        <v>H</v>
      </c>
      <c r="AR35" s="39">
        <f>SUM(AY3:AY32)</f>
        <v>8</v>
      </c>
      <c r="AS35" s="27">
        <f>VLOOKUP(AQ35,Thrusters[],MATCH("PropellerD_m",Thrusters[#Headers],0))</f>
        <v>5</v>
      </c>
      <c r="AT35" s="28" t="s">
        <v>27</v>
      </c>
      <c r="AU35" s="29">
        <f>VLOOKUP(AQ35,Thrusters[],MATCH("Power_kW",Thrusters[#Headers],0))</f>
        <v>4500</v>
      </c>
      <c r="AV35" s="30" t="s">
        <v>28</v>
      </c>
      <c r="AW35" s="39"/>
      <c r="AX35" s="39"/>
      <c r="AY35" s="45"/>
    </row>
    <row r="36" spans="1:51" ht="36.6" x14ac:dyDescent="0.4">
      <c r="A36" s="22" t="s">
        <v>23</v>
      </c>
      <c r="B36" s="66" cm="1">
        <f t="array" ref="B36">INDEX(B3:J32,$L$35,$N$35)</f>
        <v>0.51910590383156641</v>
      </c>
      <c r="C36" s="66"/>
      <c r="D36" s="66"/>
      <c r="E36" s="66"/>
      <c r="F36" s="66"/>
      <c r="G36" s="66"/>
      <c r="H36" s="66"/>
      <c r="I36" s="66"/>
      <c r="J36" s="67"/>
      <c r="K36" s="43"/>
      <c r="L36" s="68" cm="1">
        <f t="array" ref="L36">INDEX(L3:T32,$L$35,$N$35)</f>
        <v>4.28</v>
      </c>
      <c r="M36" s="69"/>
      <c r="N36" s="69"/>
      <c r="O36" s="69"/>
      <c r="P36" s="69"/>
      <c r="Q36" s="69"/>
      <c r="R36" s="69"/>
      <c r="S36" s="69"/>
      <c r="T36" s="70"/>
      <c r="U36" s="45"/>
      <c r="V36" s="71" cm="1">
        <f t="array" ref="V36">INDEX(V3:AD32,$L$35,$N$35)</f>
        <v>10.473967685022975</v>
      </c>
      <c r="W36" s="72"/>
      <c r="X36" s="72"/>
      <c r="Y36" s="72"/>
      <c r="Z36" s="72"/>
      <c r="AA36" s="72"/>
      <c r="AB36" s="72"/>
      <c r="AC36" s="72"/>
      <c r="AD36" s="73"/>
      <c r="AE36" s="45"/>
      <c r="AF36" s="74" cm="1">
        <f t="array" ref="AF36">INDEX(AF3:AN32,$L$35,$N$35)</f>
        <v>119.79257419431764</v>
      </c>
      <c r="AG36" s="74"/>
      <c r="AH36" s="74"/>
      <c r="AI36" s="74"/>
      <c r="AJ36" s="74"/>
      <c r="AK36" s="74"/>
      <c r="AL36" s="74"/>
      <c r="AM36" s="74"/>
      <c r="AN36" s="74"/>
      <c r="AO36" s="45"/>
      <c r="AP36" s="74" cm="1">
        <f t="array" ref="AP36">INDEX(AP3:AX32,$L$35,$N$35)</f>
        <v>110.68316751433466</v>
      </c>
      <c r="AQ36" s="74"/>
      <c r="AR36" s="74"/>
      <c r="AS36" s="74"/>
      <c r="AT36" s="74"/>
      <c r="AU36" s="74"/>
      <c r="AV36" s="74"/>
      <c r="AW36" s="74"/>
      <c r="AX36" s="74"/>
      <c r="AY36" s="45"/>
    </row>
    <row r="37" spans="1:51" ht="36.6" x14ac:dyDescent="0.4">
      <c r="A37" s="22" t="s">
        <v>24</v>
      </c>
      <c r="B37" s="66" cm="1">
        <f t="array" ref="B37">INDEX(B3:J32,$V$35,$X$35)</f>
        <v>0.44313918619767867</v>
      </c>
      <c r="C37" s="66"/>
      <c r="D37" s="66"/>
      <c r="E37" s="66"/>
      <c r="F37" s="66"/>
      <c r="G37" s="66"/>
      <c r="H37" s="66"/>
      <c r="I37" s="66"/>
      <c r="J37" s="67"/>
      <c r="K37" s="43"/>
      <c r="L37" s="68" cm="1">
        <f t="array" ref="L37">INDEX(L3:T32,$V$35,$X$35)</f>
        <v>4.7080000000000002</v>
      </c>
      <c r="M37" s="69"/>
      <c r="N37" s="69"/>
      <c r="O37" s="69"/>
      <c r="P37" s="69"/>
      <c r="Q37" s="69"/>
      <c r="R37" s="69"/>
      <c r="S37" s="69"/>
      <c r="T37" s="70"/>
      <c r="U37" s="45"/>
      <c r="V37" s="71" cm="1">
        <f t="array" ref="V37">INDEX(V3:AD32,$V$35,$X$35)</f>
        <v>9.9496247683033836</v>
      </c>
      <c r="W37" s="72"/>
      <c r="X37" s="72"/>
      <c r="Y37" s="72"/>
      <c r="Z37" s="72"/>
      <c r="AA37" s="72"/>
      <c r="AB37" s="72"/>
      <c r="AC37" s="72"/>
      <c r="AD37" s="73"/>
      <c r="AE37" s="45"/>
      <c r="AF37" s="74" cm="1">
        <f t="array" ref="AF37">INDEX(AF3:AN32,$V$35,$X$35)</f>
        <v>104.02390702456209</v>
      </c>
      <c r="AG37" s="74"/>
      <c r="AH37" s="74"/>
      <c r="AI37" s="74"/>
      <c r="AJ37" s="74"/>
      <c r="AK37" s="74"/>
      <c r="AL37" s="74"/>
      <c r="AM37" s="74"/>
      <c r="AN37" s="74"/>
      <c r="AO37" s="45"/>
      <c r="AP37" s="74" cm="1">
        <f t="array" ref="AP37">INDEX(AP3:AX32,$V$35,$X$35)</f>
        <v>96.170773397402357</v>
      </c>
      <c r="AQ37" s="74"/>
      <c r="AR37" s="74"/>
      <c r="AS37" s="74"/>
      <c r="AT37" s="74"/>
      <c r="AU37" s="74"/>
      <c r="AV37" s="74"/>
      <c r="AW37" s="74"/>
      <c r="AX37" s="74"/>
      <c r="AY37" s="45"/>
    </row>
    <row r="38" spans="1:51" ht="36.6" x14ac:dyDescent="0.4">
      <c r="A38" s="22" t="s">
        <v>41</v>
      </c>
      <c r="B38" s="66" cm="1">
        <f t="array" ref="B38">INDEX(B3:J32,$AF$35,$AH$35)</f>
        <v>0.29669373693250961</v>
      </c>
      <c r="C38" s="66"/>
      <c r="D38" s="66"/>
      <c r="E38" s="66"/>
      <c r="F38" s="66"/>
      <c r="G38" s="66"/>
      <c r="H38" s="66"/>
      <c r="I38" s="66"/>
      <c r="J38" s="67"/>
      <c r="K38" s="43"/>
      <c r="L38" s="68" cm="1">
        <f t="array" ref="L38">INDEX(L3:T32,$AF$35,$AH$35)</f>
        <v>10.593</v>
      </c>
      <c r="M38" s="69"/>
      <c r="N38" s="69"/>
      <c r="O38" s="69"/>
      <c r="P38" s="69"/>
      <c r="Q38" s="69"/>
      <c r="R38" s="69"/>
      <c r="S38" s="69"/>
      <c r="T38" s="70"/>
      <c r="U38" s="45"/>
      <c r="V38" s="71" cm="1">
        <f t="array" ref="V38">INDEX(V3:AD32,$AF$35,$AH$35)</f>
        <v>17.725210170907179</v>
      </c>
      <c r="W38" s="72"/>
      <c r="X38" s="72"/>
      <c r="Y38" s="72"/>
      <c r="Z38" s="72"/>
      <c r="AA38" s="72"/>
      <c r="AB38" s="72"/>
      <c r="AC38" s="72"/>
      <c r="AD38" s="73"/>
      <c r="AE38" s="45"/>
      <c r="AF38" s="71" cm="1">
        <f t="array" ref="AF38">INDEX(AF3:AN32,$AF$35,$AH$35)</f>
        <v>92.562125916345337</v>
      </c>
      <c r="AG38" s="72"/>
      <c r="AH38" s="72"/>
      <c r="AI38" s="72"/>
      <c r="AJ38" s="72"/>
      <c r="AK38" s="72"/>
      <c r="AL38" s="72"/>
      <c r="AM38" s="72"/>
      <c r="AN38" s="73"/>
      <c r="AO38" s="45"/>
      <c r="AP38" s="71" cm="1">
        <f t="array" ref="AP38">INDEX(AP3:AX32,$AP$35,$AR$35)</f>
        <v>86.303909875139453</v>
      </c>
      <c r="AQ38" s="72"/>
      <c r="AR38" s="72"/>
      <c r="AS38" s="72"/>
      <c r="AT38" s="72"/>
      <c r="AU38" s="72"/>
      <c r="AV38" s="72"/>
      <c r="AW38" s="72"/>
      <c r="AX38" s="73"/>
      <c r="AY38" s="45"/>
    </row>
    <row r="39" spans="1:51" ht="36.6" x14ac:dyDescent="0.4">
      <c r="A39" s="22" t="s">
        <v>51</v>
      </c>
      <c r="B39" s="66" cm="1">
        <f t="array" ref="B39">INDEX(B3:J32,'Thruster Types'!$B$14,'Thruster Types'!$C$14)</f>
        <v>0.22981798041273074</v>
      </c>
      <c r="C39" s="66"/>
      <c r="D39" s="66"/>
      <c r="E39" s="66"/>
      <c r="F39" s="66"/>
      <c r="G39" s="66"/>
      <c r="H39" s="66"/>
      <c r="I39" s="66"/>
      <c r="J39" s="67"/>
      <c r="K39" s="43"/>
      <c r="L39" s="68" cm="1">
        <f t="array" ref="L39">INDEX(L3:T32,'Thruster Types'!$B$14,'Thruster Types'!$C$14)</f>
        <v>17.655000000000001</v>
      </c>
      <c r="M39" s="69"/>
      <c r="N39" s="69"/>
      <c r="O39" s="69"/>
      <c r="P39" s="69"/>
      <c r="Q39" s="69"/>
      <c r="R39" s="69"/>
      <c r="S39" s="69"/>
      <c r="T39" s="70"/>
      <c r="U39" s="45"/>
      <c r="V39" s="71" cm="1">
        <f t="array" ref="V39">INDEX(V3:AD32,'Thruster Types'!$B$14,'Thruster Types'!$C$14)</f>
        <v>26.976850948530984</v>
      </c>
      <c r="W39" s="72"/>
      <c r="X39" s="72"/>
      <c r="Y39" s="72"/>
      <c r="Z39" s="72"/>
      <c r="AA39" s="72"/>
      <c r="AB39" s="72"/>
      <c r="AC39" s="72"/>
      <c r="AD39" s="73"/>
      <c r="AE39" s="45"/>
      <c r="AF39" s="71" cm="1">
        <f t="array" ref="AF39">INDEX(AF3:AN32,'Thruster Types'!$B$14,'Thruster Types'!$C$14)</f>
        <v>97.452924181784297</v>
      </c>
      <c r="AG39" s="72"/>
      <c r="AH39" s="72"/>
      <c r="AI39" s="72"/>
      <c r="AJ39" s="72"/>
      <c r="AK39" s="72"/>
      <c r="AL39" s="72"/>
      <c r="AM39" s="72"/>
      <c r="AN39" s="73"/>
      <c r="AO39" s="45"/>
      <c r="AP39" s="71" cm="1">
        <f t="array" ref="AP39">INDEX(AP3:AX32,'Thruster Types'!$B$14,'Thruster Types'!$C$14)</f>
        <v>91.792036076706637</v>
      </c>
      <c r="AQ39" s="72"/>
      <c r="AR39" s="72"/>
      <c r="AS39" s="72"/>
      <c r="AT39" s="72"/>
      <c r="AU39" s="72"/>
      <c r="AV39" s="72"/>
      <c r="AW39" s="72"/>
      <c r="AX39" s="73"/>
      <c r="AY39" s="45"/>
    </row>
  </sheetData>
  <mergeCells count="31">
    <mergeCell ref="B39:J39"/>
    <mergeCell ref="L39:T39"/>
    <mergeCell ref="V39:AD39"/>
    <mergeCell ref="AF39:AN39"/>
    <mergeCell ref="AP39:AX39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  <mergeCell ref="AF1:AN1"/>
    <mergeCell ref="AP1:AX1"/>
    <mergeCell ref="AF33:AN33"/>
    <mergeCell ref="AP33:AX33"/>
    <mergeCell ref="AF36:AN36"/>
    <mergeCell ref="AP36:AX36"/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</mergeCells>
  <conditionalFormatting sqref="L3:T32">
    <cfRule type="cellIs" dxfId="33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  <cfRule type="cellIs" dxfId="32" priority="8" operator="equal">
      <formula>$V$33</formula>
    </cfRule>
  </conditionalFormatting>
  <conditionalFormatting sqref="B3:J32">
    <cfRule type="cellIs" dxfId="31" priority="5" operator="greaterThan">
      <formula>1</formula>
    </cfRule>
    <cfRule type="cellIs" dxfId="30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29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28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7:K32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Y39"/>
  <sheetViews>
    <sheetView zoomScale="50" zoomScaleNormal="50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AP3" sqref="AP3:AX32"/>
    </sheetView>
  </sheetViews>
  <sheetFormatPr defaultRowHeight="14.4" x14ac:dyDescent="0.3"/>
  <cols>
    <col min="1" max="1" width="24.6640625" customWidth="1"/>
    <col min="11" max="11" width="2.6640625" style="18" customWidth="1"/>
    <col min="12" max="20" width="0" hidden="1" customWidth="1"/>
    <col min="21" max="21" width="2.6640625" hidden="1" customWidth="1"/>
    <col min="22" max="30" width="0" hidden="1" customWidth="1"/>
    <col min="31" max="31" width="2.6640625" hidden="1" customWidth="1"/>
    <col min="41" max="41" width="2.6640625" customWidth="1"/>
    <col min="51" max="51" width="2.6640625" customWidth="1"/>
  </cols>
  <sheetData>
    <row r="1" spans="1:51" s="33" customFormat="1" ht="18" x14ac:dyDescent="0.35">
      <c r="A1" s="79" t="s">
        <v>16</v>
      </c>
      <c r="B1" s="80" t="s">
        <v>32</v>
      </c>
      <c r="C1" s="80"/>
      <c r="D1" s="80"/>
      <c r="E1" s="80"/>
      <c r="F1" s="80"/>
      <c r="G1" s="80"/>
      <c r="H1" s="80"/>
      <c r="I1" s="80"/>
      <c r="J1" s="80"/>
      <c r="K1" s="41"/>
      <c r="L1" s="80" t="s">
        <v>17</v>
      </c>
      <c r="M1" s="80"/>
      <c r="N1" s="80"/>
      <c r="O1" s="80"/>
      <c r="P1" s="80"/>
      <c r="Q1" s="80"/>
      <c r="R1" s="80"/>
      <c r="S1" s="80"/>
      <c r="T1" s="80"/>
      <c r="U1" s="44"/>
      <c r="V1" s="80" t="s">
        <v>29</v>
      </c>
      <c r="W1" s="80"/>
      <c r="X1" s="80"/>
      <c r="Y1" s="80"/>
      <c r="Z1" s="80"/>
      <c r="AA1" s="80"/>
      <c r="AB1" s="80"/>
      <c r="AC1" s="80"/>
      <c r="AD1" s="80"/>
      <c r="AE1" s="44"/>
      <c r="AF1" s="81" t="s">
        <v>33</v>
      </c>
      <c r="AG1" s="81"/>
      <c r="AH1" s="81"/>
      <c r="AI1" s="81"/>
      <c r="AJ1" s="81"/>
      <c r="AK1" s="81"/>
      <c r="AL1" s="81"/>
      <c r="AM1" s="81"/>
      <c r="AN1" s="81"/>
      <c r="AO1" s="13"/>
      <c r="AP1" s="81" t="s">
        <v>34</v>
      </c>
      <c r="AQ1" s="81"/>
      <c r="AR1" s="81"/>
      <c r="AS1" s="81"/>
      <c r="AT1" s="81"/>
      <c r="AU1" s="81"/>
      <c r="AV1" s="81"/>
      <c r="AW1" s="81"/>
      <c r="AX1" s="81"/>
      <c r="AY1" s="13"/>
    </row>
    <row r="2" spans="1:51" x14ac:dyDescent="0.3">
      <c r="A2" s="79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42"/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13"/>
      <c r="V2" s="7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7" t="s">
        <v>15</v>
      </c>
      <c r="AE2" s="13"/>
      <c r="AF2" s="7" t="s">
        <v>7</v>
      </c>
      <c r="AG2" s="7" t="s">
        <v>8</v>
      </c>
      <c r="AH2" s="7" t="s">
        <v>9</v>
      </c>
      <c r="AI2" s="7" t="s">
        <v>10</v>
      </c>
      <c r="AJ2" s="7" t="s">
        <v>11</v>
      </c>
      <c r="AK2" s="7" t="s">
        <v>12</v>
      </c>
      <c r="AL2" s="7" t="s">
        <v>13</v>
      </c>
      <c r="AM2" s="7" t="s">
        <v>14</v>
      </c>
      <c r="AN2" s="7" t="s">
        <v>15</v>
      </c>
      <c r="AO2" s="13"/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13"/>
    </row>
    <row r="3" spans="1:51" x14ac:dyDescent="0.3">
      <c r="A3" s="9">
        <v>1</v>
      </c>
      <c r="B3" s="51" t="e">
        <v>#N/A</v>
      </c>
      <c r="C3" s="52" t="e">
        <v>#N/A</v>
      </c>
      <c r="D3" s="52" t="e">
        <v>#N/A</v>
      </c>
      <c r="E3" s="52" t="e">
        <v>#N/A</v>
      </c>
      <c r="F3" s="52" t="e">
        <v>#N/A</v>
      </c>
      <c r="G3" s="52" t="e">
        <v>#N/A</v>
      </c>
      <c r="H3" s="52" t="e">
        <v>#N/A</v>
      </c>
      <c r="I3" s="52" t="e">
        <v>#N/A</v>
      </c>
      <c r="J3" s="52" t="e">
        <v>#N/A</v>
      </c>
      <c r="K3" s="16" t="str">
        <f t="shared" ref="K3:K31" si="0">IF(ISNA(MATCH($B$33,B3:J3,0)),"",MATCH($B$33,B3:J3,0))</f>
        <v/>
      </c>
      <c r="L3" s="20" t="e">
        <v>#N/A</v>
      </c>
      <c r="M3" s="20" t="e">
        <v>#N/A</v>
      </c>
      <c r="N3" s="20" t="e">
        <v>#N/A</v>
      </c>
      <c r="O3" s="20" t="e">
        <v>#N/A</v>
      </c>
      <c r="P3" s="20" t="e">
        <v>#N/A</v>
      </c>
      <c r="Q3" s="20" t="e">
        <v>#N/A</v>
      </c>
      <c r="R3" s="20" t="e">
        <v>#N/A</v>
      </c>
      <c r="S3" s="20" t="e">
        <v>#N/A</v>
      </c>
      <c r="T3" s="20" t="e">
        <v>#N/A</v>
      </c>
      <c r="U3" s="16" t="str">
        <f t="shared" ref="U3:U31" si="1">IF(ISNA(MATCH($L$33,L3:T3,0)),"",MATCH($L$33,L3:T3,0))</f>
        <v/>
      </c>
      <c r="V3" s="47" t="e">
        <v>#N/A</v>
      </c>
      <c r="W3" s="47" t="e">
        <v>#N/A</v>
      </c>
      <c r="X3" s="47" t="e">
        <v>#N/A</v>
      </c>
      <c r="Y3" s="47" t="e">
        <v>#N/A</v>
      </c>
      <c r="Z3" s="47" t="e">
        <v>#N/A</v>
      </c>
      <c r="AA3" s="47" t="e">
        <v>#N/A</v>
      </c>
      <c r="AB3" s="47" t="e">
        <v>#N/A</v>
      </c>
      <c r="AC3" s="47" t="e">
        <v>#N/A</v>
      </c>
      <c r="AD3" s="47" t="e">
        <v>#N/A</v>
      </c>
      <c r="AE3" s="16" t="str">
        <f>IF(ISNA(MATCH($V$33,V3:AD3,0)),"",MATCH($V$33,V3:AD3,0))</f>
        <v/>
      </c>
      <c r="AF3" s="47" t="e">
        <v>#N/A</v>
      </c>
      <c r="AG3" s="47" t="e">
        <v>#N/A</v>
      </c>
      <c r="AH3" s="47" t="e">
        <v>#N/A</v>
      </c>
      <c r="AI3" s="47" t="e">
        <v>#N/A</v>
      </c>
      <c r="AJ3" s="47" t="e">
        <v>#N/A</v>
      </c>
      <c r="AK3" s="47" t="e">
        <v>#N/A</v>
      </c>
      <c r="AL3" s="47" t="e">
        <v>#N/A</v>
      </c>
      <c r="AM3" s="47" t="e">
        <v>#N/A</v>
      </c>
      <c r="AN3" s="47" t="e">
        <v>#N/A</v>
      </c>
      <c r="AO3" s="16" t="str">
        <f>IF(ISNA(MATCH($AF$33,AF3:AN3,0)),"",MATCH($AF$33,AF3:AN3,0))</f>
        <v/>
      </c>
      <c r="AP3" s="47" t="e">
        <v>#N/A</v>
      </c>
      <c r="AQ3" s="47" t="e">
        <v>#N/A</v>
      </c>
      <c r="AR3" s="47" t="e">
        <v>#N/A</v>
      </c>
      <c r="AS3" s="47" t="e">
        <v>#N/A</v>
      </c>
      <c r="AT3" s="47" t="e">
        <v>#N/A</v>
      </c>
      <c r="AU3" s="47" t="e">
        <v>#N/A</v>
      </c>
      <c r="AV3" s="47" t="e">
        <v>#N/A</v>
      </c>
      <c r="AW3" s="47" t="e">
        <v>#N/A</v>
      </c>
      <c r="AX3" s="47" t="e">
        <v>#N/A</v>
      </c>
      <c r="AY3" s="16" t="str">
        <f>IF(ISNA(MATCH($AP$33,AP3:AX3,0)),"",MATCH($AP$33,AP3:AX3,0))</f>
        <v/>
      </c>
    </row>
    <row r="4" spans="1:51" x14ac:dyDescent="0.3">
      <c r="A4" s="9">
        <v>2</v>
      </c>
      <c r="B4" s="51" t="e">
        <v>#N/A</v>
      </c>
      <c r="C4" s="52" t="e">
        <v>#N/A</v>
      </c>
      <c r="D4" s="52" t="e">
        <v>#N/A</v>
      </c>
      <c r="E4" s="52" t="e">
        <v>#N/A</v>
      </c>
      <c r="F4" s="52" t="e">
        <v>#N/A</v>
      </c>
      <c r="G4" s="52" t="e">
        <v>#N/A</v>
      </c>
      <c r="H4" s="52" t="e">
        <v>#N/A</v>
      </c>
      <c r="I4" s="52" t="e">
        <v>#N/A</v>
      </c>
      <c r="J4" s="52" t="e">
        <v>#N/A</v>
      </c>
      <c r="K4" s="16" t="str">
        <f t="shared" si="0"/>
        <v/>
      </c>
      <c r="L4" s="20" t="e">
        <v>#N/A</v>
      </c>
      <c r="M4" s="20" t="e">
        <v>#N/A</v>
      </c>
      <c r="N4" s="20" t="e">
        <v>#N/A</v>
      </c>
      <c r="O4" s="20" t="e">
        <v>#N/A</v>
      </c>
      <c r="P4" s="20" t="e">
        <v>#N/A</v>
      </c>
      <c r="Q4" s="20" t="e">
        <v>#N/A</v>
      </c>
      <c r="R4" s="20" t="e">
        <v>#N/A</v>
      </c>
      <c r="S4" s="20" t="e">
        <v>#N/A</v>
      </c>
      <c r="T4" s="20" t="e">
        <v>#N/A</v>
      </c>
      <c r="U4" s="16" t="str">
        <f t="shared" si="1"/>
        <v/>
      </c>
      <c r="V4" s="47" t="e">
        <v>#N/A</v>
      </c>
      <c r="W4" s="47" t="e">
        <v>#N/A</v>
      </c>
      <c r="X4" s="47" t="e">
        <v>#N/A</v>
      </c>
      <c r="Y4" s="47" t="e">
        <v>#N/A</v>
      </c>
      <c r="Z4" s="47" t="e">
        <v>#N/A</v>
      </c>
      <c r="AA4" s="47" t="e">
        <v>#N/A</v>
      </c>
      <c r="AB4" s="47" t="e">
        <v>#N/A</v>
      </c>
      <c r="AC4" s="47" t="e">
        <v>#N/A</v>
      </c>
      <c r="AD4" s="47" t="e">
        <v>#N/A</v>
      </c>
      <c r="AE4" s="16" t="str">
        <f t="shared" ref="AE4:AE32" si="2">IF(ISNA(MATCH($V$33,V4:AD4,0)),"",MATCH($V$33,V4:AD4,0))</f>
        <v/>
      </c>
      <c r="AF4" s="47" t="e">
        <v>#N/A</v>
      </c>
      <c r="AG4" s="47" t="e">
        <v>#N/A</v>
      </c>
      <c r="AH4" s="47" t="e">
        <v>#N/A</v>
      </c>
      <c r="AI4" s="47" t="e">
        <v>#N/A</v>
      </c>
      <c r="AJ4" s="47" t="e">
        <v>#N/A</v>
      </c>
      <c r="AK4" s="47" t="e">
        <v>#N/A</v>
      </c>
      <c r="AL4" s="47" t="e">
        <v>#N/A</v>
      </c>
      <c r="AM4" s="47" t="e">
        <v>#N/A</v>
      </c>
      <c r="AN4" s="47" t="e">
        <v>#N/A</v>
      </c>
      <c r="AO4" s="16" t="str">
        <f t="shared" ref="AO4:AO32" si="3">IF(ISNA(MATCH($AF$33,AF4:AN4,0)),"",MATCH($AF$33,AF4:AN4,0))</f>
        <v/>
      </c>
      <c r="AP4" s="47" t="e">
        <v>#N/A</v>
      </c>
      <c r="AQ4" s="47" t="e">
        <v>#N/A</v>
      </c>
      <c r="AR4" s="47" t="e">
        <v>#N/A</v>
      </c>
      <c r="AS4" s="47" t="e">
        <v>#N/A</v>
      </c>
      <c r="AT4" s="47" t="e">
        <v>#N/A</v>
      </c>
      <c r="AU4" s="47" t="e">
        <v>#N/A</v>
      </c>
      <c r="AV4" s="47" t="e">
        <v>#N/A</v>
      </c>
      <c r="AW4" s="47" t="e">
        <v>#N/A</v>
      </c>
      <c r="AX4" s="47" t="e">
        <v>#N/A</v>
      </c>
      <c r="AY4" s="16" t="str">
        <f t="shared" ref="AY4:AY32" si="4">IF(ISNA(MATCH($AP$33,AP4:AX4,0)),"",MATCH($AP$33,AP4:AX4,0))</f>
        <v/>
      </c>
    </row>
    <row r="5" spans="1:51" x14ac:dyDescent="0.3">
      <c r="A5" s="9">
        <v>3</v>
      </c>
      <c r="B5" s="51" t="e">
        <v>#N/A</v>
      </c>
      <c r="C5" s="52" t="e">
        <v>#N/A</v>
      </c>
      <c r="D5" s="52" t="e">
        <v>#N/A</v>
      </c>
      <c r="E5" s="52">
        <v>0.65117683159662554</v>
      </c>
      <c r="F5" s="52">
        <v>0.59329444656581409</v>
      </c>
      <c r="G5" s="52" t="e">
        <v>#N/A</v>
      </c>
      <c r="H5" s="52" t="e">
        <v>#N/A</v>
      </c>
      <c r="I5" s="52">
        <v>0.53396500190923313</v>
      </c>
      <c r="J5" s="52">
        <v>0.48542272900839339</v>
      </c>
      <c r="K5" s="16" t="str">
        <f t="shared" si="0"/>
        <v/>
      </c>
      <c r="L5" s="20" t="e">
        <v>#N/A</v>
      </c>
      <c r="M5" s="20" t="e">
        <v>#N/A</v>
      </c>
      <c r="N5" s="20" t="e">
        <v>#N/A</v>
      </c>
      <c r="O5" s="20">
        <v>4.6031399999999998</v>
      </c>
      <c r="P5" s="20">
        <v>6.6318599999999996</v>
      </c>
      <c r="Q5" s="20" t="e">
        <v>#N/A</v>
      </c>
      <c r="R5" s="20" t="e">
        <v>#N/A</v>
      </c>
      <c r="S5" s="20">
        <v>5.2965</v>
      </c>
      <c r="T5" s="20">
        <v>7.383</v>
      </c>
      <c r="U5" s="16" t="str">
        <f t="shared" si="1"/>
        <v/>
      </c>
      <c r="V5" s="47" t="e">
        <v>#N/A</v>
      </c>
      <c r="W5" s="47" t="e">
        <v>#N/A</v>
      </c>
      <c r="X5" s="47" t="e">
        <v>#N/A</v>
      </c>
      <c r="Y5" s="47">
        <v>24.443871466258617</v>
      </c>
      <c r="Z5" s="47">
        <v>30.123008419172461</v>
      </c>
      <c r="AA5" s="47" t="e">
        <v>#N/A</v>
      </c>
      <c r="AB5" s="47" t="e">
        <v>#N/A</v>
      </c>
      <c r="AC5" s="47">
        <v>20.951345067447203</v>
      </c>
      <c r="AD5" s="47">
        <v>26.414456342033176</v>
      </c>
      <c r="AE5" s="16" t="str">
        <f t="shared" si="2"/>
        <v/>
      </c>
      <c r="AF5" s="47" t="e">
        <v>#N/A</v>
      </c>
      <c r="AG5" s="47" t="e">
        <v>#N/A</v>
      </c>
      <c r="AH5" s="47" t="e">
        <v>#N/A</v>
      </c>
      <c r="AI5" s="47">
        <v>293.37700603461764</v>
      </c>
      <c r="AJ5" s="47">
        <v>258.5646685573235</v>
      </c>
      <c r="AK5" s="47" t="e">
        <v>#N/A</v>
      </c>
      <c r="AL5" s="47" t="e">
        <v>#N/A</v>
      </c>
      <c r="AM5" s="47">
        <v>220.8099922011196</v>
      </c>
      <c r="AN5" s="47">
        <v>205.88741907293505</v>
      </c>
      <c r="AO5" s="16" t="str">
        <f t="shared" si="3"/>
        <v/>
      </c>
      <c r="AP5" s="47" t="e">
        <v>#N/A</v>
      </c>
      <c r="AQ5" s="47" t="e">
        <v>#N/A</v>
      </c>
      <c r="AR5" s="47" t="e">
        <v>#N/A</v>
      </c>
      <c r="AS5" s="47">
        <v>271.23711564351868</v>
      </c>
      <c r="AT5" s="47">
        <v>239.62716827147656</v>
      </c>
      <c r="AU5" s="47" t="e">
        <v>#N/A</v>
      </c>
      <c r="AV5" s="47" t="e">
        <v>#N/A</v>
      </c>
      <c r="AW5" s="47">
        <v>204.31764033643077</v>
      </c>
      <c r="AX5" s="47">
        <v>190.9708663690391</v>
      </c>
      <c r="AY5" s="16" t="str">
        <f t="shared" si="4"/>
        <v/>
      </c>
    </row>
    <row r="6" spans="1:51" x14ac:dyDescent="0.3">
      <c r="A6" s="9">
        <v>4</v>
      </c>
      <c r="B6" s="51" t="e">
        <v>#N/A</v>
      </c>
      <c r="C6" s="52">
        <v>0.66061036626457392</v>
      </c>
      <c r="D6" s="52">
        <v>0.60845691629631837</v>
      </c>
      <c r="E6" s="52">
        <v>0.56393567851853887</v>
      </c>
      <c r="F6" s="52">
        <v>0.51380806265022438</v>
      </c>
      <c r="G6" s="52">
        <v>0.56393567851853887</v>
      </c>
      <c r="H6" s="52">
        <v>0.51380806265022438</v>
      </c>
      <c r="I6" s="52">
        <v>0.4624272563852021</v>
      </c>
      <c r="J6" s="52">
        <v>0.42038841489563794</v>
      </c>
      <c r="K6" s="16" t="str">
        <f t="shared" si="0"/>
        <v/>
      </c>
      <c r="L6" s="20" t="e">
        <v>#N/A</v>
      </c>
      <c r="M6" s="20">
        <v>4.28</v>
      </c>
      <c r="N6" s="20">
        <v>4.9219999999999997</v>
      </c>
      <c r="O6" s="20">
        <v>6.1375200000000003</v>
      </c>
      <c r="P6" s="20">
        <v>8.8424800000000001</v>
      </c>
      <c r="Q6" s="20">
        <v>4.7080000000000002</v>
      </c>
      <c r="R6" s="20">
        <v>5.7779999999999996</v>
      </c>
      <c r="S6" s="20">
        <v>7.0620000000000003</v>
      </c>
      <c r="T6" s="20">
        <v>9.8439999999999994</v>
      </c>
      <c r="U6" s="16">
        <f t="shared" si="1"/>
        <v>2</v>
      </c>
      <c r="V6" s="47" t="e">
        <v>#N/A</v>
      </c>
      <c r="W6" s="47">
        <v>23.372048206267934</v>
      </c>
      <c r="X6" s="47">
        <v>23.236985309857886</v>
      </c>
      <c r="Y6" s="47">
        <v>25.972179648565213</v>
      </c>
      <c r="Z6" s="47">
        <v>33.508261448176093</v>
      </c>
      <c r="AA6" s="47">
        <v>19.922871418006789</v>
      </c>
      <c r="AB6" s="47">
        <v>21.895524179592318</v>
      </c>
      <c r="AC6" s="47">
        <v>24.171915439017891</v>
      </c>
      <c r="AD6" s="47">
        <v>31.222510683433608</v>
      </c>
      <c r="AE6" s="16">
        <f t="shared" si="2"/>
        <v>6</v>
      </c>
      <c r="AF6" s="47" t="e">
        <v>#N/A</v>
      </c>
      <c r="AG6" s="47">
        <v>303.84277189951445</v>
      </c>
      <c r="AH6" s="47">
        <v>265.19153110024007</v>
      </c>
      <c r="AI6" s="47">
        <v>241.9592850826956</v>
      </c>
      <c r="AJ6" s="47">
        <v>225.1522876251077</v>
      </c>
      <c r="AK6" s="47">
        <v>236.95512915101131</v>
      </c>
      <c r="AL6" s="47">
        <v>215.54590853664931</v>
      </c>
      <c r="AM6" s="47">
        <v>198.32633242125894</v>
      </c>
      <c r="AN6" s="47">
        <v>191.07713723781973</v>
      </c>
      <c r="AO6" s="16" t="str">
        <f t="shared" si="3"/>
        <v/>
      </c>
      <c r="AP6" s="47" t="e">
        <v>#N/A</v>
      </c>
      <c r="AQ6" s="47">
        <v>281.07541250327989</v>
      </c>
      <c r="AR6" s="47">
        <v>245.50823467540033</v>
      </c>
      <c r="AS6" s="47">
        <v>224.31617529244915</v>
      </c>
      <c r="AT6" s="47">
        <v>209.3530013638493</v>
      </c>
      <c r="AU6" s="47">
        <v>219.31201936076482</v>
      </c>
      <c r="AV6" s="47">
        <v>199.74662227539091</v>
      </c>
      <c r="AW6" s="47">
        <v>184.05570683443733</v>
      </c>
      <c r="AX6" s="47">
        <v>177.85334928265343</v>
      </c>
      <c r="AY6" s="16" t="str">
        <f t="shared" si="4"/>
        <v/>
      </c>
    </row>
    <row r="7" spans="1:51" x14ac:dyDescent="0.3">
      <c r="A7" s="9">
        <v>5</v>
      </c>
      <c r="B7" s="51">
        <v>0.6462617374537718</v>
      </c>
      <c r="C7" s="52">
        <v>0.59086787424344878</v>
      </c>
      <c r="D7" s="52">
        <v>0.5442204104873869</v>
      </c>
      <c r="E7" s="52">
        <v>0.50439940484196866</v>
      </c>
      <c r="F7" s="52">
        <v>0.45956390218934901</v>
      </c>
      <c r="G7" s="52">
        <v>0.50439940484196866</v>
      </c>
      <c r="H7" s="52">
        <v>0.45956390218934901</v>
      </c>
      <c r="I7" s="52">
        <v>0.41360751197041401</v>
      </c>
      <c r="J7" s="52">
        <v>0.37600682906401278</v>
      </c>
      <c r="K7" s="16" t="str">
        <f t="shared" si="0"/>
        <v/>
      </c>
      <c r="L7" s="20">
        <v>4.9755000000000003</v>
      </c>
      <c r="M7" s="20">
        <v>5.35</v>
      </c>
      <c r="N7" s="20">
        <v>6.1524999999999999</v>
      </c>
      <c r="O7" s="20">
        <v>7.6718999999999999</v>
      </c>
      <c r="P7" s="20">
        <v>11.053100000000001</v>
      </c>
      <c r="Q7" s="20">
        <v>5.8849999999999998</v>
      </c>
      <c r="R7" s="20">
        <v>7.2225000000000001</v>
      </c>
      <c r="S7" s="20">
        <v>8.8275000000000006</v>
      </c>
      <c r="T7" s="20">
        <v>12.305</v>
      </c>
      <c r="U7" s="16" t="str">
        <f t="shared" si="1"/>
        <v/>
      </c>
      <c r="V7" s="47">
        <v>26.047177526695009</v>
      </c>
      <c r="W7" s="47">
        <v>24.154121618231684</v>
      </c>
      <c r="X7" s="47">
        <v>24.892995688505312</v>
      </c>
      <c r="Y7" s="47">
        <v>28.513097622267143</v>
      </c>
      <c r="Z7" s="47">
        <v>37.629811112951664</v>
      </c>
      <c r="AA7" s="47">
        <v>21.87197167677396</v>
      </c>
      <c r="AB7" s="47">
        <v>24.588695548153314</v>
      </c>
      <c r="AC7" s="47">
        <v>27.671032163631899</v>
      </c>
      <c r="AD7" s="47">
        <v>36.222888967505007</v>
      </c>
      <c r="AE7" s="16" t="str">
        <f t="shared" si="2"/>
        <v/>
      </c>
      <c r="AF7" s="47">
        <v>297.75972726579141</v>
      </c>
      <c r="AG7" s="47">
        <v>258.18948200213515</v>
      </c>
      <c r="AH7" s="47">
        <v>234.06636479044752</v>
      </c>
      <c r="AI7" s="47">
        <v>219.67946717577169</v>
      </c>
      <c r="AJ7" s="47">
        <v>210.75383289982418</v>
      </c>
      <c r="AK7" s="47">
        <v>214.18574317848498</v>
      </c>
      <c r="AL7" s="47">
        <v>199.96585957756835</v>
      </c>
      <c r="AM7" s="47">
        <v>188.27956610675128</v>
      </c>
      <c r="AN7" s="47">
        <v>185.28240306190796</v>
      </c>
      <c r="AO7" s="16" t="str">
        <f t="shared" si="3"/>
        <v/>
      </c>
      <c r="AP7" s="47">
        <v>275.93325247077695</v>
      </c>
      <c r="AQ7" s="47">
        <v>239.36612299040215</v>
      </c>
      <c r="AR7" s="47">
        <v>217.1975255152858</v>
      </c>
      <c r="AS7" s="47">
        <v>204.18412658852253</v>
      </c>
      <c r="AT7" s="47">
        <v>196.55974148388853</v>
      </c>
      <c r="AU7" s="47">
        <v>198.6904025912358</v>
      </c>
      <c r="AV7" s="47">
        <v>185.77176816163268</v>
      </c>
      <c r="AW7" s="47">
        <v>175.21041763635156</v>
      </c>
      <c r="AX7" s="47">
        <v>173.00910940691762</v>
      </c>
      <c r="AY7" s="16" t="str">
        <f t="shared" si="4"/>
        <v/>
      </c>
    </row>
    <row r="8" spans="1:51" x14ac:dyDescent="0.3">
      <c r="A8" s="9">
        <v>6</v>
      </c>
      <c r="B8" s="51">
        <v>0.58995355275985362</v>
      </c>
      <c r="C8" s="52">
        <v>0.53938610538043752</v>
      </c>
      <c r="D8" s="52">
        <v>0.49680299179777143</v>
      </c>
      <c r="E8" s="52">
        <v>0.46045155337354454</v>
      </c>
      <c r="F8" s="52">
        <v>0.41952252640700699</v>
      </c>
      <c r="G8" s="52">
        <v>0.46045155337354454</v>
      </c>
      <c r="H8" s="52">
        <v>0.41952252640700699</v>
      </c>
      <c r="I8" s="52">
        <v>0.37757027376630636</v>
      </c>
      <c r="J8" s="52">
        <v>0.34324570342391486</v>
      </c>
      <c r="K8" s="16" t="str">
        <f t="shared" si="0"/>
        <v/>
      </c>
      <c r="L8" s="20">
        <v>5.9706000000000001</v>
      </c>
      <c r="M8" s="20">
        <v>6.42</v>
      </c>
      <c r="N8" s="20">
        <v>7.383</v>
      </c>
      <c r="O8" s="20">
        <v>9.2062799999999996</v>
      </c>
      <c r="P8" s="20">
        <v>13.263719999999999</v>
      </c>
      <c r="Q8" s="20">
        <v>7.0620000000000003</v>
      </c>
      <c r="R8" s="20">
        <v>8.6669999999999998</v>
      </c>
      <c r="S8" s="20">
        <v>10.593</v>
      </c>
      <c r="T8" s="20">
        <v>14.766</v>
      </c>
      <c r="U8" s="16" t="str">
        <f t="shared" si="1"/>
        <v/>
      </c>
      <c r="V8" s="47">
        <v>26.894920150790284</v>
      </c>
      <c r="W8" s="47">
        <v>25.69875785634666</v>
      </c>
      <c r="X8" s="47">
        <v>27.019701042878467</v>
      </c>
      <c r="Y8" s="47">
        <v>31.394586252485109</v>
      </c>
      <c r="Z8" s="47">
        <v>42.00547160036853</v>
      </c>
      <c r="AA8" s="47">
        <v>24.082318603719401</v>
      </c>
      <c r="AB8" s="47">
        <v>27.447912226765496</v>
      </c>
      <c r="AC8" s="47">
        <v>31.262340681449409</v>
      </c>
      <c r="AD8" s="47">
        <v>41.277377879380076</v>
      </c>
      <c r="AE8" s="16" t="str">
        <f t="shared" si="2"/>
        <v/>
      </c>
      <c r="AF8" s="47">
        <v>262.89557010165032</v>
      </c>
      <c r="AG8" s="47">
        <v>235.10707277167944</v>
      </c>
      <c r="AH8" s="47">
        <v>217.86481808315315</v>
      </c>
      <c r="AI8" s="47">
        <v>208.14991985160893</v>
      </c>
      <c r="AJ8" s="47">
        <v>203.93599805101024</v>
      </c>
      <c r="AK8" s="47">
        <v>202.10100878045711</v>
      </c>
      <c r="AL8" s="47">
        <v>191.89358025482883</v>
      </c>
      <c r="AM8" s="47">
        <v>183.52463062863359</v>
      </c>
      <c r="AN8" s="47">
        <v>183.48644133055362</v>
      </c>
      <c r="AO8" s="16" t="str">
        <f t="shared" si="3"/>
        <v/>
      </c>
      <c r="AP8" s="47">
        <v>244.11486292190796</v>
      </c>
      <c r="AQ8" s="47">
        <v>218.41782497195541</v>
      </c>
      <c r="AR8" s="47">
        <v>202.60647661169716</v>
      </c>
      <c r="AS8" s="47">
        <v>193.93219048203309</v>
      </c>
      <c r="AT8" s="47">
        <v>190.73216031724633</v>
      </c>
      <c r="AU8" s="47">
        <v>187.8832794108813</v>
      </c>
      <c r="AV8" s="47">
        <v>178.689742521065</v>
      </c>
      <c r="AW8" s="47">
        <v>171.22018141612628</v>
      </c>
      <c r="AX8" s="47">
        <v>171.83153208987741</v>
      </c>
      <c r="AY8" s="16" t="str">
        <f t="shared" si="4"/>
        <v/>
      </c>
    </row>
    <row r="9" spans="1:51" x14ac:dyDescent="0.3">
      <c r="A9" s="9">
        <v>7</v>
      </c>
      <c r="B9" s="51">
        <v>0.54619085707729886</v>
      </c>
      <c r="C9" s="52">
        <v>0.49937449789924465</v>
      </c>
      <c r="D9" s="52">
        <v>0.45995019543351495</v>
      </c>
      <c r="E9" s="52">
        <v>0.42629530308472119</v>
      </c>
      <c r="F9" s="52">
        <v>0.38840238725496817</v>
      </c>
      <c r="G9" s="52">
        <v>0.42629530308472119</v>
      </c>
      <c r="H9" s="52">
        <v>0.38840238725496817</v>
      </c>
      <c r="I9" s="52">
        <v>0.34956214852947126</v>
      </c>
      <c r="J9" s="52">
        <v>0.31778377139042846</v>
      </c>
      <c r="K9" s="16" t="str">
        <f t="shared" si="0"/>
        <v/>
      </c>
      <c r="L9" s="20">
        <v>6.9657</v>
      </c>
      <c r="M9" s="20">
        <v>7.49</v>
      </c>
      <c r="N9" s="20">
        <v>8.6135000000000002</v>
      </c>
      <c r="O9" s="20">
        <v>10.74066</v>
      </c>
      <c r="P9" s="20">
        <v>15.47434</v>
      </c>
      <c r="Q9" s="20">
        <v>8.2390000000000008</v>
      </c>
      <c r="R9" s="20">
        <v>10.111499999999999</v>
      </c>
      <c r="S9" s="20">
        <v>12.358499999999999</v>
      </c>
      <c r="T9" s="20">
        <v>17.227</v>
      </c>
      <c r="U9" s="16" t="str">
        <f t="shared" si="1"/>
        <v/>
      </c>
      <c r="V9" s="47">
        <v>28.30735954228178</v>
      </c>
      <c r="W9" s="47">
        <v>27.553952976222174</v>
      </c>
      <c r="X9" s="47">
        <v>29.345528438113494</v>
      </c>
      <c r="Y9" s="47">
        <v>34.421263967658057</v>
      </c>
      <c r="Z9" s="47">
        <v>46.485851629505767</v>
      </c>
      <c r="AA9" s="47">
        <v>26.404037911034774</v>
      </c>
      <c r="AB9" s="47">
        <v>30.375556485882278</v>
      </c>
      <c r="AC9" s="47">
        <v>34.886266122581787</v>
      </c>
      <c r="AD9" s="47">
        <v>46.342232254896665</v>
      </c>
      <c r="AE9" s="16" t="str">
        <f t="shared" si="2"/>
        <v/>
      </c>
      <c r="AF9" s="47">
        <v>243.20556338502678</v>
      </c>
      <c r="AG9" s="47">
        <v>221.75685024022371</v>
      </c>
      <c r="AH9" s="47">
        <v>208.53646654842532</v>
      </c>
      <c r="AI9" s="47">
        <v>201.80156242142056</v>
      </c>
      <c r="AJ9" s="47">
        <v>200.92689283763622</v>
      </c>
      <c r="AK9" s="47">
        <v>195.16949015830787</v>
      </c>
      <c r="AL9" s="47">
        <v>187.60000884833954</v>
      </c>
      <c r="AM9" s="47">
        <v>181.53108243654594</v>
      </c>
      <c r="AN9" s="47">
        <v>183.82738146591115</v>
      </c>
      <c r="AO9" s="16" t="str">
        <f t="shared" si="3"/>
        <v/>
      </c>
      <c r="AP9" s="47">
        <v>226.26240956539073</v>
      </c>
      <c r="AQ9" s="47">
        <v>206.41909673080215</v>
      </c>
      <c r="AR9" s="47">
        <v>194.33209789613332</v>
      </c>
      <c r="AS9" s="47">
        <v>188.44005357359254</v>
      </c>
      <c r="AT9" s="47">
        <v>188.40216447425999</v>
      </c>
      <c r="AU9" s="47">
        <v>181.80798131047982</v>
      </c>
      <c r="AV9" s="47">
        <v>175.07528048496332</v>
      </c>
      <c r="AW9" s="47">
        <v>169.76184332660023</v>
      </c>
      <c r="AX9" s="47">
        <v>172.61166673603512</v>
      </c>
      <c r="AY9" s="16">
        <f t="shared" si="4"/>
        <v>8</v>
      </c>
    </row>
    <row r="10" spans="1:51" x14ac:dyDescent="0.3">
      <c r="A10" s="9">
        <v>8</v>
      </c>
      <c r="B10" s="51">
        <v>0.51091476374291644</v>
      </c>
      <c r="C10" s="52">
        <v>0.46712206970780917</v>
      </c>
      <c r="D10" s="52">
        <v>0.43024401157298214</v>
      </c>
      <c r="E10" s="52">
        <v>0.39876274243349569</v>
      </c>
      <c r="F10" s="52">
        <v>0.36331716532829617</v>
      </c>
      <c r="G10" s="52">
        <v>0.39876274243349569</v>
      </c>
      <c r="H10" s="52">
        <v>0.36331716532829617</v>
      </c>
      <c r="I10" s="52">
        <v>0.32698544879546665</v>
      </c>
      <c r="J10" s="52">
        <v>0.2972594989049695</v>
      </c>
      <c r="K10" s="16" t="str">
        <f t="shared" si="0"/>
        <v/>
      </c>
      <c r="L10" s="20">
        <v>7.9607999999999999</v>
      </c>
      <c r="M10" s="20">
        <v>8.56</v>
      </c>
      <c r="N10" s="20">
        <v>9.8439999999999994</v>
      </c>
      <c r="O10" s="20">
        <v>12.275040000000001</v>
      </c>
      <c r="P10" s="20">
        <v>17.68496</v>
      </c>
      <c r="Q10" s="20">
        <v>9.4160000000000004</v>
      </c>
      <c r="R10" s="20">
        <v>11.555999999999999</v>
      </c>
      <c r="S10" s="20">
        <v>14.124000000000001</v>
      </c>
      <c r="T10" s="20">
        <v>19.687999999999999</v>
      </c>
      <c r="U10" s="16" t="str">
        <f t="shared" si="1"/>
        <v/>
      </c>
      <c r="V10" s="47">
        <v>29.986289707491103</v>
      </c>
      <c r="W10" s="47">
        <v>29.560630748311212</v>
      </c>
      <c r="X10" s="47">
        <v>31.768859647086263</v>
      </c>
      <c r="Y10" s="47">
        <v>37.517360384907526</v>
      </c>
      <c r="Z10" s="47">
        <v>51.011803161044043</v>
      </c>
      <c r="AA10" s="47">
        <v>28.779007268757518</v>
      </c>
      <c r="AB10" s="47">
        <v>33.332978832240784</v>
      </c>
      <c r="AC10" s="47">
        <v>38.519443910413344</v>
      </c>
      <c r="AD10" s="47">
        <v>51.401210132823316</v>
      </c>
      <c r="AE10" s="16" t="str">
        <f t="shared" si="2"/>
        <v/>
      </c>
      <c r="AF10" s="47">
        <v>231.01787558027439</v>
      </c>
      <c r="AG10" s="47">
        <v>213.50858711613895</v>
      </c>
      <c r="AH10" s="47">
        <v>202.95656583505442</v>
      </c>
      <c r="AI10" s="47">
        <v>198.35934292152561</v>
      </c>
      <c r="AJ10" s="47">
        <v>200.11044757151041</v>
      </c>
      <c r="AK10" s="47">
        <v>191.13073430832256</v>
      </c>
      <c r="AL10" s="47">
        <v>185.48603263704106</v>
      </c>
      <c r="AM10" s="47">
        <v>181.16821000473661</v>
      </c>
      <c r="AN10" s="47">
        <v>185.44954604533518</v>
      </c>
      <c r="AO10" s="16">
        <f t="shared" si="3"/>
        <v>8</v>
      </c>
      <c r="AP10" s="47">
        <v>215.31331901589758</v>
      </c>
      <c r="AQ10" s="47">
        <v>199.11067260119083</v>
      </c>
      <c r="AR10" s="47">
        <v>189.50138063838759</v>
      </c>
      <c r="AS10" s="47">
        <v>185.61642112466873</v>
      </c>
      <c r="AT10" s="47">
        <v>188.08430765836121</v>
      </c>
      <c r="AU10" s="47">
        <v>178.38781251146568</v>
      </c>
      <c r="AV10" s="47">
        <v>173.45989272389181</v>
      </c>
      <c r="AW10" s="47">
        <v>169.79764726954735</v>
      </c>
      <c r="AX10" s="47">
        <v>174.56447164617654</v>
      </c>
      <c r="AY10" s="16" t="str">
        <f t="shared" si="4"/>
        <v/>
      </c>
    </row>
    <row r="11" spans="1:51" x14ac:dyDescent="0.3">
      <c r="A11" s="9">
        <v>9</v>
      </c>
      <c r="B11" s="51">
        <v>0.48169505873458557</v>
      </c>
      <c r="C11" s="52">
        <v>0.44040691084304956</v>
      </c>
      <c r="D11" s="52">
        <v>0.40563794419754562</v>
      </c>
      <c r="E11" s="52">
        <v>0.37595711901235956</v>
      </c>
      <c r="F11" s="52">
        <v>0.34253870843348305</v>
      </c>
      <c r="G11" s="52">
        <v>0.37595711901235956</v>
      </c>
      <c r="H11" s="52">
        <v>0.34253870843348305</v>
      </c>
      <c r="I11" s="52">
        <v>0.30828483759013453</v>
      </c>
      <c r="J11" s="52">
        <v>0.28025894326375872</v>
      </c>
      <c r="K11" s="16" t="str">
        <f t="shared" si="0"/>
        <v/>
      </c>
      <c r="L11" s="20">
        <v>8.9558999999999997</v>
      </c>
      <c r="M11" s="20">
        <v>9.6300000000000008</v>
      </c>
      <c r="N11" s="20">
        <v>11.0745</v>
      </c>
      <c r="O11" s="20">
        <v>13.809419999999999</v>
      </c>
      <c r="P11" s="20">
        <v>19.895579999999999</v>
      </c>
      <c r="Q11" s="20">
        <v>10.593</v>
      </c>
      <c r="R11" s="20">
        <v>13.000500000000001</v>
      </c>
      <c r="S11" s="20">
        <v>15.8895</v>
      </c>
      <c r="T11" s="20">
        <v>22.149000000000001</v>
      </c>
      <c r="U11" s="16" t="str">
        <f t="shared" si="1"/>
        <v/>
      </c>
      <c r="V11" s="47">
        <v>31.808495854356394</v>
      </c>
      <c r="W11" s="47">
        <v>31.649318056241906</v>
      </c>
      <c r="X11" s="47">
        <v>34.243920681823454</v>
      </c>
      <c r="Y11" s="47">
        <v>40.6482583909875</v>
      </c>
      <c r="Z11" s="47">
        <v>55.556372805827252</v>
      </c>
      <c r="AA11" s="47">
        <v>31.180672405917889</v>
      </c>
      <c r="AB11" s="47">
        <v>36.302566935075895</v>
      </c>
      <c r="AC11" s="47">
        <v>42.151654022350918</v>
      </c>
      <c r="AD11" s="47">
        <v>56.447970031190863</v>
      </c>
      <c r="AE11" s="16" t="str">
        <f t="shared" si="2"/>
        <v/>
      </c>
      <c r="AF11" s="47">
        <v>223.10003350947056</v>
      </c>
      <c r="AG11" s="47">
        <v>208.27741703888003</v>
      </c>
      <c r="AH11" s="47">
        <v>199.65310645763904</v>
      </c>
      <c r="AI11" s="47">
        <v>196.71613376100143</v>
      </c>
      <c r="AJ11" s="47">
        <v>200.67552685558735</v>
      </c>
      <c r="AK11" s="47">
        <v>188.88428344684664</v>
      </c>
      <c r="AL11" s="47">
        <v>184.74824340705894</v>
      </c>
      <c r="AM11" s="47">
        <v>181.85206955154743</v>
      </c>
      <c r="AN11" s="47">
        <v>187.90260417408908</v>
      </c>
      <c r="AO11" s="16" t="str">
        <f t="shared" si="3"/>
        <v/>
      </c>
      <c r="AP11" s="47">
        <v>208.29213067579082</v>
      </c>
      <c r="AQ11" s="47">
        <v>194.57498273743758</v>
      </c>
      <c r="AR11" s="47">
        <v>186.76114454546402</v>
      </c>
      <c r="AS11" s="47">
        <v>184.44382811569497</v>
      </c>
      <c r="AT11" s="47">
        <v>189.03327639540046</v>
      </c>
      <c r="AU11" s="47">
        <v>176.61197780154023</v>
      </c>
      <c r="AV11" s="47">
        <v>173.10599294687205</v>
      </c>
      <c r="AW11" s="47">
        <v>170.79184235090241</v>
      </c>
      <c r="AX11" s="47">
        <v>177.27699435529308</v>
      </c>
      <c r="AY11" s="16" t="str">
        <f t="shared" si="4"/>
        <v/>
      </c>
    </row>
    <row r="12" spans="1:51" x14ac:dyDescent="0.3">
      <c r="A12" s="9">
        <v>10</v>
      </c>
      <c r="B12" s="51">
        <v>0.45697605697496219</v>
      </c>
      <c r="C12" s="52">
        <v>0.41780668066282273</v>
      </c>
      <c r="D12" s="52">
        <v>0.38482194271575787</v>
      </c>
      <c r="E12" s="52">
        <v>0.35666423959021476</v>
      </c>
      <c r="F12" s="52">
        <v>0.32496075162663984</v>
      </c>
      <c r="G12" s="52">
        <v>0.35666423959021476</v>
      </c>
      <c r="H12" s="52">
        <v>0.32496075162663984</v>
      </c>
      <c r="I12" s="52">
        <v>0.29246467646397589</v>
      </c>
      <c r="J12" s="52">
        <v>0.26587697860361448</v>
      </c>
      <c r="K12" s="16" t="str">
        <f t="shared" si="0"/>
        <v/>
      </c>
      <c r="L12" s="20">
        <v>9.9510000000000005</v>
      </c>
      <c r="M12" s="20">
        <v>10.7</v>
      </c>
      <c r="N12" s="20">
        <v>12.305</v>
      </c>
      <c r="O12" s="20">
        <v>15.3438</v>
      </c>
      <c r="P12" s="20">
        <v>22.106200000000001</v>
      </c>
      <c r="Q12" s="20">
        <v>11.77</v>
      </c>
      <c r="R12" s="20">
        <v>14.445</v>
      </c>
      <c r="S12" s="20">
        <v>17.655000000000001</v>
      </c>
      <c r="T12" s="20">
        <v>24.61</v>
      </c>
      <c r="U12" s="16" t="str">
        <f t="shared" si="1"/>
        <v/>
      </c>
      <c r="V12" s="47">
        <v>33.714343917570112</v>
      </c>
      <c r="W12" s="47">
        <v>33.785307989234838</v>
      </c>
      <c r="X12" s="47">
        <v>36.747511175019362</v>
      </c>
      <c r="Y12" s="47">
        <v>43.796400043346871</v>
      </c>
      <c r="Z12" s="47">
        <v>60.106170196769263</v>
      </c>
      <c r="AA12" s="47">
        <v>33.595564886807225</v>
      </c>
      <c r="AB12" s="47">
        <v>39.275571038547191</v>
      </c>
      <c r="AC12" s="47">
        <v>45.778199443595064</v>
      </c>
      <c r="AD12" s="47">
        <v>61.480208159411895</v>
      </c>
      <c r="AE12" s="16" t="str">
        <f t="shared" si="2"/>
        <v/>
      </c>
      <c r="AF12" s="47">
        <v>217.8498680584006</v>
      </c>
      <c r="AG12" s="47">
        <v>204.9831935288577</v>
      </c>
      <c r="AH12" s="47">
        <v>197.83942818741474</v>
      </c>
      <c r="AI12" s="47">
        <v>196.26668462393295</v>
      </c>
      <c r="AJ12" s="47">
        <v>202.16892555050572</v>
      </c>
      <c r="AK12" s="47">
        <v>187.82827021170846</v>
      </c>
      <c r="AL12" s="47">
        <v>184.93727486165761</v>
      </c>
      <c r="AM12" s="47">
        <v>183.24949052473227</v>
      </c>
      <c r="AN12" s="47">
        <v>190.92611643438951</v>
      </c>
      <c r="AO12" s="16" t="str">
        <f t="shared" si="3"/>
        <v/>
      </c>
      <c r="AP12" s="47">
        <v>203.7242439482043</v>
      </c>
      <c r="AQ12" s="47">
        <v>191.81871187941286</v>
      </c>
      <c r="AR12" s="47">
        <v>185.38837835133876</v>
      </c>
      <c r="AS12" s="47">
        <v>184.36618640101986</v>
      </c>
      <c r="AT12" s="47">
        <v>190.83280069096466</v>
      </c>
      <c r="AU12" s="47">
        <v>175.92777198879534</v>
      </c>
      <c r="AV12" s="47">
        <v>173.60115000211655</v>
      </c>
      <c r="AW12" s="47">
        <v>172.43886948071071</v>
      </c>
      <c r="AX12" s="47">
        <v>180.51053846396167</v>
      </c>
      <c r="AY12" s="16" t="str">
        <f t="shared" si="4"/>
        <v/>
      </c>
    </row>
    <row r="13" spans="1:51" x14ac:dyDescent="0.3">
      <c r="A13" s="9">
        <v>11</v>
      </c>
      <c r="B13" s="51">
        <v>0.43570957450658893</v>
      </c>
      <c r="C13" s="52">
        <v>0.39836303954888125</v>
      </c>
      <c r="D13" s="52">
        <v>0.36691332590028541</v>
      </c>
      <c r="E13" s="52">
        <v>0.34006600937099635</v>
      </c>
      <c r="F13" s="52">
        <v>0.30983791964912977</v>
      </c>
      <c r="G13" s="52">
        <v>0.34006600937099635</v>
      </c>
      <c r="H13" s="52">
        <v>0.30983791964912977</v>
      </c>
      <c r="I13" s="52">
        <v>0.27885412768421713</v>
      </c>
      <c r="J13" s="52">
        <v>0.25350375244019713</v>
      </c>
      <c r="K13" s="16" t="str">
        <f t="shared" si="0"/>
        <v/>
      </c>
      <c r="L13" s="20">
        <v>10.946099999999999</v>
      </c>
      <c r="M13" s="20">
        <v>11.77</v>
      </c>
      <c r="N13" s="20">
        <v>13.535500000000001</v>
      </c>
      <c r="O13" s="20">
        <v>16.87818</v>
      </c>
      <c r="P13" s="20">
        <v>24.31682</v>
      </c>
      <c r="Q13" s="20">
        <v>12.946999999999999</v>
      </c>
      <c r="R13" s="20">
        <v>15.8895</v>
      </c>
      <c r="S13" s="20">
        <v>19.420500000000001</v>
      </c>
      <c r="T13" s="20">
        <v>27.071000000000002</v>
      </c>
      <c r="U13" s="16" t="str">
        <f t="shared" si="1"/>
        <v/>
      </c>
      <c r="V13" s="47">
        <v>35.671752137121629</v>
      </c>
      <c r="W13" s="47">
        <v>35.949597244611098</v>
      </c>
      <c r="X13" s="47">
        <v>39.266884129644382</v>
      </c>
      <c r="Y13" s="47">
        <v>46.952233197316318</v>
      </c>
      <c r="Z13" s="47">
        <v>64.654192045816046</v>
      </c>
      <c r="AA13" s="47">
        <v>36.016357403799127</v>
      </c>
      <c r="AB13" s="47">
        <v>42.247414937972735</v>
      </c>
      <c r="AC13" s="47">
        <v>49.396936820427698</v>
      </c>
      <c r="AD13" s="47">
        <v>66.497390370131697</v>
      </c>
      <c r="AE13" s="16" t="str">
        <f t="shared" si="2"/>
        <v/>
      </c>
      <c r="AF13" s="47">
        <v>214.38105351665175</v>
      </c>
      <c r="AG13" s="47">
        <v>203.00899012029794</v>
      </c>
      <c r="AH13" s="47">
        <v>197.05587552732536</v>
      </c>
      <c r="AI13" s="47">
        <v>196.65133404482592</v>
      </c>
      <c r="AJ13" s="47">
        <v>204.31694008157098</v>
      </c>
      <c r="AK13" s="47">
        <v>187.60487358446332</v>
      </c>
      <c r="AL13" s="47">
        <v>185.78143117697792</v>
      </c>
      <c r="AM13" s="47">
        <v>185.15597464955994</v>
      </c>
      <c r="AN13" s="47">
        <v>194.35860287211688</v>
      </c>
      <c r="AO13" s="16" t="str">
        <f t="shared" si="3"/>
        <v/>
      </c>
      <c r="AP13" s="47">
        <v>200.79401867439407</v>
      </c>
      <c r="AQ13" s="47">
        <v>190.27462713026119</v>
      </c>
      <c r="AR13" s="47">
        <v>184.96071054948393</v>
      </c>
      <c r="AS13" s="47">
        <v>185.05314193162101</v>
      </c>
      <c r="AT13" s="47">
        <v>193.23158605000361</v>
      </c>
      <c r="AU13" s="47">
        <v>176.00668147125842</v>
      </c>
      <c r="AV13" s="47">
        <v>174.6960771454105</v>
      </c>
      <c r="AW13" s="47">
        <v>174.55125308515335</v>
      </c>
      <c r="AX13" s="47">
        <v>184.11718793749685</v>
      </c>
      <c r="AY13" s="16" t="str">
        <f t="shared" si="4"/>
        <v/>
      </c>
    </row>
    <row r="14" spans="1:51" x14ac:dyDescent="0.3">
      <c r="A14" s="9">
        <v>12</v>
      </c>
      <c r="B14" s="51">
        <v>0.41716015774158821</v>
      </c>
      <c r="C14" s="52">
        <v>0.38140357279230908</v>
      </c>
      <c r="D14" s="52">
        <v>0.35129276441396901</v>
      </c>
      <c r="E14" s="52">
        <v>0.32558841579831277</v>
      </c>
      <c r="F14" s="52">
        <v>0.29664722328290705</v>
      </c>
      <c r="G14" s="52">
        <v>0.32558841579831277</v>
      </c>
      <c r="H14" s="52">
        <v>0.29664722328290705</v>
      </c>
      <c r="I14" s="52">
        <v>0.26698250095461656</v>
      </c>
      <c r="J14" s="52">
        <v>0.2427113645041967</v>
      </c>
      <c r="K14" s="16" t="str">
        <f t="shared" si="0"/>
        <v/>
      </c>
      <c r="L14" s="20">
        <v>11.9412</v>
      </c>
      <c r="M14" s="20">
        <v>12.84</v>
      </c>
      <c r="N14" s="20">
        <v>14.766</v>
      </c>
      <c r="O14" s="20">
        <v>18.412559999999999</v>
      </c>
      <c r="P14" s="20">
        <v>26.527439999999999</v>
      </c>
      <c r="Q14" s="20">
        <v>14.124000000000001</v>
      </c>
      <c r="R14" s="20">
        <v>17.334</v>
      </c>
      <c r="S14" s="20">
        <v>21.186</v>
      </c>
      <c r="T14" s="20">
        <v>29.532</v>
      </c>
      <c r="U14" s="16" t="str">
        <f t="shared" si="1"/>
        <v/>
      </c>
      <c r="V14" s="47">
        <v>37.662105506455198</v>
      </c>
      <c r="W14" s="47">
        <v>38.131071331471503</v>
      </c>
      <c r="X14" s="47">
        <v>41.79462287580585</v>
      </c>
      <c r="Y14" s="47">
        <v>50.110310038470871</v>
      </c>
      <c r="Z14" s="47">
        <v>69.19668897004901</v>
      </c>
      <c r="AA14" s="47">
        <v>38.438871019747531</v>
      </c>
      <c r="AB14" s="47">
        <v>45.215648649354385</v>
      </c>
      <c r="AC14" s="47">
        <v>53.006980446036621</v>
      </c>
      <c r="AD14" s="47">
        <v>71.499781502455761</v>
      </c>
      <c r="AE14" s="16" t="str">
        <f t="shared" si="2"/>
        <v/>
      </c>
      <c r="AF14" s="47">
        <v>212.16261624166171</v>
      </c>
      <c r="AG14" s="47">
        <v>201.97615412148286</v>
      </c>
      <c r="AH14" s="47">
        <v>197.01533988114215</v>
      </c>
      <c r="AI14" s="47">
        <v>197.64248971036929</v>
      </c>
      <c r="AJ14" s="47">
        <v>206.9442033681002</v>
      </c>
      <c r="AK14" s="47">
        <v>187.98755090235863</v>
      </c>
      <c r="AL14" s="47">
        <v>187.10642017124559</v>
      </c>
      <c r="AM14" s="47">
        <v>187.43877832798833</v>
      </c>
      <c r="AN14" s="47">
        <v>198.09442869786577</v>
      </c>
      <c r="AO14" s="16" t="str">
        <f t="shared" si="3"/>
        <v/>
      </c>
      <c r="AP14" s="47">
        <v>199.01290299983759</v>
      </c>
      <c r="AQ14" s="47">
        <v>189.59464327420434</v>
      </c>
      <c r="AR14" s="47">
        <v>185.21438348829091</v>
      </c>
      <c r="AS14" s="47">
        <v>186.29571130369223</v>
      </c>
      <c r="AT14" s="47">
        <v>196.06869336827626</v>
      </c>
      <c r="AU14" s="47">
        <v>176.64077249568155</v>
      </c>
      <c r="AV14" s="47">
        <v>176.23091017142164</v>
      </c>
      <c r="AW14" s="47">
        <v>177.00735053676021</v>
      </c>
      <c r="AX14" s="47">
        <v>188.00023780019751</v>
      </c>
      <c r="AY14" s="16" t="str">
        <f t="shared" si="4"/>
        <v/>
      </c>
    </row>
    <row r="15" spans="1:51" x14ac:dyDescent="0.3">
      <c r="A15" s="9">
        <v>13</v>
      </c>
      <c r="B15" s="51">
        <v>0.40079451540119654</v>
      </c>
      <c r="C15" s="52">
        <v>0.3664406997953798</v>
      </c>
      <c r="D15" s="52">
        <v>0.33751117086416554</v>
      </c>
      <c r="E15" s="52">
        <v>0.3128152315326414</v>
      </c>
      <c r="F15" s="52">
        <v>0.28500943317418437</v>
      </c>
      <c r="G15" s="52">
        <v>0.3128152315326414</v>
      </c>
      <c r="H15" s="52">
        <v>0.28500943317418437</v>
      </c>
      <c r="I15" s="52">
        <v>0.25650848985676578</v>
      </c>
      <c r="J15" s="52">
        <v>0.23318953623342342</v>
      </c>
      <c r="K15" s="16" t="str">
        <f t="shared" si="0"/>
        <v/>
      </c>
      <c r="L15" s="20">
        <v>12.936299999999999</v>
      </c>
      <c r="M15" s="20">
        <v>13.91</v>
      </c>
      <c r="N15" s="20">
        <v>15.996499999999999</v>
      </c>
      <c r="O15" s="20">
        <v>19.946940000000001</v>
      </c>
      <c r="P15" s="20">
        <v>28.738060000000001</v>
      </c>
      <c r="Q15" s="20">
        <v>15.301</v>
      </c>
      <c r="R15" s="20">
        <v>18.778500000000001</v>
      </c>
      <c r="S15" s="20">
        <v>22.951499999999999</v>
      </c>
      <c r="T15" s="20">
        <v>31.992999999999999</v>
      </c>
      <c r="U15" s="16" t="str">
        <f t="shared" si="1"/>
        <v/>
      </c>
      <c r="V15" s="47">
        <v>39.673975363614268</v>
      </c>
      <c r="W15" s="47">
        <v>40.322903036116337</v>
      </c>
      <c r="X15" s="47">
        <v>44.326230790467712</v>
      </c>
      <c r="Y15" s="47">
        <v>53.267429604100982</v>
      </c>
      <c r="Z15" s="47">
        <v>73.731666248835424</v>
      </c>
      <c r="AA15" s="47">
        <v>40.860650323926833</v>
      </c>
      <c r="AB15" s="47">
        <v>48.178968749239026</v>
      </c>
      <c r="AC15" s="47">
        <v>56.608088236102276</v>
      </c>
      <c r="AD15" s="47">
        <v>76.48800029310469</v>
      </c>
      <c r="AE15" s="16" t="str">
        <f t="shared" si="2"/>
        <v/>
      </c>
      <c r="AF15" s="47">
        <v>210.85660848389108</v>
      </c>
      <c r="AG15" s="47">
        <v>201.6390379763007</v>
      </c>
      <c r="AH15" s="47">
        <v>197.52895214128648</v>
      </c>
      <c r="AI15" s="47">
        <v>199.08887638147894</v>
      </c>
      <c r="AJ15" s="47">
        <v>209.93300398950194</v>
      </c>
      <c r="AK15" s="47">
        <v>188.82564366763668</v>
      </c>
      <c r="AL15" s="47">
        <v>188.79510228411337</v>
      </c>
      <c r="AM15" s="47">
        <v>190.00783498670017</v>
      </c>
      <c r="AN15" s="47">
        <v>202.06148634508159</v>
      </c>
      <c r="AO15" s="16" t="str">
        <f t="shared" si="3"/>
        <v/>
      </c>
      <c r="AP15" s="47">
        <v>198.07000200351123</v>
      </c>
      <c r="AQ15" s="47">
        <v>189.55298982141275</v>
      </c>
      <c r="AR15" s="47">
        <v>185.9759330289294</v>
      </c>
      <c r="AS15" s="47">
        <v>187.95503273722881</v>
      </c>
      <c r="AT15" s="47">
        <v>199.23614526098933</v>
      </c>
      <c r="AU15" s="47">
        <v>177.69180002338652</v>
      </c>
      <c r="AV15" s="47">
        <v>178.09824355560076</v>
      </c>
      <c r="AW15" s="47">
        <v>179.72466363195852</v>
      </c>
      <c r="AX15" s="47">
        <v>192.09371654496761</v>
      </c>
      <c r="AY15" s="16" t="str">
        <f t="shared" si="4"/>
        <v/>
      </c>
    </row>
    <row r="16" spans="1:51" x14ac:dyDescent="0.3">
      <c r="A16" s="9">
        <v>14</v>
      </c>
      <c r="B16" s="51">
        <v>0.38621525886145047</v>
      </c>
      <c r="C16" s="52">
        <v>0.35311109381618339</v>
      </c>
      <c r="D16" s="52">
        <v>0.32523390219911619</v>
      </c>
      <c r="E16" s="52">
        <v>0.30143629959918083</v>
      </c>
      <c r="F16" s="52">
        <v>0.27464196185703144</v>
      </c>
      <c r="G16" s="52">
        <v>0.30143629959918083</v>
      </c>
      <c r="H16" s="52">
        <v>0.27464196185703144</v>
      </c>
      <c r="I16" s="52">
        <v>0.24717776567132829</v>
      </c>
      <c r="J16" s="52">
        <v>0.22470705970120758</v>
      </c>
      <c r="K16" s="16" t="str">
        <f t="shared" si="0"/>
        <v/>
      </c>
      <c r="L16" s="20">
        <v>13.9314</v>
      </c>
      <c r="M16" s="20">
        <v>14.98</v>
      </c>
      <c r="N16" s="20">
        <v>17.227</v>
      </c>
      <c r="O16" s="20">
        <v>21.48132</v>
      </c>
      <c r="P16" s="20">
        <v>30.94868</v>
      </c>
      <c r="Q16" s="20">
        <v>16.478000000000002</v>
      </c>
      <c r="R16" s="20">
        <v>20.222999999999999</v>
      </c>
      <c r="S16" s="20">
        <v>24.716999999999999</v>
      </c>
      <c r="T16" s="20">
        <v>34.454000000000001</v>
      </c>
      <c r="U16" s="16" t="str">
        <f t="shared" si="1"/>
        <v/>
      </c>
      <c r="V16" s="47">
        <v>41.700033590747715</v>
      </c>
      <c r="W16" s="47">
        <v>42.520740327947607</v>
      </c>
      <c r="X16" s="47">
        <v>46.85890155259132</v>
      </c>
      <c r="Y16" s="47">
        <v>56.421683863726081</v>
      </c>
      <c r="Z16" s="47">
        <v>78.258114836591886</v>
      </c>
      <c r="AA16" s="47">
        <v>43.280231694629499</v>
      </c>
      <c r="AB16" s="47">
        <v>51.136715890318996</v>
      </c>
      <c r="AC16" s="47">
        <v>60.200352675720083</v>
      </c>
      <c r="AD16" s="47">
        <v>81.46280596143373</v>
      </c>
      <c r="AE16" s="16" t="str">
        <f t="shared" si="2"/>
        <v/>
      </c>
      <c r="AF16" s="47">
        <v>210.23744158503385</v>
      </c>
      <c r="AG16" s="47">
        <v>201.83110890883415</v>
      </c>
      <c r="AH16" s="47">
        <v>198.467211774904</v>
      </c>
      <c r="AI16" s="47">
        <v>200.88589304319254</v>
      </c>
      <c r="AJ16" s="47">
        <v>213.20130574115231</v>
      </c>
      <c r="AK16" s="47">
        <v>190.01491849262629</v>
      </c>
      <c r="AL16" s="47">
        <v>190.76573059109231</v>
      </c>
      <c r="AM16" s="47">
        <v>192.79979974092257</v>
      </c>
      <c r="AN16" s="47">
        <v>206.20881975403691</v>
      </c>
      <c r="AO16" s="16" t="str">
        <f t="shared" si="3"/>
        <v/>
      </c>
      <c r="AP16" s="47">
        <v>197.75782330137324</v>
      </c>
      <c r="AQ16" s="47">
        <v>189.99664300205524</v>
      </c>
      <c r="AR16" s="47">
        <v>187.12645310194048</v>
      </c>
      <c r="AS16" s="47">
        <v>189.9351210311178</v>
      </c>
      <c r="AT16" s="47">
        <v>202.65872562053679</v>
      </c>
      <c r="AU16" s="47">
        <v>179.06414648055156</v>
      </c>
      <c r="AV16" s="47">
        <v>180.22315047047681</v>
      </c>
      <c r="AW16" s="47">
        <v>182.64519702915524</v>
      </c>
      <c r="AX16" s="47">
        <v>196.35103401193828</v>
      </c>
      <c r="AY16" s="16" t="str">
        <f t="shared" si="4"/>
        <v/>
      </c>
    </row>
    <row r="17" spans="1:51" x14ac:dyDescent="0.3">
      <c r="A17" s="9">
        <v>15</v>
      </c>
      <c r="B17" s="51">
        <v>0.37311938808589057</v>
      </c>
      <c r="C17" s="52">
        <v>0.34113772624995703</v>
      </c>
      <c r="D17" s="52">
        <v>0.31420580049338159</v>
      </c>
      <c r="E17" s="52">
        <v>0.29121513216459755</v>
      </c>
      <c r="F17" s="52">
        <v>0.26532934263885549</v>
      </c>
      <c r="G17" s="52">
        <v>0.29121513216459755</v>
      </c>
      <c r="H17" s="52">
        <v>0.26532934263885549</v>
      </c>
      <c r="I17" s="52">
        <v>0.2387964083749699</v>
      </c>
      <c r="J17" s="52">
        <v>0.21708764397724534</v>
      </c>
      <c r="K17" s="16" t="str">
        <f t="shared" si="0"/>
        <v/>
      </c>
      <c r="L17" s="20">
        <v>14.926500000000001</v>
      </c>
      <c r="M17" s="20">
        <v>16.05</v>
      </c>
      <c r="N17" s="20">
        <v>18.4575</v>
      </c>
      <c r="O17" s="20">
        <v>23.015699999999999</v>
      </c>
      <c r="P17" s="20">
        <v>33.159300000000002</v>
      </c>
      <c r="Q17" s="20">
        <v>17.655000000000001</v>
      </c>
      <c r="R17" s="20">
        <v>21.6675</v>
      </c>
      <c r="S17" s="20">
        <v>26.482500000000002</v>
      </c>
      <c r="T17" s="20">
        <v>36.914999999999999</v>
      </c>
      <c r="U17" s="16" t="str">
        <f t="shared" si="1"/>
        <v/>
      </c>
      <c r="V17" s="47">
        <v>43.735418546454</v>
      </c>
      <c r="W17" s="47">
        <v>44.721730079115886</v>
      </c>
      <c r="X17" s="47">
        <v>49.390850591854182</v>
      </c>
      <c r="Y17" s="47">
        <v>59.571937875388926</v>
      </c>
      <c r="Z17" s="47">
        <v>82.775595094871534</v>
      </c>
      <c r="AA17" s="47">
        <v>45.696744534817171</v>
      </c>
      <c r="AB17" s="47">
        <v>54.088602796745676</v>
      </c>
      <c r="AC17" s="47">
        <v>63.784038198632267</v>
      </c>
      <c r="AD17" s="47">
        <v>86.424993538415492</v>
      </c>
      <c r="AE17" s="16" t="str">
        <f t="shared" si="2"/>
        <v/>
      </c>
      <c r="AF17" s="47">
        <v>210.14862021025996</v>
      </c>
      <c r="AG17" s="47">
        <v>202.43535052688316</v>
      </c>
      <c r="AH17" s="47">
        <v>199.73826251720735</v>
      </c>
      <c r="AI17" s="47">
        <v>202.95882599158546</v>
      </c>
      <c r="AJ17" s="47">
        <v>216.69013625906459</v>
      </c>
      <c r="AK17" s="47">
        <v>191.48088034686828</v>
      </c>
      <c r="AL17" s="47">
        <v>192.9594587667724</v>
      </c>
      <c r="AM17" s="47">
        <v>195.76877706614786</v>
      </c>
      <c r="AN17" s="47">
        <v>210.49937024857101</v>
      </c>
      <c r="AO17" s="16" t="str">
        <f t="shared" si="3"/>
        <v/>
      </c>
      <c r="AP17" s="47">
        <v>197.93245322408967</v>
      </c>
      <c r="AQ17" s="47">
        <v>190.81810366234785</v>
      </c>
      <c r="AR17" s="47">
        <v>188.58162591785745</v>
      </c>
      <c r="AS17" s="47">
        <v>192.16744070086298</v>
      </c>
      <c r="AT17" s="47">
        <v>206.28239189331541</v>
      </c>
      <c r="AU17" s="47">
        <v>180.68949505614583</v>
      </c>
      <c r="AV17" s="47">
        <v>182.55171440102325</v>
      </c>
      <c r="AW17" s="47">
        <v>185.72695113147745</v>
      </c>
      <c r="AX17" s="47">
        <v>200.73832914019724</v>
      </c>
      <c r="AY17" s="16" t="str">
        <f t="shared" si="4"/>
        <v/>
      </c>
    </row>
    <row r="18" spans="1:51" x14ac:dyDescent="0.3">
      <c r="A18" s="9">
        <v>16</v>
      </c>
      <c r="B18" s="51">
        <v>0.36127129405093905</v>
      </c>
      <c r="C18" s="52">
        <v>0.33030518313228696</v>
      </c>
      <c r="D18" s="52">
        <v>0.30422845814815919</v>
      </c>
      <c r="E18" s="52">
        <v>0.28196783925926944</v>
      </c>
      <c r="F18" s="52">
        <v>0.25690403132511219</v>
      </c>
      <c r="G18" s="52">
        <v>0.28196783925926944</v>
      </c>
      <c r="H18" s="52">
        <v>0.25690403132511219</v>
      </c>
      <c r="I18" s="52">
        <v>0.23121362819260105</v>
      </c>
      <c r="J18" s="52">
        <v>0.21019420744781897</v>
      </c>
      <c r="K18" s="16" t="str">
        <f t="shared" si="0"/>
        <v/>
      </c>
      <c r="L18" s="20">
        <v>15.9216</v>
      </c>
      <c r="M18" s="20">
        <v>17.12</v>
      </c>
      <c r="N18" s="20">
        <v>19.687999999999999</v>
      </c>
      <c r="O18" s="20">
        <v>24.550080000000001</v>
      </c>
      <c r="P18" s="20">
        <v>35.36992</v>
      </c>
      <c r="Q18" s="20">
        <v>18.832000000000001</v>
      </c>
      <c r="R18" s="20">
        <v>23.111999999999998</v>
      </c>
      <c r="S18" s="20">
        <v>28.248000000000001</v>
      </c>
      <c r="T18" s="20">
        <v>39.375999999999998</v>
      </c>
      <c r="U18" s="16" t="str">
        <f t="shared" si="1"/>
        <v/>
      </c>
      <c r="V18" s="47">
        <v>45.776816616949802</v>
      </c>
      <c r="W18" s="47">
        <v>46.923962463608696</v>
      </c>
      <c r="X18" s="47">
        <v>51.920932621918205</v>
      </c>
      <c r="Y18" s="47">
        <v>62.717532709628863</v>
      </c>
      <c r="Z18" s="47">
        <v>87.284001711749795</v>
      </c>
      <c r="AA18" s="47">
        <v>48.109683389533998</v>
      </c>
      <c r="AB18" s="47">
        <v>57.03456065385393</v>
      </c>
      <c r="AC18" s="47">
        <v>67.359492898569002</v>
      </c>
      <c r="AD18" s="47">
        <v>91.375342654742326</v>
      </c>
      <c r="AE18" s="16" t="str">
        <f t="shared" si="2"/>
        <v/>
      </c>
      <c r="AF18" s="47">
        <v>210.47807751088337</v>
      </c>
      <c r="AG18" s="47">
        <v>203.36705793900722</v>
      </c>
      <c r="AH18" s="47">
        <v>201.27508159188073</v>
      </c>
      <c r="AI18" s="47">
        <v>205.25284078445401</v>
      </c>
      <c r="AJ18" s="47">
        <v>220.35598651012066</v>
      </c>
      <c r="AK18" s="47">
        <v>193.16882174653563</v>
      </c>
      <c r="AL18" s="47">
        <v>195.33280796958311</v>
      </c>
      <c r="AM18" s="47">
        <v>198.88067177378457</v>
      </c>
      <c r="AN18" s="47">
        <v>214.90552542305986</v>
      </c>
      <c r="AO18" s="16" t="str">
        <f t="shared" si="3"/>
        <v/>
      </c>
      <c r="AP18" s="47">
        <v>198.49085580205022</v>
      </c>
      <c r="AQ18" s="47">
        <v>191.93957511555175</v>
      </c>
      <c r="AR18" s="47">
        <v>190.27994717767393</v>
      </c>
      <c r="AS18" s="47">
        <v>194.60171012905593</v>
      </c>
      <c r="AT18" s="47">
        <v>210.06729299490422</v>
      </c>
      <c r="AU18" s="47">
        <v>182.51769109113758</v>
      </c>
      <c r="AV18" s="47">
        <v>185.04411445436673</v>
      </c>
      <c r="AW18" s="47">
        <v>188.93874034825518</v>
      </c>
      <c r="AX18" s="47">
        <v>205.23038936619156</v>
      </c>
      <c r="AY18" s="16" t="str">
        <f t="shared" si="4"/>
        <v/>
      </c>
    </row>
    <row r="19" spans="1:51" x14ac:dyDescent="0.3">
      <c r="A19" s="9">
        <v>17</v>
      </c>
      <c r="B19" s="51">
        <v>0.35048463644131733</v>
      </c>
      <c r="C19" s="52">
        <v>0.32044309617491856</v>
      </c>
      <c r="D19" s="52">
        <v>0.29514495700321464</v>
      </c>
      <c r="E19" s="52">
        <v>0.27354898453956467</v>
      </c>
      <c r="F19" s="52">
        <v>0.249233519247159</v>
      </c>
      <c r="G19" s="52">
        <v>0.27354898453956467</v>
      </c>
      <c r="H19" s="52">
        <v>0.249233519247159</v>
      </c>
      <c r="I19" s="52">
        <v>0.2243101673224431</v>
      </c>
      <c r="J19" s="52">
        <v>0.20391833392949368</v>
      </c>
      <c r="K19" s="16" t="str">
        <f t="shared" si="0"/>
        <v/>
      </c>
      <c r="L19" s="20">
        <v>16.916699999999999</v>
      </c>
      <c r="M19" s="20">
        <v>18.190000000000001</v>
      </c>
      <c r="N19" s="20">
        <v>20.918500000000002</v>
      </c>
      <c r="O19" s="20">
        <v>26.08446</v>
      </c>
      <c r="P19" s="20">
        <v>37.580539999999999</v>
      </c>
      <c r="Q19" s="20">
        <v>20.009</v>
      </c>
      <c r="R19" s="20">
        <v>24.5565</v>
      </c>
      <c r="S19" s="20">
        <v>30.013500000000001</v>
      </c>
      <c r="T19" s="20">
        <v>41.837000000000003</v>
      </c>
      <c r="U19" s="16" t="str">
        <f t="shared" si="1"/>
        <v/>
      </c>
      <c r="V19" s="47">
        <v>47.821920296179677</v>
      </c>
      <c r="W19" s="47">
        <v>49.126140264482792</v>
      </c>
      <c r="X19" s="47">
        <v>54.448413519688245</v>
      </c>
      <c r="Y19" s="47">
        <v>65.858108997303091</v>
      </c>
      <c r="Z19" s="47">
        <v>91.783426448390912</v>
      </c>
      <c r="AA19" s="47">
        <v>50.518772592073503</v>
      </c>
      <c r="AB19" s="47">
        <v>59.974649421746236</v>
      </c>
      <c r="AC19" s="47">
        <v>70.927099664928463</v>
      </c>
      <c r="AD19" s="47">
        <v>96.314593472258537</v>
      </c>
      <c r="AE19" s="16" t="str">
        <f t="shared" si="2"/>
        <v/>
      </c>
      <c r="AF19" s="47">
        <v>211.14339442096741</v>
      </c>
      <c r="AG19" s="47">
        <v>204.56335831350444</v>
      </c>
      <c r="AH19" s="47">
        <v>203.02758170439043</v>
      </c>
      <c r="AI19" s="47">
        <v>207.72675499103971</v>
      </c>
      <c r="AJ19" s="47">
        <v>224.16603828957363</v>
      </c>
      <c r="AK19" s="47">
        <v>195.03762950185202</v>
      </c>
      <c r="AL19" s="47">
        <v>197.85293368805523</v>
      </c>
      <c r="AM19" s="47">
        <v>202.10960865365101</v>
      </c>
      <c r="AN19" s="47">
        <v>219.40628103500987</v>
      </c>
      <c r="AO19" s="16" t="str">
        <f t="shared" si="3"/>
        <v/>
      </c>
      <c r="AP19" s="47">
        <v>199.35726997174882</v>
      </c>
      <c r="AQ19" s="47">
        <v>193.30332686074635</v>
      </c>
      <c r="AR19" s="47">
        <v>192.17546764996467</v>
      </c>
      <c r="AS19" s="47">
        <v>197.20018057596388</v>
      </c>
      <c r="AT19" s="47">
        <v>213.98338611172696</v>
      </c>
      <c r="AU19" s="47">
        <v>184.51105508677622</v>
      </c>
      <c r="AV19" s="47">
        <v>187.67028151020861</v>
      </c>
      <c r="AW19" s="47">
        <v>192.25690962238022</v>
      </c>
      <c r="AX19" s="47">
        <v>209.80804955404429</v>
      </c>
      <c r="AY19" s="16" t="str">
        <f t="shared" si="4"/>
        <v/>
      </c>
    </row>
    <row r="20" spans="1:51" x14ac:dyDescent="0.3">
      <c r="A20" s="9">
        <v>18</v>
      </c>
      <c r="B20" s="51">
        <v>0.3406098424952777</v>
      </c>
      <c r="C20" s="52">
        <v>0.31141471313853963</v>
      </c>
      <c r="D20" s="52">
        <v>0.28682934104865493</v>
      </c>
      <c r="E20" s="52">
        <v>0.26584182828899727</v>
      </c>
      <c r="F20" s="52">
        <v>0.2422114435521974</v>
      </c>
      <c r="G20" s="52">
        <v>0.26584182828899727</v>
      </c>
      <c r="H20" s="52">
        <v>0.2422114435521974</v>
      </c>
      <c r="I20" s="52">
        <v>0.21799029919697765</v>
      </c>
      <c r="J20" s="52">
        <v>0.19817299926997969</v>
      </c>
      <c r="K20" s="16" t="str">
        <f t="shared" si="0"/>
        <v/>
      </c>
      <c r="L20" s="20">
        <v>17.911799999999999</v>
      </c>
      <c r="M20" s="20">
        <v>19.260000000000002</v>
      </c>
      <c r="N20" s="20">
        <v>22.149000000000001</v>
      </c>
      <c r="O20" s="20">
        <v>27.618839999999999</v>
      </c>
      <c r="P20" s="20">
        <v>39.791159999999998</v>
      </c>
      <c r="Q20" s="20">
        <v>21.186</v>
      </c>
      <c r="R20" s="20">
        <v>26.001000000000001</v>
      </c>
      <c r="S20" s="20">
        <v>31.779</v>
      </c>
      <c r="T20" s="20">
        <v>44.298000000000002</v>
      </c>
      <c r="U20" s="16" t="str">
        <f t="shared" si="1"/>
        <v/>
      </c>
      <c r="V20" s="47">
        <v>49.869095271038802</v>
      </c>
      <c r="W20" s="47">
        <v>51.327374563495979</v>
      </c>
      <c r="X20" s="47">
        <v>56.97282947362509</v>
      </c>
      <c r="Y20" s="47">
        <v>68.993498753799756</v>
      </c>
      <c r="Z20" s="47">
        <v>96.274075906214819</v>
      </c>
      <c r="AA20" s="47">
        <v>52.923883283946822</v>
      </c>
      <c r="AB20" s="47">
        <v>62.90900410135044</v>
      </c>
      <c r="AC20" s="47">
        <v>74.487248960526159</v>
      </c>
      <c r="AD20" s="47">
        <v>101.24343666134789</v>
      </c>
      <c r="AE20" s="16" t="str">
        <f t="shared" si="2"/>
        <v/>
      </c>
      <c r="AF20" s="47">
        <v>212.08256524463332</v>
      </c>
      <c r="AG20" s="47">
        <v>205.97657245012365</v>
      </c>
      <c r="AH20" s="47">
        <v>204.95755588671244</v>
      </c>
      <c r="AI20" s="47">
        <v>210.34902085196259</v>
      </c>
      <c r="AJ20" s="47">
        <v>228.09506137734368</v>
      </c>
      <c r="AK20" s="47">
        <v>197.05578821965415</v>
      </c>
      <c r="AL20" s="47">
        <v>200.49454647219153</v>
      </c>
      <c r="AM20" s="47">
        <v>205.43558568332986</v>
      </c>
      <c r="AN20" s="47">
        <v>223.98537121558675</v>
      </c>
      <c r="AO20" s="16" t="str">
        <f t="shared" si="3"/>
        <v/>
      </c>
      <c r="AP20" s="47">
        <v>200.47471178689233</v>
      </c>
      <c r="AQ20" s="47">
        <v>194.8655909027168</v>
      </c>
      <c r="AR20" s="47">
        <v>194.23314797753454</v>
      </c>
      <c r="AS20" s="47">
        <v>199.93394603988369</v>
      </c>
      <c r="AT20" s="47">
        <v>218.00758762846684</v>
      </c>
      <c r="AU20" s="47">
        <v>186.64071340757516</v>
      </c>
      <c r="AV20" s="47">
        <v>190.40707272331466</v>
      </c>
      <c r="AW20" s="47">
        <v>195.66318272356014</v>
      </c>
      <c r="AX20" s="47">
        <v>214.45647890924656</v>
      </c>
      <c r="AY20" s="16" t="str">
        <f t="shared" si="4"/>
        <v/>
      </c>
    </row>
    <row r="21" spans="1:51" x14ac:dyDescent="0.3">
      <c r="A21" s="9">
        <v>19</v>
      </c>
      <c r="B21" s="51">
        <v>0.33152527620425465</v>
      </c>
      <c r="C21" s="52">
        <v>0.30310882395817579</v>
      </c>
      <c r="D21" s="52">
        <v>0.27917917996147773</v>
      </c>
      <c r="E21" s="52">
        <v>0.25875143508624765</v>
      </c>
      <c r="F21" s="52">
        <v>0.23575130752302567</v>
      </c>
      <c r="G21" s="52">
        <v>0.25875143508624765</v>
      </c>
      <c r="H21" s="52">
        <v>0.23575130752302567</v>
      </c>
      <c r="I21" s="52">
        <v>0.21217617677072298</v>
      </c>
      <c r="J21" s="52">
        <v>0.19288743342793011</v>
      </c>
      <c r="K21" s="16" t="str">
        <f t="shared" si="0"/>
        <v/>
      </c>
      <c r="L21" s="20">
        <v>18.9069</v>
      </c>
      <c r="M21" s="20">
        <v>20.329999999999998</v>
      </c>
      <c r="N21" s="20">
        <v>23.3795</v>
      </c>
      <c r="O21" s="20">
        <v>29.153220000000001</v>
      </c>
      <c r="P21" s="20">
        <v>42.001779999999997</v>
      </c>
      <c r="Q21" s="20">
        <v>22.363</v>
      </c>
      <c r="R21" s="20">
        <v>27.445499999999999</v>
      </c>
      <c r="S21" s="20">
        <v>33.544499999999999</v>
      </c>
      <c r="T21" s="20">
        <v>46.759</v>
      </c>
      <c r="U21" s="16" t="str">
        <f t="shared" si="1"/>
        <v/>
      </c>
      <c r="V21" s="47">
        <v>51.917168829693942</v>
      </c>
      <c r="W21" s="47">
        <v>53.527054479118839</v>
      </c>
      <c r="X21" s="47">
        <v>59.493897457107181</v>
      </c>
      <c r="Y21" s="47">
        <v>72.123657312129964</v>
      </c>
      <c r="Z21" s="47">
        <v>100.75622130104165</v>
      </c>
      <c r="AA21" s="47">
        <v>55.32498120177334</v>
      </c>
      <c r="AB21" s="47">
        <v>65.837801915007844</v>
      </c>
      <c r="AC21" s="47">
        <v>78.040323797218591</v>
      </c>
      <c r="AD21" s="47">
        <v>106.16251067716935</v>
      </c>
      <c r="AE21" s="16" t="str">
        <f t="shared" si="2"/>
        <v/>
      </c>
      <c r="AF21" s="47">
        <v>213.24802087818409</v>
      </c>
      <c r="AG21" s="47">
        <v>207.56986660269212</v>
      </c>
      <c r="AH21" s="47">
        <v>207.03533661838944</v>
      </c>
      <c r="AI21" s="47">
        <v>213.09505209748477</v>
      </c>
      <c r="AJ21" s="47">
        <v>232.12333502848563</v>
      </c>
      <c r="AK21" s="47">
        <v>199.19872023635796</v>
      </c>
      <c r="AL21" s="47">
        <v>203.23784782302818</v>
      </c>
      <c r="AM21" s="47">
        <v>208.84289064097845</v>
      </c>
      <c r="AN21" s="47">
        <v>228.63000139006215</v>
      </c>
      <c r="AO21" s="16" t="str">
        <f t="shared" si="3"/>
        <v/>
      </c>
      <c r="AP21" s="47">
        <v>201.79947489264575</v>
      </c>
      <c r="AQ21" s="47">
        <v>196.59256426910596</v>
      </c>
      <c r="AR21" s="47">
        <v>196.42578914594083</v>
      </c>
      <c r="AS21" s="47">
        <v>202.78048821331674</v>
      </c>
      <c r="AT21" s="47">
        <v>222.1218650742627</v>
      </c>
      <c r="AU21" s="47">
        <v>188.88415635218988</v>
      </c>
      <c r="AV21" s="47">
        <v>193.23637786880525</v>
      </c>
      <c r="AW21" s="47">
        <v>199.14321082350304</v>
      </c>
      <c r="AX21" s="47">
        <v>219.16402046625561</v>
      </c>
      <c r="AY21" s="16" t="str">
        <f t="shared" si="4"/>
        <v/>
      </c>
    </row>
    <row r="22" spans="1:51" x14ac:dyDescent="0.3">
      <c r="A22" s="9">
        <v>20</v>
      </c>
      <c r="B22" s="51">
        <v>0.3231308687268859</v>
      </c>
      <c r="C22" s="52">
        <v>0.29543393712172439</v>
      </c>
      <c r="D22" s="52">
        <v>0.27211020524369345</v>
      </c>
      <c r="E22" s="52">
        <v>0.25219970242098433</v>
      </c>
      <c r="F22" s="52">
        <v>0.2297819510946745</v>
      </c>
      <c r="G22" s="52">
        <v>0.25219970242098433</v>
      </c>
      <c r="H22" s="52">
        <v>0.2297819510946745</v>
      </c>
      <c r="I22" s="52">
        <v>0.20680375598520701</v>
      </c>
      <c r="J22" s="52">
        <v>0.18800341453200639</v>
      </c>
      <c r="K22" s="16" t="str">
        <f t="shared" si="0"/>
        <v/>
      </c>
      <c r="L22" s="20">
        <v>19.902000000000001</v>
      </c>
      <c r="M22" s="20">
        <v>21.4</v>
      </c>
      <c r="N22" s="20">
        <v>24.61</v>
      </c>
      <c r="O22" s="20">
        <v>30.6876</v>
      </c>
      <c r="P22" s="20">
        <v>44.212400000000002</v>
      </c>
      <c r="Q22" s="20">
        <v>23.54</v>
      </c>
      <c r="R22" s="20">
        <v>28.89</v>
      </c>
      <c r="S22" s="20">
        <v>35.31</v>
      </c>
      <c r="T22" s="20">
        <v>49.22</v>
      </c>
      <c r="U22" s="16" t="str">
        <f t="shared" si="1"/>
        <v/>
      </c>
      <c r="V22" s="47">
        <v>53.965291419906386</v>
      </c>
      <c r="W22" s="47">
        <v>55.724761859861708</v>
      </c>
      <c r="X22" s="47">
        <v>62.011456915206082</v>
      </c>
      <c r="Y22" s="47">
        <v>75.248619570339969</v>
      </c>
      <c r="Z22" s="47">
        <v>105.2301673842961</v>
      </c>
      <c r="AA22" s="47">
        <v>57.722093115323545</v>
      </c>
      <c r="AB22" s="47">
        <v>68.761241998450984</v>
      </c>
      <c r="AC22" s="47">
        <v>81.58669171833624</v>
      </c>
      <c r="AD22" s="47">
        <v>111.07240276937856</v>
      </c>
      <c r="AE22" s="16" t="str">
        <f t="shared" si="2"/>
        <v/>
      </c>
      <c r="AF22" s="47">
        <v>214.60264126897232</v>
      </c>
      <c r="AG22" s="47">
        <v>209.31432114026867</v>
      </c>
      <c r="AH22" s="47">
        <v>209.23752588038121</v>
      </c>
      <c r="AI22" s="47">
        <v>215.94539680450717</v>
      </c>
      <c r="AJ22" s="47">
        <v>236.23521902897369</v>
      </c>
      <c r="AK22" s="47">
        <v>201.44696690492881</v>
      </c>
      <c r="AL22" s="47">
        <v>206.06711015830282</v>
      </c>
      <c r="AM22" s="47">
        <v>212.31900555191854</v>
      </c>
      <c r="AN22" s="47">
        <v>233.32996826956159</v>
      </c>
      <c r="AO22" s="16" t="str">
        <f t="shared" si="3"/>
        <v/>
      </c>
      <c r="AP22" s="47">
        <v>203.29746173680394</v>
      </c>
      <c r="AQ22" s="47">
        <v>198.45771439929149</v>
      </c>
      <c r="AR22" s="47">
        <v>198.73194719259533</v>
      </c>
      <c r="AS22" s="47">
        <v>205.7219987331224</v>
      </c>
      <c r="AT22" s="47">
        <v>226.31192569192044</v>
      </c>
      <c r="AU22" s="47">
        <v>191.22356883354405</v>
      </c>
      <c r="AV22" s="47">
        <v>196.14381682124946</v>
      </c>
      <c r="AW22" s="47">
        <v>202.68556848883475</v>
      </c>
      <c r="AX22" s="47">
        <v>223.92138536099733</v>
      </c>
      <c r="AY22" s="16" t="str">
        <f t="shared" si="4"/>
        <v/>
      </c>
    </row>
    <row r="23" spans="1:51" x14ac:dyDescent="0.3">
      <c r="A23" s="9">
        <v>21</v>
      </c>
      <c r="B23" s="51">
        <v>0.31534343836249101</v>
      </c>
      <c r="C23" s="52">
        <v>0.28831400078856312</v>
      </c>
      <c r="D23" s="52">
        <v>0.26555236914736075</v>
      </c>
      <c r="E23" s="52">
        <v>0.24612170799023692</v>
      </c>
      <c r="F23" s="52">
        <v>0.22424422283554915</v>
      </c>
      <c r="G23" s="52">
        <v>0.24612170799023692</v>
      </c>
      <c r="H23" s="52">
        <v>0.22424422283554915</v>
      </c>
      <c r="I23" s="52">
        <v>0.20181980055199414</v>
      </c>
      <c r="J23" s="52">
        <v>0.18347254595635837</v>
      </c>
      <c r="K23" s="16" t="str">
        <f t="shared" si="0"/>
        <v/>
      </c>
      <c r="L23" s="20">
        <v>20.897099999999998</v>
      </c>
      <c r="M23" s="20">
        <v>22.47</v>
      </c>
      <c r="N23" s="20">
        <v>25.840499999999999</v>
      </c>
      <c r="O23" s="20">
        <v>32.221980000000002</v>
      </c>
      <c r="P23" s="20">
        <v>46.423020000000001</v>
      </c>
      <c r="Q23" s="20">
        <v>24.716999999999999</v>
      </c>
      <c r="R23" s="20">
        <v>30.334499999999998</v>
      </c>
      <c r="S23" s="20">
        <v>37.075499999999998</v>
      </c>
      <c r="T23" s="20">
        <v>51.680999999999997</v>
      </c>
      <c r="U23" s="16" t="str">
        <f t="shared" si="1"/>
        <v/>
      </c>
      <c r="V23" s="47">
        <v>56.012843773829097</v>
      </c>
      <c r="W23" s="47">
        <v>57.92021411765969</v>
      </c>
      <c r="X23" s="47">
        <v>64.525430987632035</v>
      </c>
      <c r="Y23" s="47">
        <v>78.36847137865324</v>
      </c>
      <c r="Z23" s="47">
        <v>109.69623308542234</v>
      </c>
      <c r="AA23" s="47">
        <v>60.11528487902271</v>
      </c>
      <c r="AB23" s="47">
        <v>71.679532751849052</v>
      </c>
      <c r="AC23" s="47">
        <v>85.126700853104879</v>
      </c>
      <c r="AD23" s="47">
        <v>115.97365180964275</v>
      </c>
      <c r="AE23" s="16" t="str">
        <f t="shared" si="2"/>
        <v/>
      </c>
      <c r="AF23" s="47">
        <v>216.11702397837786</v>
      </c>
      <c r="AG23" s="47">
        <v>211.18690411260525</v>
      </c>
      <c r="AH23" s="47">
        <v>211.5454150784274</v>
      </c>
      <c r="AI23" s="47">
        <v>218.88445885182776</v>
      </c>
      <c r="AJ23" s="47">
        <v>240.41814870874467</v>
      </c>
      <c r="AK23" s="47">
        <v>203.78491556308455</v>
      </c>
      <c r="AL23" s="47">
        <v>208.96967737506347</v>
      </c>
      <c r="AM23" s="47">
        <v>215.85383172282249</v>
      </c>
      <c r="AN23" s="47">
        <v>238.07703532156933</v>
      </c>
      <c r="AO23" s="16" t="str">
        <f t="shared" si="3"/>
        <v/>
      </c>
      <c r="AP23" s="47">
        <v>204.94167072183117</v>
      </c>
      <c r="AQ23" s="47">
        <v>200.43991657974314</v>
      </c>
      <c r="AR23" s="47">
        <v>201.1344818746488</v>
      </c>
      <c r="AS23" s="47">
        <v>208.74420538621317</v>
      </c>
      <c r="AT23" s="47">
        <v>230.56629433643164</v>
      </c>
      <c r="AU23" s="47">
        <v>193.64466209746996</v>
      </c>
      <c r="AV23" s="47">
        <v>199.11782300275047</v>
      </c>
      <c r="AW23" s="47">
        <v>206.28104364760819</v>
      </c>
      <c r="AX23" s="47">
        <v>228.72108121240666</v>
      </c>
      <c r="AY23" s="16" t="str">
        <f t="shared" si="4"/>
        <v/>
      </c>
    </row>
    <row r="24" spans="1:51" x14ac:dyDescent="0.3">
      <c r="A24" s="9">
        <v>22</v>
      </c>
      <c r="B24" s="51">
        <v>0.30809319476151426</v>
      </c>
      <c r="C24" s="52">
        <v>0.2816852066390988</v>
      </c>
      <c r="D24" s="52">
        <v>0.25944690085180161</v>
      </c>
      <c r="E24" s="52">
        <v>0.2404629812772795</v>
      </c>
      <c r="F24" s="52">
        <v>0.21908849405263239</v>
      </c>
      <c r="G24" s="52">
        <v>0.2404629812772795</v>
      </c>
      <c r="H24" s="52">
        <v>0.21908849405263239</v>
      </c>
      <c r="I24" s="52">
        <v>0.19717964464736912</v>
      </c>
      <c r="J24" s="52">
        <v>0.17925422240669925</v>
      </c>
      <c r="K24" s="16" t="str">
        <f t="shared" si="0"/>
        <v/>
      </c>
      <c r="L24" s="20">
        <v>21.892199999999999</v>
      </c>
      <c r="M24" s="20">
        <v>23.54</v>
      </c>
      <c r="N24" s="20">
        <v>27.071000000000002</v>
      </c>
      <c r="O24" s="20">
        <v>33.756360000000001</v>
      </c>
      <c r="P24" s="20">
        <v>48.63364</v>
      </c>
      <c r="Q24" s="20">
        <v>25.893999999999998</v>
      </c>
      <c r="R24" s="20">
        <v>31.779</v>
      </c>
      <c r="S24" s="20">
        <v>38.841000000000001</v>
      </c>
      <c r="T24" s="20">
        <v>54.142000000000003</v>
      </c>
      <c r="U24" s="16" t="str">
        <f t="shared" si="1"/>
        <v/>
      </c>
      <c r="V24" s="47">
        <v>58.059373231731023</v>
      </c>
      <c r="W24" s="47">
        <v>60.113225149557429</v>
      </c>
      <c r="X24" s="47">
        <v>67.035800267163324</v>
      </c>
      <c r="Y24" s="47">
        <v>81.483330572271598</v>
      </c>
      <c r="Z24" s="47">
        <v>114.1547394655525</v>
      </c>
      <c r="AA24" s="47">
        <v>62.504646882495642</v>
      </c>
      <c r="AB24" s="47">
        <v>74.592883968294217</v>
      </c>
      <c r="AC24" s="47">
        <v>88.660678345595841</v>
      </c>
      <c r="AD24" s="47">
        <v>120.86675190034714</v>
      </c>
      <c r="AE24" s="16" t="str">
        <f t="shared" si="2"/>
        <v/>
      </c>
      <c r="AF24" s="47">
        <v>217.76756941603793</v>
      </c>
      <c r="AG24" s="47">
        <v>213.16903909089882</v>
      </c>
      <c r="AH24" s="47">
        <v>213.94386147182081</v>
      </c>
      <c r="AI24" s="47">
        <v>221.89958451879684</v>
      </c>
      <c r="AJ24" s="47">
        <v>244.6619137655573</v>
      </c>
      <c r="AK24" s="47">
        <v>206.19988978643127</v>
      </c>
      <c r="AL24" s="47">
        <v>211.93524712705317</v>
      </c>
      <c r="AM24" s="47">
        <v>219.43913071410236</v>
      </c>
      <c r="AN24" s="47">
        <v>242.86448098145613</v>
      </c>
      <c r="AO24" s="16" t="str">
        <f t="shared" si="3"/>
        <v/>
      </c>
      <c r="AP24" s="47">
        <v>206.71043485215623</v>
      </c>
      <c r="AQ24" s="47">
        <v>202.52213775918747</v>
      </c>
      <c r="AR24" s="47">
        <v>203.61952479952481</v>
      </c>
      <c r="AS24" s="47">
        <v>211.83553369900534</v>
      </c>
      <c r="AT24" s="47">
        <v>234.87565195240026</v>
      </c>
      <c r="AU24" s="47">
        <v>196.13583896663977</v>
      </c>
      <c r="AV24" s="47">
        <v>202.14898531389599</v>
      </c>
      <c r="AW24" s="47">
        <v>209.92212553031496</v>
      </c>
      <c r="AX24" s="47">
        <v>233.55699875455036</v>
      </c>
      <c r="AY24" s="16" t="str">
        <f t="shared" si="4"/>
        <v/>
      </c>
    </row>
    <row r="25" spans="1:51" x14ac:dyDescent="0.3">
      <c r="A25" s="9">
        <v>23</v>
      </c>
      <c r="B25" s="51">
        <v>0.30132108877869079</v>
      </c>
      <c r="C25" s="52">
        <v>0.27549356688337445</v>
      </c>
      <c r="D25" s="52">
        <v>0.25374407476100264</v>
      </c>
      <c r="E25" s="52">
        <v>0.235177435144344</v>
      </c>
      <c r="F25" s="52">
        <v>0.21427277424262459</v>
      </c>
      <c r="G25" s="52">
        <v>0.235177435144344</v>
      </c>
      <c r="H25" s="52">
        <v>0.21427277424262459</v>
      </c>
      <c r="I25" s="52">
        <v>0.19284549681836216</v>
      </c>
      <c r="J25" s="52">
        <v>0.17531408801669282</v>
      </c>
      <c r="K25" s="16" t="str">
        <f t="shared" si="0"/>
        <v/>
      </c>
      <c r="L25" s="20">
        <v>22.8873</v>
      </c>
      <c r="M25" s="20">
        <v>24.61</v>
      </c>
      <c r="N25" s="20">
        <v>28.301500000000001</v>
      </c>
      <c r="O25" s="20">
        <v>35.29074</v>
      </c>
      <c r="P25" s="20">
        <v>50.844259999999998</v>
      </c>
      <c r="Q25" s="20">
        <v>27.071000000000002</v>
      </c>
      <c r="R25" s="20">
        <v>33.223500000000001</v>
      </c>
      <c r="S25" s="20">
        <v>40.606499999999997</v>
      </c>
      <c r="T25" s="20">
        <v>56.603000000000002</v>
      </c>
      <c r="U25" s="16" t="str">
        <f t="shared" si="1"/>
        <v/>
      </c>
      <c r="V25" s="47">
        <v>60.104549245783474</v>
      </c>
      <c r="W25" s="47">
        <v>62.303678159694741</v>
      </c>
      <c r="X25" s="47">
        <v>69.542584777580316</v>
      </c>
      <c r="Y25" s="47">
        <v>84.593334271461032</v>
      </c>
      <c r="Z25" s="47">
        <v>118.60600229981763</v>
      </c>
      <c r="AA25" s="47">
        <v>64.890284308652113</v>
      </c>
      <c r="AB25" s="47">
        <v>77.501501986812102</v>
      </c>
      <c r="AC25" s="47">
        <v>92.188930158756691</v>
      </c>
      <c r="AD25" s="47">
        <v>125.7521562063579</v>
      </c>
      <c r="AE25" s="16" t="str">
        <f t="shared" si="2"/>
        <v/>
      </c>
      <c r="AF25" s="47">
        <v>219.53511085513088</v>
      </c>
      <c r="AG25" s="47">
        <v>215.24557299531193</v>
      </c>
      <c r="AH25" s="47">
        <v>216.42047394573953</v>
      </c>
      <c r="AI25" s="47">
        <v>224.98039780534995</v>
      </c>
      <c r="AJ25" s="47">
        <v>248.95813139787322</v>
      </c>
      <c r="AK25" s="47">
        <v>208.68148715543549</v>
      </c>
      <c r="AL25" s="47">
        <v>214.95534608414465</v>
      </c>
      <c r="AM25" s="47">
        <v>223.06811398032207</v>
      </c>
      <c r="AN25" s="47">
        <v>247.68676619290522</v>
      </c>
      <c r="AO25" s="16" t="str">
        <f t="shared" si="3"/>
        <v/>
      </c>
      <c r="AP25" s="47">
        <v>208.58616164778434</v>
      </c>
      <c r="AQ25" s="47">
        <v>204.69048808027495</v>
      </c>
      <c r="AR25" s="47">
        <v>206.17573176594902</v>
      </c>
      <c r="AS25" s="47">
        <v>214.9864969450108</v>
      </c>
      <c r="AT25" s="47">
        <v>239.2323524191373</v>
      </c>
      <c r="AU25" s="47">
        <v>198.68758629509634</v>
      </c>
      <c r="AV25" s="47">
        <v>205.22956710540873</v>
      </c>
      <c r="AW25" s="47">
        <v>213.6026288850492</v>
      </c>
      <c r="AX25" s="47">
        <v>238.42410775845633</v>
      </c>
      <c r="AY25" s="16" t="str">
        <f t="shared" si="4"/>
        <v/>
      </c>
    </row>
    <row r="26" spans="1:51" x14ac:dyDescent="0.3">
      <c r="A26" s="9">
        <v>24</v>
      </c>
      <c r="B26" s="51">
        <v>0.29497677637992681</v>
      </c>
      <c r="C26" s="52">
        <v>0.26969305269021876</v>
      </c>
      <c r="D26" s="52">
        <v>0.24840149589888572</v>
      </c>
      <c r="E26" s="52">
        <v>0.23022577668677227</v>
      </c>
      <c r="F26" s="52">
        <v>0.2097612632035035</v>
      </c>
      <c r="G26" s="52">
        <v>0.23022577668677227</v>
      </c>
      <c r="H26" s="52">
        <v>0.2097612632035035</v>
      </c>
      <c r="I26" s="52">
        <v>0.18878513688315318</v>
      </c>
      <c r="J26" s="52">
        <v>0.17162285171195743</v>
      </c>
      <c r="K26" s="16" t="str">
        <f t="shared" si="0"/>
        <v/>
      </c>
      <c r="L26" s="20">
        <v>23.882400000000001</v>
      </c>
      <c r="M26" s="20">
        <v>25.68</v>
      </c>
      <c r="N26" s="20">
        <v>29.532</v>
      </c>
      <c r="O26" s="20">
        <v>36.825119999999998</v>
      </c>
      <c r="P26" s="20">
        <v>53.054879999999997</v>
      </c>
      <c r="Q26" s="20">
        <v>28.248000000000001</v>
      </c>
      <c r="R26" s="20">
        <v>34.667999999999999</v>
      </c>
      <c r="S26" s="20">
        <v>42.372</v>
      </c>
      <c r="T26" s="20">
        <v>59.064</v>
      </c>
      <c r="U26" s="16" t="str">
        <f t="shared" si="1"/>
        <v/>
      </c>
      <c r="V26" s="47">
        <v>62.148131761213214</v>
      </c>
      <c r="W26" s="47">
        <v>64.491506472294773</v>
      </c>
      <c r="X26" s="47">
        <v>72.045831444078601</v>
      </c>
      <c r="Y26" s="47">
        <v>87.698630322813869</v>
      </c>
      <c r="Z26" s="47">
        <v>123.05032762252806</v>
      </c>
      <c r="AA26" s="47">
        <v>67.272310568406738</v>
      </c>
      <c r="AB26" s="47">
        <v>80.405586781419586</v>
      </c>
      <c r="AC26" s="47">
        <v>95.711741657349762</v>
      </c>
      <c r="AD26" s="47">
        <v>130.63028071605342</v>
      </c>
      <c r="AE26" s="16" t="str">
        <f t="shared" si="2"/>
        <v/>
      </c>
      <c r="AF26" s="47">
        <v>221.40391622572773</v>
      </c>
      <c r="AG26" s="47">
        <v>217.404019084216</v>
      </c>
      <c r="AH26" s="47">
        <v>218.96501288526207</v>
      </c>
      <c r="AI26" s="47">
        <v>228.11830869922213</v>
      </c>
      <c r="AJ26" s="47">
        <v>253.29985516488131</v>
      </c>
      <c r="AK26" s="47">
        <v>211.22108917168248</v>
      </c>
      <c r="AL26" s="47">
        <v>218.02294006950407</v>
      </c>
      <c r="AM26" s="47">
        <v>226.73513688681288</v>
      </c>
      <c r="AN26" s="47">
        <v>252.53928597631227</v>
      </c>
      <c r="AO26" s="16" t="str">
        <f t="shared" si="3"/>
        <v/>
      </c>
      <c r="AP26" s="47">
        <v>210.55441511332995</v>
      </c>
      <c r="AQ26" s="47">
        <v>206.93352534955653</v>
      </c>
      <c r="AR26" s="47">
        <v>208.79373178907045</v>
      </c>
      <c r="AS26" s="47">
        <v>218.18924495886512</v>
      </c>
      <c r="AT26" s="47">
        <v>243.6300639620128</v>
      </c>
      <c r="AU26" s="47">
        <v>201.29202543132544</v>
      </c>
      <c r="AV26" s="47">
        <v>208.35314886663556</v>
      </c>
      <c r="AW26" s="47">
        <v>217.31741384854485</v>
      </c>
      <c r="AX26" s="47">
        <v>243.31822989155671</v>
      </c>
      <c r="AY26" s="16" t="str">
        <f t="shared" si="4"/>
        <v/>
      </c>
    </row>
    <row r="27" spans="1:51" x14ac:dyDescent="0.3">
      <c r="A27" s="9">
        <v>25</v>
      </c>
      <c r="B27" s="51">
        <v>0.28901703524075112</v>
      </c>
      <c r="C27" s="52">
        <v>0.26424414650582972</v>
      </c>
      <c r="D27" s="52">
        <v>0.24338276651852722</v>
      </c>
      <c r="E27" s="52">
        <v>0.22557427140741559</v>
      </c>
      <c r="F27" s="52">
        <v>0.20552322506008969</v>
      </c>
      <c r="G27" s="52">
        <v>0.22557427140741559</v>
      </c>
      <c r="H27" s="52">
        <v>0.20552322506008969</v>
      </c>
      <c r="I27" s="52">
        <v>0.18497090255408075</v>
      </c>
      <c r="J27" s="52">
        <v>0.1681553659582552</v>
      </c>
      <c r="K27" s="16" t="str">
        <f t="shared" si="0"/>
        <v/>
      </c>
      <c r="L27" s="20">
        <v>24.877500000000001</v>
      </c>
      <c r="M27" s="20">
        <v>26.75</v>
      </c>
      <c r="N27" s="20">
        <v>30.762499999999999</v>
      </c>
      <c r="O27" s="20">
        <v>38.359499999999997</v>
      </c>
      <c r="P27" s="20">
        <v>55.265500000000003</v>
      </c>
      <c r="Q27" s="20">
        <v>29.425000000000001</v>
      </c>
      <c r="R27" s="20">
        <v>36.112499999999997</v>
      </c>
      <c r="S27" s="20">
        <v>44.137500000000003</v>
      </c>
      <c r="T27" s="20">
        <v>61.524999999999999</v>
      </c>
      <c r="U27" s="16" t="str">
        <f t="shared" si="1"/>
        <v/>
      </c>
      <c r="V27" s="47">
        <v>64.18994841269479</v>
      </c>
      <c r="W27" s="47">
        <v>66.676679808624939</v>
      </c>
      <c r="X27" s="47">
        <v>74.545605295252642</v>
      </c>
      <c r="Y27" s="47">
        <v>90.799371516158033</v>
      </c>
      <c r="Z27" s="47">
        <v>127.4880091825722</v>
      </c>
      <c r="AA27" s="47">
        <v>69.650842864556367</v>
      </c>
      <c r="AB27" s="47">
        <v>83.305330298389379</v>
      </c>
      <c r="AC27" s="47">
        <v>99.229378611337665</v>
      </c>
      <c r="AD27" s="47">
        <v>135.50150778510201</v>
      </c>
      <c r="AE27" s="16" t="str">
        <f t="shared" si="2"/>
        <v/>
      </c>
      <c r="AF27" s="47">
        <v>223.36094883205894</v>
      </c>
      <c r="AG27" s="47">
        <v>219.63399296942006</v>
      </c>
      <c r="AH27" s="47">
        <v>221.56894106732906</v>
      </c>
      <c r="AI27" s="47">
        <v>231.30614394541874</v>
      </c>
      <c r="AJ27" s="47">
        <v>257.68128037684738</v>
      </c>
      <c r="AK27" s="47">
        <v>213.8114931415962</v>
      </c>
      <c r="AL27" s="47">
        <v>221.13214017944341</v>
      </c>
      <c r="AM27" s="47">
        <v>230.435467306817</v>
      </c>
      <c r="AN27" s="47">
        <v>257.41818119726673</v>
      </c>
      <c r="AO27" s="16" t="str">
        <f t="shared" si="3"/>
        <v/>
      </c>
      <c r="AP27" s="47">
        <v>212.6032359114397</v>
      </c>
      <c r="AQ27" s="47">
        <v>209.24173692645329</v>
      </c>
      <c r="AR27" s="47">
        <v>211.46571484152025</v>
      </c>
      <c r="AS27" s="47">
        <v>221.43722541969339</v>
      </c>
      <c r="AT27" s="47">
        <v>248.06349913770512</v>
      </c>
      <c r="AU27" s="47">
        <v>203.9425746158708</v>
      </c>
      <c r="AV27" s="47">
        <v>211.51435894030109</v>
      </c>
      <c r="AW27" s="47">
        <v>221.06217415296402</v>
      </c>
      <c r="AX27" s="47">
        <v>248.23586668208591</v>
      </c>
      <c r="AY27" s="16" t="str">
        <f t="shared" si="4"/>
        <v/>
      </c>
    </row>
    <row r="28" spans="1:51" x14ac:dyDescent="0.3">
      <c r="A28" s="9">
        <v>26</v>
      </c>
      <c r="B28" s="51">
        <v>0.28340451970256231</v>
      </c>
      <c r="C28" s="52">
        <v>0.25911270372805706</v>
      </c>
      <c r="D28" s="52">
        <v>0.23865643764426303</v>
      </c>
      <c r="E28" s="52">
        <v>0.22119377147517064</v>
      </c>
      <c r="F28" s="52">
        <v>0.20153210289959986</v>
      </c>
      <c r="G28" s="52">
        <v>0.22119377147517064</v>
      </c>
      <c r="H28" s="52">
        <v>0.20153210289959986</v>
      </c>
      <c r="I28" s="52">
        <v>0.18137889260963982</v>
      </c>
      <c r="J28" s="52">
        <v>0.16488990237239989</v>
      </c>
      <c r="K28" s="16" t="str">
        <f t="shared" si="0"/>
        <v/>
      </c>
      <c r="L28" s="20">
        <v>25.872599999999998</v>
      </c>
      <c r="M28" s="20">
        <v>27.82</v>
      </c>
      <c r="N28" s="20">
        <v>31.992999999999999</v>
      </c>
      <c r="O28" s="20">
        <v>39.893880000000003</v>
      </c>
      <c r="P28" s="20">
        <v>57.476120000000002</v>
      </c>
      <c r="Q28" s="20">
        <v>30.602</v>
      </c>
      <c r="R28" s="20">
        <v>37.557000000000002</v>
      </c>
      <c r="S28" s="20">
        <v>45.902999999999999</v>
      </c>
      <c r="T28" s="20">
        <v>63.985999999999997</v>
      </c>
      <c r="U28" s="16" t="str">
        <f t="shared" si="1"/>
        <v/>
      </c>
      <c r="V28" s="47">
        <v>66.229877860737787</v>
      </c>
      <c r="W28" s="47">
        <v>68.859194360662357</v>
      </c>
      <c r="X28" s="47">
        <v>77.041983237415465</v>
      </c>
      <c r="Y28" s="47">
        <v>93.895711684223272</v>
      </c>
      <c r="Z28" s="47">
        <v>131.91932713394169</v>
      </c>
      <c r="AA28" s="47">
        <v>72.025999199892325</v>
      </c>
      <c r="AB28" s="47">
        <v>86.200915600591131</v>
      </c>
      <c r="AC28" s="47">
        <v>102.74208840370457</v>
      </c>
      <c r="AD28" s="47">
        <v>140.36618939853886</v>
      </c>
      <c r="AE28" s="16" t="str">
        <f t="shared" si="2"/>
        <v/>
      </c>
      <c r="AF28" s="47">
        <v>225.39531171929937</v>
      </c>
      <c r="AG28" s="47">
        <v>221.92678644139988</v>
      </c>
      <c r="AH28" s="47">
        <v>224.2250829090529</v>
      </c>
      <c r="AI28" s="47">
        <v>234.53786604647516</v>
      </c>
      <c r="AJ28" s="47">
        <v>262.0975192648487</v>
      </c>
      <c r="AK28" s="47">
        <v>216.44663192819087</v>
      </c>
      <c r="AL28" s="47">
        <v>224.27797832856479</v>
      </c>
      <c r="AM28" s="47">
        <v>234.16510836349929</v>
      </c>
      <c r="AN28" s="47">
        <v>262.32019414285872</v>
      </c>
      <c r="AO28" s="16" t="str">
        <f t="shared" si="3"/>
        <v/>
      </c>
      <c r="AP28" s="47">
        <v>214.72263047564539</v>
      </c>
      <c r="AQ28" s="47">
        <v>211.60714826698151</v>
      </c>
      <c r="AR28" s="47">
        <v>214.18511911196009</v>
      </c>
      <c r="AS28" s="47">
        <v>224.72492612683195</v>
      </c>
      <c r="AT28" s="47">
        <v>252.52820883349457</v>
      </c>
      <c r="AU28" s="47">
        <v>206.63369200854763</v>
      </c>
      <c r="AV28" s="47">
        <v>214.70866789721063</v>
      </c>
      <c r="AW28" s="47">
        <v>224.8332749336829</v>
      </c>
      <c r="AX28" s="47">
        <v>253.1740675721399</v>
      </c>
      <c r="AY28" s="16" t="str">
        <f t="shared" si="4"/>
        <v/>
      </c>
    </row>
    <row r="29" spans="1:51" x14ac:dyDescent="0.3">
      <c r="A29" s="9">
        <v>27</v>
      </c>
      <c r="B29" s="51">
        <v>0.27810677182772553</v>
      </c>
      <c r="C29" s="52">
        <v>0.2542690485282062</v>
      </c>
      <c r="D29" s="52">
        <v>0.23419517627597933</v>
      </c>
      <c r="E29" s="52">
        <v>0.21705894386554189</v>
      </c>
      <c r="F29" s="52">
        <v>0.1977648155219382</v>
      </c>
      <c r="G29" s="52">
        <v>0.21705894386554189</v>
      </c>
      <c r="H29" s="52">
        <v>0.1977648155219382</v>
      </c>
      <c r="I29" s="52">
        <v>0.17798833396974431</v>
      </c>
      <c r="J29" s="52">
        <v>0.16180757633613119</v>
      </c>
      <c r="K29" s="16" t="str">
        <f t="shared" si="0"/>
        <v/>
      </c>
      <c r="L29" s="20">
        <v>26.867699999999999</v>
      </c>
      <c r="M29" s="20">
        <v>28.89</v>
      </c>
      <c r="N29" s="20">
        <v>33.223500000000001</v>
      </c>
      <c r="O29" s="20">
        <v>41.428260000000002</v>
      </c>
      <c r="P29" s="20">
        <v>59.68674</v>
      </c>
      <c r="Q29" s="20">
        <v>31.779</v>
      </c>
      <c r="R29" s="20">
        <v>39.0015</v>
      </c>
      <c r="S29" s="20">
        <v>47.668500000000002</v>
      </c>
      <c r="T29" s="20">
        <v>66.447000000000003</v>
      </c>
      <c r="U29" s="16" t="str">
        <f t="shared" si="1"/>
        <v/>
      </c>
      <c r="V29" s="47">
        <v>68.267837471722586</v>
      </c>
      <c r="W29" s="47">
        <v>71.039065541092015</v>
      </c>
      <c r="X29" s="47">
        <v>79.535049624846309</v>
      </c>
      <c r="Y29" s="47">
        <v>96.987803091936058</v>
      </c>
      <c r="Z29" s="47">
        <v>136.34454752312615</v>
      </c>
      <c r="AA29" s="47">
        <v>74.397896374567409</v>
      </c>
      <c r="AB29" s="47">
        <v>89.09251653253645</v>
      </c>
      <c r="AC29" s="47">
        <v>106.25010131319334</v>
      </c>
      <c r="AD29" s="47">
        <v>145.22465013197083</v>
      </c>
      <c r="AE29" s="16" t="str">
        <f t="shared" si="2"/>
        <v/>
      </c>
      <c r="AF29" s="47">
        <v>227.49782446542861</v>
      </c>
      <c r="AG29" s="47">
        <v>224.27504126148014</v>
      </c>
      <c r="AH29" s="47">
        <v>226.92736267481925</v>
      </c>
      <c r="AI29" s="47">
        <v>237.80835677868484</v>
      </c>
      <c r="AJ29" s="47">
        <v>266.54442734285647</v>
      </c>
      <c r="AK29" s="47">
        <v>219.1213579703134</v>
      </c>
      <c r="AL29" s="47">
        <v>227.45623375880007</v>
      </c>
      <c r="AM29" s="47">
        <v>237.92066105293674</v>
      </c>
      <c r="AN29" s="47">
        <v>267.24255643290917</v>
      </c>
      <c r="AO29" s="16" t="str">
        <f t="shared" si="3"/>
        <v/>
      </c>
      <c r="AP29" s="47">
        <v>216.90418193068572</v>
      </c>
      <c r="AQ29" s="47">
        <v>214.02302333297484</v>
      </c>
      <c r="AR29" s="47">
        <v>216.94639077254979</v>
      </c>
      <c r="AS29" s="47">
        <v>228.04767648940796</v>
      </c>
      <c r="AT29" s="47">
        <v>257.02042321889525</v>
      </c>
      <c r="AU29" s="47">
        <v>209.36067768103644</v>
      </c>
      <c r="AV29" s="47">
        <v>217.93222963483879</v>
      </c>
      <c r="AW29" s="47">
        <v>228.6276270635521</v>
      </c>
      <c r="AX29" s="47">
        <v>258.13032755192472</v>
      </c>
      <c r="AY29" s="16" t="str">
        <f t="shared" si="4"/>
        <v/>
      </c>
    </row>
    <row r="30" spans="1:51" x14ac:dyDescent="0.3">
      <c r="A30" s="9">
        <v>28</v>
      </c>
      <c r="B30" s="51">
        <v>0.27309542853864943</v>
      </c>
      <c r="C30" s="52">
        <v>0.24968724894962233</v>
      </c>
      <c r="D30" s="52">
        <v>0.22997509771675748</v>
      </c>
      <c r="E30" s="52">
        <v>0.21314765154236059</v>
      </c>
      <c r="F30" s="52">
        <v>0.19420119362748409</v>
      </c>
      <c r="G30" s="52">
        <v>0.21314765154236059</v>
      </c>
      <c r="H30" s="52">
        <v>0.19420119362748409</v>
      </c>
      <c r="I30" s="52">
        <v>0.17478107426473563</v>
      </c>
      <c r="J30" s="52">
        <v>0.15889188569521423</v>
      </c>
      <c r="K30" s="16" t="str">
        <f t="shared" si="0"/>
        <v/>
      </c>
      <c r="L30" s="20">
        <v>27.8628</v>
      </c>
      <c r="M30" s="20">
        <v>29.96</v>
      </c>
      <c r="N30" s="20">
        <v>34.454000000000001</v>
      </c>
      <c r="O30" s="20">
        <v>42.96264</v>
      </c>
      <c r="P30" s="20">
        <v>61.897359999999999</v>
      </c>
      <c r="Q30" s="20">
        <v>32.956000000000003</v>
      </c>
      <c r="R30" s="20">
        <v>40.445999999999998</v>
      </c>
      <c r="S30" s="20">
        <v>49.433999999999997</v>
      </c>
      <c r="T30" s="20">
        <v>68.908000000000001</v>
      </c>
      <c r="U30" s="16" t="str">
        <f t="shared" si="1"/>
        <v/>
      </c>
      <c r="V30" s="47">
        <v>70.303774114130803</v>
      </c>
      <c r="W30" s="47">
        <v>73.216322644242567</v>
      </c>
      <c r="X30" s="47">
        <v>82.024893097882071</v>
      </c>
      <c r="Y30" s="47">
        <v>100.0757947158291</v>
      </c>
      <c r="Z30" s="47">
        <v>140.76392228610933</v>
      </c>
      <c r="AA30" s="47">
        <v>76.766648666256643</v>
      </c>
      <c r="AB30" s="47">
        <v>91.980297718416068</v>
      </c>
      <c r="AC30" s="47">
        <v>109.75363179546251</v>
      </c>
      <c r="AD30" s="47">
        <v>150.07718981705463</v>
      </c>
      <c r="AE30" s="16" t="str">
        <f t="shared" si="2"/>
        <v/>
      </c>
      <c r="AF30" s="47">
        <v>229.66069690206433</v>
      </c>
      <c r="AG30" s="47">
        <v>226.672496526587</v>
      </c>
      <c r="AH30" s="47">
        <v>229.67060103651897</v>
      </c>
      <c r="AI30" s="47">
        <v>241.11324853839716</v>
      </c>
      <c r="AJ30" s="47">
        <v>271.01846783537621</v>
      </c>
      <c r="AK30" s="47">
        <v>221.83127496045338</v>
      </c>
      <c r="AL30" s="47">
        <v>230.66329746791243</v>
      </c>
      <c r="AM30" s="47">
        <v>241.69921663188916</v>
      </c>
      <c r="AN30" s="47">
        <v>272.18290110929269</v>
      </c>
      <c r="AO30" s="16" t="str">
        <f t="shared" si="3"/>
        <v/>
      </c>
      <c r="AP30" s="47">
        <v>219.14075016226454</v>
      </c>
      <c r="AQ30" s="47">
        <v>216.48363260429645</v>
      </c>
      <c r="AR30" s="47">
        <v>219.74479732604689</v>
      </c>
      <c r="AS30" s="47">
        <v>231.40149290817567</v>
      </c>
      <c r="AT30" s="47">
        <v>261.53692760218684</v>
      </c>
      <c r="AU30" s="47">
        <v>212.11951933023181</v>
      </c>
      <c r="AV30" s="47">
        <v>221.18175723472305</v>
      </c>
      <c r="AW30" s="47">
        <v>232.4425887425146</v>
      </c>
      <c r="AX30" s="47">
        <v>263.1025069064882</v>
      </c>
      <c r="AY30" s="16" t="str">
        <f t="shared" si="4"/>
        <v/>
      </c>
    </row>
    <row r="31" spans="1:51" x14ac:dyDescent="0.3">
      <c r="A31" s="9">
        <v>29</v>
      </c>
      <c r="B31" s="51">
        <v>0.26834558048980117</v>
      </c>
      <c r="C31" s="52">
        <v>0.24534453073353243</v>
      </c>
      <c r="D31" s="52">
        <v>0.22597522567562187</v>
      </c>
      <c r="E31" s="52">
        <v>0.2094404530652107</v>
      </c>
      <c r="F31" s="52">
        <v>0.19082352390385851</v>
      </c>
      <c r="G31" s="52">
        <v>0.2094404530652107</v>
      </c>
      <c r="H31" s="52">
        <v>0.19082352390385851</v>
      </c>
      <c r="I31" s="52">
        <v>0.17174117151347271</v>
      </c>
      <c r="J31" s="52">
        <v>0.1561283377395207</v>
      </c>
      <c r="K31" s="16" t="str">
        <f t="shared" si="0"/>
        <v/>
      </c>
      <c r="L31" s="20">
        <v>28.857900000000001</v>
      </c>
      <c r="M31" s="20">
        <v>31.03</v>
      </c>
      <c r="N31" s="20">
        <v>35.6845</v>
      </c>
      <c r="O31" s="20">
        <v>44.497019999999999</v>
      </c>
      <c r="P31" s="20">
        <v>64.107979999999998</v>
      </c>
      <c r="Q31" s="20">
        <v>34.133000000000003</v>
      </c>
      <c r="R31" s="20">
        <v>41.890500000000003</v>
      </c>
      <c r="S31" s="20">
        <v>51.1995</v>
      </c>
      <c r="T31" s="20">
        <v>71.369</v>
      </c>
      <c r="U31" s="16" t="str">
        <f t="shared" si="1"/>
        <v/>
      </c>
      <c r="V31" s="47">
        <v>72.337657218863768</v>
      </c>
      <c r="W31" s="47">
        <v>75.391004887215402</v>
      </c>
      <c r="X31" s="47">
        <v>84.511604324665868</v>
      </c>
      <c r="Y31" s="47">
        <v>103.15983114117157</v>
      </c>
      <c r="Z31" s="47">
        <v>145.1776895653237</v>
      </c>
      <c r="AA31" s="47">
        <v>79.132366984162289</v>
      </c>
      <c r="AB31" s="47">
        <v>94.864414769209588</v>
      </c>
      <c r="AC31" s="47">
        <v>113.25287971886861</v>
      </c>
      <c r="AD31" s="47">
        <v>154.92408592874182</v>
      </c>
      <c r="AE31" s="16" t="str">
        <f t="shared" si="2"/>
        <v/>
      </c>
      <c r="AF31" s="47">
        <v>231.87727475825386</v>
      </c>
      <c r="AG31" s="47">
        <v>229.113790901355</v>
      </c>
      <c r="AH31" s="47">
        <v>232.45035531758433</v>
      </c>
      <c r="AI31" s="47">
        <v>244.44879159805186</v>
      </c>
      <c r="AJ31" s="47">
        <v>275.51660476105673</v>
      </c>
      <c r="AK31" s="47">
        <v>224.57260531327194</v>
      </c>
      <c r="AL31" s="47">
        <v>233.89606520223862</v>
      </c>
      <c r="AM31" s="47">
        <v>245.49827149035733</v>
      </c>
      <c r="AN31" s="47">
        <v>277.13919302032485</v>
      </c>
      <c r="AO31" s="16" t="str">
        <f t="shared" si="3"/>
        <v/>
      </c>
      <c r="AP31" s="47">
        <v>221.42623803116058</v>
      </c>
      <c r="AQ31" s="47">
        <v>218.98407150107207</v>
      </c>
      <c r="AR31" s="47">
        <v>222.57628105798383</v>
      </c>
      <c r="AS31" s="47">
        <v>234.78295710530602</v>
      </c>
      <c r="AT31" s="47">
        <v>266.07496455750896</v>
      </c>
      <c r="AU31" s="47">
        <v>214.90677082052605</v>
      </c>
      <c r="AV31" s="47">
        <v>224.45442499869085</v>
      </c>
      <c r="AW31" s="47">
        <v>236.27588767187481</v>
      </c>
      <c r="AX31" s="47">
        <v>268.08876768947692</v>
      </c>
      <c r="AY31" s="16" t="str">
        <f t="shared" si="4"/>
        <v/>
      </c>
    </row>
    <row r="32" spans="1:51" x14ac:dyDescent="0.3">
      <c r="A32" s="9">
        <v>30</v>
      </c>
      <c r="B32" s="53">
        <v>0.26383524950770826</v>
      </c>
      <c r="C32" s="54">
        <v>0.24122079954990475</v>
      </c>
      <c r="D32" s="54">
        <v>0.22217705221701753</v>
      </c>
      <c r="E32" s="54">
        <v>0.20592019473772355</v>
      </c>
      <c r="F32" s="54">
        <v>0.18761617742770365</v>
      </c>
      <c r="G32" s="54">
        <v>0.20592019473772355</v>
      </c>
      <c r="H32" s="54">
        <v>0.18761617742770365</v>
      </c>
      <c r="I32" s="54">
        <v>0.16885455968493324</v>
      </c>
      <c r="J32" s="54">
        <v>0.15350414516812122</v>
      </c>
      <c r="K32" s="16">
        <f>IF(ISNA(MATCH($B$33,B32:J32,0)),"",MATCH($B$33,B32:J32,0))</f>
        <v>9</v>
      </c>
      <c r="L32" s="21">
        <v>29.853000000000002</v>
      </c>
      <c r="M32" s="21">
        <v>32.1</v>
      </c>
      <c r="N32" s="21">
        <v>36.914999999999999</v>
      </c>
      <c r="O32" s="21">
        <v>46.031399999999998</v>
      </c>
      <c r="P32" s="21">
        <v>66.318600000000004</v>
      </c>
      <c r="Q32" s="21">
        <v>35.31</v>
      </c>
      <c r="R32" s="21">
        <v>43.335000000000001</v>
      </c>
      <c r="S32" s="21">
        <v>52.965000000000003</v>
      </c>
      <c r="T32" s="21">
        <v>73.83</v>
      </c>
      <c r="U32" s="16" t="str">
        <f>IF(ISNA(MATCH($L$33,L32:T32,0)),"",MATCH($L$33,L32:T32,0))</f>
        <v/>
      </c>
      <c r="V32" s="48">
        <v>74.369473503538529</v>
      </c>
      <c r="W32" s="48">
        <v>77.563158458168488</v>
      </c>
      <c r="X32" s="48">
        <v>86.995274392264804</v>
      </c>
      <c r="Y32" s="48">
        <v>106.24005188911876</v>
      </c>
      <c r="Z32" s="48">
        <v>149.58607422082156</v>
      </c>
      <c r="AA32" s="48">
        <v>81.495158352880495</v>
      </c>
      <c r="AB32" s="48">
        <v>97.745014616703344</v>
      </c>
      <c r="AC32" s="48">
        <v>116.74803153128407</v>
      </c>
      <c r="AD32" s="48">
        <v>159.7655957173146</v>
      </c>
      <c r="AE32" s="16" t="str">
        <f t="shared" si="2"/>
        <v/>
      </c>
      <c r="AF32" s="48">
        <v>234.14183934389374</v>
      </c>
      <c r="AG32" s="48">
        <v>231.59430626678076</v>
      </c>
      <c r="AH32" s="48">
        <v>235.26279282799504</v>
      </c>
      <c r="AI32" s="48">
        <v>247.81174863653456</v>
      </c>
      <c r="AJ32" s="48">
        <v>280.03621783456396</v>
      </c>
      <c r="AK32" s="48">
        <v>227.34208482559757</v>
      </c>
      <c r="AL32" s="48">
        <v>237.15185221201679</v>
      </c>
      <c r="AM32" s="48">
        <v>249.31565919937859</v>
      </c>
      <c r="AN32" s="48">
        <v>282.10967320087491</v>
      </c>
      <c r="AO32" s="16" t="str">
        <f t="shared" si="3"/>
        <v/>
      </c>
      <c r="AP32" s="48">
        <v>223.75540728050998</v>
      </c>
      <c r="AQ32" s="48">
        <v>221.52011685363021</v>
      </c>
      <c r="AR32" s="48">
        <v>225.4373428648463</v>
      </c>
      <c r="AS32" s="48">
        <v>238.18911947479739</v>
      </c>
      <c r="AT32" s="48">
        <v>270.63215604931236</v>
      </c>
      <c r="AU32" s="48">
        <v>217.7194556638604</v>
      </c>
      <c r="AV32" s="48">
        <v>227.74779042676516</v>
      </c>
      <c r="AW32" s="48">
        <v>240.12555894889221</v>
      </c>
      <c r="AX32" s="48">
        <v>273.08752298915778</v>
      </c>
      <c r="AY32" s="16" t="str">
        <f t="shared" si="4"/>
        <v/>
      </c>
    </row>
    <row r="33" spans="1:51" ht="21" x14ac:dyDescent="0.4">
      <c r="A33" s="23" t="s">
        <v>18</v>
      </c>
      <c r="B33" s="75" cm="1">
        <f t="array" ref="B33">MIN(IF(ISNUMBER(B3:J32),B3:J32))</f>
        <v>0.15350414516812122</v>
      </c>
      <c r="C33" s="76"/>
      <c r="D33" s="76"/>
      <c r="E33" s="76"/>
      <c r="F33" s="76"/>
      <c r="G33" s="76"/>
      <c r="H33" s="76"/>
      <c r="I33" s="76"/>
      <c r="J33" s="76"/>
      <c r="K33" s="43"/>
      <c r="L33" s="78" cm="1">
        <f t="array" ref="L33">MIN(IF(ISNUMBER(L3:T32),L3:T32))</f>
        <v>4.28</v>
      </c>
      <c r="M33" s="78"/>
      <c r="N33" s="78"/>
      <c r="O33" s="78"/>
      <c r="P33" s="78"/>
      <c r="Q33" s="78"/>
      <c r="R33" s="78"/>
      <c r="S33" s="78"/>
      <c r="T33" s="78"/>
      <c r="U33" s="45"/>
      <c r="V33" s="74" cm="1">
        <f t="array" ref="V33">MIN(IF(ISNUMBER(V3:AD32),V3:AD32))</f>
        <v>19.922871418006789</v>
      </c>
      <c r="W33" s="74"/>
      <c r="X33" s="74"/>
      <c r="Y33" s="74"/>
      <c r="Z33" s="74"/>
      <c r="AA33" s="74"/>
      <c r="AB33" s="74"/>
      <c r="AC33" s="74"/>
      <c r="AD33" s="74"/>
      <c r="AE33" s="45"/>
      <c r="AF33" s="74" cm="1">
        <f t="array" ref="AF33">MIN(IF(ISNUMBER(AF3:AN32),AF3:AN32))</f>
        <v>181.16821000473661</v>
      </c>
      <c r="AG33" s="74"/>
      <c r="AH33" s="74"/>
      <c r="AI33" s="74"/>
      <c r="AJ33" s="74"/>
      <c r="AK33" s="74"/>
      <c r="AL33" s="74"/>
      <c r="AM33" s="74"/>
      <c r="AN33" s="74"/>
      <c r="AO33" s="45"/>
      <c r="AP33" s="74" cm="1">
        <f t="array" ref="AP33">MIN(IF(ISNUMBER(AP3:AX32),AP3:AX32))</f>
        <v>169.76184332660023</v>
      </c>
      <c r="AQ33" s="74"/>
      <c r="AR33" s="74"/>
      <c r="AS33" s="74"/>
      <c r="AT33" s="74"/>
      <c r="AU33" s="74"/>
      <c r="AV33" s="74"/>
      <c r="AW33" s="74"/>
      <c r="AX33" s="74"/>
      <c r="AY33" s="45"/>
    </row>
    <row r="34" spans="1:51" ht="21" hidden="1" x14ac:dyDescent="0.4">
      <c r="A34" s="14" t="s">
        <v>26</v>
      </c>
      <c r="B34" s="34" t="str">
        <f>IF(ISNA(MATCH($B$33,B3:B32,0)),"",INDEX($A$3:$A$32,MATCH($B$33,B3:B32,0)))</f>
        <v/>
      </c>
      <c r="C34" s="34" t="str">
        <f t="shared" ref="C34:J34" si="5">IF(ISNA(MATCH($B$33,C3:C32,0)),"",INDEX($A$3:$A$32,MATCH($B$33,C3:C32,0)))</f>
        <v/>
      </c>
      <c r="D34" s="34" t="str">
        <f t="shared" si="5"/>
        <v/>
      </c>
      <c r="E34" s="34" t="str">
        <f t="shared" si="5"/>
        <v/>
      </c>
      <c r="F34" s="34" t="str">
        <f t="shared" si="5"/>
        <v/>
      </c>
      <c r="G34" s="34" t="str">
        <f t="shared" si="5"/>
        <v/>
      </c>
      <c r="H34" s="34" t="str">
        <f t="shared" si="5"/>
        <v/>
      </c>
      <c r="I34" s="34" t="str">
        <f t="shared" si="5"/>
        <v/>
      </c>
      <c r="J34" s="37">
        <f t="shared" si="5"/>
        <v>30</v>
      </c>
      <c r="K34" s="43"/>
      <c r="L34" s="19" t="str">
        <f>IF(ISNA(MATCH($L$33,L3:L32,0)),"",INDEX($A$3:$A$32,MATCH($L$33,L3:L32,0)))</f>
        <v/>
      </c>
      <c r="M34" s="19">
        <f t="shared" ref="M34:T34" si="6">IF(ISNA(MATCH($L$33,M3:M32,0)),"",INDEX($A$3:$A$32,MATCH($L$33,M3:M32,0)))</f>
        <v>4</v>
      </c>
      <c r="N34" s="19" t="str">
        <f t="shared" si="6"/>
        <v/>
      </c>
      <c r="O34" s="19" t="str">
        <f t="shared" si="6"/>
        <v/>
      </c>
      <c r="P34" s="19" t="str">
        <f t="shared" si="6"/>
        <v/>
      </c>
      <c r="Q34" s="19" t="str">
        <f t="shared" si="6"/>
        <v/>
      </c>
      <c r="R34" s="19" t="str">
        <f t="shared" si="6"/>
        <v/>
      </c>
      <c r="S34" s="19" t="str">
        <f t="shared" si="6"/>
        <v/>
      </c>
      <c r="T34" s="19" t="str">
        <f t="shared" si="6"/>
        <v/>
      </c>
      <c r="U34" s="45"/>
      <c r="V34" s="19" t="str">
        <f>IF(ISNA(MATCH($V$33,V3:V32,0)),"",INDEX($A$3:$A$32,MATCH($V$33,V3:V32,0)))</f>
        <v/>
      </c>
      <c r="W34" s="19" t="str">
        <f t="shared" ref="W34:AD34" si="7">IF(ISNA(MATCH($V$33,W3:W32,0)),"",INDEX($A$3:$A$32,MATCH($V$33,W3:W32,0)))</f>
        <v/>
      </c>
      <c r="X34" s="19" t="str">
        <f t="shared" si="7"/>
        <v/>
      </c>
      <c r="Y34" s="19" t="str">
        <f t="shared" si="7"/>
        <v/>
      </c>
      <c r="Z34" s="19" t="str">
        <f t="shared" si="7"/>
        <v/>
      </c>
      <c r="AA34" s="19">
        <f t="shared" si="7"/>
        <v>4</v>
      </c>
      <c r="AB34" s="19" t="str">
        <f t="shared" si="7"/>
        <v/>
      </c>
      <c r="AC34" s="19" t="str">
        <f t="shared" si="7"/>
        <v/>
      </c>
      <c r="AD34" s="19" t="str">
        <f t="shared" si="7"/>
        <v/>
      </c>
      <c r="AE34" s="45"/>
      <c r="AF34" s="19" t="str">
        <f>IF(ISNA(MATCH($AF$33,AF3:AF32,0)),"",INDEX($A$3:$A$32,MATCH($AF$33,AF3:AF32,0)))</f>
        <v/>
      </c>
      <c r="AG34" s="19" t="str">
        <f t="shared" ref="AG34:AN34" si="8">IF(ISNA(MATCH($AF$33,AG3:AG32,0)),"",INDEX($A$3:$A$32,MATCH($AF$33,AG3:AG32,0)))</f>
        <v/>
      </c>
      <c r="AH34" s="19" t="str">
        <f t="shared" si="8"/>
        <v/>
      </c>
      <c r="AI34" s="19" t="str">
        <f t="shared" si="8"/>
        <v/>
      </c>
      <c r="AJ34" s="19" t="str">
        <f t="shared" si="8"/>
        <v/>
      </c>
      <c r="AK34" s="19" t="str">
        <f t="shared" si="8"/>
        <v/>
      </c>
      <c r="AL34" s="19" t="str">
        <f t="shared" si="8"/>
        <v/>
      </c>
      <c r="AM34" s="19">
        <f t="shared" si="8"/>
        <v>8</v>
      </c>
      <c r="AN34" s="19" t="str">
        <f t="shared" si="8"/>
        <v/>
      </c>
      <c r="AO34" s="45"/>
      <c r="AP34" s="19" t="str">
        <f>IF(ISNA(MATCH($AP$33,AP3:AP32,0)),"",INDEX($A$3:$A$32,MATCH($AP$33,AP3:AP32,0)))</f>
        <v/>
      </c>
      <c r="AQ34" s="19" t="str">
        <f t="shared" ref="AQ34:AX34" si="9">IF(ISNA(MATCH($AP$33,AQ3:AQ32,0)),"",INDEX($A$3:$A$32,MATCH($AP$33,AQ3:AQ32,0)))</f>
        <v/>
      </c>
      <c r="AR34" s="19" t="str">
        <f t="shared" si="9"/>
        <v/>
      </c>
      <c r="AS34" s="19" t="str">
        <f t="shared" si="9"/>
        <v/>
      </c>
      <c r="AT34" s="19" t="str">
        <f t="shared" si="9"/>
        <v/>
      </c>
      <c r="AU34" s="19" t="str">
        <f t="shared" si="9"/>
        <v/>
      </c>
      <c r="AV34" s="19" t="str">
        <f t="shared" si="9"/>
        <v/>
      </c>
      <c r="AW34" s="19">
        <f t="shared" si="9"/>
        <v>7</v>
      </c>
      <c r="AX34" s="19" t="str">
        <f t="shared" si="9"/>
        <v/>
      </c>
      <c r="AY34" s="45"/>
    </row>
    <row r="35" spans="1:51" ht="36.6" x14ac:dyDescent="0.4">
      <c r="A35" s="31" t="s">
        <v>25</v>
      </c>
      <c r="B35" s="26">
        <f>SUM(B34:J34)</f>
        <v>30</v>
      </c>
      <c r="C35" s="26" t="str" cm="1">
        <f t="array" ref="C35">INDEX(B2:J2,D35)</f>
        <v>I</v>
      </c>
      <c r="D35" s="39">
        <f>SUM(K3:K32)</f>
        <v>9</v>
      </c>
      <c r="E35" s="27">
        <f>VLOOKUP(C35,Thrusters[],MATCH("PropellerD_m",Thrusters[#Headers],0))</f>
        <v>5.5</v>
      </c>
      <c r="F35" s="28" t="s">
        <v>27</v>
      </c>
      <c r="G35" s="29">
        <f>VLOOKUP(C35,Thrusters[],MATCH("Power_kW",Thrusters[#Headers],0))</f>
        <v>5500</v>
      </c>
      <c r="H35" s="30" t="s">
        <v>28</v>
      </c>
      <c r="I35" s="39"/>
      <c r="J35" s="39"/>
      <c r="K35" s="43"/>
      <c r="L35" s="40">
        <f>SUM(L34:T34)</f>
        <v>4</v>
      </c>
      <c r="M35" s="26" t="str" cm="1">
        <f t="array" ref="M35">INDEX(L2:T2,N35)</f>
        <v>B</v>
      </c>
      <c r="N35" s="39">
        <f>SUM(U3:U32)</f>
        <v>2</v>
      </c>
      <c r="O35" s="27">
        <f>VLOOKUP(M35,Thrusters[],MATCH("PropellerD_m",Thrusters[#Headers],0))</f>
        <v>3.5</v>
      </c>
      <c r="P35" s="28" t="s">
        <v>27</v>
      </c>
      <c r="Q35" s="29">
        <f>VLOOKUP(M35,Thrusters[],MATCH("Power_kW",Thrusters[#Headers],0))</f>
        <v>4000</v>
      </c>
      <c r="R35" s="30" t="s">
        <v>28</v>
      </c>
      <c r="S35" s="39"/>
      <c r="T35" s="39"/>
      <c r="U35" s="45"/>
      <c r="V35" s="40">
        <f>SUM(V34:AD34)</f>
        <v>4</v>
      </c>
      <c r="W35" s="26" t="str" cm="1">
        <f t="array" ref="W35">INDEX(V2:AD2,X35)</f>
        <v>F</v>
      </c>
      <c r="X35" s="39">
        <f>SUM(AE3:AE32)</f>
        <v>6</v>
      </c>
      <c r="Y35" s="27">
        <f>VLOOKUP(W35,Thrusters[],MATCH("PropellerD_m",Thrusters[#Headers],0))</f>
        <v>4.0999999999999996</v>
      </c>
      <c r="Z35" s="28" t="s">
        <v>27</v>
      </c>
      <c r="AA35" s="29">
        <f>VLOOKUP(W35,Thrusters[],MATCH("Power_kW",Thrusters[#Headers],0))</f>
        <v>3200</v>
      </c>
      <c r="AB35" s="30" t="s">
        <v>28</v>
      </c>
      <c r="AC35" s="39"/>
      <c r="AD35" s="39"/>
      <c r="AE35" s="45"/>
      <c r="AF35" s="40">
        <f>SUM(AF34:AN34)</f>
        <v>8</v>
      </c>
      <c r="AG35" s="26" t="str" cm="1">
        <f t="array" ref="AG35">INDEX(AF2:AN2,AH35)</f>
        <v>H</v>
      </c>
      <c r="AH35" s="39">
        <f>SUM(AO3:AO32)</f>
        <v>8</v>
      </c>
      <c r="AI35" s="27">
        <f>VLOOKUP(AG35,Thrusters[],MATCH("PropellerD_m",Thrusters[#Headers],0))</f>
        <v>5</v>
      </c>
      <c r="AJ35" s="28" t="s">
        <v>27</v>
      </c>
      <c r="AK35" s="29">
        <f>VLOOKUP(AG35,Thrusters[],MATCH("Power_kW",Thrusters[#Headers],0))</f>
        <v>4500</v>
      </c>
      <c r="AL35" s="30" t="s">
        <v>28</v>
      </c>
      <c r="AM35" s="39"/>
      <c r="AN35" s="39"/>
      <c r="AO35" s="45"/>
      <c r="AP35" s="40">
        <f>SUM(AP34:AX34)</f>
        <v>7</v>
      </c>
      <c r="AQ35" s="26" t="str" cm="1">
        <f t="array" ref="AQ35">INDEX(AP2:AX2,AR35)</f>
        <v>H</v>
      </c>
      <c r="AR35" s="39">
        <f>SUM(AY3:AY32)</f>
        <v>8</v>
      </c>
      <c r="AS35" s="27">
        <f>VLOOKUP(AQ35,Thrusters[],MATCH("PropellerD_m",Thrusters[#Headers],0))</f>
        <v>5</v>
      </c>
      <c r="AT35" s="28" t="s">
        <v>27</v>
      </c>
      <c r="AU35" s="29">
        <f>VLOOKUP(AQ35,Thrusters[],MATCH("Power_kW",Thrusters[#Headers],0))</f>
        <v>4500</v>
      </c>
      <c r="AV35" s="30" t="s">
        <v>28</v>
      </c>
      <c r="AW35" s="39"/>
      <c r="AX35" s="39"/>
      <c r="AY35" s="45"/>
    </row>
    <row r="36" spans="1:51" ht="36.6" x14ac:dyDescent="0.4">
      <c r="A36" s="22" t="s">
        <v>23</v>
      </c>
      <c r="B36" s="66" cm="1">
        <f t="array" ref="B36">INDEX(B3:J32,$L$35,$N$35)</f>
        <v>0.66061036626457392</v>
      </c>
      <c r="C36" s="66"/>
      <c r="D36" s="66"/>
      <c r="E36" s="66"/>
      <c r="F36" s="66"/>
      <c r="G36" s="66"/>
      <c r="H36" s="66"/>
      <c r="I36" s="66"/>
      <c r="J36" s="67"/>
      <c r="K36" s="43"/>
      <c r="L36" s="68" cm="1">
        <f t="array" ref="L36">INDEX(L3:T32,$L$35,$N$35)</f>
        <v>4.28</v>
      </c>
      <c r="M36" s="69"/>
      <c r="N36" s="69"/>
      <c r="O36" s="69"/>
      <c r="P36" s="69"/>
      <c r="Q36" s="69"/>
      <c r="R36" s="69"/>
      <c r="S36" s="69"/>
      <c r="T36" s="70"/>
      <c r="U36" s="45"/>
      <c r="V36" s="71" cm="1">
        <f t="array" ref="V36">INDEX(V3:AD32,$L$35,$N$35)</f>
        <v>23.372048206267934</v>
      </c>
      <c r="W36" s="72"/>
      <c r="X36" s="72"/>
      <c r="Y36" s="72"/>
      <c r="Z36" s="72"/>
      <c r="AA36" s="72"/>
      <c r="AB36" s="72"/>
      <c r="AC36" s="72"/>
      <c r="AD36" s="73"/>
      <c r="AE36" s="45"/>
      <c r="AF36" s="74" cm="1">
        <f t="array" ref="AF36">INDEX(AF3:AN32,$L$35,$N$35)</f>
        <v>303.84277189951445</v>
      </c>
      <c r="AG36" s="74"/>
      <c r="AH36" s="74"/>
      <c r="AI36" s="74"/>
      <c r="AJ36" s="74"/>
      <c r="AK36" s="74"/>
      <c r="AL36" s="74"/>
      <c r="AM36" s="74"/>
      <c r="AN36" s="74"/>
      <c r="AO36" s="45"/>
      <c r="AP36" s="74" cm="1">
        <f t="array" ref="AP36">INDEX(AP3:AX32,$L$35,$N$35)</f>
        <v>281.07541250327989</v>
      </c>
      <c r="AQ36" s="74"/>
      <c r="AR36" s="74"/>
      <c r="AS36" s="74"/>
      <c r="AT36" s="74"/>
      <c r="AU36" s="74"/>
      <c r="AV36" s="74"/>
      <c r="AW36" s="74"/>
      <c r="AX36" s="74"/>
      <c r="AY36" s="45"/>
    </row>
    <row r="37" spans="1:51" ht="36.6" x14ac:dyDescent="0.4">
      <c r="A37" s="22" t="s">
        <v>24</v>
      </c>
      <c r="B37" s="66" cm="1">
        <f t="array" ref="B37">INDEX(B3:J32,$V$35,$X$35)</f>
        <v>0.56393567851853887</v>
      </c>
      <c r="C37" s="66"/>
      <c r="D37" s="66"/>
      <c r="E37" s="66"/>
      <c r="F37" s="66"/>
      <c r="G37" s="66"/>
      <c r="H37" s="66"/>
      <c r="I37" s="66"/>
      <c r="J37" s="67"/>
      <c r="K37" s="43"/>
      <c r="L37" s="68" cm="1">
        <f t="array" ref="L37">INDEX(L3:T32,$V$35,$X$35)</f>
        <v>4.7080000000000002</v>
      </c>
      <c r="M37" s="69"/>
      <c r="N37" s="69"/>
      <c r="O37" s="69"/>
      <c r="P37" s="69"/>
      <c r="Q37" s="69"/>
      <c r="R37" s="69"/>
      <c r="S37" s="69"/>
      <c r="T37" s="70"/>
      <c r="U37" s="45"/>
      <c r="V37" s="71" cm="1">
        <f t="array" ref="V37">INDEX(V3:AD32,$V$35,$X$35)</f>
        <v>19.922871418006789</v>
      </c>
      <c r="W37" s="72"/>
      <c r="X37" s="72"/>
      <c r="Y37" s="72"/>
      <c r="Z37" s="72"/>
      <c r="AA37" s="72"/>
      <c r="AB37" s="72"/>
      <c r="AC37" s="72"/>
      <c r="AD37" s="73"/>
      <c r="AE37" s="45"/>
      <c r="AF37" s="74" cm="1">
        <f t="array" ref="AF37">INDEX(AF3:AN32,$V$35,$X$35)</f>
        <v>236.95512915101131</v>
      </c>
      <c r="AG37" s="74"/>
      <c r="AH37" s="74"/>
      <c r="AI37" s="74"/>
      <c r="AJ37" s="74"/>
      <c r="AK37" s="74"/>
      <c r="AL37" s="74"/>
      <c r="AM37" s="74"/>
      <c r="AN37" s="74"/>
      <c r="AO37" s="45"/>
      <c r="AP37" s="74" cm="1">
        <f t="array" ref="AP37">INDEX(AP3:AX32,$V$35,$X$35)</f>
        <v>219.31201936076482</v>
      </c>
      <c r="AQ37" s="74"/>
      <c r="AR37" s="74"/>
      <c r="AS37" s="74"/>
      <c r="AT37" s="74"/>
      <c r="AU37" s="74"/>
      <c r="AV37" s="74"/>
      <c r="AW37" s="74"/>
      <c r="AX37" s="74"/>
      <c r="AY37" s="45"/>
    </row>
    <row r="38" spans="1:51" ht="36.6" x14ac:dyDescent="0.4">
      <c r="A38" s="22" t="s">
        <v>41</v>
      </c>
      <c r="B38" s="66" cm="1">
        <f t="array" ref="B38">INDEX(B3:J32,$AF$35,$AH$35)</f>
        <v>0.32698544879546665</v>
      </c>
      <c r="C38" s="66"/>
      <c r="D38" s="66"/>
      <c r="E38" s="66"/>
      <c r="F38" s="66"/>
      <c r="G38" s="66"/>
      <c r="H38" s="66"/>
      <c r="I38" s="66"/>
      <c r="J38" s="67"/>
      <c r="K38" s="43"/>
      <c r="L38" s="68" cm="1">
        <f t="array" ref="L38">INDEX(L3:T32,$AF$35,$AH$35)</f>
        <v>14.124000000000001</v>
      </c>
      <c r="M38" s="69"/>
      <c r="N38" s="69"/>
      <c r="O38" s="69"/>
      <c r="P38" s="69"/>
      <c r="Q38" s="69"/>
      <c r="R38" s="69"/>
      <c r="S38" s="69"/>
      <c r="T38" s="70"/>
      <c r="U38" s="45"/>
      <c r="V38" s="71" cm="1">
        <f t="array" ref="V38">INDEX(V3:AD32,$AF$35,$AH$35)</f>
        <v>38.519443910413344</v>
      </c>
      <c r="W38" s="72"/>
      <c r="X38" s="72"/>
      <c r="Y38" s="72"/>
      <c r="Z38" s="72"/>
      <c r="AA38" s="72"/>
      <c r="AB38" s="72"/>
      <c r="AC38" s="72"/>
      <c r="AD38" s="73"/>
      <c r="AE38" s="45"/>
      <c r="AF38" s="71" cm="1">
        <f t="array" ref="AF38">INDEX(AF3:AN32,$AF$35,$AH$35)</f>
        <v>181.16821000473661</v>
      </c>
      <c r="AG38" s="72"/>
      <c r="AH38" s="72"/>
      <c r="AI38" s="72"/>
      <c r="AJ38" s="72"/>
      <c r="AK38" s="72"/>
      <c r="AL38" s="72"/>
      <c r="AM38" s="72"/>
      <c r="AN38" s="73"/>
      <c r="AO38" s="45"/>
      <c r="AP38" s="71" cm="1">
        <f t="array" ref="AP38">INDEX(AP3:AX32,$AP$35,$AR$35)</f>
        <v>169.76184332660023</v>
      </c>
      <c r="AQ38" s="72"/>
      <c r="AR38" s="72"/>
      <c r="AS38" s="72"/>
      <c r="AT38" s="72"/>
      <c r="AU38" s="72"/>
      <c r="AV38" s="72"/>
      <c r="AW38" s="72"/>
      <c r="AX38" s="73"/>
      <c r="AY38" s="45"/>
    </row>
    <row r="39" spans="1:51" ht="36.6" x14ac:dyDescent="0.4">
      <c r="A39" s="22" t="s">
        <v>51</v>
      </c>
      <c r="B39" s="66" cm="1">
        <f t="array" ref="B39">INDEX(B3:J32,'Thruster Types'!$B$14,'Thruster Types'!$C$14)</f>
        <v>0.29246467646397589</v>
      </c>
      <c r="C39" s="66"/>
      <c r="D39" s="66"/>
      <c r="E39" s="66"/>
      <c r="F39" s="66"/>
      <c r="G39" s="66"/>
      <c r="H39" s="66"/>
      <c r="I39" s="66"/>
      <c r="J39" s="67"/>
      <c r="K39" s="43"/>
      <c r="L39" s="68" cm="1">
        <f t="array" ref="L39">INDEX(L3:T32,'Thruster Types'!$B$14,'Thruster Types'!$C$14)</f>
        <v>17.655000000000001</v>
      </c>
      <c r="M39" s="69"/>
      <c r="N39" s="69"/>
      <c r="O39" s="69"/>
      <c r="P39" s="69"/>
      <c r="Q39" s="69"/>
      <c r="R39" s="69"/>
      <c r="S39" s="69"/>
      <c r="T39" s="70"/>
      <c r="U39" s="45"/>
      <c r="V39" s="71" cm="1">
        <f t="array" ref="V39">INDEX(V3:AD32,'Thruster Types'!$B$14,'Thruster Types'!$C$14)</f>
        <v>45.778199443595064</v>
      </c>
      <c r="W39" s="72"/>
      <c r="X39" s="72"/>
      <c r="Y39" s="72"/>
      <c r="Z39" s="72"/>
      <c r="AA39" s="72"/>
      <c r="AB39" s="72"/>
      <c r="AC39" s="72"/>
      <c r="AD39" s="73"/>
      <c r="AE39" s="45"/>
      <c r="AF39" s="71" cm="1">
        <f t="array" ref="AF39">INDEX(AF3:AN32,'Thruster Types'!$B$14,'Thruster Types'!$C$14)</f>
        <v>183.24949052473227</v>
      </c>
      <c r="AG39" s="72"/>
      <c r="AH39" s="72"/>
      <c r="AI39" s="72"/>
      <c r="AJ39" s="72"/>
      <c r="AK39" s="72"/>
      <c r="AL39" s="72"/>
      <c r="AM39" s="72"/>
      <c r="AN39" s="73"/>
      <c r="AO39" s="45"/>
      <c r="AP39" s="71" cm="1">
        <f t="array" ref="AP39">INDEX(AP3:AX32,'Thruster Types'!$B$14,'Thruster Types'!$C$14)</f>
        <v>172.43886948071071</v>
      </c>
      <c r="AQ39" s="72"/>
      <c r="AR39" s="72"/>
      <c r="AS39" s="72"/>
      <c r="AT39" s="72"/>
      <c r="AU39" s="72"/>
      <c r="AV39" s="72"/>
      <c r="AW39" s="72"/>
      <c r="AX39" s="73"/>
      <c r="AY39" s="45"/>
    </row>
  </sheetData>
  <mergeCells count="31">
    <mergeCell ref="B39:J39"/>
    <mergeCell ref="L39:T39"/>
    <mergeCell ref="V39:AD39"/>
    <mergeCell ref="AF39:AN39"/>
    <mergeCell ref="AP39:AX39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  <mergeCell ref="AF1:AN1"/>
    <mergeCell ref="AP1:AX1"/>
    <mergeCell ref="AF33:AN33"/>
    <mergeCell ref="AP33:AX33"/>
    <mergeCell ref="AF36:AN36"/>
    <mergeCell ref="AP36:AX36"/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</mergeCells>
  <conditionalFormatting sqref="L3:T32">
    <cfRule type="cellIs" dxfId="27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26" priority="5" operator="greaterThan">
      <formula>1</formula>
    </cfRule>
    <cfRule type="cellIs" dxfId="25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24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23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7:K32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Y39"/>
  <sheetViews>
    <sheetView zoomScale="60" zoomScaleNormal="60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B3" sqref="B3:J32"/>
    </sheetView>
  </sheetViews>
  <sheetFormatPr defaultRowHeight="14.4" x14ac:dyDescent="0.3"/>
  <cols>
    <col min="1" max="1" width="24.6640625" customWidth="1"/>
    <col min="11" max="11" width="2.6640625" style="18" customWidth="1"/>
    <col min="12" max="20" width="0" hidden="1" customWidth="1"/>
    <col min="21" max="21" width="2.6640625" hidden="1" customWidth="1"/>
    <col min="22" max="30" width="0" hidden="1" customWidth="1"/>
    <col min="31" max="31" width="2.6640625" hidden="1" customWidth="1"/>
    <col min="41" max="41" width="2.6640625" customWidth="1"/>
    <col min="51" max="51" width="2.6640625" customWidth="1"/>
  </cols>
  <sheetData>
    <row r="1" spans="1:51" s="33" customFormat="1" ht="18" x14ac:dyDescent="0.35">
      <c r="A1" s="79" t="s">
        <v>16</v>
      </c>
      <c r="B1" s="80" t="s">
        <v>32</v>
      </c>
      <c r="C1" s="80"/>
      <c r="D1" s="80"/>
      <c r="E1" s="80"/>
      <c r="F1" s="80"/>
      <c r="G1" s="80"/>
      <c r="H1" s="80"/>
      <c r="I1" s="80"/>
      <c r="J1" s="80"/>
      <c r="K1" s="41"/>
      <c r="L1" s="80" t="s">
        <v>17</v>
      </c>
      <c r="M1" s="80"/>
      <c r="N1" s="80"/>
      <c r="O1" s="80"/>
      <c r="P1" s="80"/>
      <c r="Q1" s="80"/>
      <c r="R1" s="80"/>
      <c r="S1" s="80"/>
      <c r="T1" s="80"/>
      <c r="U1" s="44"/>
      <c r="V1" s="80" t="s">
        <v>29</v>
      </c>
      <c r="W1" s="80"/>
      <c r="X1" s="80"/>
      <c r="Y1" s="80"/>
      <c r="Z1" s="80"/>
      <c r="AA1" s="80"/>
      <c r="AB1" s="80"/>
      <c r="AC1" s="80"/>
      <c r="AD1" s="80"/>
      <c r="AE1" s="44"/>
      <c r="AF1" s="81" t="s">
        <v>33</v>
      </c>
      <c r="AG1" s="81"/>
      <c r="AH1" s="81"/>
      <c r="AI1" s="81"/>
      <c r="AJ1" s="81"/>
      <c r="AK1" s="81"/>
      <c r="AL1" s="81"/>
      <c r="AM1" s="81"/>
      <c r="AN1" s="81"/>
      <c r="AO1" s="13"/>
      <c r="AP1" s="81" t="s">
        <v>34</v>
      </c>
      <c r="AQ1" s="81"/>
      <c r="AR1" s="81"/>
      <c r="AS1" s="81"/>
      <c r="AT1" s="81"/>
      <c r="AU1" s="81"/>
      <c r="AV1" s="81"/>
      <c r="AW1" s="81"/>
      <c r="AX1" s="81"/>
      <c r="AY1" s="13"/>
    </row>
    <row r="2" spans="1:51" x14ac:dyDescent="0.3">
      <c r="A2" s="79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42"/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13"/>
      <c r="V2" s="7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7" t="s">
        <v>15</v>
      </c>
      <c r="AE2" s="13"/>
      <c r="AF2" s="7" t="s">
        <v>7</v>
      </c>
      <c r="AG2" s="7" t="s">
        <v>8</v>
      </c>
      <c r="AH2" s="7" t="s">
        <v>9</v>
      </c>
      <c r="AI2" s="7" t="s">
        <v>10</v>
      </c>
      <c r="AJ2" s="7" t="s">
        <v>11</v>
      </c>
      <c r="AK2" s="7" t="s">
        <v>12</v>
      </c>
      <c r="AL2" s="7" t="s">
        <v>13</v>
      </c>
      <c r="AM2" s="7" t="s">
        <v>14</v>
      </c>
      <c r="AN2" s="7" t="s">
        <v>15</v>
      </c>
      <c r="AO2" s="13"/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13"/>
    </row>
    <row r="3" spans="1:51" x14ac:dyDescent="0.3">
      <c r="A3" s="9">
        <v>1</v>
      </c>
      <c r="B3" s="51" t="e">
        <v>#N/A</v>
      </c>
      <c r="C3" s="52" t="e">
        <v>#N/A</v>
      </c>
      <c r="D3" s="52" t="e">
        <v>#N/A</v>
      </c>
      <c r="E3" s="52" t="e">
        <v>#N/A</v>
      </c>
      <c r="F3" s="52" t="e">
        <v>#N/A</v>
      </c>
      <c r="G3" s="52" t="e">
        <v>#N/A</v>
      </c>
      <c r="H3" s="52" t="e">
        <v>#N/A</v>
      </c>
      <c r="I3" s="52" t="e">
        <v>#N/A</v>
      </c>
      <c r="J3" s="52" t="e">
        <v>#N/A</v>
      </c>
      <c r="K3" s="16" t="str">
        <f t="shared" ref="K3:K31" si="0">IF(ISNA(MATCH($B$33,B3:J3,0)),"",MATCH($B$33,B3:J3,0))</f>
        <v/>
      </c>
      <c r="L3" s="20" t="e">
        <v>#N/A</v>
      </c>
      <c r="M3" s="20" t="e">
        <v>#N/A</v>
      </c>
      <c r="N3" s="20" t="e">
        <v>#N/A</v>
      </c>
      <c r="O3" s="20" t="e">
        <v>#N/A</v>
      </c>
      <c r="P3" s="20" t="e">
        <v>#N/A</v>
      </c>
      <c r="Q3" s="20" t="e">
        <v>#N/A</v>
      </c>
      <c r="R3" s="20" t="e">
        <v>#N/A</v>
      </c>
      <c r="S3" s="20" t="e">
        <v>#N/A</v>
      </c>
      <c r="T3" s="20" t="e">
        <v>#N/A</v>
      </c>
      <c r="U3" s="16" t="str">
        <f t="shared" ref="U3:U31" si="1">IF(ISNA(MATCH($L$33,L3:T3,0)),"",MATCH($L$33,L3:T3,0))</f>
        <v/>
      </c>
      <c r="V3" s="47" t="e">
        <v>#N/A</v>
      </c>
      <c r="W3" s="47" t="e">
        <v>#N/A</v>
      </c>
      <c r="X3" s="47" t="e">
        <v>#N/A</v>
      </c>
      <c r="Y3" s="47" t="e">
        <v>#N/A</v>
      </c>
      <c r="Z3" s="47" t="e">
        <v>#N/A</v>
      </c>
      <c r="AA3" s="47" t="e">
        <v>#N/A</v>
      </c>
      <c r="AB3" s="47" t="e">
        <v>#N/A</v>
      </c>
      <c r="AC3" s="47" t="e">
        <v>#N/A</v>
      </c>
      <c r="AD3" s="47" t="e">
        <v>#N/A</v>
      </c>
      <c r="AE3" s="16" t="str">
        <f>IF(ISNA(MATCH($V$33,V3:AD3,0)),"",MATCH($V$33,V3:AD3,0))</f>
        <v/>
      </c>
      <c r="AF3" s="47"/>
      <c r="AG3" s="47"/>
      <c r="AH3" s="47"/>
      <c r="AI3" s="47"/>
      <c r="AJ3" s="47"/>
      <c r="AK3" s="47"/>
      <c r="AL3" s="47"/>
      <c r="AM3" s="47"/>
      <c r="AN3" s="47"/>
      <c r="AO3" s="16" t="str">
        <f>IF(ISNA(MATCH($AF$33,AF3:AN3,0)),"",MATCH($AF$33,AF3:AN3,0))</f>
        <v/>
      </c>
      <c r="AP3" s="47"/>
      <c r="AQ3" s="47"/>
      <c r="AR3" s="47"/>
      <c r="AS3" s="47"/>
      <c r="AT3" s="47"/>
      <c r="AU3" s="47"/>
      <c r="AV3" s="47"/>
      <c r="AW3" s="47"/>
      <c r="AX3" s="47"/>
      <c r="AY3" s="16" t="str">
        <f>IF(ISNA(MATCH($AP$33,AP3:AX3,0)),"",MATCH($AP$33,AP3:AX3,0))</f>
        <v/>
      </c>
    </row>
    <row r="4" spans="1:51" x14ac:dyDescent="0.3">
      <c r="A4" s="9">
        <v>2</v>
      </c>
      <c r="B4" s="51" t="e">
        <v>#N/A</v>
      </c>
      <c r="C4" s="52" t="e">
        <v>#N/A</v>
      </c>
      <c r="D4" s="52" t="e">
        <v>#N/A</v>
      </c>
      <c r="E4" s="52" t="e">
        <v>#N/A</v>
      </c>
      <c r="F4" s="52" t="e">
        <v>#N/A</v>
      </c>
      <c r="G4" s="52" t="e">
        <v>#N/A</v>
      </c>
      <c r="H4" s="52" t="e">
        <v>#N/A</v>
      </c>
      <c r="I4" s="52" t="e">
        <v>#N/A</v>
      </c>
      <c r="J4" s="52" t="e">
        <v>#N/A</v>
      </c>
      <c r="K4" s="16" t="str">
        <f t="shared" si="0"/>
        <v/>
      </c>
      <c r="L4" s="20" t="e">
        <v>#N/A</v>
      </c>
      <c r="M4" s="20" t="e">
        <v>#N/A</v>
      </c>
      <c r="N4" s="20" t="e">
        <v>#N/A</v>
      </c>
      <c r="O4" s="20" t="e">
        <v>#N/A</v>
      </c>
      <c r="P4" s="20" t="e">
        <v>#N/A</v>
      </c>
      <c r="Q4" s="20" t="e">
        <v>#N/A</v>
      </c>
      <c r="R4" s="20" t="e">
        <v>#N/A</v>
      </c>
      <c r="S4" s="20" t="e">
        <v>#N/A</v>
      </c>
      <c r="T4" s="20" t="e">
        <v>#N/A</v>
      </c>
      <c r="U4" s="16" t="str">
        <f t="shared" si="1"/>
        <v/>
      </c>
      <c r="V4" s="47" t="e">
        <v>#N/A</v>
      </c>
      <c r="W4" s="47" t="e">
        <v>#N/A</v>
      </c>
      <c r="X4" s="47" t="e">
        <v>#N/A</v>
      </c>
      <c r="Y4" s="47" t="e">
        <v>#N/A</v>
      </c>
      <c r="Z4" s="47" t="e">
        <v>#N/A</v>
      </c>
      <c r="AA4" s="47" t="e">
        <v>#N/A</v>
      </c>
      <c r="AB4" s="47" t="e">
        <v>#N/A</v>
      </c>
      <c r="AC4" s="47" t="e">
        <v>#N/A</v>
      </c>
      <c r="AD4" s="47" t="e">
        <v>#N/A</v>
      </c>
      <c r="AE4" s="16" t="str">
        <f t="shared" ref="AE4:AE32" si="2">IF(ISNA(MATCH($V$33,V4:AD4,0)),"",MATCH($V$33,V4:AD4,0))</f>
        <v/>
      </c>
      <c r="AF4" s="47"/>
      <c r="AG4" s="47"/>
      <c r="AH4" s="47"/>
      <c r="AI4" s="47"/>
      <c r="AJ4" s="47"/>
      <c r="AK4" s="47"/>
      <c r="AL4" s="47"/>
      <c r="AM4" s="47"/>
      <c r="AN4" s="47"/>
      <c r="AO4" s="16" t="str">
        <f t="shared" ref="AO4:AO32" si="3">IF(ISNA(MATCH($AF$33,AF4:AN4,0)),"",MATCH($AF$33,AF4:AN4,0))</f>
        <v/>
      </c>
      <c r="AP4" s="47"/>
      <c r="AQ4" s="47"/>
      <c r="AR4" s="47"/>
      <c r="AS4" s="47"/>
      <c r="AT4" s="47"/>
      <c r="AU4" s="47"/>
      <c r="AV4" s="47"/>
      <c r="AW4" s="47"/>
      <c r="AX4" s="47"/>
      <c r="AY4" s="16" t="str">
        <f t="shared" ref="AY4:AY32" si="4">IF(ISNA(MATCH($AP$33,AP4:AX4,0)),"",MATCH($AP$33,AP4:AX4,0))</f>
        <v/>
      </c>
    </row>
    <row r="5" spans="1:51" x14ac:dyDescent="0.3">
      <c r="A5" s="9">
        <v>3</v>
      </c>
      <c r="B5" s="51" t="e">
        <v>#N/A</v>
      </c>
      <c r="C5" s="52" t="e">
        <v>#N/A</v>
      </c>
      <c r="D5" s="52" t="e">
        <v>#N/A</v>
      </c>
      <c r="E5" s="52">
        <v>0.54493357962864575</v>
      </c>
      <c r="F5" s="52">
        <v>0.49649503921721028</v>
      </c>
      <c r="G5" s="52" t="e">
        <v>#N/A</v>
      </c>
      <c r="H5" s="52" t="e">
        <v>#N/A</v>
      </c>
      <c r="I5" s="52">
        <v>0.44684553529548959</v>
      </c>
      <c r="J5" s="52">
        <v>0.40622321390499011</v>
      </c>
      <c r="K5" s="16" t="str">
        <f t="shared" si="0"/>
        <v/>
      </c>
      <c r="L5" s="20" t="e">
        <v>#N/A</v>
      </c>
      <c r="M5" s="20" t="e">
        <v>#N/A</v>
      </c>
      <c r="N5" s="20" t="e">
        <v>#N/A</v>
      </c>
      <c r="O5" s="20">
        <v>4.6031399999999998</v>
      </c>
      <c r="P5" s="20">
        <v>6.6318599999999996</v>
      </c>
      <c r="Q5" s="20" t="e">
        <v>#N/A</v>
      </c>
      <c r="R5" s="20" t="e">
        <v>#N/A</v>
      </c>
      <c r="S5" s="20">
        <v>5.2965</v>
      </c>
      <c r="T5" s="20">
        <v>7.383</v>
      </c>
      <c r="U5" s="16" t="str">
        <f t="shared" si="1"/>
        <v/>
      </c>
      <c r="V5" s="47" t="e">
        <v>#N/A</v>
      </c>
      <c r="W5" s="47" t="e">
        <v>#N/A</v>
      </c>
      <c r="X5" s="47" t="e">
        <v>#N/A</v>
      </c>
      <c r="Y5" s="47">
        <v>13.101059597392435</v>
      </c>
      <c r="Z5" s="47">
        <v>17.037093533711325</v>
      </c>
      <c r="AA5" s="47" t="e">
        <v>#N/A</v>
      </c>
      <c r="AB5" s="47" t="e">
        <v>#N/A</v>
      </c>
      <c r="AC5" s="47">
        <v>12.371780032562144</v>
      </c>
      <c r="AD5" s="47">
        <v>16.053529957121068</v>
      </c>
      <c r="AE5" s="16" t="str">
        <f t="shared" si="2"/>
        <v/>
      </c>
      <c r="AF5" s="47"/>
      <c r="AG5" s="47"/>
      <c r="AH5" s="47"/>
      <c r="AI5" s="47"/>
      <c r="AJ5" s="47"/>
      <c r="AK5" s="47"/>
      <c r="AL5" s="47"/>
      <c r="AM5" s="47"/>
      <c r="AN5" s="47"/>
      <c r="AO5" s="16" t="str">
        <f t="shared" si="3"/>
        <v/>
      </c>
      <c r="AP5" s="47"/>
      <c r="AQ5" s="47"/>
      <c r="AR5" s="47"/>
      <c r="AS5" s="47"/>
      <c r="AT5" s="47"/>
      <c r="AU5" s="47"/>
      <c r="AV5" s="47"/>
      <c r="AW5" s="47"/>
      <c r="AX5" s="47"/>
      <c r="AY5" s="16" t="str">
        <f t="shared" si="4"/>
        <v/>
      </c>
    </row>
    <row r="6" spans="1:51" x14ac:dyDescent="0.3">
      <c r="A6" s="9">
        <v>4</v>
      </c>
      <c r="B6" s="51" t="e">
        <v>#N/A</v>
      </c>
      <c r="C6" s="52">
        <v>0.5528279787622139</v>
      </c>
      <c r="D6" s="52">
        <v>0.50918366464940756</v>
      </c>
      <c r="E6" s="52">
        <v>0.47192632333359724</v>
      </c>
      <c r="F6" s="52">
        <v>0.4299773168150553</v>
      </c>
      <c r="G6" s="52">
        <v>0.47192632333359724</v>
      </c>
      <c r="H6" s="52">
        <v>0.4299773168150553</v>
      </c>
      <c r="I6" s="52">
        <v>0.38697958513355007</v>
      </c>
      <c r="J6" s="52">
        <v>0.35179962284868155</v>
      </c>
      <c r="K6" s="16" t="str">
        <f t="shared" si="0"/>
        <v/>
      </c>
      <c r="L6" s="20" t="e">
        <v>#N/A</v>
      </c>
      <c r="M6" s="20">
        <v>4.28</v>
      </c>
      <c r="N6" s="20">
        <v>4.9219999999999997</v>
      </c>
      <c r="O6" s="20">
        <v>6.1375200000000003</v>
      </c>
      <c r="P6" s="20">
        <v>8.8424800000000001</v>
      </c>
      <c r="Q6" s="20">
        <v>4.7080000000000002</v>
      </c>
      <c r="R6" s="20">
        <v>5.7779999999999996</v>
      </c>
      <c r="S6" s="20">
        <v>7.0620000000000003</v>
      </c>
      <c r="T6" s="20">
        <v>9.8439999999999994</v>
      </c>
      <c r="U6" s="16">
        <f t="shared" si="1"/>
        <v>2</v>
      </c>
      <c r="V6" s="47" t="e">
        <v>#N/A</v>
      </c>
      <c r="W6" s="47">
        <v>12.399369180038336</v>
      </c>
      <c r="X6" s="47">
        <v>12.975473393043353</v>
      </c>
      <c r="Y6" s="47">
        <v>15.025066711436486</v>
      </c>
      <c r="Z6" s="47">
        <v>20.036845704462532</v>
      </c>
      <c r="AA6" s="47">
        <v>11.525504450892701</v>
      </c>
      <c r="AB6" s="47">
        <v>13.092808180553929</v>
      </c>
      <c r="AC6" s="47">
        <v>14.868707406086598</v>
      </c>
      <c r="AD6" s="47">
        <v>19.590596713440171</v>
      </c>
      <c r="AE6" s="16">
        <f t="shared" si="2"/>
        <v>6</v>
      </c>
      <c r="AF6" s="47"/>
      <c r="AG6" s="47"/>
      <c r="AH6" s="47"/>
      <c r="AI6" s="47"/>
      <c r="AJ6" s="47"/>
      <c r="AK6" s="47"/>
      <c r="AL6" s="47"/>
      <c r="AM6" s="47"/>
      <c r="AN6" s="47"/>
      <c r="AO6" s="16" t="str">
        <f t="shared" si="3"/>
        <v/>
      </c>
      <c r="AP6" s="47"/>
      <c r="AQ6" s="47"/>
      <c r="AR6" s="47"/>
      <c r="AS6" s="47"/>
      <c r="AT6" s="47"/>
      <c r="AU6" s="47"/>
      <c r="AV6" s="47"/>
      <c r="AW6" s="47"/>
      <c r="AX6" s="47"/>
      <c r="AY6" s="16" t="str">
        <f t="shared" si="4"/>
        <v/>
      </c>
    </row>
    <row r="7" spans="1:51" x14ac:dyDescent="0.3">
      <c r="A7" s="9">
        <v>5</v>
      </c>
      <c r="B7" s="51">
        <v>0.54082041141455273</v>
      </c>
      <c r="C7" s="52">
        <v>0.4944643761504483</v>
      </c>
      <c r="D7" s="52">
        <v>0.45542771487541284</v>
      </c>
      <c r="E7" s="52">
        <v>0.42210373573818777</v>
      </c>
      <c r="F7" s="52">
        <v>0.38458340367257082</v>
      </c>
      <c r="G7" s="52">
        <v>0.42210373573818777</v>
      </c>
      <c r="H7" s="52">
        <v>0.38458340367257082</v>
      </c>
      <c r="I7" s="52">
        <v>0.34612506330531362</v>
      </c>
      <c r="J7" s="52">
        <v>0.31465914845937604</v>
      </c>
      <c r="K7" s="16" t="str">
        <f t="shared" si="0"/>
        <v/>
      </c>
      <c r="L7" s="20">
        <v>4.9755000000000003</v>
      </c>
      <c r="M7" s="20">
        <v>5.35</v>
      </c>
      <c r="N7" s="20">
        <v>6.1524999999999999</v>
      </c>
      <c r="O7" s="20">
        <v>7.6718999999999999</v>
      </c>
      <c r="P7" s="20">
        <v>11.053100000000001</v>
      </c>
      <c r="Q7" s="20">
        <v>5.8849999999999998</v>
      </c>
      <c r="R7" s="20">
        <v>7.2225000000000001</v>
      </c>
      <c r="S7" s="20">
        <v>8.8275000000000006</v>
      </c>
      <c r="T7" s="20">
        <v>12.305</v>
      </c>
      <c r="U7" s="16" t="str">
        <f t="shared" si="1"/>
        <v/>
      </c>
      <c r="V7" s="47">
        <v>14.032295459936913</v>
      </c>
      <c r="W7" s="47">
        <v>13.688148025984422</v>
      </c>
      <c r="X7" s="47">
        <v>14.600290152401776</v>
      </c>
      <c r="Y7" s="47">
        <v>17.144977559808758</v>
      </c>
      <c r="Z7" s="47">
        <v>23.180268624077307</v>
      </c>
      <c r="AA7" s="47">
        <v>13.151656426631545</v>
      </c>
      <c r="AB7" s="47">
        <v>15.146835741773652</v>
      </c>
      <c r="AC7" s="47">
        <v>17.41377114280122</v>
      </c>
      <c r="AD7" s="47">
        <v>23.149330889915859</v>
      </c>
      <c r="AE7" s="16" t="str">
        <f t="shared" si="2"/>
        <v/>
      </c>
      <c r="AF7" s="47"/>
      <c r="AG7" s="47"/>
      <c r="AH7" s="47"/>
      <c r="AI7" s="47"/>
      <c r="AJ7" s="47"/>
      <c r="AK7" s="47"/>
      <c r="AL7" s="47"/>
      <c r="AM7" s="47"/>
      <c r="AN7" s="47"/>
      <c r="AO7" s="16" t="str">
        <f t="shared" si="3"/>
        <v/>
      </c>
      <c r="AP7" s="47"/>
      <c r="AQ7" s="47"/>
      <c r="AR7" s="47"/>
      <c r="AS7" s="47"/>
      <c r="AT7" s="47"/>
      <c r="AU7" s="47"/>
      <c r="AV7" s="47"/>
      <c r="AW7" s="47"/>
      <c r="AX7" s="47"/>
      <c r="AY7" s="16" t="str">
        <f t="shared" si="4"/>
        <v/>
      </c>
    </row>
    <row r="8" spans="1:51" x14ac:dyDescent="0.3">
      <c r="A8" s="9">
        <v>6</v>
      </c>
      <c r="B8" s="51">
        <v>0.49369923148495831</v>
      </c>
      <c r="C8" s="52">
        <v>0.45138215450053321</v>
      </c>
      <c r="D8" s="52">
        <v>0.41574672125049111</v>
      </c>
      <c r="E8" s="52">
        <v>0.38532622945167488</v>
      </c>
      <c r="F8" s="52">
        <v>0.35107500905597028</v>
      </c>
      <c r="G8" s="52">
        <v>0.38532622945167488</v>
      </c>
      <c r="H8" s="52">
        <v>0.35107500905597028</v>
      </c>
      <c r="I8" s="52">
        <v>0.31596750815037328</v>
      </c>
      <c r="J8" s="52">
        <v>0.28724318922761216</v>
      </c>
      <c r="K8" s="16" t="str">
        <f t="shared" si="0"/>
        <v/>
      </c>
      <c r="L8" s="20">
        <v>5.9706000000000001</v>
      </c>
      <c r="M8" s="20">
        <v>6.42</v>
      </c>
      <c r="N8" s="20">
        <v>7.383</v>
      </c>
      <c r="O8" s="20">
        <v>9.2062799999999996</v>
      </c>
      <c r="P8" s="20">
        <v>13.263719999999999</v>
      </c>
      <c r="Q8" s="20">
        <v>7.0620000000000003</v>
      </c>
      <c r="R8" s="20">
        <v>8.6669999999999998</v>
      </c>
      <c r="S8" s="20">
        <v>10.593</v>
      </c>
      <c r="T8" s="20">
        <v>14.766</v>
      </c>
      <c r="U8" s="16" t="str">
        <f t="shared" si="1"/>
        <v/>
      </c>
      <c r="V8" s="47">
        <v>15.252607989979127</v>
      </c>
      <c r="W8" s="47">
        <v>15.121486484356938</v>
      </c>
      <c r="X8" s="47">
        <v>16.317948069846942</v>
      </c>
      <c r="Y8" s="47">
        <v>19.330731258197535</v>
      </c>
      <c r="Z8" s="47">
        <v>26.366447031115111</v>
      </c>
      <c r="AA8" s="47">
        <v>14.828315470026002</v>
      </c>
      <c r="AB8" s="47">
        <v>17.228801303003582</v>
      </c>
      <c r="AC8" s="47">
        <v>19.967012545334928</v>
      </c>
      <c r="AD8" s="47">
        <v>26.701523167003064</v>
      </c>
      <c r="AE8" s="16" t="str">
        <f t="shared" si="2"/>
        <v/>
      </c>
      <c r="AF8" s="47"/>
      <c r="AG8" s="47"/>
      <c r="AH8" s="47"/>
      <c r="AI8" s="47"/>
      <c r="AJ8" s="47"/>
      <c r="AK8" s="47"/>
      <c r="AL8" s="47"/>
      <c r="AM8" s="47"/>
      <c r="AN8" s="47"/>
      <c r="AO8" s="16" t="str">
        <f t="shared" si="3"/>
        <v/>
      </c>
      <c r="AP8" s="47"/>
      <c r="AQ8" s="47"/>
      <c r="AR8" s="47"/>
      <c r="AS8" s="47"/>
      <c r="AT8" s="47"/>
      <c r="AU8" s="47"/>
      <c r="AV8" s="47"/>
      <c r="AW8" s="47"/>
      <c r="AX8" s="47"/>
      <c r="AY8" s="16" t="str">
        <f t="shared" si="4"/>
        <v/>
      </c>
    </row>
    <row r="9" spans="1:51" x14ac:dyDescent="0.3">
      <c r="A9" s="9">
        <v>7</v>
      </c>
      <c r="B9" s="51">
        <v>0.45707667175103617</v>
      </c>
      <c r="C9" s="52">
        <v>0.41789867131523295</v>
      </c>
      <c r="D9" s="52">
        <v>0.38490667094824094</v>
      </c>
      <c r="E9" s="52">
        <v>0.35674276819593065</v>
      </c>
      <c r="F9" s="52">
        <v>0.3250322999118479</v>
      </c>
      <c r="G9" s="52">
        <v>0.35674276819593065</v>
      </c>
      <c r="H9" s="52">
        <v>0.3250322999118479</v>
      </c>
      <c r="I9" s="52">
        <v>0.29252906992066319</v>
      </c>
      <c r="J9" s="52">
        <v>0.26593551810969368</v>
      </c>
      <c r="K9" s="16" t="str">
        <f t="shared" si="0"/>
        <v/>
      </c>
      <c r="L9" s="20">
        <v>6.9657</v>
      </c>
      <c r="M9" s="20">
        <v>7.49</v>
      </c>
      <c r="N9" s="20">
        <v>8.6135000000000002</v>
      </c>
      <c r="O9" s="20">
        <v>10.74066</v>
      </c>
      <c r="P9" s="20">
        <v>15.47434</v>
      </c>
      <c r="Q9" s="20">
        <v>8.2390000000000008</v>
      </c>
      <c r="R9" s="20">
        <v>10.111499999999999</v>
      </c>
      <c r="S9" s="20">
        <v>12.358499999999999</v>
      </c>
      <c r="T9" s="20">
        <v>17.227</v>
      </c>
      <c r="U9" s="16" t="str">
        <f t="shared" si="1"/>
        <v/>
      </c>
      <c r="V9" s="47">
        <v>16.580838750251274</v>
      </c>
      <c r="W9" s="47">
        <v>16.616282965061668</v>
      </c>
      <c r="X9" s="47">
        <v>18.073592186791391</v>
      </c>
      <c r="Y9" s="47">
        <v>21.540863281635374</v>
      </c>
      <c r="Z9" s="47">
        <v>29.563244413034944</v>
      </c>
      <c r="AA9" s="47">
        <v>16.523674762760749</v>
      </c>
      <c r="AB9" s="47">
        <v>19.31770569099573</v>
      </c>
      <c r="AC9" s="47">
        <v>22.516429084513636</v>
      </c>
      <c r="AD9" s="47">
        <v>30.240013539369425</v>
      </c>
      <c r="AE9" s="16" t="str">
        <f t="shared" si="2"/>
        <v/>
      </c>
      <c r="AF9" s="47"/>
      <c r="AG9" s="47"/>
      <c r="AH9" s="47"/>
      <c r="AI9" s="47"/>
      <c r="AJ9" s="47"/>
      <c r="AK9" s="47"/>
      <c r="AL9" s="47"/>
      <c r="AM9" s="47"/>
      <c r="AN9" s="47"/>
      <c r="AO9" s="16" t="str">
        <f t="shared" si="3"/>
        <v/>
      </c>
      <c r="AP9" s="47"/>
      <c r="AQ9" s="47"/>
      <c r="AR9" s="47"/>
      <c r="AS9" s="47"/>
      <c r="AT9" s="47"/>
      <c r="AU9" s="47"/>
      <c r="AV9" s="47"/>
      <c r="AW9" s="47"/>
      <c r="AX9" s="47"/>
      <c r="AY9" s="16" t="str">
        <f t="shared" si="4"/>
        <v/>
      </c>
    </row>
    <row r="10" spans="1:51" x14ac:dyDescent="0.3">
      <c r="A10" s="9">
        <v>8</v>
      </c>
      <c r="B10" s="51">
        <v>0.42755607629482811</v>
      </c>
      <c r="C10" s="52">
        <v>0.39090841261241416</v>
      </c>
      <c r="D10" s="52">
        <v>0.36004722214301305</v>
      </c>
      <c r="E10" s="52">
        <v>0.33370230344962187</v>
      </c>
      <c r="F10" s="52">
        <v>0.30403987647632225</v>
      </c>
      <c r="G10" s="52">
        <v>0.33370230344962187</v>
      </c>
      <c r="H10" s="52">
        <v>0.30403987647632225</v>
      </c>
      <c r="I10" s="52">
        <v>0.27363588882869</v>
      </c>
      <c r="J10" s="52">
        <v>0.2487598989351727</v>
      </c>
      <c r="K10" s="16" t="str">
        <f t="shared" si="0"/>
        <v/>
      </c>
      <c r="L10" s="20">
        <v>7.9607999999999999</v>
      </c>
      <c r="M10" s="20">
        <v>8.56</v>
      </c>
      <c r="N10" s="20">
        <v>9.8439999999999994</v>
      </c>
      <c r="O10" s="20">
        <v>12.275040000000001</v>
      </c>
      <c r="P10" s="20">
        <v>17.68496</v>
      </c>
      <c r="Q10" s="20">
        <v>9.4160000000000004</v>
      </c>
      <c r="R10" s="20">
        <v>11.555999999999999</v>
      </c>
      <c r="S10" s="20">
        <v>14.124000000000001</v>
      </c>
      <c r="T10" s="20">
        <v>19.687999999999999</v>
      </c>
      <c r="U10" s="16" t="str">
        <f t="shared" si="1"/>
        <v/>
      </c>
      <c r="V10" s="47">
        <v>17.961865720541848</v>
      </c>
      <c r="W10" s="47">
        <v>18.140094831752904</v>
      </c>
      <c r="X10" s="47">
        <v>19.845488870678178</v>
      </c>
      <c r="Y10" s="47">
        <v>23.759030598251741</v>
      </c>
      <c r="Z10" s="47">
        <v>32.758506860685635</v>
      </c>
      <c r="AA10" s="47">
        <v>18.225197808979718</v>
      </c>
      <c r="AB10" s="47">
        <v>21.405607096769415</v>
      </c>
      <c r="AC10" s="47">
        <v>25.058101759549135</v>
      </c>
      <c r="AD10" s="47">
        <v>33.763447979826971</v>
      </c>
      <c r="AE10" s="16" t="str">
        <f t="shared" si="2"/>
        <v/>
      </c>
      <c r="AF10" s="47"/>
      <c r="AG10" s="47"/>
      <c r="AH10" s="47"/>
      <c r="AI10" s="47"/>
      <c r="AJ10" s="47"/>
      <c r="AK10" s="47"/>
      <c r="AL10" s="47"/>
      <c r="AM10" s="47"/>
      <c r="AN10" s="47"/>
      <c r="AO10" s="16" t="str">
        <f t="shared" si="3"/>
        <v/>
      </c>
      <c r="AP10" s="47"/>
      <c r="AQ10" s="47"/>
      <c r="AR10" s="47"/>
      <c r="AS10" s="47"/>
      <c r="AT10" s="47"/>
      <c r="AU10" s="47"/>
      <c r="AV10" s="47"/>
      <c r="AW10" s="47"/>
      <c r="AX10" s="47"/>
      <c r="AY10" s="16" t="str">
        <f t="shared" si="4"/>
        <v/>
      </c>
    </row>
    <row r="11" spans="1:51" x14ac:dyDescent="0.3">
      <c r="A11" s="9">
        <v>9</v>
      </c>
      <c r="B11" s="51">
        <v>0.40310373451411452</v>
      </c>
      <c r="C11" s="52">
        <v>0.36855198584147597</v>
      </c>
      <c r="D11" s="52">
        <v>0.33945577643293856</v>
      </c>
      <c r="E11" s="52">
        <v>0.31461754888906512</v>
      </c>
      <c r="F11" s="52">
        <v>0.28665154454337033</v>
      </c>
      <c r="G11" s="52">
        <v>0.31461754888906512</v>
      </c>
      <c r="H11" s="52">
        <v>0.28665154454337033</v>
      </c>
      <c r="I11" s="52">
        <v>0.25798639008903312</v>
      </c>
      <c r="J11" s="52">
        <v>0.23453308189912112</v>
      </c>
      <c r="K11" s="16" t="str">
        <f t="shared" si="0"/>
        <v/>
      </c>
      <c r="L11" s="20">
        <v>8.9558999999999997</v>
      </c>
      <c r="M11" s="20">
        <v>9.6300000000000008</v>
      </c>
      <c r="N11" s="20">
        <v>11.0745</v>
      </c>
      <c r="O11" s="20">
        <v>13.809419999999999</v>
      </c>
      <c r="P11" s="20">
        <v>19.895579999999999</v>
      </c>
      <c r="Q11" s="20">
        <v>10.593</v>
      </c>
      <c r="R11" s="20">
        <v>13.000500000000001</v>
      </c>
      <c r="S11" s="20">
        <v>15.8895</v>
      </c>
      <c r="T11" s="20">
        <v>22.149000000000001</v>
      </c>
      <c r="U11" s="16" t="str">
        <f t="shared" si="1"/>
        <v/>
      </c>
      <c r="V11" s="47">
        <v>19.370814284492404</v>
      </c>
      <c r="W11" s="47">
        <v>19.678078740030156</v>
      </c>
      <c r="X11" s="47">
        <v>21.623751317376342</v>
      </c>
      <c r="Y11" s="47">
        <v>25.977997316149931</v>
      </c>
      <c r="Z11" s="47">
        <v>35.947305322746885</v>
      </c>
      <c r="AA11" s="47">
        <v>19.927334063992276</v>
      </c>
      <c r="AB11" s="47">
        <v>23.489284697825894</v>
      </c>
      <c r="AC11" s="47">
        <v>27.590921125213651</v>
      </c>
      <c r="AD11" s="47">
        <v>37.272288617210961</v>
      </c>
      <c r="AE11" s="16" t="str">
        <f t="shared" si="2"/>
        <v/>
      </c>
      <c r="AF11" s="47"/>
      <c r="AG11" s="47"/>
      <c r="AH11" s="47"/>
      <c r="AI11" s="47"/>
      <c r="AJ11" s="47"/>
      <c r="AK11" s="47"/>
      <c r="AL11" s="47"/>
      <c r="AM11" s="47"/>
      <c r="AN11" s="47"/>
      <c r="AO11" s="16" t="str">
        <f t="shared" si="3"/>
        <v/>
      </c>
      <c r="AP11" s="47"/>
      <c r="AQ11" s="47"/>
      <c r="AR11" s="47"/>
      <c r="AS11" s="47"/>
      <c r="AT11" s="47"/>
      <c r="AU11" s="47"/>
      <c r="AV11" s="47"/>
      <c r="AW11" s="47"/>
      <c r="AX11" s="47"/>
      <c r="AY11" s="16" t="str">
        <f t="shared" si="4"/>
        <v/>
      </c>
    </row>
    <row r="12" spans="1:51" x14ac:dyDescent="0.3">
      <c r="A12" s="9">
        <v>10</v>
      </c>
      <c r="B12" s="51">
        <v>0.38241778031532864</v>
      </c>
      <c r="C12" s="52">
        <v>0.34963911343115772</v>
      </c>
      <c r="D12" s="52">
        <v>0.32203602552869803</v>
      </c>
      <c r="E12" s="52">
        <v>0.29847241390464707</v>
      </c>
      <c r="F12" s="52">
        <v>0.2719415326686781</v>
      </c>
      <c r="G12" s="52">
        <v>0.29847241390464707</v>
      </c>
      <c r="H12" s="52">
        <v>0.2719415326686781</v>
      </c>
      <c r="I12" s="52">
        <v>0.24474737940181035</v>
      </c>
      <c r="J12" s="52">
        <v>0.22249761763800943</v>
      </c>
      <c r="K12" s="16" t="str">
        <f t="shared" si="0"/>
        <v/>
      </c>
      <c r="L12" s="20">
        <v>9.9510000000000005</v>
      </c>
      <c r="M12" s="20">
        <v>10.7</v>
      </c>
      <c r="N12" s="20">
        <v>12.305</v>
      </c>
      <c r="O12" s="20">
        <v>15.3438</v>
      </c>
      <c r="P12" s="20">
        <v>22.106200000000001</v>
      </c>
      <c r="Q12" s="20">
        <v>11.77</v>
      </c>
      <c r="R12" s="20">
        <v>14.445</v>
      </c>
      <c r="S12" s="20">
        <v>17.655000000000001</v>
      </c>
      <c r="T12" s="20">
        <v>24.61</v>
      </c>
      <c r="U12" s="16" t="str">
        <f t="shared" si="1"/>
        <v/>
      </c>
      <c r="V12" s="47">
        <v>20.795069555336308</v>
      </c>
      <c r="W12" s="47">
        <v>21.222722560332386</v>
      </c>
      <c r="X12" s="47">
        <v>23.403487263199207</v>
      </c>
      <c r="Y12" s="47">
        <v>28.194363608390688</v>
      </c>
      <c r="Z12" s="47">
        <v>39.127687251210709</v>
      </c>
      <c r="AA12" s="47">
        <v>21.627475571289928</v>
      </c>
      <c r="AB12" s="47">
        <v>25.567462627848236</v>
      </c>
      <c r="AC12" s="47">
        <v>30.114848582381676</v>
      </c>
      <c r="AD12" s="47">
        <v>40.767552908876105</v>
      </c>
      <c r="AE12" s="16" t="str">
        <f t="shared" si="2"/>
        <v/>
      </c>
      <c r="AF12" s="47"/>
      <c r="AG12" s="47"/>
      <c r="AH12" s="47"/>
      <c r="AI12" s="47"/>
      <c r="AJ12" s="47"/>
      <c r="AK12" s="47"/>
      <c r="AL12" s="47"/>
      <c r="AM12" s="47"/>
      <c r="AN12" s="47"/>
      <c r="AO12" s="16" t="str">
        <f t="shared" si="3"/>
        <v/>
      </c>
      <c r="AP12" s="47"/>
      <c r="AQ12" s="47"/>
      <c r="AR12" s="47"/>
      <c r="AS12" s="47"/>
      <c r="AT12" s="47"/>
      <c r="AU12" s="47"/>
      <c r="AV12" s="47"/>
      <c r="AW12" s="47"/>
      <c r="AX12" s="47"/>
      <c r="AY12" s="16" t="str">
        <f t="shared" si="4"/>
        <v/>
      </c>
    </row>
    <row r="13" spans="1:51" x14ac:dyDescent="0.3">
      <c r="A13" s="9">
        <v>11</v>
      </c>
      <c r="B13" s="51">
        <v>0.36462104699300552</v>
      </c>
      <c r="C13" s="52">
        <v>0.33336781439360497</v>
      </c>
      <c r="D13" s="52">
        <v>0.30704930273095188</v>
      </c>
      <c r="E13" s="52">
        <v>0.28458228057990675</v>
      </c>
      <c r="F13" s="52">
        <v>0.25928607786169272</v>
      </c>
      <c r="G13" s="52">
        <v>0.28458228057990675</v>
      </c>
      <c r="H13" s="52">
        <v>0.25928607786169272</v>
      </c>
      <c r="I13" s="52">
        <v>0.23335747007552357</v>
      </c>
      <c r="J13" s="52">
        <v>0.21214315461411226</v>
      </c>
      <c r="K13" s="16" t="str">
        <f t="shared" si="0"/>
        <v/>
      </c>
      <c r="L13" s="20">
        <v>10.946099999999999</v>
      </c>
      <c r="M13" s="20">
        <v>11.77</v>
      </c>
      <c r="N13" s="20">
        <v>13.535500000000001</v>
      </c>
      <c r="O13" s="20">
        <v>16.87818</v>
      </c>
      <c r="P13" s="20">
        <v>24.31682</v>
      </c>
      <c r="Q13" s="20">
        <v>12.946999999999999</v>
      </c>
      <c r="R13" s="20">
        <v>15.8895</v>
      </c>
      <c r="S13" s="20">
        <v>19.420500000000001</v>
      </c>
      <c r="T13" s="20">
        <v>27.071000000000002</v>
      </c>
      <c r="U13" s="16" t="str">
        <f t="shared" si="1"/>
        <v/>
      </c>
      <c r="V13" s="47">
        <v>22.227702680628685</v>
      </c>
      <c r="W13" s="47">
        <v>22.769961637764411</v>
      </c>
      <c r="X13" s="47">
        <v>25.182155179942232</v>
      </c>
      <c r="Y13" s="47">
        <v>30.406513690177889</v>
      </c>
      <c r="Z13" s="47">
        <v>42.299027465875348</v>
      </c>
      <c r="AA13" s="47">
        <v>23.324382886468396</v>
      </c>
      <c r="AB13" s="47">
        <v>27.639732371215739</v>
      </c>
      <c r="AC13" s="47">
        <v>32.630261298330346</v>
      </c>
      <c r="AD13" s="47">
        <v>44.250373618679156</v>
      </c>
      <c r="AE13" s="16" t="str">
        <f t="shared" si="2"/>
        <v/>
      </c>
      <c r="AF13" s="47"/>
      <c r="AG13" s="47"/>
      <c r="AH13" s="47"/>
      <c r="AI13" s="47"/>
      <c r="AJ13" s="47"/>
      <c r="AK13" s="47"/>
      <c r="AL13" s="47"/>
      <c r="AM13" s="47"/>
      <c r="AN13" s="47"/>
      <c r="AO13" s="16" t="str">
        <f t="shared" si="3"/>
        <v/>
      </c>
      <c r="AP13" s="47"/>
      <c r="AQ13" s="47"/>
      <c r="AR13" s="47"/>
      <c r="AS13" s="47"/>
      <c r="AT13" s="47"/>
      <c r="AU13" s="47"/>
      <c r="AV13" s="47"/>
      <c r="AW13" s="47"/>
      <c r="AX13" s="47"/>
      <c r="AY13" s="16" t="str">
        <f t="shared" si="4"/>
        <v/>
      </c>
    </row>
    <row r="14" spans="1:51" x14ac:dyDescent="0.3">
      <c r="A14" s="9">
        <v>12</v>
      </c>
      <c r="B14" s="51">
        <v>0.34909807444960111</v>
      </c>
      <c r="C14" s="52">
        <v>0.3191753823539209</v>
      </c>
      <c r="D14" s="52">
        <v>0.29397732585229569</v>
      </c>
      <c r="E14" s="52">
        <v>0.27246678981432287</v>
      </c>
      <c r="F14" s="52">
        <v>0.24824751960860514</v>
      </c>
      <c r="G14" s="52">
        <v>0.27246678981432287</v>
      </c>
      <c r="H14" s="52">
        <v>0.24824751960860514</v>
      </c>
      <c r="I14" s="52">
        <v>0.2234227676477448</v>
      </c>
      <c r="J14" s="52">
        <v>0.20311160695249506</v>
      </c>
      <c r="K14" s="16" t="str">
        <f t="shared" si="0"/>
        <v/>
      </c>
      <c r="L14" s="20">
        <v>11.9412</v>
      </c>
      <c r="M14" s="20">
        <v>12.84</v>
      </c>
      <c r="N14" s="20">
        <v>14.766</v>
      </c>
      <c r="O14" s="20">
        <v>18.412559999999999</v>
      </c>
      <c r="P14" s="20">
        <v>26.527439999999999</v>
      </c>
      <c r="Q14" s="20">
        <v>14.124000000000001</v>
      </c>
      <c r="R14" s="20">
        <v>17.334</v>
      </c>
      <c r="S14" s="20">
        <v>21.186</v>
      </c>
      <c r="T14" s="20">
        <v>29.532</v>
      </c>
      <c r="U14" s="16" t="str">
        <f t="shared" si="1"/>
        <v/>
      </c>
      <c r="V14" s="47">
        <v>23.664686555193729</v>
      </c>
      <c r="W14" s="47">
        <v>24.317498664051957</v>
      </c>
      <c r="X14" s="47">
        <v>26.958409154146924</v>
      </c>
      <c r="Y14" s="47">
        <v>32.613718849667649</v>
      </c>
      <c r="Z14" s="47">
        <v>45.461317588102546</v>
      </c>
      <c r="AA14" s="47">
        <v>25.017497025547012</v>
      </c>
      <c r="AB14" s="47">
        <v>29.706088453019575</v>
      </c>
      <c r="AC14" s="47">
        <v>35.137684077551754</v>
      </c>
      <c r="AD14" s="47">
        <v>47.721841104699514</v>
      </c>
      <c r="AE14" s="16" t="str">
        <f t="shared" si="2"/>
        <v/>
      </c>
      <c r="AF14" s="47"/>
      <c r="AG14" s="47"/>
      <c r="AH14" s="47"/>
      <c r="AI14" s="47"/>
      <c r="AJ14" s="47"/>
      <c r="AK14" s="47"/>
      <c r="AL14" s="47"/>
      <c r="AM14" s="47"/>
      <c r="AN14" s="47"/>
      <c r="AO14" s="16" t="str">
        <f t="shared" si="3"/>
        <v/>
      </c>
      <c r="AP14" s="47"/>
      <c r="AQ14" s="47"/>
      <c r="AR14" s="47"/>
      <c r="AS14" s="47"/>
      <c r="AT14" s="47"/>
      <c r="AU14" s="47"/>
      <c r="AV14" s="47"/>
      <c r="AW14" s="47"/>
      <c r="AX14" s="47"/>
      <c r="AY14" s="16" t="str">
        <f t="shared" si="4"/>
        <v/>
      </c>
    </row>
    <row r="15" spans="1:51" x14ac:dyDescent="0.3">
      <c r="A15" s="9">
        <v>13</v>
      </c>
      <c r="B15" s="51">
        <v>0.33540258095115288</v>
      </c>
      <c r="C15" s="52">
        <v>0.30665378829819689</v>
      </c>
      <c r="D15" s="52">
        <v>0.28244427869570748</v>
      </c>
      <c r="E15" s="52">
        <v>0.26177762415699746</v>
      </c>
      <c r="F15" s="52">
        <v>0.23850850200970872</v>
      </c>
      <c r="G15" s="52">
        <v>0.26177762415699746</v>
      </c>
      <c r="H15" s="52">
        <v>0.23850850200970872</v>
      </c>
      <c r="I15" s="52">
        <v>0.21465765180873786</v>
      </c>
      <c r="J15" s="52">
        <v>0.19514331982612529</v>
      </c>
      <c r="K15" s="16" t="str">
        <f t="shared" si="0"/>
        <v/>
      </c>
      <c r="L15" s="20">
        <v>12.936299999999999</v>
      </c>
      <c r="M15" s="20">
        <v>13.91</v>
      </c>
      <c r="N15" s="20">
        <v>15.996499999999999</v>
      </c>
      <c r="O15" s="20">
        <v>19.946940000000001</v>
      </c>
      <c r="P15" s="20">
        <v>28.738060000000001</v>
      </c>
      <c r="Q15" s="20">
        <v>15.301</v>
      </c>
      <c r="R15" s="20">
        <v>18.778500000000001</v>
      </c>
      <c r="S15" s="20">
        <v>22.951499999999999</v>
      </c>
      <c r="T15" s="20">
        <v>31.992999999999999</v>
      </c>
      <c r="U15" s="16" t="str">
        <f t="shared" si="1"/>
        <v/>
      </c>
      <c r="V15" s="47">
        <v>25.103584134269902</v>
      </c>
      <c r="W15" s="47">
        <v>25.86400214767141</v>
      </c>
      <c r="X15" s="47">
        <v>28.731546228029455</v>
      </c>
      <c r="Y15" s="47">
        <v>34.81571100313684</v>
      </c>
      <c r="Z15" s="47">
        <v>48.614836756439807</v>
      </c>
      <c r="AA15" s="47">
        <v>26.70661234550246</v>
      </c>
      <c r="AB15" s="47">
        <v>31.766713272601038</v>
      </c>
      <c r="AC15" s="47">
        <v>37.637674692621573</v>
      </c>
      <c r="AD15" s="47">
        <v>51.182951037705578</v>
      </c>
      <c r="AE15" s="16" t="str">
        <f t="shared" si="2"/>
        <v/>
      </c>
      <c r="AF15" s="47"/>
      <c r="AG15" s="47"/>
      <c r="AH15" s="47"/>
      <c r="AI15" s="47"/>
      <c r="AJ15" s="47"/>
      <c r="AK15" s="47"/>
      <c r="AL15" s="47"/>
      <c r="AM15" s="47"/>
      <c r="AN15" s="47"/>
      <c r="AO15" s="16" t="str">
        <f t="shared" si="3"/>
        <v/>
      </c>
      <c r="AP15" s="47"/>
      <c r="AQ15" s="47"/>
      <c r="AR15" s="47"/>
      <c r="AS15" s="47"/>
      <c r="AT15" s="47"/>
      <c r="AU15" s="47"/>
      <c r="AV15" s="47"/>
      <c r="AW15" s="47"/>
      <c r="AX15" s="47"/>
      <c r="AY15" s="16" t="str">
        <f t="shared" si="4"/>
        <v/>
      </c>
    </row>
    <row r="16" spans="1:51" x14ac:dyDescent="0.3">
      <c r="A16" s="9">
        <v>14</v>
      </c>
      <c r="B16" s="51">
        <v>0.32320201411733529</v>
      </c>
      <c r="C16" s="52">
        <v>0.29549898433584942</v>
      </c>
      <c r="D16" s="52">
        <v>0.27217011715144029</v>
      </c>
      <c r="E16" s="52">
        <v>0.25225523053060311</v>
      </c>
      <c r="F16" s="52">
        <v>0.22983254337232731</v>
      </c>
      <c r="G16" s="52">
        <v>0.25225523053060311</v>
      </c>
      <c r="H16" s="52">
        <v>0.22983254337232731</v>
      </c>
      <c r="I16" s="52">
        <v>0.20684928903509453</v>
      </c>
      <c r="J16" s="52">
        <v>0.18804480821372235</v>
      </c>
      <c r="K16" s="16" t="str">
        <f t="shared" si="0"/>
        <v/>
      </c>
      <c r="L16" s="20">
        <v>13.9314</v>
      </c>
      <c r="M16" s="20">
        <v>14.98</v>
      </c>
      <c r="N16" s="20">
        <v>17.227</v>
      </c>
      <c r="O16" s="20">
        <v>21.48132</v>
      </c>
      <c r="P16" s="20">
        <v>30.94868</v>
      </c>
      <c r="Q16" s="20">
        <v>16.478000000000002</v>
      </c>
      <c r="R16" s="20">
        <v>20.222999999999999</v>
      </c>
      <c r="S16" s="20">
        <v>24.716999999999999</v>
      </c>
      <c r="T16" s="20">
        <v>34.454000000000001</v>
      </c>
      <c r="U16" s="16" t="str">
        <f t="shared" si="1"/>
        <v/>
      </c>
      <c r="V16" s="47">
        <v>26.542878644908548</v>
      </c>
      <c r="W16" s="47">
        <v>27.408694508659021</v>
      </c>
      <c r="X16" s="47">
        <v>30.501223161405647</v>
      </c>
      <c r="Y16" s="47">
        <v>37.012466869167127</v>
      </c>
      <c r="Z16" s="47">
        <v>51.759991254714535</v>
      </c>
      <c r="AA16" s="47">
        <v>28.391710987506169</v>
      </c>
      <c r="AB16" s="47">
        <v>33.821872310679872</v>
      </c>
      <c r="AC16" s="47">
        <v>40.130774677800183</v>
      </c>
      <c r="AD16" s="47">
        <v>54.634593078771353</v>
      </c>
      <c r="AE16" s="16" t="str">
        <f t="shared" si="2"/>
        <v/>
      </c>
      <c r="AF16" s="47"/>
      <c r="AG16" s="47"/>
      <c r="AH16" s="47"/>
      <c r="AI16" s="47"/>
      <c r="AJ16" s="47"/>
      <c r="AK16" s="47"/>
      <c r="AL16" s="47"/>
      <c r="AM16" s="47"/>
      <c r="AN16" s="47"/>
      <c r="AO16" s="16" t="str">
        <f t="shared" si="3"/>
        <v/>
      </c>
      <c r="AP16" s="47"/>
      <c r="AQ16" s="47"/>
      <c r="AR16" s="47"/>
      <c r="AS16" s="47"/>
      <c r="AT16" s="47"/>
      <c r="AU16" s="47"/>
      <c r="AV16" s="47"/>
      <c r="AW16" s="47"/>
      <c r="AX16" s="47"/>
      <c r="AY16" s="16" t="str">
        <f t="shared" si="4"/>
        <v/>
      </c>
    </row>
    <row r="17" spans="1:51" x14ac:dyDescent="0.3">
      <c r="A17" s="9">
        <v>15</v>
      </c>
      <c r="B17" s="51">
        <v>0.3122428101134363</v>
      </c>
      <c r="C17" s="52">
        <v>0.28547914067514168</v>
      </c>
      <c r="D17" s="52">
        <v>0.26294131377973584</v>
      </c>
      <c r="E17" s="52">
        <v>0.24370170545438927</v>
      </c>
      <c r="F17" s="52">
        <v>0.22203933163622133</v>
      </c>
      <c r="G17" s="52">
        <v>0.24370170545438927</v>
      </c>
      <c r="H17" s="52">
        <v>0.22203933163622133</v>
      </c>
      <c r="I17" s="52">
        <v>0.19983539847259915</v>
      </c>
      <c r="J17" s="52">
        <v>0.18166854406599917</v>
      </c>
      <c r="K17" s="16" t="str">
        <f t="shared" si="0"/>
        <v/>
      </c>
      <c r="L17" s="20">
        <v>14.926500000000001</v>
      </c>
      <c r="M17" s="20">
        <v>16.05</v>
      </c>
      <c r="N17" s="20">
        <v>18.4575</v>
      </c>
      <c r="O17" s="20">
        <v>23.015699999999999</v>
      </c>
      <c r="P17" s="20">
        <v>33.159300000000002</v>
      </c>
      <c r="Q17" s="20">
        <v>17.655000000000001</v>
      </c>
      <c r="R17" s="20">
        <v>21.6675</v>
      </c>
      <c r="S17" s="20">
        <v>26.482500000000002</v>
      </c>
      <c r="T17" s="20">
        <v>36.914999999999999</v>
      </c>
      <c r="U17" s="16" t="str">
        <f t="shared" si="1"/>
        <v/>
      </c>
      <c r="V17" s="47">
        <v>27.981609289843931</v>
      </c>
      <c r="W17" s="47">
        <v>28.951127709489484</v>
      </c>
      <c r="X17" s="47">
        <v>32.267303332091032</v>
      </c>
      <c r="Y17" s="47">
        <v>39.204093507134139</v>
      </c>
      <c r="Z17" s="47">
        <v>54.897234010345215</v>
      </c>
      <c r="AA17" s="47">
        <v>30.072875075207499</v>
      </c>
      <c r="AB17" s="47">
        <v>35.871861526605052</v>
      </c>
      <c r="AC17" s="47">
        <v>42.617489424984413</v>
      </c>
      <c r="AD17" s="47">
        <v>58.077555301204534</v>
      </c>
      <c r="AE17" s="16" t="str">
        <f t="shared" si="2"/>
        <v/>
      </c>
      <c r="AF17" s="47"/>
      <c r="AG17" s="47"/>
      <c r="AH17" s="47"/>
      <c r="AI17" s="47"/>
      <c r="AJ17" s="47"/>
      <c r="AK17" s="47"/>
      <c r="AL17" s="47"/>
      <c r="AM17" s="47"/>
      <c r="AN17" s="47"/>
      <c r="AO17" s="16" t="str">
        <f t="shared" si="3"/>
        <v/>
      </c>
      <c r="AP17" s="47"/>
      <c r="AQ17" s="47"/>
      <c r="AR17" s="47"/>
      <c r="AS17" s="47"/>
      <c r="AT17" s="47"/>
      <c r="AU17" s="47"/>
      <c r="AV17" s="47"/>
      <c r="AW17" s="47"/>
      <c r="AX17" s="47"/>
      <c r="AY17" s="16" t="str">
        <f t="shared" si="4"/>
        <v/>
      </c>
    </row>
    <row r="18" spans="1:51" x14ac:dyDescent="0.3">
      <c r="A18" s="9">
        <v>16</v>
      </c>
      <c r="B18" s="51">
        <v>0.30232780088558581</v>
      </c>
      <c r="C18" s="52">
        <v>0.27641398938110695</v>
      </c>
      <c r="D18" s="52">
        <v>0.25459183232470378</v>
      </c>
      <c r="E18" s="52">
        <v>0.23596316166679862</v>
      </c>
      <c r="F18" s="52">
        <v>0.21498865840752765</v>
      </c>
      <c r="G18" s="52">
        <v>0.23596316166679862</v>
      </c>
      <c r="H18" s="52">
        <v>0.21498865840752765</v>
      </c>
      <c r="I18" s="52">
        <v>0.19348979256677498</v>
      </c>
      <c r="J18" s="52">
        <v>0.17589981142434077</v>
      </c>
      <c r="K18" s="16" t="str">
        <f t="shared" si="0"/>
        <v/>
      </c>
      <c r="L18" s="20">
        <v>15.9216</v>
      </c>
      <c r="M18" s="20">
        <v>17.12</v>
      </c>
      <c r="N18" s="20">
        <v>19.687999999999999</v>
      </c>
      <c r="O18" s="20">
        <v>24.550080000000001</v>
      </c>
      <c r="P18" s="20">
        <v>35.36992</v>
      </c>
      <c r="Q18" s="20">
        <v>18.832000000000001</v>
      </c>
      <c r="R18" s="20">
        <v>23.111999999999998</v>
      </c>
      <c r="S18" s="20">
        <v>28.248000000000001</v>
      </c>
      <c r="T18" s="20">
        <v>39.375999999999998</v>
      </c>
      <c r="U18" s="16" t="str">
        <f t="shared" si="1"/>
        <v/>
      </c>
      <c r="V18" s="47">
        <v>29.419162808395154</v>
      </c>
      <c r="W18" s="47">
        <v>30.491055219315374</v>
      </c>
      <c r="X18" s="47">
        <v>34.029770458388732</v>
      </c>
      <c r="Y18" s="47">
        <v>41.390765497402221</v>
      </c>
      <c r="Z18" s="47">
        <v>58.027023760802081</v>
      </c>
      <c r="AA18" s="47">
        <v>31.750238526598633</v>
      </c>
      <c r="AB18" s="47">
        <v>37.916980676225947</v>
      </c>
      <c r="AC18" s="47">
        <v>45.098281733607919</v>
      </c>
      <c r="AD18" s="47">
        <v>61.512534069619072</v>
      </c>
      <c r="AE18" s="16" t="str">
        <f t="shared" si="2"/>
        <v/>
      </c>
      <c r="AF18" s="47"/>
      <c r="AG18" s="47"/>
      <c r="AH18" s="47"/>
      <c r="AI18" s="47"/>
      <c r="AJ18" s="47"/>
      <c r="AK18" s="47"/>
      <c r="AL18" s="47"/>
      <c r="AM18" s="47"/>
      <c r="AN18" s="47"/>
      <c r="AO18" s="16" t="str">
        <f t="shared" si="3"/>
        <v/>
      </c>
      <c r="AP18" s="47"/>
      <c r="AQ18" s="47"/>
      <c r="AR18" s="47"/>
      <c r="AS18" s="47"/>
      <c r="AT18" s="47"/>
      <c r="AU18" s="47"/>
      <c r="AV18" s="47"/>
      <c r="AW18" s="47"/>
      <c r="AX18" s="47"/>
      <c r="AY18" s="16" t="str">
        <f t="shared" si="4"/>
        <v/>
      </c>
    </row>
    <row r="19" spans="1:51" x14ac:dyDescent="0.3">
      <c r="A19" s="9">
        <v>17</v>
      </c>
      <c r="B19" s="51">
        <v>0.29330104861458228</v>
      </c>
      <c r="C19" s="52">
        <v>0.26816095873333229</v>
      </c>
      <c r="D19" s="52">
        <v>0.24699035672806924</v>
      </c>
      <c r="E19" s="52">
        <v>0.22891789160162518</v>
      </c>
      <c r="F19" s="52">
        <v>0.20856963457036956</v>
      </c>
      <c r="G19" s="52">
        <v>0.22891789160162518</v>
      </c>
      <c r="H19" s="52">
        <v>0.20856963457036956</v>
      </c>
      <c r="I19" s="52">
        <v>0.18771267111333265</v>
      </c>
      <c r="J19" s="52">
        <v>0.17064788283030236</v>
      </c>
      <c r="K19" s="16" t="str">
        <f t="shared" si="0"/>
        <v/>
      </c>
      <c r="L19" s="20">
        <v>16.916699999999999</v>
      </c>
      <c r="M19" s="20">
        <v>18.190000000000001</v>
      </c>
      <c r="N19" s="20">
        <v>20.918500000000002</v>
      </c>
      <c r="O19" s="20">
        <v>26.08446</v>
      </c>
      <c r="P19" s="20">
        <v>37.580539999999999</v>
      </c>
      <c r="Q19" s="20">
        <v>20.009</v>
      </c>
      <c r="R19" s="20">
        <v>24.5565</v>
      </c>
      <c r="S19" s="20">
        <v>30.013500000000001</v>
      </c>
      <c r="T19" s="20">
        <v>41.837000000000003</v>
      </c>
      <c r="U19" s="16" t="str">
        <f t="shared" si="1"/>
        <v/>
      </c>
      <c r="V19" s="47">
        <v>30.855149167238103</v>
      </c>
      <c r="W19" s="47">
        <v>32.028356147302219</v>
      </c>
      <c r="X19" s="47">
        <v>35.788678369522223</v>
      </c>
      <c r="Y19" s="47">
        <v>43.57268964944052</v>
      </c>
      <c r="Z19" s="47">
        <v>61.149804645471725</v>
      </c>
      <c r="AA19" s="47">
        <v>33.423959982137077</v>
      </c>
      <c r="AB19" s="47">
        <v>39.957519976469904</v>
      </c>
      <c r="AC19" s="47">
        <v>47.573571533172995</v>
      </c>
      <c r="AD19" s="47">
        <v>64.940145126109158</v>
      </c>
      <c r="AE19" s="16" t="str">
        <f t="shared" si="2"/>
        <v/>
      </c>
      <c r="AF19" s="47"/>
      <c r="AG19" s="47"/>
      <c r="AH19" s="47"/>
      <c r="AI19" s="47"/>
      <c r="AJ19" s="47"/>
      <c r="AK19" s="47"/>
      <c r="AL19" s="47"/>
      <c r="AM19" s="47"/>
      <c r="AN19" s="47"/>
      <c r="AO19" s="16" t="str">
        <f t="shared" si="3"/>
        <v/>
      </c>
      <c r="AP19" s="47"/>
      <c r="AQ19" s="47"/>
      <c r="AR19" s="47"/>
      <c r="AS19" s="47"/>
      <c r="AT19" s="47"/>
      <c r="AU19" s="47"/>
      <c r="AV19" s="47"/>
      <c r="AW19" s="47"/>
      <c r="AX19" s="47"/>
      <c r="AY19" s="16" t="str">
        <f t="shared" si="4"/>
        <v/>
      </c>
    </row>
    <row r="20" spans="1:51" x14ac:dyDescent="0.3">
      <c r="A20" s="9">
        <v>18</v>
      </c>
      <c r="B20" s="51">
        <v>0.28503738419655206</v>
      </c>
      <c r="C20" s="52">
        <v>0.26060560840827612</v>
      </c>
      <c r="D20" s="52">
        <v>0.24003148142867547</v>
      </c>
      <c r="E20" s="52">
        <v>0.22246820229974795</v>
      </c>
      <c r="F20" s="52">
        <v>0.20269325098421478</v>
      </c>
      <c r="G20" s="52">
        <v>0.22246820229974795</v>
      </c>
      <c r="H20" s="52">
        <v>0.20269325098421478</v>
      </c>
      <c r="I20" s="52">
        <v>0.18242392588579329</v>
      </c>
      <c r="J20" s="52">
        <v>0.16583993262344845</v>
      </c>
      <c r="K20" s="16" t="str">
        <f t="shared" si="0"/>
        <v/>
      </c>
      <c r="L20" s="20">
        <v>17.911799999999999</v>
      </c>
      <c r="M20" s="20">
        <v>19.260000000000002</v>
      </c>
      <c r="N20" s="20">
        <v>22.149000000000001</v>
      </c>
      <c r="O20" s="20">
        <v>27.618839999999999</v>
      </c>
      <c r="P20" s="20">
        <v>39.791159999999998</v>
      </c>
      <c r="Q20" s="20">
        <v>21.186</v>
      </c>
      <c r="R20" s="20">
        <v>26.001000000000001</v>
      </c>
      <c r="S20" s="20">
        <v>31.779</v>
      </c>
      <c r="T20" s="20">
        <v>44.298000000000002</v>
      </c>
      <c r="U20" s="16" t="str">
        <f t="shared" si="1"/>
        <v/>
      </c>
      <c r="V20" s="47">
        <v>32.289324832802926</v>
      </c>
      <c r="W20" s="47">
        <v>33.562988888092605</v>
      </c>
      <c r="X20" s="47">
        <v>37.544121024481797</v>
      </c>
      <c r="Y20" s="47">
        <v>45.750084922282646</v>
      </c>
      <c r="Z20" s="47">
        <v>64.265996574603619</v>
      </c>
      <c r="AA20" s="47">
        <v>35.094207402029923</v>
      </c>
      <c r="AB20" s="47">
        <v>41.993753812059474</v>
      </c>
      <c r="AC20" s="47">
        <v>50.043738324402405</v>
      </c>
      <c r="AD20" s="47">
        <v>68.360934179015288</v>
      </c>
      <c r="AE20" s="16" t="str">
        <f t="shared" si="2"/>
        <v/>
      </c>
      <c r="AF20" s="47"/>
      <c r="AG20" s="47"/>
      <c r="AH20" s="47"/>
      <c r="AI20" s="47"/>
      <c r="AJ20" s="47"/>
      <c r="AK20" s="47"/>
      <c r="AL20" s="47"/>
      <c r="AM20" s="47"/>
      <c r="AN20" s="47"/>
      <c r="AO20" s="16" t="str">
        <f t="shared" si="3"/>
        <v/>
      </c>
      <c r="AP20" s="47"/>
      <c r="AQ20" s="47"/>
      <c r="AR20" s="47"/>
      <c r="AS20" s="47"/>
      <c r="AT20" s="47"/>
      <c r="AU20" s="47"/>
      <c r="AV20" s="47"/>
      <c r="AW20" s="47"/>
      <c r="AX20" s="47"/>
      <c r="AY20" s="16" t="str">
        <f t="shared" si="4"/>
        <v/>
      </c>
    </row>
    <row r="21" spans="1:51" x14ac:dyDescent="0.3">
      <c r="A21" s="9">
        <v>19</v>
      </c>
      <c r="B21" s="51">
        <v>0.27743501723855896</v>
      </c>
      <c r="C21" s="52">
        <v>0.25365487290382538</v>
      </c>
      <c r="D21" s="52">
        <v>0.23362948820089174</v>
      </c>
      <c r="E21" s="52">
        <v>0.21653464760082652</v>
      </c>
      <c r="F21" s="52">
        <v>0.19728712336964199</v>
      </c>
      <c r="G21" s="52">
        <v>0.21653464760082652</v>
      </c>
      <c r="H21" s="52">
        <v>0.19728712336964199</v>
      </c>
      <c r="I21" s="52">
        <v>0.17755841103267769</v>
      </c>
      <c r="J21" s="52">
        <v>0.16141673730243428</v>
      </c>
      <c r="K21" s="16" t="str">
        <f t="shared" si="0"/>
        <v/>
      </c>
      <c r="L21" s="20">
        <v>18.9069</v>
      </c>
      <c r="M21" s="20">
        <v>20.329999999999998</v>
      </c>
      <c r="N21" s="20">
        <v>23.3795</v>
      </c>
      <c r="O21" s="20">
        <v>29.153220000000001</v>
      </c>
      <c r="P21" s="20">
        <v>42.001779999999997</v>
      </c>
      <c r="Q21" s="20">
        <v>22.363</v>
      </c>
      <c r="R21" s="20">
        <v>27.445499999999999</v>
      </c>
      <c r="S21" s="20">
        <v>33.544499999999999</v>
      </c>
      <c r="T21" s="20">
        <v>46.759</v>
      </c>
      <c r="U21" s="16" t="str">
        <f t="shared" si="1"/>
        <v/>
      </c>
      <c r="V21" s="47">
        <v>33.721544030169085</v>
      </c>
      <c r="W21" s="47">
        <v>35.094962082902654</v>
      </c>
      <c r="X21" s="47">
        <v>39.296214289670253</v>
      </c>
      <c r="Y21" s="47">
        <v>47.923170993332754</v>
      </c>
      <c r="Z21" s="47">
        <v>67.375991356607614</v>
      </c>
      <c r="AA21" s="47">
        <v>36.761149297535582</v>
      </c>
      <c r="AB21" s="47">
        <v>44.02593820494689</v>
      </c>
      <c r="AC21" s="47">
        <v>52.509124672923747</v>
      </c>
      <c r="AD21" s="47">
        <v>71.775386386839045</v>
      </c>
      <c r="AE21" s="16" t="str">
        <f t="shared" si="2"/>
        <v/>
      </c>
      <c r="AF21" s="47"/>
      <c r="AG21" s="47"/>
      <c r="AH21" s="47"/>
      <c r="AI21" s="47"/>
      <c r="AJ21" s="47"/>
      <c r="AK21" s="47"/>
      <c r="AL21" s="47"/>
      <c r="AM21" s="47"/>
      <c r="AN21" s="47"/>
      <c r="AO21" s="16" t="str">
        <f t="shared" si="3"/>
        <v/>
      </c>
      <c r="AP21" s="47"/>
      <c r="AQ21" s="47"/>
      <c r="AR21" s="47"/>
      <c r="AS21" s="47"/>
      <c r="AT21" s="47"/>
      <c r="AU21" s="47"/>
      <c r="AV21" s="47"/>
      <c r="AW21" s="47"/>
      <c r="AX21" s="47"/>
      <c r="AY21" s="16" t="str">
        <f t="shared" si="4"/>
        <v/>
      </c>
    </row>
    <row r="22" spans="1:51" x14ac:dyDescent="0.3">
      <c r="A22" s="9">
        <v>20</v>
      </c>
      <c r="B22" s="51">
        <v>0.27041020570727636</v>
      </c>
      <c r="C22" s="52">
        <v>0.24723218807522415</v>
      </c>
      <c r="D22" s="52">
        <v>0.22771385743770642</v>
      </c>
      <c r="E22" s="52">
        <v>0.21105186786909388</v>
      </c>
      <c r="F22" s="52">
        <v>0.19229170183628541</v>
      </c>
      <c r="G22" s="52">
        <v>0.21105186786909388</v>
      </c>
      <c r="H22" s="52">
        <v>0.19229170183628541</v>
      </c>
      <c r="I22" s="52">
        <v>0.17306253165265681</v>
      </c>
      <c r="J22" s="52">
        <v>0.15732957422968802</v>
      </c>
      <c r="K22" s="16" t="str">
        <f t="shared" si="0"/>
        <v/>
      </c>
      <c r="L22" s="20">
        <v>19.902000000000001</v>
      </c>
      <c r="M22" s="20">
        <v>21.4</v>
      </c>
      <c r="N22" s="20">
        <v>24.61</v>
      </c>
      <c r="O22" s="20">
        <v>30.6876</v>
      </c>
      <c r="P22" s="20">
        <v>44.212400000000002</v>
      </c>
      <c r="Q22" s="20">
        <v>23.54</v>
      </c>
      <c r="R22" s="20">
        <v>28.89</v>
      </c>
      <c r="S22" s="20">
        <v>35.31</v>
      </c>
      <c r="T22" s="20">
        <v>49.22</v>
      </c>
      <c r="U22" s="16" t="str">
        <f t="shared" si="1"/>
        <v/>
      </c>
      <c r="V22" s="47">
        <v>35.151727020656153</v>
      </c>
      <c r="W22" s="47">
        <v>36.6243160580485</v>
      </c>
      <c r="X22" s="47">
        <v>41.04508473533253</v>
      </c>
      <c r="Y22" s="47">
        <v>50.092161851040181</v>
      </c>
      <c r="Z22" s="47">
        <v>70.480151897877548</v>
      </c>
      <c r="AA22" s="47">
        <v>38.424949816000137</v>
      </c>
      <c r="AB22" s="47">
        <v>46.054310291449518</v>
      </c>
      <c r="AC22" s="47">
        <v>54.97003995315967</v>
      </c>
      <c r="AD22" s="47">
        <v>75.183934601530083</v>
      </c>
      <c r="AE22" s="16" t="str">
        <f t="shared" si="2"/>
        <v/>
      </c>
      <c r="AF22" s="47"/>
      <c r="AG22" s="47"/>
      <c r="AH22" s="47"/>
      <c r="AI22" s="47"/>
      <c r="AJ22" s="47"/>
      <c r="AK22" s="47"/>
      <c r="AL22" s="47"/>
      <c r="AM22" s="47"/>
      <c r="AN22" s="47"/>
      <c r="AO22" s="16" t="str">
        <f t="shared" si="3"/>
        <v/>
      </c>
      <c r="AP22" s="47"/>
      <c r="AQ22" s="47"/>
      <c r="AR22" s="47"/>
      <c r="AS22" s="47"/>
      <c r="AT22" s="47"/>
      <c r="AU22" s="47"/>
      <c r="AV22" s="47"/>
      <c r="AW22" s="47"/>
      <c r="AX22" s="47"/>
      <c r="AY22" s="16" t="str">
        <f t="shared" si="4"/>
        <v/>
      </c>
    </row>
    <row r="23" spans="1:51" x14ac:dyDescent="0.3">
      <c r="A23" s="9">
        <v>21</v>
      </c>
      <c r="B23" s="51">
        <v>0.26389333947575899</v>
      </c>
      <c r="C23" s="52">
        <v>0.24127391037783663</v>
      </c>
      <c r="D23" s="52">
        <v>0.22222597008484959</v>
      </c>
      <c r="E23" s="52">
        <v>0.20596553324937283</v>
      </c>
      <c r="F23" s="52">
        <v>0.18765748584942851</v>
      </c>
      <c r="G23" s="52">
        <v>0.20596553324937283</v>
      </c>
      <c r="H23" s="52">
        <v>0.18765748584942851</v>
      </c>
      <c r="I23" s="52">
        <v>0.16889173726448561</v>
      </c>
      <c r="J23" s="52">
        <v>0.15353794296771428</v>
      </c>
      <c r="K23" s="16" t="str">
        <f t="shared" si="0"/>
        <v/>
      </c>
      <c r="L23" s="20">
        <v>20.897099999999998</v>
      </c>
      <c r="M23" s="20">
        <v>22.47</v>
      </c>
      <c r="N23" s="20">
        <v>25.840499999999999</v>
      </c>
      <c r="O23" s="20">
        <v>32.221980000000002</v>
      </c>
      <c r="P23" s="20">
        <v>46.423020000000001</v>
      </c>
      <c r="Q23" s="20">
        <v>24.716999999999999</v>
      </c>
      <c r="R23" s="20">
        <v>30.334499999999998</v>
      </c>
      <c r="S23" s="20">
        <v>37.075499999999998</v>
      </c>
      <c r="T23" s="20">
        <v>51.680999999999997</v>
      </c>
      <c r="U23" s="16" t="str">
        <f t="shared" si="1"/>
        <v/>
      </c>
      <c r="V23" s="47">
        <v>36.579839028734682</v>
      </c>
      <c r="W23" s="47">
        <v>38.151110771200202</v>
      </c>
      <c r="X23" s="47">
        <v>42.790862716789007</v>
      </c>
      <c r="Y23" s="47">
        <v>52.257262350470853</v>
      </c>
      <c r="Z23" s="47">
        <v>73.578813007681021</v>
      </c>
      <c r="AA23" s="47">
        <v>40.085766098687536</v>
      </c>
      <c r="AB23" s="47">
        <v>48.079088848194282</v>
      </c>
      <c r="AC23" s="47">
        <v>57.426763967161065</v>
      </c>
      <c r="AD23" s="47">
        <v>78.586966429970005</v>
      </c>
      <c r="AE23" s="16" t="str">
        <f t="shared" si="2"/>
        <v/>
      </c>
      <c r="AF23" s="47"/>
      <c r="AG23" s="47"/>
      <c r="AH23" s="47"/>
      <c r="AI23" s="47"/>
      <c r="AJ23" s="47"/>
      <c r="AK23" s="47"/>
      <c r="AL23" s="47"/>
      <c r="AM23" s="47"/>
      <c r="AN23" s="47"/>
      <c r="AO23" s="16" t="str">
        <f t="shared" si="3"/>
        <v/>
      </c>
      <c r="AP23" s="47"/>
      <c r="AQ23" s="47"/>
      <c r="AR23" s="47"/>
      <c r="AS23" s="47"/>
      <c r="AT23" s="47"/>
      <c r="AU23" s="47"/>
      <c r="AV23" s="47"/>
      <c r="AW23" s="47"/>
      <c r="AX23" s="47"/>
      <c r="AY23" s="16" t="str">
        <f t="shared" si="4"/>
        <v/>
      </c>
    </row>
    <row r="24" spans="1:51" x14ac:dyDescent="0.3">
      <c r="A24" s="9">
        <v>22</v>
      </c>
      <c r="B24" s="51">
        <v>0.257826014892093</v>
      </c>
      <c r="C24" s="52">
        <v>0.23572664218705647</v>
      </c>
      <c r="D24" s="52">
        <v>0.21711664411965728</v>
      </c>
      <c r="E24" s="52">
        <v>0.20123006040358479</v>
      </c>
      <c r="F24" s="52">
        <v>0.18334294392326611</v>
      </c>
      <c r="G24" s="52">
        <v>0.20123006040358479</v>
      </c>
      <c r="H24" s="52">
        <v>0.18334294392326611</v>
      </c>
      <c r="I24" s="52">
        <v>0.16500864953093947</v>
      </c>
      <c r="J24" s="52">
        <v>0.150007863209945</v>
      </c>
      <c r="K24" s="16" t="str">
        <f t="shared" si="0"/>
        <v/>
      </c>
      <c r="L24" s="20">
        <v>21.892199999999999</v>
      </c>
      <c r="M24" s="20">
        <v>23.54</v>
      </c>
      <c r="N24" s="20">
        <v>27.071000000000002</v>
      </c>
      <c r="O24" s="20">
        <v>33.756360000000001</v>
      </c>
      <c r="P24" s="20">
        <v>48.63364</v>
      </c>
      <c r="Q24" s="20">
        <v>25.893999999999998</v>
      </c>
      <c r="R24" s="20">
        <v>31.779</v>
      </c>
      <c r="S24" s="20">
        <v>38.841000000000001</v>
      </c>
      <c r="T24" s="20">
        <v>54.142000000000003</v>
      </c>
      <c r="U24" s="16" t="str">
        <f t="shared" si="1"/>
        <v/>
      </c>
      <c r="V24" s="47">
        <v>38.005875999489341</v>
      </c>
      <c r="W24" s="47">
        <v>39.675417890691172</v>
      </c>
      <c r="X24" s="47">
        <v>44.533678119207543</v>
      </c>
      <c r="Y24" s="47">
        <v>54.418666531149391</v>
      </c>
      <c r="Z24" s="47">
        <v>76.672282995855682</v>
      </c>
      <c r="AA24" s="47">
        <v>41.743746990421428</v>
      </c>
      <c r="AB24" s="47">
        <v>50.100475336110925</v>
      </c>
      <c r="AC24" s="47">
        <v>59.879550276834415</v>
      </c>
      <c r="AD24" s="47">
        <v>81.98483024313191</v>
      </c>
      <c r="AE24" s="16" t="str">
        <f t="shared" si="2"/>
        <v/>
      </c>
      <c r="AF24" s="47"/>
      <c r="AG24" s="47"/>
      <c r="AH24" s="47"/>
      <c r="AI24" s="47"/>
      <c r="AJ24" s="47"/>
      <c r="AK24" s="47"/>
      <c r="AL24" s="47"/>
      <c r="AM24" s="47"/>
      <c r="AN24" s="47"/>
      <c r="AO24" s="16" t="str">
        <f t="shared" si="3"/>
        <v/>
      </c>
      <c r="AP24" s="47"/>
      <c r="AQ24" s="47"/>
      <c r="AR24" s="47"/>
      <c r="AS24" s="47"/>
      <c r="AT24" s="47"/>
      <c r="AU24" s="47"/>
      <c r="AV24" s="47"/>
      <c r="AW24" s="47"/>
      <c r="AX24" s="47"/>
      <c r="AY24" s="16" t="str">
        <f t="shared" si="4"/>
        <v/>
      </c>
    </row>
    <row r="25" spans="1:51" x14ac:dyDescent="0.3">
      <c r="A25" s="9">
        <v>23</v>
      </c>
      <c r="B25" s="51">
        <v>0.25215881701928755</v>
      </c>
      <c r="C25" s="52">
        <v>0.23054520413192003</v>
      </c>
      <c r="D25" s="52">
        <v>0.2123442669636105</v>
      </c>
      <c r="E25" s="52">
        <v>0.19680688157602927</v>
      </c>
      <c r="F25" s="52">
        <v>0.17931293654704894</v>
      </c>
      <c r="G25" s="52">
        <v>0.19680688157602927</v>
      </c>
      <c r="H25" s="52">
        <v>0.17931293654704894</v>
      </c>
      <c r="I25" s="52">
        <v>0.16138164289234408</v>
      </c>
      <c r="J25" s="52">
        <v>0.14671058444758547</v>
      </c>
      <c r="K25" s="16" t="str">
        <f t="shared" si="0"/>
        <v/>
      </c>
      <c r="L25" s="20">
        <v>22.8873</v>
      </c>
      <c r="M25" s="20">
        <v>24.61</v>
      </c>
      <c r="N25" s="20">
        <v>28.301500000000001</v>
      </c>
      <c r="O25" s="20">
        <v>35.29074</v>
      </c>
      <c r="P25" s="20">
        <v>50.844259999999998</v>
      </c>
      <c r="Q25" s="20">
        <v>27.071000000000002</v>
      </c>
      <c r="R25" s="20">
        <v>33.223500000000001</v>
      </c>
      <c r="S25" s="20">
        <v>40.606499999999997</v>
      </c>
      <c r="T25" s="20">
        <v>56.603000000000002</v>
      </c>
      <c r="U25" s="16" t="str">
        <f t="shared" si="1"/>
        <v/>
      </c>
      <c r="V25" s="47">
        <v>39.429854832478675</v>
      </c>
      <c r="W25" s="47">
        <v>41.19731554986987</v>
      </c>
      <c r="X25" s="47">
        <v>46.273657781450297</v>
      </c>
      <c r="Y25" s="47">
        <v>56.576556983904375</v>
      </c>
      <c r="Z25" s="47">
        <v>79.760845611795062</v>
      </c>
      <c r="AA25" s="47">
        <v>43.399032553901542</v>
      </c>
      <c r="AB25" s="47">
        <v>52.118655167436266</v>
      </c>
      <c r="AC25" s="47">
        <v>62.328629194801913</v>
      </c>
      <c r="AD25" s="47">
        <v>85.377840278252691</v>
      </c>
      <c r="AE25" s="16" t="str">
        <f t="shared" si="2"/>
        <v/>
      </c>
      <c r="AF25" s="47"/>
      <c r="AG25" s="47"/>
      <c r="AH25" s="47"/>
      <c r="AI25" s="47"/>
      <c r="AJ25" s="47"/>
      <c r="AK25" s="47"/>
      <c r="AL25" s="47"/>
      <c r="AM25" s="47"/>
      <c r="AN25" s="47"/>
      <c r="AO25" s="16" t="str">
        <f t="shared" si="3"/>
        <v/>
      </c>
      <c r="AP25" s="47"/>
      <c r="AQ25" s="47"/>
      <c r="AR25" s="47"/>
      <c r="AS25" s="47"/>
      <c r="AT25" s="47"/>
      <c r="AU25" s="47"/>
      <c r="AV25" s="47"/>
      <c r="AW25" s="47"/>
      <c r="AX25" s="47"/>
      <c r="AY25" s="16" t="str">
        <f t="shared" si="4"/>
        <v/>
      </c>
    </row>
    <row r="26" spans="1:51" x14ac:dyDescent="0.3">
      <c r="A26" s="9">
        <v>24</v>
      </c>
      <c r="B26" s="51">
        <v>0.24684961574247916</v>
      </c>
      <c r="C26" s="52">
        <v>0.2256910772502666</v>
      </c>
      <c r="D26" s="52">
        <v>0.20787336062524556</v>
      </c>
      <c r="E26" s="52">
        <v>0.19266311472583744</v>
      </c>
      <c r="F26" s="52">
        <v>0.17553750452798514</v>
      </c>
      <c r="G26" s="52">
        <v>0.19266311472583744</v>
      </c>
      <c r="H26" s="52">
        <v>0.17553750452798514</v>
      </c>
      <c r="I26" s="52">
        <v>0.15798375407518664</v>
      </c>
      <c r="J26" s="52">
        <v>0.14362159461380608</v>
      </c>
      <c r="K26" s="16" t="str">
        <f t="shared" si="0"/>
        <v/>
      </c>
      <c r="L26" s="20">
        <v>23.882400000000001</v>
      </c>
      <c r="M26" s="20">
        <v>25.68</v>
      </c>
      <c r="N26" s="20">
        <v>29.532</v>
      </c>
      <c r="O26" s="20">
        <v>36.825119999999998</v>
      </c>
      <c r="P26" s="20">
        <v>53.054879999999997</v>
      </c>
      <c r="Q26" s="20">
        <v>28.248000000000001</v>
      </c>
      <c r="R26" s="20">
        <v>34.667999999999999</v>
      </c>
      <c r="S26" s="20">
        <v>42.372</v>
      </c>
      <c r="T26" s="20">
        <v>59.064</v>
      </c>
      <c r="U26" s="16" t="str">
        <f t="shared" si="1"/>
        <v/>
      </c>
      <c r="V26" s="47">
        <v>40.851806604790553</v>
      </c>
      <c r="W26" s="47">
        <v>42.716884860719816</v>
      </c>
      <c r="X26" s="47">
        <v>48.010923989017769</v>
      </c>
      <c r="Y26" s="47">
        <v>58.731104836454101</v>
      </c>
      <c r="Z26" s="47">
        <v>82.844762075458476</v>
      </c>
      <c r="AA26" s="47">
        <v>45.0517540586468</v>
      </c>
      <c r="AB26" s="47">
        <v>54.133799032850405</v>
      </c>
      <c r="AC26" s="47">
        <v>64.774210431366683</v>
      </c>
      <c r="AD26" s="47">
        <v>88.766280972146731</v>
      </c>
      <c r="AE26" s="16" t="str">
        <f t="shared" si="2"/>
        <v/>
      </c>
      <c r="AF26" s="47"/>
      <c r="AG26" s="47"/>
      <c r="AH26" s="47"/>
      <c r="AI26" s="47"/>
      <c r="AJ26" s="47"/>
      <c r="AK26" s="47"/>
      <c r="AL26" s="47"/>
      <c r="AM26" s="47"/>
      <c r="AN26" s="47"/>
      <c r="AO26" s="16" t="str">
        <f t="shared" si="3"/>
        <v/>
      </c>
      <c r="AP26" s="47"/>
      <c r="AQ26" s="47"/>
      <c r="AR26" s="47"/>
      <c r="AS26" s="47"/>
      <c r="AT26" s="47"/>
      <c r="AU26" s="47"/>
      <c r="AV26" s="47"/>
      <c r="AW26" s="47"/>
      <c r="AX26" s="47"/>
      <c r="AY26" s="16" t="str">
        <f t="shared" si="4"/>
        <v/>
      </c>
    </row>
    <row r="27" spans="1:51" x14ac:dyDescent="0.3">
      <c r="A27" s="9">
        <v>25</v>
      </c>
      <c r="B27" s="51">
        <v>0.24186224070846862</v>
      </c>
      <c r="C27" s="52">
        <v>0.22113119150488564</v>
      </c>
      <c r="D27" s="52">
        <v>0.20367346585976304</v>
      </c>
      <c r="E27" s="52">
        <v>0.18877052933343899</v>
      </c>
      <c r="F27" s="52">
        <v>0.17199092672602209</v>
      </c>
      <c r="G27" s="52">
        <v>0.18877052933343899</v>
      </c>
      <c r="H27" s="52">
        <v>0.17199092672602209</v>
      </c>
      <c r="I27" s="52">
        <v>0.1547918340534199</v>
      </c>
      <c r="J27" s="52">
        <v>0.14071984913947266</v>
      </c>
      <c r="K27" s="16" t="str">
        <f t="shared" si="0"/>
        <v/>
      </c>
      <c r="L27" s="20">
        <v>24.877500000000001</v>
      </c>
      <c r="M27" s="20">
        <v>26.75</v>
      </c>
      <c r="N27" s="20">
        <v>30.762499999999999</v>
      </c>
      <c r="O27" s="20">
        <v>38.359499999999997</v>
      </c>
      <c r="P27" s="20">
        <v>55.265500000000003</v>
      </c>
      <c r="Q27" s="20">
        <v>29.425000000000001</v>
      </c>
      <c r="R27" s="20">
        <v>36.112499999999997</v>
      </c>
      <c r="S27" s="20">
        <v>44.137500000000003</v>
      </c>
      <c r="T27" s="20">
        <v>61.524999999999999</v>
      </c>
      <c r="U27" s="16" t="str">
        <f t="shared" si="1"/>
        <v/>
      </c>
      <c r="V27" s="47">
        <v>42.271771823241686</v>
      </c>
      <c r="W27" s="47">
        <v>44.234207599999969</v>
      </c>
      <c r="X27" s="47">
        <v>49.745593651633428</v>
      </c>
      <c r="Y27" s="47">
        <v>60.882470095314801</v>
      </c>
      <c r="Z27" s="47">
        <v>85.924273065987975</v>
      </c>
      <c r="AA27" s="47">
        <v>46.702034243267974</v>
      </c>
      <c r="AB27" s="47">
        <v>56.146064200911795</v>
      </c>
      <c r="AC27" s="47">
        <v>67.216485419195038</v>
      </c>
      <c r="AD27" s="47">
        <v>92.150410648097491</v>
      </c>
      <c r="AE27" s="16" t="str">
        <f t="shared" si="2"/>
        <v/>
      </c>
      <c r="AF27" s="47"/>
      <c r="AG27" s="47"/>
      <c r="AH27" s="47"/>
      <c r="AI27" s="47"/>
      <c r="AJ27" s="47"/>
      <c r="AK27" s="47"/>
      <c r="AL27" s="47"/>
      <c r="AM27" s="47"/>
      <c r="AN27" s="47"/>
      <c r="AO27" s="16" t="str">
        <f t="shared" si="3"/>
        <v/>
      </c>
      <c r="AP27" s="47"/>
      <c r="AQ27" s="47"/>
      <c r="AR27" s="47"/>
      <c r="AS27" s="47"/>
      <c r="AT27" s="47"/>
      <c r="AU27" s="47"/>
      <c r="AV27" s="47"/>
      <c r="AW27" s="47"/>
      <c r="AX27" s="47"/>
      <c r="AY27" s="16" t="str">
        <f t="shared" si="4"/>
        <v/>
      </c>
    </row>
    <row r="28" spans="1:51" x14ac:dyDescent="0.3">
      <c r="A28" s="9">
        <v>26</v>
      </c>
      <c r="B28" s="51">
        <v>0.23716543941803014</v>
      </c>
      <c r="C28" s="52">
        <v>0.21683697318219899</v>
      </c>
      <c r="D28" s="52">
        <v>0.199718264773078</v>
      </c>
      <c r="E28" s="52">
        <v>0.18510473320431628</v>
      </c>
      <c r="F28" s="52">
        <v>0.16865097914171029</v>
      </c>
      <c r="G28" s="52">
        <v>0.18510473320431628</v>
      </c>
      <c r="H28" s="52">
        <v>0.16865097914171029</v>
      </c>
      <c r="I28" s="52">
        <v>0.1517858812275393</v>
      </c>
      <c r="J28" s="52">
        <v>0.13798716475230849</v>
      </c>
      <c r="K28" s="16" t="str">
        <f t="shared" si="0"/>
        <v/>
      </c>
      <c r="L28" s="20">
        <v>25.872599999999998</v>
      </c>
      <c r="M28" s="20">
        <v>27.82</v>
      </c>
      <c r="N28" s="20">
        <v>31.992999999999999</v>
      </c>
      <c r="O28" s="20">
        <v>39.893880000000003</v>
      </c>
      <c r="P28" s="20">
        <v>57.476120000000002</v>
      </c>
      <c r="Q28" s="20">
        <v>30.602</v>
      </c>
      <c r="R28" s="20">
        <v>37.557000000000002</v>
      </c>
      <c r="S28" s="20">
        <v>45.902999999999999</v>
      </c>
      <c r="T28" s="20">
        <v>63.985999999999997</v>
      </c>
      <c r="U28" s="16" t="str">
        <f t="shared" si="1"/>
        <v/>
      </c>
      <c r="V28" s="47">
        <v>43.689797073948284</v>
      </c>
      <c r="W28" s="47">
        <v>45.749364685361527</v>
      </c>
      <c r="X28" s="47">
        <v>51.477777919678822</v>
      </c>
      <c r="Y28" s="47">
        <v>63.030802182946047</v>
      </c>
      <c r="Z28" s="47">
        <v>88.999600599176674</v>
      </c>
      <c r="AA28" s="47">
        <v>48.349987727503937</v>
      </c>
      <c r="AB28" s="47">
        <v>58.155595744863753</v>
      </c>
      <c r="AC28" s="47">
        <v>69.655629347012876</v>
      </c>
      <c r="AD28" s="47">
        <v>95.530464661164388</v>
      </c>
      <c r="AE28" s="16" t="str">
        <f t="shared" si="2"/>
        <v/>
      </c>
      <c r="AF28" s="47"/>
      <c r="AG28" s="47"/>
      <c r="AH28" s="47"/>
      <c r="AI28" s="47"/>
      <c r="AJ28" s="47"/>
      <c r="AK28" s="47"/>
      <c r="AL28" s="47"/>
      <c r="AM28" s="47"/>
      <c r="AN28" s="47"/>
      <c r="AO28" s="16" t="str">
        <f t="shared" si="3"/>
        <v/>
      </c>
      <c r="AP28" s="47"/>
      <c r="AQ28" s="47"/>
      <c r="AR28" s="47"/>
      <c r="AS28" s="47"/>
      <c r="AT28" s="47"/>
      <c r="AU28" s="47"/>
      <c r="AV28" s="47"/>
      <c r="AW28" s="47"/>
      <c r="AX28" s="47"/>
      <c r="AY28" s="16" t="str">
        <f t="shared" si="4"/>
        <v/>
      </c>
    </row>
    <row r="29" spans="1:51" x14ac:dyDescent="0.3">
      <c r="A29" s="9">
        <v>27</v>
      </c>
      <c r="B29" s="51">
        <v>0.23273204963306746</v>
      </c>
      <c r="C29" s="52">
        <v>0.21278358823594742</v>
      </c>
      <c r="D29" s="52">
        <v>0.19598488390153035</v>
      </c>
      <c r="E29" s="52">
        <v>0.18164452654288193</v>
      </c>
      <c r="F29" s="52">
        <v>0.16549834640573685</v>
      </c>
      <c r="G29" s="52">
        <v>0.18164452654288193</v>
      </c>
      <c r="H29" s="52">
        <v>0.16549834640573685</v>
      </c>
      <c r="I29" s="52">
        <v>0.14894851176516313</v>
      </c>
      <c r="J29" s="52">
        <v>0.13540773796833014</v>
      </c>
      <c r="K29" s="16" t="str">
        <f t="shared" si="0"/>
        <v/>
      </c>
      <c r="L29" s="20">
        <v>26.867699999999999</v>
      </c>
      <c r="M29" s="20">
        <v>28.89</v>
      </c>
      <c r="N29" s="20">
        <v>33.223500000000001</v>
      </c>
      <c r="O29" s="20">
        <v>41.428260000000002</v>
      </c>
      <c r="P29" s="20">
        <v>59.68674</v>
      </c>
      <c r="Q29" s="20">
        <v>31.779</v>
      </c>
      <c r="R29" s="20">
        <v>39.0015</v>
      </c>
      <c r="S29" s="20">
        <v>47.668500000000002</v>
      </c>
      <c r="T29" s="20">
        <v>66.447000000000003</v>
      </c>
      <c r="U29" s="16" t="str">
        <f t="shared" si="1"/>
        <v/>
      </c>
      <c r="V29" s="47">
        <v>45.105932646340122</v>
      </c>
      <c r="W29" s="47">
        <v>47.262435188200776</v>
      </c>
      <c r="X29" s="47">
        <v>53.207582080516808</v>
      </c>
      <c r="Y29" s="47">
        <v>65.176240571129881</v>
      </c>
      <c r="Z29" s="47">
        <v>92.070949762564496</v>
      </c>
      <c r="AA29" s="47">
        <v>49.995721498077309</v>
      </c>
      <c r="AB29" s="47">
        <v>60.162527676409518</v>
      </c>
      <c r="AC29" s="47">
        <v>72.091802935979629</v>
      </c>
      <c r="AD29" s="47">
        <v>98.906658090053796</v>
      </c>
      <c r="AE29" s="16" t="str">
        <f t="shared" si="2"/>
        <v/>
      </c>
      <c r="AF29" s="47"/>
      <c r="AG29" s="47"/>
      <c r="AH29" s="47"/>
      <c r="AI29" s="47"/>
      <c r="AJ29" s="47"/>
      <c r="AK29" s="47"/>
      <c r="AL29" s="47"/>
      <c r="AM29" s="47"/>
      <c r="AN29" s="47"/>
      <c r="AO29" s="16" t="str">
        <f t="shared" si="3"/>
        <v/>
      </c>
      <c r="AP29" s="47"/>
      <c r="AQ29" s="47"/>
      <c r="AR29" s="47"/>
      <c r="AS29" s="47"/>
      <c r="AT29" s="47"/>
      <c r="AU29" s="47"/>
      <c r="AV29" s="47"/>
      <c r="AW29" s="47"/>
      <c r="AX29" s="47"/>
      <c r="AY29" s="16" t="str">
        <f t="shared" si="4"/>
        <v/>
      </c>
    </row>
    <row r="30" spans="1:51" x14ac:dyDescent="0.3">
      <c r="A30" s="9">
        <v>28</v>
      </c>
      <c r="B30" s="51">
        <v>0.22853833587551808</v>
      </c>
      <c r="C30" s="52">
        <v>0.20894933565761648</v>
      </c>
      <c r="D30" s="52">
        <v>0.19245333547412047</v>
      </c>
      <c r="E30" s="52">
        <v>0.17837138409796532</v>
      </c>
      <c r="F30" s="52">
        <v>0.16251614995592395</v>
      </c>
      <c r="G30" s="52">
        <v>0.17837138409796532</v>
      </c>
      <c r="H30" s="52">
        <v>0.16251614995592395</v>
      </c>
      <c r="I30" s="52">
        <v>0.14626453496033159</v>
      </c>
      <c r="J30" s="52">
        <v>0.13296775905484684</v>
      </c>
      <c r="K30" s="16" t="str">
        <f t="shared" si="0"/>
        <v/>
      </c>
      <c r="L30" s="20">
        <v>27.8628</v>
      </c>
      <c r="M30" s="20">
        <v>29.96</v>
      </c>
      <c r="N30" s="20">
        <v>34.454000000000001</v>
      </c>
      <c r="O30" s="20">
        <v>42.96264</v>
      </c>
      <c r="P30" s="20">
        <v>61.897359999999999</v>
      </c>
      <c r="Q30" s="20">
        <v>32.956000000000003</v>
      </c>
      <c r="R30" s="20">
        <v>40.445999999999998</v>
      </c>
      <c r="S30" s="20">
        <v>49.433999999999997</v>
      </c>
      <c r="T30" s="20">
        <v>68.908000000000001</v>
      </c>
      <c r="U30" s="16" t="str">
        <f t="shared" si="1"/>
        <v/>
      </c>
      <c r="V30" s="47">
        <v>46.520230844130481</v>
      </c>
      <c r="W30" s="47">
        <v>48.773495713363012</v>
      </c>
      <c r="X30" s="47">
        <v>54.93510563097928</v>
      </c>
      <c r="Y30" s="47">
        <v>67.31891545006313</v>
      </c>
      <c r="Z30" s="47">
        <v>95.138510298184286</v>
      </c>
      <c r="AA30" s="47">
        <v>51.639335421945219</v>
      </c>
      <c r="AB30" s="47">
        <v>62.166983979936489</v>
      </c>
      <c r="AC30" s="47">
        <v>74.52515399120999</v>
      </c>
      <c r="AD30" s="47">
        <v>102.27918804896096</v>
      </c>
      <c r="AE30" s="16" t="str">
        <f t="shared" si="2"/>
        <v/>
      </c>
      <c r="AF30" s="47"/>
      <c r="AG30" s="47"/>
      <c r="AH30" s="47"/>
      <c r="AI30" s="47"/>
      <c r="AJ30" s="47"/>
      <c r="AK30" s="47"/>
      <c r="AL30" s="47"/>
      <c r="AM30" s="47"/>
      <c r="AN30" s="47"/>
      <c r="AO30" s="16" t="str">
        <f t="shared" si="3"/>
        <v/>
      </c>
      <c r="AP30" s="47"/>
      <c r="AQ30" s="47"/>
      <c r="AR30" s="47"/>
      <c r="AS30" s="47"/>
      <c r="AT30" s="47"/>
      <c r="AU30" s="47"/>
      <c r="AV30" s="47"/>
      <c r="AW30" s="47"/>
      <c r="AX30" s="47"/>
      <c r="AY30" s="16" t="str">
        <f t="shared" si="4"/>
        <v/>
      </c>
    </row>
    <row r="31" spans="1:51" x14ac:dyDescent="0.3">
      <c r="A31" s="9">
        <v>29</v>
      </c>
      <c r="B31" s="51">
        <v>0.22456345290309312</v>
      </c>
      <c r="C31" s="52">
        <v>0.20531515693997079</v>
      </c>
      <c r="D31" s="52">
        <v>0.18910606560260462</v>
      </c>
      <c r="E31" s="52">
        <v>0.17526903641217023</v>
      </c>
      <c r="F31" s="52">
        <v>0.15968956650886612</v>
      </c>
      <c r="G31" s="52">
        <v>0.17526903641217023</v>
      </c>
      <c r="H31" s="52">
        <v>0.15968956650886612</v>
      </c>
      <c r="I31" s="52">
        <v>0.14372060985797955</v>
      </c>
      <c r="J31" s="52">
        <v>0.13065509987089052</v>
      </c>
      <c r="K31" s="16" t="str">
        <f t="shared" si="0"/>
        <v/>
      </c>
      <c r="L31" s="20">
        <v>28.857900000000001</v>
      </c>
      <c r="M31" s="20">
        <v>31.03</v>
      </c>
      <c r="N31" s="20">
        <v>35.6845</v>
      </c>
      <c r="O31" s="20">
        <v>44.497019999999999</v>
      </c>
      <c r="P31" s="20">
        <v>64.107979999999998</v>
      </c>
      <c r="Q31" s="20">
        <v>34.133000000000003</v>
      </c>
      <c r="R31" s="20">
        <v>41.890500000000003</v>
      </c>
      <c r="S31" s="20">
        <v>51.1995</v>
      </c>
      <c r="T31" s="20">
        <v>71.369</v>
      </c>
      <c r="U31" s="16" t="str">
        <f t="shared" si="1"/>
        <v/>
      </c>
      <c r="V31" s="47">
        <v>47.932744785121152</v>
      </c>
      <c r="W31" s="47">
        <v>50.282620030412112</v>
      </c>
      <c r="X31" s="47">
        <v>56.660442457924852</v>
      </c>
      <c r="Y31" s="47">
        <v>69.458948396703562</v>
      </c>
      <c r="Z31" s="47">
        <v>98.202458034722312</v>
      </c>
      <c r="AA31" s="47">
        <v>53.280922758977624</v>
      </c>
      <c r="AB31" s="47">
        <v>64.169079548342268</v>
      </c>
      <c r="AC31" s="47">
        <v>76.955818758142186</v>
      </c>
      <c r="AD31" s="47">
        <v>105.64823568023579</v>
      </c>
      <c r="AE31" s="16" t="str">
        <f t="shared" si="2"/>
        <v/>
      </c>
      <c r="AF31" s="47"/>
      <c r="AG31" s="47"/>
      <c r="AH31" s="47"/>
      <c r="AI31" s="47"/>
      <c r="AJ31" s="47"/>
      <c r="AK31" s="47"/>
      <c r="AL31" s="47"/>
      <c r="AM31" s="47"/>
      <c r="AN31" s="47"/>
      <c r="AO31" s="16" t="str">
        <f t="shared" si="3"/>
        <v/>
      </c>
      <c r="AP31" s="47"/>
      <c r="AQ31" s="47"/>
      <c r="AR31" s="47"/>
      <c r="AS31" s="47"/>
      <c r="AT31" s="47"/>
      <c r="AU31" s="47"/>
      <c r="AV31" s="47"/>
      <c r="AW31" s="47"/>
      <c r="AX31" s="47"/>
      <c r="AY31" s="16" t="str">
        <f t="shared" si="4"/>
        <v/>
      </c>
    </row>
    <row r="32" spans="1:51" x14ac:dyDescent="0.3">
      <c r="A32" s="9">
        <v>30</v>
      </c>
      <c r="B32" s="53">
        <v>0.22078900840795429</v>
      </c>
      <c r="C32" s="54">
        <v>0.20186423625870098</v>
      </c>
      <c r="D32" s="54">
        <v>0.18592758602775092</v>
      </c>
      <c r="E32" s="54">
        <v>0.17232312851352527</v>
      </c>
      <c r="F32" s="54">
        <v>0.15700551709010074</v>
      </c>
      <c r="G32" s="54">
        <v>0.17232312851352527</v>
      </c>
      <c r="H32" s="54">
        <v>0.15700551709010074</v>
      </c>
      <c r="I32" s="54">
        <v>0.14130496538109066</v>
      </c>
      <c r="J32" s="54">
        <v>0.12845905943735522</v>
      </c>
      <c r="K32" s="16">
        <f>IF(ISNA(MATCH($B$33,B32:J32,0)),"",MATCH($B$33,B32:J32,0))</f>
        <v>9</v>
      </c>
      <c r="L32" s="21">
        <v>29.853000000000002</v>
      </c>
      <c r="M32" s="21">
        <v>32.1</v>
      </c>
      <c r="N32" s="21">
        <v>36.914999999999999</v>
      </c>
      <c r="O32" s="21">
        <v>46.031399999999998</v>
      </c>
      <c r="P32" s="21">
        <v>66.318600000000004</v>
      </c>
      <c r="Q32" s="21">
        <v>35.31</v>
      </c>
      <c r="R32" s="21">
        <v>43.335000000000001</v>
      </c>
      <c r="S32" s="21">
        <v>52.965000000000003</v>
      </c>
      <c r="T32" s="21">
        <v>73.83</v>
      </c>
      <c r="U32" s="16" t="str">
        <f>IF(ISNA(MATCH($L$33,L32:T32,0)),"",MATCH($L$33,L32:T32,0))</f>
        <v/>
      </c>
      <c r="V32" s="48">
        <v>49.343527551621285</v>
      </c>
      <c r="W32" s="48">
        <v>51.789878877462179</v>
      </c>
      <c r="X32" s="48">
        <v>58.383681082025134</v>
      </c>
      <c r="Y32" s="48">
        <v>71.596453021034876</v>
      </c>
      <c r="Z32" s="48">
        <v>101.2629561770362</v>
      </c>
      <c r="AA32" s="48">
        <v>54.92057065769761</v>
      </c>
      <c r="AB32" s="48">
        <v>66.168921025652892</v>
      </c>
      <c r="AC32" s="48">
        <v>79.383923110132571</v>
      </c>
      <c r="AD32" s="48">
        <v>109.01396787823812</v>
      </c>
      <c r="AE32" s="16" t="str">
        <f t="shared" si="2"/>
        <v/>
      </c>
      <c r="AF32" s="48"/>
      <c r="AG32" s="48"/>
      <c r="AH32" s="48"/>
      <c r="AI32" s="48"/>
      <c r="AJ32" s="48"/>
      <c r="AK32" s="48"/>
      <c r="AL32" s="48"/>
      <c r="AM32" s="48"/>
      <c r="AN32" s="48"/>
      <c r="AO32" s="16" t="str">
        <f t="shared" si="3"/>
        <v/>
      </c>
      <c r="AP32" s="48"/>
      <c r="AQ32" s="48"/>
      <c r="AR32" s="48"/>
      <c r="AS32" s="48"/>
      <c r="AT32" s="48"/>
      <c r="AU32" s="48"/>
      <c r="AV32" s="48"/>
      <c r="AW32" s="48"/>
      <c r="AX32" s="48"/>
      <c r="AY32" s="16" t="str">
        <f t="shared" si="4"/>
        <v/>
      </c>
    </row>
    <row r="33" spans="1:51" ht="21" x14ac:dyDescent="0.4">
      <c r="A33" s="23" t="s">
        <v>18</v>
      </c>
      <c r="B33" s="75" cm="1">
        <f t="array" ref="B33">MIN(IF(ISNUMBER(B3:J32),B3:J32))</f>
        <v>0.12845905943735522</v>
      </c>
      <c r="C33" s="76"/>
      <c r="D33" s="76"/>
      <c r="E33" s="76"/>
      <c r="F33" s="76"/>
      <c r="G33" s="76"/>
      <c r="H33" s="76"/>
      <c r="I33" s="76"/>
      <c r="J33" s="76"/>
      <c r="K33" s="43"/>
      <c r="L33" s="78" cm="1">
        <f t="array" ref="L33">MIN(IF(ISNUMBER(L3:T32),L3:T32))</f>
        <v>4.28</v>
      </c>
      <c r="M33" s="78"/>
      <c r="N33" s="78"/>
      <c r="O33" s="78"/>
      <c r="P33" s="78"/>
      <c r="Q33" s="78"/>
      <c r="R33" s="78"/>
      <c r="S33" s="78"/>
      <c r="T33" s="78"/>
      <c r="U33" s="45"/>
      <c r="V33" s="74" cm="1">
        <f t="array" ref="V33">MIN(IF(ISNUMBER(V3:AD32),V3:AD32))</f>
        <v>11.525504450892701</v>
      </c>
      <c r="W33" s="74"/>
      <c r="X33" s="74"/>
      <c r="Y33" s="74"/>
      <c r="Z33" s="74"/>
      <c r="AA33" s="74"/>
      <c r="AB33" s="74"/>
      <c r="AC33" s="74"/>
      <c r="AD33" s="74"/>
      <c r="AE33" s="45"/>
      <c r="AF33" s="74" cm="1">
        <f t="array" ref="AF33">MIN(IF(ISNUMBER(AF3:AN32),AF3:AN32))</f>
        <v>0</v>
      </c>
      <c r="AG33" s="74"/>
      <c r="AH33" s="74"/>
      <c r="AI33" s="74"/>
      <c r="AJ33" s="74"/>
      <c r="AK33" s="74"/>
      <c r="AL33" s="74"/>
      <c r="AM33" s="74"/>
      <c r="AN33" s="74"/>
      <c r="AO33" s="45"/>
      <c r="AP33" s="74" cm="1">
        <f t="array" ref="AP33">MIN(IF(ISNUMBER(AP3:AX32),AP3:AX32))</f>
        <v>0</v>
      </c>
      <c r="AQ33" s="74"/>
      <c r="AR33" s="74"/>
      <c r="AS33" s="74"/>
      <c r="AT33" s="74"/>
      <c r="AU33" s="74"/>
      <c r="AV33" s="74"/>
      <c r="AW33" s="74"/>
      <c r="AX33" s="74"/>
      <c r="AY33" s="45"/>
    </row>
    <row r="34" spans="1:51" ht="21" hidden="1" x14ac:dyDescent="0.4">
      <c r="A34" s="14" t="s">
        <v>26</v>
      </c>
      <c r="B34" s="34" t="str">
        <f>IF(ISNA(MATCH($B$33,B3:B32,0)),"",INDEX($A$3:$A$32,MATCH($B$33,B3:B32,0)))</f>
        <v/>
      </c>
      <c r="C34" s="34" t="str">
        <f t="shared" ref="C34:J34" si="5">IF(ISNA(MATCH($B$33,C3:C32,0)),"",INDEX($A$3:$A$32,MATCH($B$33,C3:C32,0)))</f>
        <v/>
      </c>
      <c r="D34" s="34" t="str">
        <f t="shared" si="5"/>
        <v/>
      </c>
      <c r="E34" s="34" t="str">
        <f t="shared" si="5"/>
        <v/>
      </c>
      <c r="F34" s="34" t="str">
        <f t="shared" si="5"/>
        <v/>
      </c>
      <c r="G34" s="34" t="str">
        <f t="shared" si="5"/>
        <v/>
      </c>
      <c r="H34" s="34" t="str">
        <f t="shared" si="5"/>
        <v/>
      </c>
      <c r="I34" s="34" t="str">
        <f t="shared" si="5"/>
        <v/>
      </c>
      <c r="J34" s="37">
        <f t="shared" si="5"/>
        <v>30</v>
      </c>
      <c r="K34" s="43"/>
      <c r="L34" s="19" t="str">
        <f>IF(ISNA(MATCH($L$33,L3:L32,0)),"",INDEX($A$3:$A$32,MATCH($L$33,L3:L32,0)))</f>
        <v/>
      </c>
      <c r="M34" s="19">
        <f t="shared" ref="M34:T34" si="6">IF(ISNA(MATCH($L$33,M3:M32,0)),"",INDEX($A$3:$A$32,MATCH($L$33,M3:M32,0)))</f>
        <v>4</v>
      </c>
      <c r="N34" s="19" t="str">
        <f t="shared" si="6"/>
        <v/>
      </c>
      <c r="O34" s="19" t="str">
        <f t="shared" si="6"/>
        <v/>
      </c>
      <c r="P34" s="19" t="str">
        <f t="shared" si="6"/>
        <v/>
      </c>
      <c r="Q34" s="19" t="str">
        <f t="shared" si="6"/>
        <v/>
      </c>
      <c r="R34" s="19" t="str">
        <f t="shared" si="6"/>
        <v/>
      </c>
      <c r="S34" s="19" t="str">
        <f t="shared" si="6"/>
        <v/>
      </c>
      <c r="T34" s="19" t="str">
        <f t="shared" si="6"/>
        <v/>
      </c>
      <c r="U34" s="45"/>
      <c r="V34" s="19" t="str">
        <f>IF(ISNA(MATCH($V$33,V3:V32,0)),"",INDEX($A$3:$A$32,MATCH($V$33,V3:V32,0)))</f>
        <v/>
      </c>
      <c r="W34" s="19" t="str">
        <f t="shared" ref="W34:AD34" si="7">IF(ISNA(MATCH($V$33,W3:W32,0)),"",INDEX($A$3:$A$32,MATCH($V$33,W3:W32,0)))</f>
        <v/>
      </c>
      <c r="X34" s="19" t="str">
        <f t="shared" si="7"/>
        <v/>
      </c>
      <c r="Y34" s="19" t="str">
        <f t="shared" si="7"/>
        <v/>
      </c>
      <c r="Z34" s="19" t="str">
        <f t="shared" si="7"/>
        <v/>
      </c>
      <c r="AA34" s="19">
        <f t="shared" si="7"/>
        <v>4</v>
      </c>
      <c r="AB34" s="19" t="str">
        <f t="shared" si="7"/>
        <v/>
      </c>
      <c r="AC34" s="19" t="str">
        <f t="shared" si="7"/>
        <v/>
      </c>
      <c r="AD34" s="19" t="str">
        <f t="shared" si="7"/>
        <v/>
      </c>
      <c r="AE34" s="45"/>
      <c r="AF34" s="19" t="str">
        <f>IF(ISNA(MATCH($AF$33,AF3:AF32,0)),"",INDEX($A$3:$A$32,MATCH($AF$33,AF3:AF32,0)))</f>
        <v/>
      </c>
      <c r="AG34" s="19" t="str">
        <f t="shared" ref="AG34:AN34" si="8">IF(ISNA(MATCH($AF$33,AG3:AG32,0)),"",INDEX($A$3:$A$32,MATCH($AF$33,AG3:AG32,0)))</f>
        <v/>
      </c>
      <c r="AH34" s="19" t="str">
        <f t="shared" si="8"/>
        <v/>
      </c>
      <c r="AI34" s="19" t="str">
        <f t="shared" si="8"/>
        <v/>
      </c>
      <c r="AJ34" s="19" t="str">
        <f t="shared" si="8"/>
        <v/>
      </c>
      <c r="AK34" s="19" t="str">
        <f t="shared" si="8"/>
        <v/>
      </c>
      <c r="AL34" s="19" t="str">
        <f t="shared" si="8"/>
        <v/>
      </c>
      <c r="AM34" s="19" t="str">
        <f t="shared" si="8"/>
        <v/>
      </c>
      <c r="AN34" s="19" t="str">
        <f t="shared" si="8"/>
        <v/>
      </c>
      <c r="AO34" s="45"/>
      <c r="AP34" s="19" t="str">
        <f>IF(ISNA(MATCH($AP$33,AP3:AP32,0)),"",INDEX($A$3:$A$32,MATCH($AP$33,AP3:AP32,0)))</f>
        <v/>
      </c>
      <c r="AQ34" s="19" t="str">
        <f t="shared" ref="AQ34:AX34" si="9">IF(ISNA(MATCH($AP$33,AQ3:AQ32,0)),"",INDEX($A$3:$A$32,MATCH($AP$33,AQ3:AQ32,0)))</f>
        <v/>
      </c>
      <c r="AR34" s="19" t="str">
        <f t="shared" si="9"/>
        <v/>
      </c>
      <c r="AS34" s="19" t="str">
        <f t="shared" si="9"/>
        <v/>
      </c>
      <c r="AT34" s="19" t="str">
        <f t="shared" si="9"/>
        <v/>
      </c>
      <c r="AU34" s="19" t="str">
        <f t="shared" si="9"/>
        <v/>
      </c>
      <c r="AV34" s="19" t="str">
        <f t="shared" si="9"/>
        <v/>
      </c>
      <c r="AW34" s="19" t="str">
        <f t="shared" si="9"/>
        <v/>
      </c>
      <c r="AX34" s="19" t="str">
        <f t="shared" si="9"/>
        <v/>
      </c>
      <c r="AY34" s="45"/>
    </row>
    <row r="35" spans="1:51" ht="36.6" x14ac:dyDescent="0.4">
      <c r="A35" s="31" t="s">
        <v>25</v>
      </c>
      <c r="B35" s="26">
        <f>SUM(B34:J34)</f>
        <v>30</v>
      </c>
      <c r="C35" s="26" t="str" cm="1">
        <f t="array" ref="C35">INDEX(B2:J2,D35)</f>
        <v>I</v>
      </c>
      <c r="D35" s="39">
        <f>SUM(K3:K32)</f>
        <v>9</v>
      </c>
      <c r="E35" s="27">
        <f>VLOOKUP(C35,Thrusters[],MATCH("PropellerD_m",Thrusters[#Headers],0))</f>
        <v>5.5</v>
      </c>
      <c r="F35" s="28" t="s">
        <v>27</v>
      </c>
      <c r="G35" s="29">
        <f>VLOOKUP(C35,Thrusters[],MATCH("Power_kW",Thrusters[#Headers],0))</f>
        <v>5500</v>
      </c>
      <c r="H35" s="30" t="s">
        <v>28</v>
      </c>
      <c r="I35" s="39"/>
      <c r="J35" s="39"/>
      <c r="K35" s="43"/>
      <c r="L35" s="40">
        <f>SUM(L34:T34)</f>
        <v>4</v>
      </c>
      <c r="M35" s="26" t="str" cm="1">
        <f t="array" ref="M35">INDEX(L2:T2,N35)</f>
        <v>B</v>
      </c>
      <c r="N35" s="39">
        <f>SUM(U3:U32)</f>
        <v>2</v>
      </c>
      <c r="O35" s="27">
        <f>VLOOKUP(M35,Thrusters[],MATCH("PropellerD_m",Thrusters[#Headers],0))</f>
        <v>3.5</v>
      </c>
      <c r="P35" s="28" t="s">
        <v>27</v>
      </c>
      <c r="Q35" s="29">
        <f>VLOOKUP(M35,Thrusters[],MATCH("Power_kW",Thrusters[#Headers],0))</f>
        <v>4000</v>
      </c>
      <c r="R35" s="30" t="s">
        <v>28</v>
      </c>
      <c r="S35" s="39"/>
      <c r="T35" s="39"/>
      <c r="U35" s="45"/>
      <c r="V35" s="40">
        <f>SUM(V34:AD34)</f>
        <v>4</v>
      </c>
      <c r="W35" s="26" t="str" cm="1">
        <f t="array" ref="W35">INDEX(V2:AD2,X35)</f>
        <v>F</v>
      </c>
      <c r="X35" s="39">
        <f>SUM(AE3:AE32)</f>
        <v>6</v>
      </c>
      <c r="Y35" s="27">
        <f>VLOOKUP(W35,Thrusters[],MATCH("PropellerD_m",Thrusters[#Headers],0))</f>
        <v>4.0999999999999996</v>
      </c>
      <c r="Z35" s="28" t="s">
        <v>27</v>
      </c>
      <c r="AA35" s="29">
        <f>VLOOKUP(W35,Thrusters[],MATCH("Power_kW",Thrusters[#Headers],0))</f>
        <v>3200</v>
      </c>
      <c r="AB35" s="30" t="s">
        <v>28</v>
      </c>
      <c r="AC35" s="39"/>
      <c r="AD35" s="39"/>
      <c r="AE35" s="45"/>
      <c r="AF35" s="40">
        <f>SUM(AF34:AN34)</f>
        <v>0</v>
      </c>
      <c r="AG35" s="26" t="e" cm="1" vm="1">
        <f t="array" aca="1" ref="AG35" ca="1">INDEX(AF2:AN2,AH35)</f>
        <v>#VALUE!</v>
      </c>
      <c r="AH35" s="39">
        <f>SUM(AO3:AO32)</f>
        <v>0</v>
      </c>
      <c r="AI35" s="27" t="e" vm="2">
        <f ca="1">VLOOKUP(AG35,Thrusters[],MATCH("PropellerD_m",Thrusters[#Headers],0))</f>
        <v>#VALUE!</v>
      </c>
      <c r="AJ35" s="28" t="s">
        <v>27</v>
      </c>
      <c r="AK35" s="29" t="e" vm="2">
        <f ca="1">VLOOKUP(AG35,Thrusters[],MATCH("Power_kW",Thrusters[#Headers],0))</f>
        <v>#VALUE!</v>
      </c>
      <c r="AL35" s="30" t="s">
        <v>28</v>
      </c>
      <c r="AM35" s="39"/>
      <c r="AN35" s="39"/>
      <c r="AO35" s="45"/>
      <c r="AP35" s="40">
        <f>SUM(AP34:AX34)</f>
        <v>0</v>
      </c>
      <c r="AQ35" s="26" t="e" cm="1" vm="1">
        <f t="array" aca="1" ref="AQ35" ca="1">INDEX(AP2:AX2,AR35)</f>
        <v>#VALUE!</v>
      </c>
      <c r="AR35" s="39">
        <f>SUM(AY3:AY32)</f>
        <v>0</v>
      </c>
      <c r="AS35" s="27" t="e" vm="2">
        <f ca="1">VLOOKUP(AQ35,Thrusters[],MATCH("PropellerD_m",Thrusters[#Headers],0))</f>
        <v>#VALUE!</v>
      </c>
      <c r="AT35" s="28" t="s">
        <v>27</v>
      </c>
      <c r="AU35" s="29" t="e" vm="2">
        <f ca="1">VLOOKUP(AQ35,Thrusters[],MATCH("Power_kW",Thrusters[#Headers],0))</f>
        <v>#VALUE!</v>
      </c>
      <c r="AV35" s="30" t="s">
        <v>28</v>
      </c>
      <c r="AW35" s="39"/>
      <c r="AX35" s="39"/>
      <c r="AY35" s="45"/>
    </row>
    <row r="36" spans="1:51" ht="36.6" x14ac:dyDescent="0.4">
      <c r="A36" s="22" t="s">
        <v>23</v>
      </c>
      <c r="B36" s="66" cm="1">
        <f t="array" ref="B36">INDEX(B3:J32,$L$35,$N$35)</f>
        <v>0.5528279787622139</v>
      </c>
      <c r="C36" s="66"/>
      <c r="D36" s="66"/>
      <c r="E36" s="66"/>
      <c r="F36" s="66"/>
      <c r="G36" s="66"/>
      <c r="H36" s="66"/>
      <c r="I36" s="66"/>
      <c r="J36" s="67"/>
      <c r="K36" s="43"/>
      <c r="L36" s="68" cm="1">
        <f t="array" ref="L36">INDEX(L3:T32,$L$35,$N$35)</f>
        <v>4.28</v>
      </c>
      <c r="M36" s="69"/>
      <c r="N36" s="69"/>
      <c r="O36" s="69"/>
      <c r="P36" s="69"/>
      <c r="Q36" s="69"/>
      <c r="R36" s="69"/>
      <c r="S36" s="69"/>
      <c r="T36" s="70"/>
      <c r="U36" s="45"/>
      <c r="V36" s="71" cm="1">
        <f t="array" ref="V36">INDEX(V3:AD32,$L$35,$N$35)</f>
        <v>12.399369180038336</v>
      </c>
      <c r="W36" s="72"/>
      <c r="X36" s="72"/>
      <c r="Y36" s="72"/>
      <c r="Z36" s="72"/>
      <c r="AA36" s="72"/>
      <c r="AB36" s="72"/>
      <c r="AC36" s="72"/>
      <c r="AD36" s="73"/>
      <c r="AE36" s="45"/>
      <c r="AF36" s="74" cm="1">
        <f t="array" ref="AF36">INDEX(AF3:AN32,$L$35,$N$35)</f>
        <v>0</v>
      </c>
      <c r="AG36" s="74"/>
      <c r="AH36" s="74"/>
      <c r="AI36" s="74"/>
      <c r="AJ36" s="74"/>
      <c r="AK36" s="74"/>
      <c r="AL36" s="74"/>
      <c r="AM36" s="74"/>
      <c r="AN36" s="74"/>
      <c r="AO36" s="45"/>
      <c r="AP36" s="74" cm="1">
        <f t="array" ref="AP36">INDEX(AP3:AX32,$L$35,$N$35)</f>
        <v>0</v>
      </c>
      <c r="AQ36" s="74"/>
      <c r="AR36" s="74"/>
      <c r="AS36" s="74"/>
      <c r="AT36" s="74"/>
      <c r="AU36" s="74"/>
      <c r="AV36" s="74"/>
      <c r="AW36" s="74"/>
      <c r="AX36" s="74"/>
      <c r="AY36" s="45"/>
    </row>
    <row r="37" spans="1:51" ht="36.6" x14ac:dyDescent="0.4">
      <c r="A37" s="22" t="s">
        <v>24</v>
      </c>
      <c r="B37" s="66" cm="1">
        <f t="array" ref="B37">INDEX(B3:J32,$V$35,$X$35)</f>
        <v>0.47192632333359724</v>
      </c>
      <c r="C37" s="66"/>
      <c r="D37" s="66"/>
      <c r="E37" s="66"/>
      <c r="F37" s="66"/>
      <c r="G37" s="66"/>
      <c r="H37" s="66"/>
      <c r="I37" s="66"/>
      <c r="J37" s="67"/>
      <c r="K37" s="43"/>
      <c r="L37" s="68" cm="1">
        <f t="array" ref="L37">INDEX(L3:T32,$V$35,$X$35)</f>
        <v>4.7080000000000002</v>
      </c>
      <c r="M37" s="69"/>
      <c r="N37" s="69"/>
      <c r="O37" s="69"/>
      <c r="P37" s="69"/>
      <c r="Q37" s="69"/>
      <c r="R37" s="69"/>
      <c r="S37" s="69"/>
      <c r="T37" s="70"/>
      <c r="U37" s="45"/>
      <c r="V37" s="71" cm="1">
        <f t="array" ref="V37">INDEX(V3:AD32,$V$35,$X$35)</f>
        <v>11.525504450892701</v>
      </c>
      <c r="W37" s="72"/>
      <c r="X37" s="72"/>
      <c r="Y37" s="72"/>
      <c r="Z37" s="72"/>
      <c r="AA37" s="72"/>
      <c r="AB37" s="72"/>
      <c r="AC37" s="72"/>
      <c r="AD37" s="73"/>
      <c r="AE37" s="45"/>
      <c r="AF37" s="74" cm="1">
        <f t="array" ref="AF37">INDEX(AF3:AN32,$V$35,$X$35)</f>
        <v>0</v>
      </c>
      <c r="AG37" s="74"/>
      <c r="AH37" s="74"/>
      <c r="AI37" s="74"/>
      <c r="AJ37" s="74"/>
      <c r="AK37" s="74"/>
      <c r="AL37" s="74"/>
      <c r="AM37" s="74"/>
      <c r="AN37" s="74"/>
      <c r="AO37" s="45"/>
      <c r="AP37" s="74" cm="1">
        <f t="array" ref="AP37">INDEX(AP3:AX32,$V$35,$X$35)</f>
        <v>0</v>
      </c>
      <c r="AQ37" s="74"/>
      <c r="AR37" s="74"/>
      <c r="AS37" s="74"/>
      <c r="AT37" s="74"/>
      <c r="AU37" s="74"/>
      <c r="AV37" s="74"/>
      <c r="AW37" s="74"/>
      <c r="AX37" s="74"/>
      <c r="AY37" s="45"/>
    </row>
    <row r="38" spans="1:51" ht="36.6" x14ac:dyDescent="0.4">
      <c r="A38" s="22" t="s">
        <v>41</v>
      </c>
      <c r="B38" s="66" t="e" cm="1" vm="3">
        <f t="array" aca="1" ref="B38" ca="1">INDEX(B3:J32,$AF$35,$AH$35)</f>
        <v>#VALUE!</v>
      </c>
      <c r="C38" s="66"/>
      <c r="D38" s="66"/>
      <c r="E38" s="66"/>
      <c r="F38" s="66"/>
      <c r="G38" s="66"/>
      <c r="H38" s="66"/>
      <c r="I38" s="66"/>
      <c r="J38" s="67"/>
      <c r="K38" s="43"/>
      <c r="L38" s="68" t="e" cm="1" vm="3">
        <f t="array" aca="1" ref="L38" ca="1">INDEX(L3:T32,$AF$35,$AH$35)</f>
        <v>#VALUE!</v>
      </c>
      <c r="M38" s="69"/>
      <c r="N38" s="69"/>
      <c r="O38" s="69"/>
      <c r="P38" s="69"/>
      <c r="Q38" s="69"/>
      <c r="R38" s="69"/>
      <c r="S38" s="69"/>
      <c r="T38" s="70"/>
      <c r="U38" s="45"/>
      <c r="V38" s="71" t="e" cm="1" vm="3">
        <f t="array" aca="1" ref="V38" ca="1">INDEX(V3:AD32,$AF$35,$AH$35)</f>
        <v>#VALUE!</v>
      </c>
      <c r="W38" s="72"/>
      <c r="X38" s="72"/>
      <c r="Y38" s="72"/>
      <c r="Z38" s="72"/>
      <c r="AA38" s="72"/>
      <c r="AB38" s="72"/>
      <c r="AC38" s="72"/>
      <c r="AD38" s="73"/>
      <c r="AE38" s="45"/>
      <c r="AF38" s="71" t="e" cm="1" vm="3">
        <f t="array" aca="1" ref="AF38" ca="1">INDEX(AF3:AN32,$AF$35,$AH$35)</f>
        <v>#VALUE!</v>
      </c>
      <c r="AG38" s="72"/>
      <c r="AH38" s="72"/>
      <c r="AI38" s="72"/>
      <c r="AJ38" s="72"/>
      <c r="AK38" s="72"/>
      <c r="AL38" s="72"/>
      <c r="AM38" s="72"/>
      <c r="AN38" s="73"/>
      <c r="AO38" s="45"/>
      <c r="AP38" s="71" t="e" cm="1" vm="3">
        <f t="array" aca="1" ref="AP38" ca="1">INDEX(AP3:AX32,$AP$35,$AR$35)</f>
        <v>#VALUE!</v>
      </c>
      <c r="AQ38" s="72"/>
      <c r="AR38" s="72"/>
      <c r="AS38" s="72"/>
      <c r="AT38" s="72"/>
      <c r="AU38" s="72"/>
      <c r="AV38" s="72"/>
      <c r="AW38" s="72"/>
      <c r="AX38" s="73"/>
      <c r="AY38" s="45"/>
    </row>
    <row r="39" spans="1:51" ht="36.6" x14ac:dyDescent="0.4">
      <c r="A39" s="22" t="s">
        <v>51</v>
      </c>
      <c r="B39" s="66" cm="1">
        <f t="array" ref="B39">INDEX(B3:J32,'Thruster Types'!$B$14,'Thruster Types'!$C$14)</f>
        <v>0.24474737940181035</v>
      </c>
      <c r="C39" s="66"/>
      <c r="D39" s="66"/>
      <c r="E39" s="66"/>
      <c r="F39" s="66"/>
      <c r="G39" s="66"/>
      <c r="H39" s="66"/>
      <c r="I39" s="66"/>
      <c r="J39" s="67"/>
      <c r="K39" s="43"/>
      <c r="L39" s="68" cm="1">
        <f t="array" ref="L39">INDEX(L3:T32,'Thruster Types'!$B$14,'Thruster Types'!$C$14)</f>
        <v>17.655000000000001</v>
      </c>
      <c r="M39" s="69"/>
      <c r="N39" s="69"/>
      <c r="O39" s="69"/>
      <c r="P39" s="69"/>
      <c r="Q39" s="69"/>
      <c r="R39" s="69"/>
      <c r="S39" s="69"/>
      <c r="T39" s="70"/>
      <c r="U39" s="45"/>
      <c r="V39" s="71" cm="1">
        <f t="array" ref="V39">INDEX(V3:AD32,'Thruster Types'!$B$14,'Thruster Types'!$C$14)</f>
        <v>30.114848582381676</v>
      </c>
      <c r="W39" s="72"/>
      <c r="X39" s="72"/>
      <c r="Y39" s="72"/>
      <c r="Z39" s="72"/>
      <c r="AA39" s="72"/>
      <c r="AB39" s="72"/>
      <c r="AC39" s="72"/>
      <c r="AD39" s="73"/>
      <c r="AE39" s="45"/>
      <c r="AF39" s="71" cm="1">
        <f t="array" ref="AF39">INDEX(AF3:AN32,'Thruster Types'!$B$14,'Thruster Types'!$C$14)</f>
        <v>0</v>
      </c>
      <c r="AG39" s="72"/>
      <c r="AH39" s="72"/>
      <c r="AI39" s="72"/>
      <c r="AJ39" s="72"/>
      <c r="AK39" s="72"/>
      <c r="AL39" s="72"/>
      <c r="AM39" s="72"/>
      <c r="AN39" s="73"/>
      <c r="AO39" s="45"/>
      <c r="AP39" s="71" cm="1">
        <f t="array" ref="AP39">INDEX(AP3:AX32,'Thruster Types'!$B$14,'Thruster Types'!$C$14)</f>
        <v>0</v>
      </c>
      <c r="AQ39" s="72"/>
      <c r="AR39" s="72"/>
      <c r="AS39" s="72"/>
      <c r="AT39" s="72"/>
      <c r="AU39" s="72"/>
      <c r="AV39" s="72"/>
      <c r="AW39" s="72"/>
      <c r="AX39" s="73"/>
      <c r="AY39" s="45"/>
    </row>
  </sheetData>
  <mergeCells count="31">
    <mergeCell ref="B39:J39"/>
    <mergeCell ref="L39:T39"/>
    <mergeCell ref="V39:AD39"/>
    <mergeCell ref="AF39:AN39"/>
    <mergeCell ref="AP39:AX39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  <mergeCell ref="AF1:AN1"/>
    <mergeCell ref="AP1:AX1"/>
    <mergeCell ref="AF33:AN33"/>
    <mergeCell ref="AP33:AX33"/>
    <mergeCell ref="AF36:AN36"/>
    <mergeCell ref="AP36:AX36"/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</mergeCells>
  <conditionalFormatting sqref="L3:T32">
    <cfRule type="cellIs" dxfId="22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21" priority="8" operator="equal">
      <formula>$V$33</formula>
    </cfRule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20" priority="5" operator="greaterThan">
      <formula>1</formula>
    </cfRule>
    <cfRule type="cellIs" dxfId="19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18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17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7:K32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Y39"/>
  <sheetViews>
    <sheetView zoomScale="50" zoomScaleNormal="50" workbookViewId="0">
      <selection activeCell="AF3" sqref="AF3:AN32"/>
    </sheetView>
  </sheetViews>
  <sheetFormatPr defaultRowHeight="14.4" x14ac:dyDescent="0.3"/>
  <cols>
    <col min="1" max="1" width="25.109375" customWidth="1"/>
    <col min="11" max="11" width="2.6640625" style="18" customWidth="1"/>
    <col min="12" max="20" width="0" hidden="1" customWidth="1"/>
    <col min="21" max="21" width="2.6640625" hidden="1" customWidth="1"/>
    <col min="22" max="30" width="0" hidden="1" customWidth="1"/>
    <col min="31" max="31" width="2.6640625" hidden="1" customWidth="1"/>
    <col min="41" max="41" width="2.6640625" customWidth="1"/>
    <col min="51" max="51" width="2.6640625" customWidth="1"/>
  </cols>
  <sheetData>
    <row r="1" spans="1:51" s="33" customFormat="1" ht="18" x14ac:dyDescent="0.35">
      <c r="A1" s="79" t="s">
        <v>16</v>
      </c>
      <c r="B1" s="80" t="s">
        <v>32</v>
      </c>
      <c r="C1" s="80"/>
      <c r="D1" s="80"/>
      <c r="E1" s="80"/>
      <c r="F1" s="80"/>
      <c r="G1" s="80"/>
      <c r="H1" s="80"/>
      <c r="I1" s="80"/>
      <c r="J1" s="80"/>
      <c r="K1" s="41"/>
      <c r="L1" s="80" t="s">
        <v>17</v>
      </c>
      <c r="M1" s="80"/>
      <c r="N1" s="80"/>
      <c r="O1" s="80"/>
      <c r="P1" s="80"/>
      <c r="Q1" s="80"/>
      <c r="R1" s="80"/>
      <c r="S1" s="80"/>
      <c r="T1" s="80"/>
      <c r="U1" s="44"/>
      <c r="V1" s="80" t="s">
        <v>29</v>
      </c>
      <c r="W1" s="80"/>
      <c r="X1" s="80"/>
      <c r="Y1" s="80"/>
      <c r="Z1" s="80"/>
      <c r="AA1" s="80"/>
      <c r="AB1" s="80"/>
      <c r="AC1" s="80"/>
      <c r="AD1" s="80"/>
      <c r="AE1" s="44"/>
      <c r="AF1" s="81" t="s">
        <v>33</v>
      </c>
      <c r="AG1" s="81"/>
      <c r="AH1" s="81"/>
      <c r="AI1" s="81"/>
      <c r="AJ1" s="81"/>
      <c r="AK1" s="81"/>
      <c r="AL1" s="81"/>
      <c r="AM1" s="81"/>
      <c r="AN1" s="81"/>
      <c r="AO1" s="13"/>
      <c r="AP1" s="81" t="s">
        <v>34</v>
      </c>
      <c r="AQ1" s="81"/>
      <c r="AR1" s="81"/>
      <c r="AS1" s="81"/>
      <c r="AT1" s="81"/>
      <c r="AU1" s="81"/>
      <c r="AV1" s="81"/>
      <c r="AW1" s="81"/>
      <c r="AX1" s="81"/>
      <c r="AY1" s="13"/>
    </row>
    <row r="2" spans="1:51" x14ac:dyDescent="0.3">
      <c r="A2" s="79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42"/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13"/>
      <c r="V2" s="7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7" t="s">
        <v>15</v>
      </c>
      <c r="AE2" s="13"/>
      <c r="AF2" s="7" t="s">
        <v>7</v>
      </c>
      <c r="AG2" s="7" t="s">
        <v>8</v>
      </c>
      <c r="AH2" s="7" t="s">
        <v>9</v>
      </c>
      <c r="AI2" s="7" t="s">
        <v>10</v>
      </c>
      <c r="AJ2" s="7" t="s">
        <v>11</v>
      </c>
      <c r="AK2" s="7" t="s">
        <v>12</v>
      </c>
      <c r="AL2" s="7" t="s">
        <v>13</v>
      </c>
      <c r="AM2" s="7" t="s">
        <v>14</v>
      </c>
      <c r="AN2" s="7" t="s">
        <v>15</v>
      </c>
      <c r="AO2" s="13"/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13"/>
    </row>
    <row r="3" spans="1:51" x14ac:dyDescent="0.3">
      <c r="A3" s="9">
        <v>1</v>
      </c>
      <c r="B3" s="51" t="e">
        <v>#N/A</v>
      </c>
      <c r="C3" s="52" t="e">
        <v>#N/A</v>
      </c>
      <c r="D3" s="52" t="e">
        <v>#N/A</v>
      </c>
      <c r="E3" s="52" t="e">
        <v>#N/A</v>
      </c>
      <c r="F3" s="52" t="e">
        <v>#N/A</v>
      </c>
      <c r="G3" s="52" t="e">
        <v>#N/A</v>
      </c>
      <c r="H3" s="52" t="e">
        <v>#N/A</v>
      </c>
      <c r="I3" s="52" t="e">
        <v>#N/A</v>
      </c>
      <c r="J3" s="52" t="e">
        <v>#N/A</v>
      </c>
      <c r="K3" s="16" t="str">
        <f t="shared" ref="K3:K31" si="0">IF(ISNA(MATCH($B$33,B3:J3,0)),"",MATCH($B$33,B3:J3,0))</f>
        <v/>
      </c>
      <c r="L3" s="20" t="e">
        <v>#N/A</v>
      </c>
      <c r="M3" s="20" t="e">
        <v>#N/A</v>
      </c>
      <c r="N3" s="20" t="e">
        <v>#N/A</v>
      </c>
      <c r="O3" s="20" t="e">
        <v>#N/A</v>
      </c>
      <c r="P3" s="20" t="e">
        <v>#N/A</v>
      </c>
      <c r="Q3" s="20" t="e">
        <v>#N/A</v>
      </c>
      <c r="R3" s="20" t="e">
        <v>#N/A</v>
      </c>
      <c r="S3" s="20" t="e">
        <v>#N/A</v>
      </c>
      <c r="T3" s="20" t="e">
        <v>#N/A</v>
      </c>
      <c r="U3" s="16" t="str">
        <f t="shared" ref="U3:U31" si="1">IF(ISNA(MATCH($L$33,L3:T3,0)),"",MATCH($L$33,L3:T3,0))</f>
        <v/>
      </c>
      <c r="V3" s="47" t="e">
        <v>#N/A</v>
      </c>
      <c r="W3" s="47" t="e">
        <v>#N/A</v>
      </c>
      <c r="X3" s="47" t="e">
        <v>#N/A</v>
      </c>
      <c r="Y3" s="47" t="e">
        <v>#N/A</v>
      </c>
      <c r="Z3" s="47" t="e">
        <v>#N/A</v>
      </c>
      <c r="AA3" s="47" t="e">
        <v>#N/A</v>
      </c>
      <c r="AB3" s="47" t="e">
        <v>#N/A</v>
      </c>
      <c r="AC3" s="47" t="e">
        <v>#N/A</v>
      </c>
      <c r="AD3" s="47" t="e">
        <v>#N/A</v>
      </c>
      <c r="AE3" s="16" t="str">
        <f>IF(ISNA(MATCH($V$33,V3:AD3,0)),"",MATCH($V$33,V3:AD3,0))</f>
        <v/>
      </c>
      <c r="AF3" s="47" t="e">
        <v>#N/A</v>
      </c>
      <c r="AG3" s="47" t="e">
        <v>#N/A</v>
      </c>
      <c r="AH3" s="47" t="e">
        <v>#N/A</v>
      </c>
      <c r="AI3" s="47" t="e">
        <v>#N/A</v>
      </c>
      <c r="AJ3" s="47" t="e">
        <v>#N/A</v>
      </c>
      <c r="AK3" s="47" t="e">
        <v>#N/A</v>
      </c>
      <c r="AL3" s="47" t="e">
        <v>#N/A</v>
      </c>
      <c r="AM3" s="47" t="e">
        <v>#N/A</v>
      </c>
      <c r="AN3" s="47" t="e">
        <v>#N/A</v>
      </c>
      <c r="AO3" s="16" t="str">
        <f>IF(ISNA(MATCH($AF$33,AF3:AN3,0)),"",MATCH($AF$33,AF3:AN3,0))</f>
        <v/>
      </c>
      <c r="AP3" s="47" t="e">
        <v>#N/A</v>
      </c>
      <c r="AQ3" s="47" t="e">
        <v>#N/A</v>
      </c>
      <c r="AR3" s="47" t="e">
        <v>#N/A</v>
      </c>
      <c r="AS3" s="47" t="e">
        <v>#N/A</v>
      </c>
      <c r="AT3" s="47" t="e">
        <v>#N/A</v>
      </c>
      <c r="AU3" s="47" t="e">
        <v>#N/A</v>
      </c>
      <c r="AV3" s="47" t="e">
        <v>#N/A</v>
      </c>
      <c r="AW3" s="47" t="e">
        <v>#N/A</v>
      </c>
      <c r="AX3" s="47" t="e">
        <v>#N/A</v>
      </c>
      <c r="AY3" s="16" t="str">
        <f>IF(ISNA(MATCH($AP$33,AP3:AX3,0)),"",MATCH($AP$33,AP3:AX3,0))</f>
        <v/>
      </c>
    </row>
    <row r="4" spans="1:51" x14ac:dyDescent="0.3">
      <c r="A4" s="9">
        <v>2</v>
      </c>
      <c r="B4" s="51" t="e">
        <v>#N/A</v>
      </c>
      <c r="C4" s="52" t="e">
        <v>#N/A</v>
      </c>
      <c r="D4" s="52" t="e">
        <v>#N/A</v>
      </c>
      <c r="E4" s="52" t="e">
        <v>#N/A</v>
      </c>
      <c r="F4" s="52" t="e">
        <v>#N/A</v>
      </c>
      <c r="G4" s="52" t="e">
        <v>#N/A</v>
      </c>
      <c r="H4" s="52" t="e">
        <v>#N/A</v>
      </c>
      <c r="I4" s="52" t="e">
        <v>#N/A</v>
      </c>
      <c r="J4" s="52" t="e">
        <v>#N/A</v>
      </c>
      <c r="K4" s="16" t="str">
        <f t="shared" si="0"/>
        <v/>
      </c>
      <c r="L4" s="20" t="e">
        <v>#N/A</v>
      </c>
      <c r="M4" s="20" t="e">
        <v>#N/A</v>
      </c>
      <c r="N4" s="20" t="e">
        <v>#N/A</v>
      </c>
      <c r="O4" s="20" t="e">
        <v>#N/A</v>
      </c>
      <c r="P4" s="20" t="e">
        <v>#N/A</v>
      </c>
      <c r="Q4" s="20" t="e">
        <v>#N/A</v>
      </c>
      <c r="R4" s="20" t="e">
        <v>#N/A</v>
      </c>
      <c r="S4" s="20" t="e">
        <v>#N/A</v>
      </c>
      <c r="T4" s="20" t="e">
        <v>#N/A</v>
      </c>
      <c r="U4" s="16" t="str">
        <f t="shared" si="1"/>
        <v/>
      </c>
      <c r="V4" s="47" t="e">
        <v>#N/A</v>
      </c>
      <c r="W4" s="47" t="e">
        <v>#N/A</v>
      </c>
      <c r="X4" s="47" t="e">
        <v>#N/A</v>
      </c>
      <c r="Y4" s="47" t="e">
        <v>#N/A</v>
      </c>
      <c r="Z4" s="47" t="e">
        <v>#N/A</v>
      </c>
      <c r="AA4" s="47" t="e">
        <v>#N/A</v>
      </c>
      <c r="AB4" s="47" t="e">
        <v>#N/A</v>
      </c>
      <c r="AC4" s="47" t="e">
        <v>#N/A</v>
      </c>
      <c r="AD4" s="47" t="e">
        <v>#N/A</v>
      </c>
      <c r="AE4" s="16" t="str">
        <f t="shared" ref="AE4:AE32" si="2">IF(ISNA(MATCH($V$33,V4:AD4,0)),"",MATCH($V$33,V4:AD4,0))</f>
        <v/>
      </c>
      <c r="AF4" s="47" t="e">
        <v>#N/A</v>
      </c>
      <c r="AG4" s="47" t="e">
        <v>#N/A</v>
      </c>
      <c r="AH4" s="47" t="e">
        <v>#N/A</v>
      </c>
      <c r="AI4" s="47" t="e">
        <v>#N/A</v>
      </c>
      <c r="AJ4" s="47" t="e">
        <v>#N/A</v>
      </c>
      <c r="AK4" s="47" t="e">
        <v>#N/A</v>
      </c>
      <c r="AL4" s="47" t="e">
        <v>#N/A</v>
      </c>
      <c r="AM4" s="47" t="e">
        <v>#N/A</v>
      </c>
      <c r="AN4" s="47" t="e">
        <v>#N/A</v>
      </c>
      <c r="AO4" s="16" t="str">
        <f t="shared" ref="AO4:AO32" si="3">IF(ISNA(MATCH($AF$33,AF4:AN4,0)),"",MATCH($AF$33,AF4:AN4,0))</f>
        <v/>
      </c>
      <c r="AP4" s="47" t="e">
        <v>#N/A</v>
      </c>
      <c r="AQ4" s="47" t="e">
        <v>#N/A</v>
      </c>
      <c r="AR4" s="47" t="e">
        <v>#N/A</v>
      </c>
      <c r="AS4" s="47" t="e">
        <v>#N/A</v>
      </c>
      <c r="AT4" s="47" t="e">
        <v>#N/A</v>
      </c>
      <c r="AU4" s="47" t="e">
        <v>#N/A</v>
      </c>
      <c r="AV4" s="47" t="e">
        <v>#N/A</v>
      </c>
      <c r="AW4" s="47" t="e">
        <v>#N/A</v>
      </c>
      <c r="AX4" s="47" t="e">
        <v>#N/A</v>
      </c>
      <c r="AY4" s="16" t="str">
        <f t="shared" ref="AY4:AY32" si="4">IF(ISNA(MATCH($AP$33,AP4:AX4,0)),"",MATCH($AP$33,AP4:AX4,0))</f>
        <v/>
      </c>
    </row>
    <row r="5" spans="1:51" x14ac:dyDescent="0.3">
      <c r="A5" s="9">
        <v>3</v>
      </c>
      <c r="B5" s="51" t="e">
        <v>#N/A</v>
      </c>
      <c r="C5" s="52" t="e">
        <v>#N/A</v>
      </c>
      <c r="D5" s="52" t="e">
        <v>#N/A</v>
      </c>
      <c r="E5" s="52" t="e">
        <v>#N/A</v>
      </c>
      <c r="F5" s="52" t="e">
        <v>#N/A</v>
      </c>
      <c r="G5" s="52" t="e">
        <v>#N/A</v>
      </c>
      <c r="H5" s="52" t="e">
        <v>#N/A</v>
      </c>
      <c r="I5" s="52" t="e">
        <v>#N/A</v>
      </c>
      <c r="J5" s="52" t="e">
        <v>#N/A</v>
      </c>
      <c r="K5" s="16" t="str">
        <f t="shared" si="0"/>
        <v/>
      </c>
      <c r="L5" s="20" t="e">
        <v>#N/A</v>
      </c>
      <c r="M5" s="20" t="e">
        <v>#N/A</v>
      </c>
      <c r="N5" s="20" t="e">
        <v>#N/A</v>
      </c>
      <c r="O5" s="20" t="e">
        <v>#N/A</v>
      </c>
      <c r="P5" s="20" t="e">
        <v>#N/A</v>
      </c>
      <c r="Q5" s="20" t="e">
        <v>#N/A</v>
      </c>
      <c r="R5" s="20" t="e">
        <v>#N/A</v>
      </c>
      <c r="S5" s="20" t="e">
        <v>#N/A</v>
      </c>
      <c r="T5" s="20" t="e">
        <v>#N/A</v>
      </c>
      <c r="U5" s="16" t="str">
        <f t="shared" si="1"/>
        <v/>
      </c>
      <c r="V5" s="47" t="e">
        <v>#N/A</v>
      </c>
      <c r="W5" s="47" t="e">
        <v>#N/A</v>
      </c>
      <c r="X5" s="47" t="e">
        <v>#N/A</v>
      </c>
      <c r="Y5" s="47" t="e">
        <v>#N/A</v>
      </c>
      <c r="Z5" s="47" t="e">
        <v>#N/A</v>
      </c>
      <c r="AA5" s="47" t="e">
        <v>#N/A</v>
      </c>
      <c r="AB5" s="47" t="e">
        <v>#N/A</v>
      </c>
      <c r="AC5" s="47" t="e">
        <v>#N/A</v>
      </c>
      <c r="AD5" s="47" t="e">
        <v>#N/A</v>
      </c>
      <c r="AE5" s="16" t="str">
        <f t="shared" si="2"/>
        <v/>
      </c>
      <c r="AF5" s="47" t="e">
        <v>#N/A</v>
      </c>
      <c r="AG5" s="47" t="e">
        <v>#N/A</v>
      </c>
      <c r="AH5" s="47" t="e">
        <v>#N/A</v>
      </c>
      <c r="AI5" s="47" t="e">
        <v>#N/A</v>
      </c>
      <c r="AJ5" s="47" t="e">
        <v>#N/A</v>
      </c>
      <c r="AK5" s="47" t="e">
        <v>#N/A</v>
      </c>
      <c r="AL5" s="47" t="e">
        <v>#N/A</v>
      </c>
      <c r="AM5" s="47" t="e">
        <v>#N/A</v>
      </c>
      <c r="AN5" s="47" t="e">
        <v>#N/A</v>
      </c>
      <c r="AO5" s="16" t="str">
        <f t="shared" si="3"/>
        <v/>
      </c>
      <c r="AP5" s="47" t="e">
        <v>#N/A</v>
      </c>
      <c r="AQ5" s="47" t="e">
        <v>#N/A</v>
      </c>
      <c r="AR5" s="47" t="e">
        <v>#N/A</v>
      </c>
      <c r="AS5" s="47" t="e">
        <v>#N/A</v>
      </c>
      <c r="AT5" s="47" t="e">
        <v>#N/A</v>
      </c>
      <c r="AU5" s="47" t="e">
        <v>#N/A</v>
      </c>
      <c r="AV5" s="47" t="e">
        <v>#N/A</v>
      </c>
      <c r="AW5" s="47" t="e">
        <v>#N/A</v>
      </c>
      <c r="AX5" s="47" t="e">
        <v>#N/A</v>
      </c>
      <c r="AY5" s="16" t="str">
        <f t="shared" si="4"/>
        <v/>
      </c>
    </row>
    <row r="6" spans="1:51" x14ac:dyDescent="0.3">
      <c r="A6" s="9">
        <v>4</v>
      </c>
      <c r="B6" s="51" t="e">
        <v>#N/A</v>
      </c>
      <c r="C6" s="52" t="e">
        <v>#N/A</v>
      </c>
      <c r="D6" s="52" t="e">
        <v>#N/A</v>
      </c>
      <c r="E6" s="52" t="e">
        <v>#N/A</v>
      </c>
      <c r="F6" s="52" t="e">
        <v>#N/A</v>
      </c>
      <c r="G6" s="52" t="e">
        <v>#N/A</v>
      </c>
      <c r="H6" s="52" t="e">
        <v>#N/A</v>
      </c>
      <c r="I6" s="52" t="e">
        <v>#N/A</v>
      </c>
      <c r="J6" s="52">
        <v>0.67812364759574617</v>
      </c>
      <c r="K6" s="16" t="str">
        <f t="shared" si="0"/>
        <v/>
      </c>
      <c r="L6" s="20" t="e">
        <v>#N/A</v>
      </c>
      <c r="M6" s="20" t="e">
        <v>#N/A</v>
      </c>
      <c r="N6" s="20" t="e">
        <v>#N/A</v>
      </c>
      <c r="O6" s="20" t="e">
        <v>#N/A</v>
      </c>
      <c r="P6" s="20" t="e">
        <v>#N/A</v>
      </c>
      <c r="Q6" s="20" t="e">
        <v>#N/A</v>
      </c>
      <c r="R6" s="20" t="e">
        <v>#N/A</v>
      </c>
      <c r="S6" s="20" t="e">
        <v>#N/A</v>
      </c>
      <c r="T6" s="20">
        <v>9.8439999999999994</v>
      </c>
      <c r="U6" s="16" t="str">
        <f t="shared" si="1"/>
        <v/>
      </c>
      <c r="V6" s="47" t="e">
        <v>#N/A</v>
      </c>
      <c r="W6" s="47" t="e">
        <v>#N/A</v>
      </c>
      <c r="X6" s="47" t="e">
        <v>#N/A</v>
      </c>
      <c r="Y6" s="47" t="e">
        <v>#N/A</v>
      </c>
      <c r="Z6" s="47" t="e">
        <v>#N/A</v>
      </c>
      <c r="AA6" s="47" t="e">
        <v>#N/A</v>
      </c>
      <c r="AB6" s="47" t="e">
        <v>#N/A</v>
      </c>
      <c r="AC6" s="47" t="e">
        <v>#N/A</v>
      </c>
      <c r="AD6" s="47">
        <v>32.218306977455718</v>
      </c>
      <c r="AE6" s="16" t="str">
        <f t="shared" si="2"/>
        <v/>
      </c>
      <c r="AF6" s="47" t="e">
        <v>#N/A</v>
      </c>
      <c r="AG6" s="47" t="e">
        <v>#N/A</v>
      </c>
      <c r="AH6" s="47" t="e">
        <v>#N/A</v>
      </c>
      <c r="AI6" s="47" t="e">
        <v>#N/A</v>
      </c>
      <c r="AJ6" s="47" t="e">
        <v>#N/A</v>
      </c>
      <c r="AK6" s="47" t="e">
        <v>#N/A</v>
      </c>
      <c r="AL6" s="47" t="e">
        <v>#N/A</v>
      </c>
      <c r="AM6" s="47" t="e">
        <v>#N/A</v>
      </c>
      <c r="AN6" s="47">
        <v>228.01838037562521</v>
      </c>
      <c r="AO6" s="16" t="str">
        <f t="shared" si="3"/>
        <v/>
      </c>
      <c r="AP6" s="47" t="e">
        <v>#N/A</v>
      </c>
      <c r="AQ6" s="47" t="e">
        <v>#N/A</v>
      </c>
      <c r="AR6" s="47" t="e">
        <v>#N/A</v>
      </c>
      <c r="AS6" s="47" t="e">
        <v>#N/A</v>
      </c>
      <c r="AT6" s="47" t="e">
        <v>#N/A</v>
      </c>
      <c r="AU6" s="47" t="e">
        <v>#N/A</v>
      </c>
      <c r="AV6" s="47" t="e">
        <v>#N/A</v>
      </c>
      <c r="AW6" s="47" t="e">
        <v>#N/A</v>
      </c>
      <c r="AX6" s="47">
        <v>211.03077317785974</v>
      </c>
      <c r="AY6" s="16" t="str">
        <f t="shared" si="4"/>
        <v/>
      </c>
    </row>
    <row r="7" spans="1:51" x14ac:dyDescent="0.3">
      <c r="A7" s="9">
        <v>5</v>
      </c>
      <c r="B7" s="51" t="e">
        <v>#N/A</v>
      </c>
      <c r="C7" s="52" t="e">
        <v>#N/A</v>
      </c>
      <c r="D7" s="52" t="e">
        <v>#N/A</v>
      </c>
      <c r="E7" s="52">
        <v>0.81364079536176614</v>
      </c>
      <c r="F7" s="52">
        <v>0.74131716910738699</v>
      </c>
      <c r="G7" s="52" t="e">
        <v>#N/A</v>
      </c>
      <c r="H7" s="52" t="e">
        <v>#N/A</v>
      </c>
      <c r="I7" s="52">
        <v>0.66718545219664827</v>
      </c>
      <c r="J7" s="52">
        <v>0.60653222926968009</v>
      </c>
      <c r="K7" s="16" t="str">
        <f t="shared" si="0"/>
        <v/>
      </c>
      <c r="L7" s="20" t="e">
        <v>#N/A</v>
      </c>
      <c r="M7" s="20" t="e">
        <v>#N/A</v>
      </c>
      <c r="N7" s="20" t="e">
        <v>#N/A</v>
      </c>
      <c r="O7" s="20">
        <v>7.6718999999999999</v>
      </c>
      <c r="P7" s="20">
        <v>11.053100000000001</v>
      </c>
      <c r="Q7" s="20" t="e">
        <v>#N/A</v>
      </c>
      <c r="R7" s="20" t="e">
        <v>#N/A</v>
      </c>
      <c r="S7" s="20">
        <v>8.8275000000000006</v>
      </c>
      <c r="T7" s="20">
        <v>12.305</v>
      </c>
      <c r="U7" s="16" t="str">
        <f t="shared" si="1"/>
        <v/>
      </c>
      <c r="V7" s="47" t="e">
        <v>#N/A</v>
      </c>
      <c r="W7" s="47" t="e">
        <v>#N/A</v>
      </c>
      <c r="X7" s="47" t="e">
        <v>#N/A</v>
      </c>
      <c r="Y7" s="47">
        <v>43.918522070544434</v>
      </c>
      <c r="Z7" s="47">
        <v>45.203119646289345</v>
      </c>
      <c r="AA7" s="47" t="e">
        <v>#N/A</v>
      </c>
      <c r="AB7" s="47" t="e">
        <v>#N/A</v>
      </c>
      <c r="AC7" s="47">
        <v>27.926066023564847</v>
      </c>
      <c r="AD7" s="47">
        <v>32.842283070050769</v>
      </c>
      <c r="AE7" s="16" t="str">
        <f t="shared" si="2"/>
        <v/>
      </c>
      <c r="AF7" s="47" t="e">
        <v>#N/A</v>
      </c>
      <c r="AG7" s="47" t="e">
        <v>#N/A</v>
      </c>
      <c r="AH7" s="47" t="e">
        <v>#N/A</v>
      </c>
      <c r="AI7" s="47">
        <v>349.65080690858667</v>
      </c>
      <c r="AJ7" s="47">
        <v>279.79050303115082</v>
      </c>
      <c r="AK7" s="47" t="e">
        <v>#N/A</v>
      </c>
      <c r="AL7" s="47" t="e">
        <v>#N/A</v>
      </c>
      <c r="AM7" s="47">
        <v>221.0831877872096</v>
      </c>
      <c r="AN7" s="47">
        <v>198.71526500166684</v>
      </c>
      <c r="AO7" s="16" t="str">
        <f t="shared" si="3"/>
        <v/>
      </c>
      <c r="AP7" s="47" t="e">
        <v>#N/A</v>
      </c>
      <c r="AQ7" s="47" t="e">
        <v>#N/A</v>
      </c>
      <c r="AR7" s="47" t="e">
        <v>#N/A</v>
      </c>
      <c r="AS7" s="47">
        <v>323.19801028909535</v>
      </c>
      <c r="AT7" s="47">
        <v>259.40079643463747</v>
      </c>
      <c r="AU7" s="47" t="e">
        <v>#N/A</v>
      </c>
      <c r="AV7" s="47" t="e">
        <v>#N/A</v>
      </c>
      <c r="AW7" s="47">
        <v>204.57242455518758</v>
      </c>
      <c r="AX7" s="47">
        <v>184.42828620707957</v>
      </c>
      <c r="AY7" s="16" t="str">
        <f t="shared" si="4"/>
        <v/>
      </c>
    </row>
    <row r="8" spans="1:51" x14ac:dyDescent="0.3">
      <c r="A8" s="9">
        <v>6</v>
      </c>
      <c r="B8" s="51" t="e">
        <v>#N/A</v>
      </c>
      <c r="C8" s="52" t="e">
        <v>#N/A</v>
      </c>
      <c r="D8" s="52">
        <v>0.80138711010392361</v>
      </c>
      <c r="E8" s="52">
        <v>0.74274902887680683</v>
      </c>
      <c r="F8" s="52">
        <v>0.6767268929766459</v>
      </c>
      <c r="G8" s="52" t="e">
        <v>#N/A</v>
      </c>
      <c r="H8" s="52">
        <v>0.6767268929766459</v>
      </c>
      <c r="I8" s="52">
        <v>0.60905420367898144</v>
      </c>
      <c r="J8" s="52">
        <v>0.55368563970816498</v>
      </c>
      <c r="K8" s="16" t="str">
        <f t="shared" si="0"/>
        <v/>
      </c>
      <c r="L8" s="20" t="e">
        <v>#N/A</v>
      </c>
      <c r="M8" s="20" t="e">
        <v>#N/A</v>
      </c>
      <c r="N8" s="20">
        <v>7.383</v>
      </c>
      <c r="O8" s="20">
        <v>9.2062799999999996</v>
      </c>
      <c r="P8" s="20">
        <v>13.263719999999999</v>
      </c>
      <c r="Q8" s="20" t="e">
        <v>#N/A</v>
      </c>
      <c r="R8" s="20">
        <v>8.6669999999999998</v>
      </c>
      <c r="S8" s="20">
        <v>10.593</v>
      </c>
      <c r="T8" s="20">
        <v>14.766</v>
      </c>
      <c r="U8" s="16">
        <f t="shared" si="1"/>
        <v>3</v>
      </c>
      <c r="V8" s="47" t="e">
        <v>#N/A</v>
      </c>
      <c r="W8" s="47" t="e">
        <v>#N/A</v>
      </c>
      <c r="X8" s="47">
        <v>39.58351633004407</v>
      </c>
      <c r="Y8" s="47">
        <v>37.864402997507113</v>
      </c>
      <c r="Z8" s="47">
        <v>43.21988643903547</v>
      </c>
      <c r="AA8" s="47" t="e">
        <v>#N/A</v>
      </c>
      <c r="AB8" s="47">
        <v>28.241455320763738</v>
      </c>
      <c r="AC8" s="47">
        <v>28.457888659874484</v>
      </c>
      <c r="AD8" s="47">
        <v>34.686540700645864</v>
      </c>
      <c r="AE8" s="16" t="str">
        <f t="shared" si="2"/>
        <v/>
      </c>
      <c r="AF8" s="47" t="e">
        <v>#N/A</v>
      </c>
      <c r="AG8" s="47" t="e">
        <v>#N/A</v>
      </c>
      <c r="AH8" s="47">
        <v>334.79690249726787</v>
      </c>
      <c r="AI8" s="47">
        <v>277.8663614376303</v>
      </c>
      <c r="AJ8" s="47">
        <v>239.84705530342544</v>
      </c>
      <c r="AK8" s="47" t="e">
        <v>#N/A</v>
      </c>
      <c r="AL8" s="47">
        <v>228.24488060832317</v>
      </c>
      <c r="AM8" s="47">
        <v>197.87895338235239</v>
      </c>
      <c r="AN8" s="47">
        <v>184.06176481304942</v>
      </c>
      <c r="AO8" s="16" t="str">
        <f t="shared" si="3"/>
        <v/>
      </c>
      <c r="AP8" s="47" t="e">
        <v>#N/A</v>
      </c>
      <c r="AQ8" s="47" t="e">
        <v>#N/A</v>
      </c>
      <c r="AR8" s="47">
        <v>309.61290879932039</v>
      </c>
      <c r="AS8" s="47">
        <v>257.38370922548592</v>
      </c>
      <c r="AT8" s="47">
        <v>222.92186714581084</v>
      </c>
      <c r="AU8" s="47" t="e">
        <v>#N/A</v>
      </c>
      <c r="AV8" s="47">
        <v>211.31969245070857</v>
      </c>
      <c r="AW8" s="47">
        <v>183.511512415917</v>
      </c>
      <c r="AX8" s="47">
        <v>171.27529709646529</v>
      </c>
      <c r="AY8" s="16" t="str">
        <f t="shared" si="4"/>
        <v/>
      </c>
    </row>
    <row r="9" spans="1:51" x14ac:dyDescent="0.3">
      <c r="A9" s="9">
        <v>7</v>
      </c>
      <c r="B9" s="51" t="e">
        <v>#N/A</v>
      </c>
      <c r="C9" s="52">
        <v>0.80553517659566642</v>
      </c>
      <c r="D9" s="52">
        <v>0.74194029423285035</v>
      </c>
      <c r="E9" s="52">
        <v>0.68765198002069117</v>
      </c>
      <c r="F9" s="52">
        <v>0.62652735957440719</v>
      </c>
      <c r="G9" s="52">
        <v>0.68765198002069117</v>
      </c>
      <c r="H9" s="52">
        <v>0.62652735957440719</v>
      </c>
      <c r="I9" s="52">
        <v>0.56387462361696639</v>
      </c>
      <c r="J9" s="52">
        <v>0.51261329419724233</v>
      </c>
      <c r="K9" s="16" t="str">
        <f t="shared" si="0"/>
        <v/>
      </c>
      <c r="L9" s="20" t="e">
        <v>#N/A</v>
      </c>
      <c r="M9" s="20">
        <v>7.49</v>
      </c>
      <c r="N9" s="20">
        <v>8.6135000000000002</v>
      </c>
      <c r="O9" s="20">
        <v>10.74066</v>
      </c>
      <c r="P9" s="20">
        <v>15.47434</v>
      </c>
      <c r="Q9" s="20">
        <v>8.2390000000000008</v>
      </c>
      <c r="R9" s="20">
        <v>10.111499999999999</v>
      </c>
      <c r="S9" s="20">
        <v>12.358499999999999</v>
      </c>
      <c r="T9" s="20">
        <v>17.227</v>
      </c>
      <c r="U9" s="16" t="str">
        <f t="shared" si="1"/>
        <v/>
      </c>
      <c r="V9" s="47" t="e">
        <v>#N/A</v>
      </c>
      <c r="W9" s="47">
        <v>41.038476636334998</v>
      </c>
      <c r="X9" s="47">
        <v>35.312946059900767</v>
      </c>
      <c r="Y9" s="47">
        <v>36.244382731096451</v>
      </c>
      <c r="Z9" s="47">
        <v>43.545274866429025</v>
      </c>
      <c r="AA9" s="47">
        <v>27.802525107535637</v>
      </c>
      <c r="AB9" s="47">
        <v>28.454076025982182</v>
      </c>
      <c r="AC9" s="47">
        <v>29.717951910556138</v>
      </c>
      <c r="AD9" s="47">
        <v>37.018824836612211</v>
      </c>
      <c r="AE9" s="16" t="str">
        <f t="shared" si="2"/>
        <v/>
      </c>
      <c r="AF9" s="47" t="e">
        <v>#N/A</v>
      </c>
      <c r="AG9" s="47">
        <v>343.78272527033062</v>
      </c>
      <c r="AH9" s="47">
        <v>277.78210587808388</v>
      </c>
      <c r="AI9" s="47">
        <v>242.46485382122827</v>
      </c>
      <c r="AJ9" s="47">
        <v>218.57912670572014</v>
      </c>
      <c r="AK9" s="47">
        <v>235.96379318017972</v>
      </c>
      <c r="AL9" s="47">
        <v>206.62225569720283</v>
      </c>
      <c r="AM9" s="47">
        <v>184.73610319808037</v>
      </c>
      <c r="AN9" s="47">
        <v>175.91897351108807</v>
      </c>
      <c r="AO9" s="16" t="str">
        <f t="shared" si="3"/>
        <v/>
      </c>
      <c r="AP9" s="47" t="e">
        <v>#N/A</v>
      </c>
      <c r="AQ9" s="47">
        <v>318.18307408003943</v>
      </c>
      <c r="AR9" s="47">
        <v>257.35205453873692</v>
      </c>
      <c r="AS9" s="47">
        <v>225.03883864136105</v>
      </c>
      <c r="AT9" s="47">
        <v>203.62831198493129</v>
      </c>
      <c r="AU9" s="47">
        <v>218.5377780003125</v>
      </c>
      <c r="AV9" s="47">
        <v>191.67144097641395</v>
      </c>
      <c r="AW9" s="47">
        <v>171.68536553503981</v>
      </c>
      <c r="AX9" s="47">
        <v>164.09745532652099</v>
      </c>
      <c r="AY9" s="16" t="str">
        <f t="shared" si="4"/>
        <v/>
      </c>
    </row>
    <row r="10" spans="1:51" x14ac:dyDescent="0.3">
      <c r="A10" s="9">
        <v>8</v>
      </c>
      <c r="B10" s="51" t="e">
        <v>#N/A</v>
      </c>
      <c r="C10" s="52">
        <v>0.75350916095385645</v>
      </c>
      <c r="D10" s="52">
        <v>0.69402159561539389</v>
      </c>
      <c r="E10" s="52">
        <v>0.6432395276435362</v>
      </c>
      <c r="F10" s="52">
        <v>0.58606268074188872</v>
      </c>
      <c r="G10" s="52">
        <v>0.6432395276435362</v>
      </c>
      <c r="H10" s="52">
        <v>0.58606268074188872</v>
      </c>
      <c r="I10" s="52">
        <v>0.52745641266770005</v>
      </c>
      <c r="J10" s="52">
        <v>0.47950582969790884</v>
      </c>
      <c r="K10" s="16" t="str">
        <f t="shared" si="0"/>
        <v/>
      </c>
      <c r="L10" s="20" t="e">
        <v>#N/A</v>
      </c>
      <c r="M10" s="20">
        <v>8.56</v>
      </c>
      <c r="N10" s="20">
        <v>9.8439999999999994</v>
      </c>
      <c r="O10" s="20">
        <v>12.275040000000001</v>
      </c>
      <c r="P10" s="20">
        <v>17.68496</v>
      </c>
      <c r="Q10" s="20">
        <v>9.4160000000000004</v>
      </c>
      <c r="R10" s="20">
        <v>11.555999999999999</v>
      </c>
      <c r="S10" s="20">
        <v>14.124000000000001</v>
      </c>
      <c r="T10" s="20">
        <v>19.687999999999999</v>
      </c>
      <c r="U10" s="16" t="str">
        <f t="shared" si="1"/>
        <v/>
      </c>
      <c r="V10" s="47" t="e">
        <v>#N/A</v>
      </c>
      <c r="W10" s="47">
        <v>36.777956611515755</v>
      </c>
      <c r="X10" s="47">
        <v>33.922664263927622</v>
      </c>
      <c r="Y10" s="47">
        <v>36.185564382816153</v>
      </c>
      <c r="Z10" s="47">
        <v>44.836194911869832</v>
      </c>
      <c r="AA10" s="47">
        <v>27.75740643033317</v>
      </c>
      <c r="AB10" s="47">
        <v>29.297610421599355</v>
      </c>
      <c r="AC10" s="47">
        <v>31.315318279520756</v>
      </c>
      <c r="AD10" s="47">
        <v>39.587676120497143</v>
      </c>
      <c r="AE10" s="16">
        <f t="shared" si="2"/>
        <v>6</v>
      </c>
      <c r="AF10" s="47" t="e">
        <v>#N/A</v>
      </c>
      <c r="AG10" s="47">
        <v>290.73487380566377</v>
      </c>
      <c r="AH10" s="47">
        <v>246.46397691361796</v>
      </c>
      <c r="AI10" s="47">
        <v>221.84363824024879</v>
      </c>
      <c r="AJ10" s="47">
        <v>205.92653907637757</v>
      </c>
      <c r="AK10" s="47">
        <v>215.21162760781522</v>
      </c>
      <c r="AL10" s="47">
        <v>193.43604080831409</v>
      </c>
      <c r="AM10" s="47">
        <v>176.67627628591978</v>
      </c>
      <c r="AN10" s="47">
        <v>171.24927704278699</v>
      </c>
      <c r="AO10" s="16" t="str">
        <f t="shared" si="3"/>
        <v/>
      </c>
      <c r="AP10" s="47" t="e">
        <v>#N/A</v>
      </c>
      <c r="AQ10" s="47">
        <v>269.52568220757513</v>
      </c>
      <c r="AR10" s="47">
        <v>228.73204830648936</v>
      </c>
      <c r="AS10" s="47">
        <v>206.28874130987808</v>
      </c>
      <c r="AT10" s="47">
        <v>192.26073682863762</v>
      </c>
      <c r="AU10" s="47">
        <v>199.65673067744453</v>
      </c>
      <c r="AV10" s="47">
        <v>179.77023856057406</v>
      </c>
      <c r="AW10" s="47">
        <v>164.52331280883635</v>
      </c>
      <c r="AX10" s="47">
        <v>160.10564564526041</v>
      </c>
      <c r="AY10" s="16" t="str">
        <f t="shared" si="4"/>
        <v/>
      </c>
    </row>
    <row r="11" spans="1:51" x14ac:dyDescent="0.3">
      <c r="A11" s="9">
        <v>9</v>
      </c>
      <c r="B11" s="51">
        <v>0.77701667953679221</v>
      </c>
      <c r="C11" s="52">
        <v>0.7104152498622105</v>
      </c>
      <c r="D11" s="52">
        <v>0.65432983539940459</v>
      </c>
      <c r="E11" s="52">
        <v>0.60645204256530161</v>
      </c>
      <c r="F11" s="52">
        <v>0.55254519433727467</v>
      </c>
      <c r="G11" s="52">
        <v>0.60645204256530161</v>
      </c>
      <c r="H11" s="52">
        <v>0.55254519433727467</v>
      </c>
      <c r="I11" s="52">
        <v>0.49729067490354728</v>
      </c>
      <c r="J11" s="52">
        <v>0.45208243173049761</v>
      </c>
      <c r="K11" s="16" t="str">
        <f t="shared" si="0"/>
        <v/>
      </c>
      <c r="L11" s="20">
        <v>8.9558999999999997</v>
      </c>
      <c r="M11" s="20">
        <v>9.6300000000000008</v>
      </c>
      <c r="N11" s="20">
        <v>11.0745</v>
      </c>
      <c r="O11" s="20">
        <v>13.809419999999999</v>
      </c>
      <c r="P11" s="20">
        <v>19.895579999999999</v>
      </c>
      <c r="Q11" s="20">
        <v>10.593</v>
      </c>
      <c r="R11" s="20">
        <v>13.000500000000001</v>
      </c>
      <c r="S11" s="20">
        <v>15.8895</v>
      </c>
      <c r="T11" s="20">
        <v>22.149000000000001</v>
      </c>
      <c r="U11" s="16" t="str">
        <f t="shared" si="1"/>
        <v/>
      </c>
      <c r="V11" s="47">
        <v>42.63715605514188</v>
      </c>
      <c r="W11" s="47">
        <v>35.099905495688105</v>
      </c>
      <c r="X11" s="47">
        <v>33.710692506997937</v>
      </c>
      <c r="Y11" s="47">
        <v>36.84999380420804</v>
      </c>
      <c r="Z11" s="47">
        <v>46.615755387119137</v>
      </c>
      <c r="AA11" s="47">
        <v>28.267080324008955</v>
      </c>
      <c r="AB11" s="47">
        <v>30.460440354603502</v>
      </c>
      <c r="AC11" s="47">
        <v>33.092549598359668</v>
      </c>
      <c r="AD11" s="47">
        <v>42.284690664705991</v>
      </c>
      <c r="AE11" s="16" t="str">
        <f t="shared" si="2"/>
        <v/>
      </c>
      <c r="AF11" s="47">
        <v>319.25530278826636</v>
      </c>
      <c r="AG11" s="47">
        <v>259.74765628968657</v>
      </c>
      <c r="AH11" s="47">
        <v>226.99947965969815</v>
      </c>
      <c r="AI11" s="47">
        <v>208.69563626930901</v>
      </c>
      <c r="AJ11" s="47">
        <v>197.96681186537012</v>
      </c>
      <c r="AK11" s="47">
        <v>201.8440098754329</v>
      </c>
      <c r="AL11" s="47">
        <v>184.84890556491584</v>
      </c>
      <c r="AM11" s="47">
        <v>171.54963365633145</v>
      </c>
      <c r="AN11" s="47">
        <v>168.65646624559483</v>
      </c>
      <c r="AO11" s="16" t="str">
        <f t="shared" si="3"/>
        <v/>
      </c>
      <c r="AP11" s="47">
        <v>296.2644850500177</v>
      </c>
      <c r="AQ11" s="47">
        <v>241.17665755483145</v>
      </c>
      <c r="AR11" s="47">
        <v>211.01602164285603</v>
      </c>
      <c r="AS11" s="47">
        <v>194.41120100606645</v>
      </c>
      <c r="AT11" s="47">
        <v>185.20925918214365</v>
      </c>
      <c r="AU11" s="47">
        <v>187.55957461219037</v>
      </c>
      <c r="AV11" s="47">
        <v>172.09135288168937</v>
      </c>
      <c r="AW11" s="47">
        <v>160.05182290775059</v>
      </c>
      <c r="AX11" s="47">
        <v>158.01813870821698</v>
      </c>
      <c r="AY11" s="16" t="str">
        <f t="shared" si="4"/>
        <v/>
      </c>
    </row>
    <row r="12" spans="1:51" x14ac:dyDescent="0.3">
      <c r="A12" s="9">
        <v>10</v>
      </c>
      <c r="B12" s="51">
        <v>0.73714274618322384</v>
      </c>
      <c r="C12" s="52">
        <v>0.67395908222466194</v>
      </c>
      <c r="D12" s="52">
        <v>0.62075178625955696</v>
      </c>
      <c r="E12" s="52">
        <v>0.57533092385032103</v>
      </c>
      <c r="F12" s="52">
        <v>0.52419039728584782</v>
      </c>
      <c r="G12" s="52">
        <v>0.57533092385032103</v>
      </c>
      <c r="H12" s="52">
        <v>0.52419039728584782</v>
      </c>
      <c r="I12" s="52">
        <v>0.47177135755726268</v>
      </c>
      <c r="J12" s="52">
        <v>0.42888305232478452</v>
      </c>
      <c r="K12" s="16" t="str">
        <f t="shared" si="0"/>
        <v/>
      </c>
      <c r="L12" s="20">
        <v>9.9510000000000005</v>
      </c>
      <c r="M12" s="20">
        <v>10.7</v>
      </c>
      <c r="N12" s="20">
        <v>12.305</v>
      </c>
      <c r="O12" s="20">
        <v>15.3438</v>
      </c>
      <c r="P12" s="20">
        <v>22.106200000000001</v>
      </c>
      <c r="Q12" s="20">
        <v>11.77</v>
      </c>
      <c r="R12" s="20">
        <v>14.445</v>
      </c>
      <c r="S12" s="20">
        <v>17.655000000000001</v>
      </c>
      <c r="T12" s="20">
        <v>24.61</v>
      </c>
      <c r="U12" s="16" t="str">
        <f t="shared" si="1"/>
        <v/>
      </c>
      <c r="V12" s="47">
        <v>40.035957372654266</v>
      </c>
      <c r="W12" s="47">
        <v>34.564978305506237</v>
      </c>
      <c r="X12" s="47">
        <v>34.091633001804233</v>
      </c>
      <c r="Y12" s="47">
        <v>37.904877151102916</v>
      </c>
      <c r="Z12" s="47">
        <v>48.672885726227641</v>
      </c>
      <c r="AA12" s="47">
        <v>29.07626559708034</v>
      </c>
      <c r="AB12" s="47">
        <v>31.80464459361438</v>
      </c>
      <c r="AC12" s="47">
        <v>34.974599366792063</v>
      </c>
      <c r="AD12" s="47">
        <v>45.056097170576948</v>
      </c>
      <c r="AE12" s="16" t="str">
        <f t="shared" si="2"/>
        <v/>
      </c>
      <c r="AF12" s="47">
        <v>284.8239874940424</v>
      </c>
      <c r="AG12" s="47">
        <v>239.70107134793594</v>
      </c>
      <c r="AH12" s="47">
        <v>213.98744469871744</v>
      </c>
      <c r="AI12" s="47">
        <v>199.85767539174117</v>
      </c>
      <c r="AJ12" s="47">
        <v>192.85036456807748</v>
      </c>
      <c r="AK12" s="47">
        <v>192.7367788197881</v>
      </c>
      <c r="AL12" s="47">
        <v>179.05078671235489</v>
      </c>
      <c r="AM12" s="47">
        <v>168.27325738968261</v>
      </c>
      <c r="AN12" s="47">
        <v>167.40711855749396</v>
      </c>
      <c r="AO12" s="16" t="str">
        <f t="shared" si="3"/>
        <v/>
      </c>
      <c r="AP12" s="47">
        <v>264.70050163976231</v>
      </c>
      <c r="AQ12" s="47">
        <v>222.89822754702715</v>
      </c>
      <c r="AR12" s="47">
        <v>199.2346303884689</v>
      </c>
      <c r="AS12" s="47">
        <v>186.4964408138749</v>
      </c>
      <c r="AT12" s="47">
        <v>180.77191594056185</v>
      </c>
      <c r="AU12" s="47">
        <v>179.37554424192183</v>
      </c>
      <c r="AV12" s="47">
        <v>166.97233808483927</v>
      </c>
      <c r="AW12" s="47">
        <v>157.27693728651741</v>
      </c>
      <c r="AX12" s="47">
        <v>157.16180346134311</v>
      </c>
      <c r="AY12" s="16" t="str">
        <f t="shared" si="4"/>
        <v/>
      </c>
    </row>
    <row r="13" spans="1:51" x14ac:dyDescent="0.3">
      <c r="A13" s="9">
        <v>11</v>
      </c>
      <c r="B13" s="51">
        <v>0.70283803141946311</v>
      </c>
      <c r="C13" s="52">
        <v>0.64259477158350897</v>
      </c>
      <c r="D13" s="52">
        <v>0.59186360540586336</v>
      </c>
      <c r="E13" s="52">
        <v>0.54855651232738556</v>
      </c>
      <c r="F13" s="52">
        <v>0.49979593345384032</v>
      </c>
      <c r="G13" s="52">
        <v>0.54855651232738556</v>
      </c>
      <c r="H13" s="52">
        <v>0.49979593345384032</v>
      </c>
      <c r="I13" s="52">
        <v>0.44981634010845623</v>
      </c>
      <c r="J13" s="52">
        <v>0.4089239455531421</v>
      </c>
      <c r="K13" s="16" t="str">
        <f t="shared" si="0"/>
        <v/>
      </c>
      <c r="L13" s="20">
        <v>10.946099999999999</v>
      </c>
      <c r="M13" s="20">
        <v>11.77</v>
      </c>
      <c r="N13" s="20">
        <v>13.535500000000001</v>
      </c>
      <c r="O13" s="20">
        <v>16.87818</v>
      </c>
      <c r="P13" s="20">
        <v>24.31682</v>
      </c>
      <c r="Q13" s="20">
        <v>12.946999999999999</v>
      </c>
      <c r="R13" s="20">
        <v>15.8895</v>
      </c>
      <c r="S13" s="20">
        <v>19.420500000000001</v>
      </c>
      <c r="T13" s="20">
        <v>27.071000000000002</v>
      </c>
      <c r="U13" s="16" t="str">
        <f t="shared" si="1"/>
        <v/>
      </c>
      <c r="V13" s="47">
        <v>38.86056493802927</v>
      </c>
      <c r="W13" s="47">
        <v>34.633195834953831</v>
      </c>
      <c r="X13" s="47">
        <v>34.810528565717171</v>
      </c>
      <c r="Y13" s="47">
        <v>39.192249888705412</v>
      </c>
      <c r="Z13" s="47">
        <v>50.900300712527994</v>
      </c>
      <c r="AA13" s="47">
        <v>30.06379001225659</v>
      </c>
      <c r="AB13" s="47">
        <v>33.260119052232717</v>
      </c>
      <c r="AC13" s="47">
        <v>36.921471652096322</v>
      </c>
      <c r="AD13" s="47">
        <v>47.872557005724452</v>
      </c>
      <c r="AE13" s="16" t="str">
        <f t="shared" si="2"/>
        <v/>
      </c>
      <c r="AF13" s="47">
        <v>262.08776598120028</v>
      </c>
      <c r="AG13" s="47">
        <v>225.88260998071041</v>
      </c>
      <c r="AH13" s="47">
        <v>204.8816491737299</v>
      </c>
      <c r="AI13" s="47">
        <v>193.73541948342717</v>
      </c>
      <c r="AJ13" s="47">
        <v>189.58943321448368</v>
      </c>
      <c r="AK13" s="47">
        <v>186.31502881203753</v>
      </c>
      <c r="AL13" s="47">
        <v>175.07462703619817</v>
      </c>
      <c r="AM13" s="47">
        <v>166.24114192848373</v>
      </c>
      <c r="AN13" s="47">
        <v>167.07817809516669</v>
      </c>
      <c r="AO13" s="16" t="str">
        <f t="shared" si="3"/>
        <v/>
      </c>
      <c r="AP13" s="47">
        <v>243.91424730362812</v>
      </c>
      <c r="AQ13" s="47">
        <v>210.35192247707599</v>
      </c>
      <c r="AR13" s="47">
        <v>191.04536311557081</v>
      </c>
      <c r="AS13" s="47">
        <v>181.07797601047642</v>
      </c>
      <c r="AT13" s="47">
        <v>178.03991385462709</v>
      </c>
      <c r="AU13" s="47">
        <v>173.65758533908672</v>
      </c>
      <c r="AV13" s="47">
        <v>163.52510767634158</v>
      </c>
      <c r="AW13" s="47">
        <v>155.64252725248227</v>
      </c>
      <c r="AX13" s="47">
        <v>157.14846121607664</v>
      </c>
      <c r="AY13" s="16" t="str">
        <f t="shared" si="4"/>
        <v/>
      </c>
    </row>
    <row r="14" spans="1:51" x14ac:dyDescent="0.3">
      <c r="A14" s="9">
        <v>12</v>
      </c>
      <c r="B14" s="51">
        <v>0.67291618364309458</v>
      </c>
      <c r="C14" s="52">
        <v>0.61523765361654359</v>
      </c>
      <c r="D14" s="52">
        <v>0.56666625990997432</v>
      </c>
      <c r="E14" s="52">
        <v>0.52520287503851293</v>
      </c>
      <c r="F14" s="52">
        <v>0.47851817503508948</v>
      </c>
      <c r="G14" s="52">
        <v>0.52520287503851293</v>
      </c>
      <c r="H14" s="52">
        <v>0.47851817503508948</v>
      </c>
      <c r="I14" s="52">
        <v>0.43066635753158045</v>
      </c>
      <c r="J14" s="52">
        <v>0.39151487048325495</v>
      </c>
      <c r="K14" s="16" t="str">
        <f t="shared" si="0"/>
        <v/>
      </c>
      <c r="L14" s="20">
        <v>11.9412</v>
      </c>
      <c r="M14" s="20">
        <v>12.84</v>
      </c>
      <c r="N14" s="20">
        <v>14.766</v>
      </c>
      <c r="O14" s="20">
        <v>18.412559999999999</v>
      </c>
      <c r="P14" s="20">
        <v>26.527439999999999</v>
      </c>
      <c r="Q14" s="20">
        <v>14.124000000000001</v>
      </c>
      <c r="R14" s="20">
        <v>17.334</v>
      </c>
      <c r="S14" s="20">
        <v>21.186</v>
      </c>
      <c r="T14" s="20">
        <v>29.532</v>
      </c>
      <c r="U14" s="16" t="str">
        <f t="shared" si="1"/>
        <v/>
      </c>
      <c r="V14" s="47">
        <v>38.449437169425224</v>
      </c>
      <c r="W14" s="47">
        <v>35.056731729751441</v>
      </c>
      <c r="X14" s="47">
        <v>35.738823134702692</v>
      </c>
      <c r="Y14" s="47">
        <v>40.627774378808368</v>
      </c>
      <c r="Z14" s="47">
        <v>53.238000431856257</v>
      </c>
      <c r="AA14" s="47">
        <v>31.164959425864161</v>
      </c>
      <c r="AB14" s="47">
        <v>34.787657590999977</v>
      </c>
      <c r="AC14" s="47">
        <v>38.910089959329504</v>
      </c>
      <c r="AD14" s="47">
        <v>50.716926658839093</v>
      </c>
      <c r="AE14" s="16" t="str">
        <f t="shared" si="2"/>
        <v/>
      </c>
      <c r="AF14" s="47">
        <v>246.14672585754241</v>
      </c>
      <c r="AG14" s="47">
        <v>215.95117220744976</v>
      </c>
      <c r="AH14" s="47">
        <v>198.32316727333532</v>
      </c>
      <c r="AI14" s="47">
        <v>189.43693787385754</v>
      </c>
      <c r="AJ14" s="47">
        <v>187.60772613906786</v>
      </c>
      <c r="AK14" s="47">
        <v>181.69754723419527</v>
      </c>
      <c r="AL14" s="47">
        <v>172.35595308120776</v>
      </c>
      <c r="AM14" s="47">
        <v>165.08709775165093</v>
      </c>
      <c r="AN14" s="47">
        <v>167.40806385799362</v>
      </c>
      <c r="AO14" s="16" t="str">
        <f t="shared" si="3"/>
        <v/>
      </c>
      <c r="AP14" s="47">
        <v>229.38952331816586</v>
      </c>
      <c r="AQ14" s="47">
        <v>201.38256290621544</v>
      </c>
      <c r="AR14" s="47">
        <v>185.19810605305761</v>
      </c>
      <c r="AS14" s="47">
        <v>177.33548726046607</v>
      </c>
      <c r="AT14" s="47">
        <v>176.48312512566949</v>
      </c>
      <c r="AU14" s="47">
        <v>169.59609662080379</v>
      </c>
      <c r="AV14" s="47">
        <v>161.23135206780938</v>
      </c>
      <c r="AW14" s="47">
        <v>154.81260552221011</v>
      </c>
      <c r="AX14" s="47">
        <v>157.73816294859301</v>
      </c>
      <c r="AY14" s="16" t="str">
        <f t="shared" si="4"/>
        <v/>
      </c>
    </row>
    <row r="15" spans="1:51" x14ac:dyDescent="0.3">
      <c r="A15" s="9">
        <v>13</v>
      </c>
      <c r="B15" s="51">
        <v>0.64651695691400235</v>
      </c>
      <c r="C15" s="52">
        <v>0.59110121774994495</v>
      </c>
      <c r="D15" s="52">
        <v>0.54443533213810724</v>
      </c>
      <c r="E15" s="52">
        <v>0.50459860051824568</v>
      </c>
      <c r="F15" s="52">
        <v>0.45974539158329031</v>
      </c>
      <c r="G15" s="52">
        <v>0.50459860051824568</v>
      </c>
      <c r="H15" s="52">
        <v>0.45974539158329031</v>
      </c>
      <c r="I15" s="52">
        <v>0.41377085242496159</v>
      </c>
      <c r="J15" s="52">
        <v>0.37615532038632848</v>
      </c>
      <c r="K15" s="16" t="str">
        <f t="shared" si="0"/>
        <v/>
      </c>
      <c r="L15" s="20">
        <v>12.936299999999999</v>
      </c>
      <c r="M15" s="20">
        <v>13.91</v>
      </c>
      <c r="N15" s="20">
        <v>15.996499999999999</v>
      </c>
      <c r="O15" s="20">
        <v>19.946940000000001</v>
      </c>
      <c r="P15" s="20">
        <v>28.738060000000001</v>
      </c>
      <c r="Q15" s="20">
        <v>15.301</v>
      </c>
      <c r="R15" s="20">
        <v>18.778500000000001</v>
      </c>
      <c r="S15" s="20">
        <v>22.951499999999999</v>
      </c>
      <c r="T15" s="20">
        <v>31.992999999999999</v>
      </c>
      <c r="U15" s="16" t="str">
        <f t="shared" si="1"/>
        <v/>
      </c>
      <c r="V15" s="47">
        <v>38.494009535532996</v>
      </c>
      <c r="W15" s="47">
        <v>35.706064790780118</v>
      </c>
      <c r="X15" s="47">
        <v>36.804836158714927</v>
      </c>
      <c r="Y15" s="47">
        <v>42.162488287857272</v>
      </c>
      <c r="Z15" s="47">
        <v>55.649996145617685</v>
      </c>
      <c r="AA15" s="47">
        <v>32.34221556251255</v>
      </c>
      <c r="AB15" s="47">
        <v>36.363743851202258</v>
      </c>
      <c r="AC15" s="47">
        <v>40.926328490225373</v>
      </c>
      <c r="AD15" s="47">
        <v>53.578663138817795</v>
      </c>
      <c r="AE15" s="16" t="str">
        <f t="shared" si="2"/>
        <v/>
      </c>
      <c r="AF15" s="47">
        <v>234.50672089873558</v>
      </c>
      <c r="AG15" s="47">
        <v>208.61102455708425</v>
      </c>
      <c r="AH15" s="47">
        <v>193.51980682863481</v>
      </c>
      <c r="AI15" s="47">
        <v>186.42368759099705</v>
      </c>
      <c r="AJ15" s="47">
        <v>186.54597891436944</v>
      </c>
      <c r="AK15" s="47">
        <v>178.35215859381179</v>
      </c>
      <c r="AL15" s="47">
        <v>170.54268667405225</v>
      </c>
      <c r="AM15" s="47">
        <v>164.57648456006092</v>
      </c>
      <c r="AN15" s="47">
        <v>168.22611623540831</v>
      </c>
      <c r="AO15" s="16" t="str">
        <f t="shared" si="3"/>
        <v/>
      </c>
      <c r="AP15" s="47">
        <v>218.82758615120989</v>
      </c>
      <c r="AQ15" s="47">
        <v>194.79738675186806</v>
      </c>
      <c r="AR15" s="47">
        <v>180.964161042417</v>
      </c>
      <c r="AS15" s="47">
        <v>174.77372931530084</v>
      </c>
      <c r="AT15" s="47">
        <v>175.77112627775381</v>
      </c>
      <c r="AU15" s="47">
        <v>166.70220031811559</v>
      </c>
      <c r="AV15" s="47">
        <v>159.76783403743664</v>
      </c>
      <c r="AW15" s="47">
        <v>154.57192822371746</v>
      </c>
      <c r="AX15" s="47">
        <v>158.77440894030372</v>
      </c>
      <c r="AY15" s="16">
        <f t="shared" si="4"/>
        <v>8</v>
      </c>
    </row>
    <row r="16" spans="1:51" x14ac:dyDescent="0.3">
      <c r="A16" s="9">
        <v>14</v>
      </c>
      <c r="B16" s="51">
        <v>0.62299932827901483</v>
      </c>
      <c r="C16" s="52">
        <v>0.56959938585509895</v>
      </c>
      <c r="D16" s="52">
        <v>0.52463101328759099</v>
      </c>
      <c r="E16" s="52">
        <v>0.48624337816898705</v>
      </c>
      <c r="F16" s="52">
        <v>0.44302174455396592</v>
      </c>
      <c r="G16" s="52">
        <v>0.48624337816898705</v>
      </c>
      <c r="H16" s="52">
        <v>0.44302174455396592</v>
      </c>
      <c r="I16" s="52">
        <v>0.39871957009856923</v>
      </c>
      <c r="J16" s="52">
        <v>0.36247233645324473</v>
      </c>
      <c r="K16" s="16" t="str">
        <f t="shared" si="0"/>
        <v/>
      </c>
      <c r="L16" s="20">
        <v>13.9314</v>
      </c>
      <c r="M16" s="20">
        <v>14.98</v>
      </c>
      <c r="N16" s="20">
        <v>17.227</v>
      </c>
      <c r="O16" s="20">
        <v>21.48132</v>
      </c>
      <c r="P16" s="20">
        <v>30.94868</v>
      </c>
      <c r="Q16" s="20">
        <v>16.478000000000002</v>
      </c>
      <c r="R16" s="20">
        <v>20.222999999999999</v>
      </c>
      <c r="S16" s="20">
        <v>24.716999999999999</v>
      </c>
      <c r="T16" s="20">
        <v>34.454000000000001</v>
      </c>
      <c r="U16" s="16" t="str">
        <f t="shared" si="1"/>
        <v/>
      </c>
      <c r="V16" s="47">
        <v>38.831139127676565</v>
      </c>
      <c r="W16" s="47">
        <v>36.507032304205431</v>
      </c>
      <c r="X16" s="47">
        <v>37.965548440649584</v>
      </c>
      <c r="Y16" s="47">
        <v>43.766125295799192</v>
      </c>
      <c r="Z16" s="47">
        <v>58.113516473743019</v>
      </c>
      <c r="AA16" s="47">
        <v>33.572341579762288</v>
      </c>
      <c r="AB16" s="47">
        <v>37.973498179841755</v>
      </c>
      <c r="AC16" s="47">
        <v>42.961137663997022</v>
      </c>
      <c r="AD16" s="47">
        <v>56.451025072755293</v>
      </c>
      <c r="AE16" s="16" t="str">
        <f t="shared" si="2"/>
        <v/>
      </c>
      <c r="AF16" s="47">
        <v>225.76347012641665</v>
      </c>
      <c r="AG16" s="47">
        <v>203.08633203438285</v>
      </c>
      <c r="AH16" s="47">
        <v>189.97813608829298</v>
      </c>
      <c r="AI16" s="47">
        <v>184.35094914770022</v>
      </c>
      <c r="AJ16" s="47">
        <v>186.16836413830364</v>
      </c>
      <c r="AK16" s="47">
        <v>175.93814544828697</v>
      </c>
      <c r="AL16" s="47">
        <v>169.40358806359305</v>
      </c>
      <c r="AM16" s="47">
        <v>164.55182897255725</v>
      </c>
      <c r="AN16" s="47">
        <v>169.41612805562681</v>
      </c>
      <c r="AO16" s="16">
        <f t="shared" si="3"/>
        <v>8</v>
      </c>
      <c r="AP16" s="47">
        <v>210.93423128024364</v>
      </c>
      <c r="AQ16" s="47">
        <v>189.88226280908265</v>
      </c>
      <c r="AR16" s="47">
        <v>177.88968807732562</v>
      </c>
      <c r="AS16" s="47">
        <v>173.07573937303994</v>
      </c>
      <c r="AT16" s="47">
        <v>175.6870659479172</v>
      </c>
      <c r="AU16" s="47">
        <v>164.66293567362666</v>
      </c>
      <c r="AV16" s="47">
        <v>158.92228987320664</v>
      </c>
      <c r="AW16" s="47">
        <v>154.77607106009393</v>
      </c>
      <c r="AX16" s="47">
        <v>160.15066778072918</v>
      </c>
      <c r="AY16" s="16" t="str">
        <f t="shared" si="4"/>
        <v/>
      </c>
    </row>
    <row r="17" spans="1:51" x14ac:dyDescent="0.3">
      <c r="A17" s="9">
        <v>15</v>
      </c>
      <c r="B17" s="51">
        <v>0.60187453191427664</v>
      </c>
      <c r="C17" s="52">
        <v>0.55028528632162421</v>
      </c>
      <c r="D17" s="52">
        <v>0.50684171108570686</v>
      </c>
      <c r="E17" s="52">
        <v>0.46975573222577682</v>
      </c>
      <c r="F17" s="52">
        <v>0.4279996671390412</v>
      </c>
      <c r="G17" s="52">
        <v>0.46975573222577682</v>
      </c>
      <c r="H17" s="52">
        <v>0.4279996671390412</v>
      </c>
      <c r="I17" s="52">
        <v>0.38519970042513701</v>
      </c>
      <c r="J17" s="52">
        <v>0.35018154584103361</v>
      </c>
      <c r="K17" s="16" t="str">
        <f t="shared" si="0"/>
        <v/>
      </c>
      <c r="L17" s="20">
        <v>14.926500000000001</v>
      </c>
      <c r="M17" s="20">
        <v>16.05</v>
      </c>
      <c r="N17" s="20">
        <v>18.4575</v>
      </c>
      <c r="O17" s="20">
        <v>23.015699999999999</v>
      </c>
      <c r="P17" s="20">
        <v>33.159300000000002</v>
      </c>
      <c r="Q17" s="20">
        <v>17.655000000000001</v>
      </c>
      <c r="R17" s="20">
        <v>21.6675</v>
      </c>
      <c r="S17" s="20">
        <v>26.482500000000002</v>
      </c>
      <c r="T17" s="20">
        <v>36.914999999999999</v>
      </c>
      <c r="U17" s="16" t="str">
        <f t="shared" si="1"/>
        <v/>
      </c>
      <c r="V17" s="47">
        <v>39.366565922177763</v>
      </c>
      <c r="W17" s="47">
        <v>37.414187759795567</v>
      </c>
      <c r="X17" s="47">
        <v>39.193649254224113</v>
      </c>
      <c r="Y17" s="47">
        <v>45.419041331076443</v>
      </c>
      <c r="Z17" s="47">
        <v>60.613534911943248</v>
      </c>
      <c r="AA17" s="47">
        <v>34.840268803475652</v>
      </c>
      <c r="AB17" s="47">
        <v>39.60710170915943</v>
      </c>
      <c r="AC17" s="47">
        <v>45.008508427214856</v>
      </c>
      <c r="AD17" s="47">
        <v>59.329570842872258</v>
      </c>
      <c r="AE17" s="16" t="str">
        <f t="shared" si="2"/>
        <v/>
      </c>
      <c r="AF17" s="47">
        <v>219.06541620780592</v>
      </c>
      <c r="AG17" s="47">
        <v>198.88384237770745</v>
      </c>
      <c r="AH17" s="47">
        <v>187.37453180617993</v>
      </c>
      <c r="AI17" s="47">
        <v>182.98764161971428</v>
      </c>
      <c r="AJ17" s="47">
        <v>186.31354636047936</v>
      </c>
      <c r="AK17" s="47">
        <v>174.22705574231986</v>
      </c>
      <c r="AL17" s="47">
        <v>168.78036507294917</v>
      </c>
      <c r="AM17" s="47">
        <v>164.9034072363518</v>
      </c>
      <c r="AN17" s="47">
        <v>170.89616006459352</v>
      </c>
      <c r="AO17" s="16" t="str">
        <f t="shared" si="3"/>
        <v/>
      </c>
      <c r="AP17" s="47">
        <v>204.92469369224409</v>
      </c>
      <c r="AQ17" s="47">
        <v>186.18320315156376</v>
      </c>
      <c r="AR17" s="47">
        <v>175.67706208593779</v>
      </c>
      <c r="AS17" s="47">
        <v>172.02907371424004</v>
      </c>
      <c r="AT17" s="47">
        <v>176.08262327609285</v>
      </c>
      <c r="AU17" s="47">
        <v>163.26848783684562</v>
      </c>
      <c r="AV17" s="47">
        <v>158.54944198856268</v>
      </c>
      <c r="AW17" s="47">
        <v>155.32442595540294</v>
      </c>
      <c r="AX17" s="47">
        <v>161.79184789835463</v>
      </c>
      <c r="AY17" s="16" t="str">
        <f t="shared" si="4"/>
        <v/>
      </c>
    </row>
    <row r="18" spans="1:51" x14ac:dyDescent="0.3">
      <c r="A18" s="9">
        <v>16</v>
      </c>
      <c r="B18" s="51">
        <v>0.58276250965259457</v>
      </c>
      <c r="C18" s="52">
        <v>0.53281143739665771</v>
      </c>
      <c r="D18" s="52">
        <v>0.49074737654955319</v>
      </c>
      <c r="E18" s="52">
        <v>0.45483903192397623</v>
      </c>
      <c r="F18" s="52">
        <v>0.41440889575295592</v>
      </c>
      <c r="G18" s="52">
        <v>0.45483903192397623</v>
      </c>
      <c r="H18" s="52">
        <v>0.41440889575295592</v>
      </c>
      <c r="I18" s="52">
        <v>0.37296800617766029</v>
      </c>
      <c r="J18" s="52">
        <v>0.33906182379787309</v>
      </c>
      <c r="K18" s="16" t="str">
        <f t="shared" si="0"/>
        <v/>
      </c>
      <c r="L18" s="20">
        <v>15.9216</v>
      </c>
      <c r="M18" s="20">
        <v>17.12</v>
      </c>
      <c r="N18" s="20">
        <v>19.687999999999999</v>
      </c>
      <c r="O18" s="20">
        <v>24.550080000000001</v>
      </c>
      <c r="P18" s="20">
        <v>35.36992</v>
      </c>
      <c r="Q18" s="20">
        <v>18.832000000000001</v>
      </c>
      <c r="R18" s="20">
        <v>23.111999999999998</v>
      </c>
      <c r="S18" s="20">
        <v>28.248000000000001</v>
      </c>
      <c r="T18" s="20">
        <v>39.375999999999998</v>
      </c>
      <c r="U18" s="16" t="str">
        <f t="shared" si="1"/>
        <v/>
      </c>
      <c r="V18" s="47">
        <v>40.042094991820235</v>
      </c>
      <c r="W18" s="47">
        <v>38.398181545632056</v>
      </c>
      <c r="X18" s="47">
        <v>40.471014454883537</v>
      </c>
      <c r="Y18" s="47">
        <v>47.107980641758502</v>
      </c>
      <c r="Z18" s="47">
        <v>63.139795089389168</v>
      </c>
      <c r="AA18" s="47">
        <v>36.135828944166214</v>
      </c>
      <c r="AB18" s="47">
        <v>41.257852551149746</v>
      </c>
      <c r="AC18" s="47">
        <v>47.064334823656225</v>
      </c>
      <c r="AD18" s="47">
        <v>62.211306249013987</v>
      </c>
      <c r="AE18" s="16" t="str">
        <f t="shared" si="2"/>
        <v/>
      </c>
      <c r="AF18" s="47">
        <v>213.86586879537032</v>
      </c>
      <c r="AG18" s="47">
        <v>195.67476729646205</v>
      </c>
      <c r="AH18" s="47">
        <v>185.48777011520946</v>
      </c>
      <c r="AI18" s="47">
        <v>182.17294893340156</v>
      </c>
      <c r="AJ18" s="47">
        <v>186.86734767619282</v>
      </c>
      <c r="AK18" s="47">
        <v>173.05986254711371</v>
      </c>
      <c r="AL18" s="47">
        <v>168.5609217603369</v>
      </c>
      <c r="AM18" s="47">
        <v>165.55235839958988</v>
      </c>
      <c r="AN18" s="47">
        <v>172.60673446111736</v>
      </c>
      <c r="AO18" s="16" t="str">
        <f t="shared" si="3"/>
        <v/>
      </c>
      <c r="AP18" s="47">
        <v>200.29519365603798</v>
      </c>
      <c r="AQ18" s="47">
        <v>183.39761786786104</v>
      </c>
      <c r="AR18" s="47">
        <v>174.12285458205906</v>
      </c>
      <c r="AS18" s="47">
        <v>171.48590941306105</v>
      </c>
      <c r="AT18" s="47">
        <v>176.85285541735931</v>
      </c>
      <c r="AU18" s="47">
        <v>162.3728230267732</v>
      </c>
      <c r="AV18" s="47">
        <v>158.54642950150338</v>
      </c>
      <c r="AW18" s="47">
        <v>156.14470130359041</v>
      </c>
      <c r="AX18" s="47">
        <v>163.6434612110902</v>
      </c>
      <c r="AY18" s="16" t="str">
        <f t="shared" si="4"/>
        <v/>
      </c>
    </row>
    <row r="19" spans="1:51" x14ac:dyDescent="0.3">
      <c r="A19" s="9">
        <v>17</v>
      </c>
      <c r="B19" s="51">
        <v>0.56536267810533636</v>
      </c>
      <c r="C19" s="52">
        <v>0.51690301998202171</v>
      </c>
      <c r="D19" s="52">
        <v>0.47609488682554635</v>
      </c>
      <c r="E19" s="52">
        <v>0.44125867559440868</v>
      </c>
      <c r="F19" s="52">
        <v>0.40203568220823876</v>
      </c>
      <c r="G19" s="52">
        <v>0.44125867559440868</v>
      </c>
      <c r="H19" s="52">
        <v>0.40203568220823876</v>
      </c>
      <c r="I19" s="52">
        <v>0.36183211398741522</v>
      </c>
      <c r="J19" s="52">
        <v>0.32893828544310466</v>
      </c>
      <c r="K19" s="16" t="str">
        <f t="shared" si="0"/>
        <v/>
      </c>
      <c r="L19" s="20">
        <v>16.916699999999999</v>
      </c>
      <c r="M19" s="20">
        <v>18.190000000000001</v>
      </c>
      <c r="N19" s="20">
        <v>20.918500000000002</v>
      </c>
      <c r="O19" s="20">
        <v>26.08446</v>
      </c>
      <c r="P19" s="20">
        <v>37.580539999999999</v>
      </c>
      <c r="Q19" s="20">
        <v>20.009</v>
      </c>
      <c r="R19" s="20">
        <v>24.5565</v>
      </c>
      <c r="S19" s="20">
        <v>30.013500000000001</v>
      </c>
      <c r="T19" s="20">
        <v>41.837000000000003</v>
      </c>
      <c r="U19" s="16" t="str">
        <f t="shared" si="1"/>
        <v/>
      </c>
      <c r="V19" s="47">
        <v>40.819898874233552</v>
      </c>
      <c r="W19" s="47">
        <v>39.43925069425682</v>
      </c>
      <c r="X19" s="47">
        <v>41.785177555680718</v>
      </c>
      <c r="Y19" s="47">
        <v>48.823710018083744</v>
      </c>
      <c r="Z19" s="47">
        <v>65.685100549714946</v>
      </c>
      <c r="AA19" s="47">
        <v>37.451939344415706</v>
      </c>
      <c r="AB19" s="47">
        <v>42.921048277887309</v>
      </c>
      <c r="AC19" s="47">
        <v>49.125745862440297</v>
      </c>
      <c r="AD19" s="47">
        <v>65.094178105646023</v>
      </c>
      <c r="AE19" s="16" t="str">
        <f t="shared" si="2"/>
        <v/>
      </c>
      <c r="AF19" s="47">
        <v>209.79760876798315</v>
      </c>
      <c r="AG19" s="47">
        <v>193.23138645696429</v>
      </c>
      <c r="AH19" s="47">
        <v>184.16140147282243</v>
      </c>
      <c r="AI19" s="47">
        <v>181.79142984127185</v>
      </c>
      <c r="AJ19" s="47">
        <v>187.74664552468911</v>
      </c>
      <c r="AK19" s="47">
        <v>172.3223780534872</v>
      </c>
      <c r="AL19" s="47">
        <v>168.66359602552873</v>
      </c>
      <c r="AM19" s="47">
        <v>166.44050613476799</v>
      </c>
      <c r="AN19" s="47">
        <v>174.50360624030534</v>
      </c>
      <c r="AO19" s="16" t="str">
        <f t="shared" si="3"/>
        <v/>
      </c>
      <c r="AP19" s="47">
        <v>196.7073587340287</v>
      </c>
      <c r="AQ19" s="47">
        <v>181.31595132968403</v>
      </c>
      <c r="AR19" s="47">
        <v>173.08321876579132</v>
      </c>
      <c r="AS19" s="47">
        <v>171.34014988299927</v>
      </c>
      <c r="AT19" s="47">
        <v>177.92138192341412</v>
      </c>
      <c r="AU19" s="47">
        <v>161.87109809521459</v>
      </c>
      <c r="AV19" s="47">
        <v>158.83833242425376</v>
      </c>
      <c r="AW19" s="47">
        <v>157.18358071054521</v>
      </c>
      <c r="AX19" s="47">
        <v>165.66498937618076</v>
      </c>
      <c r="AY19" s="16" t="str">
        <f t="shared" si="4"/>
        <v/>
      </c>
    </row>
    <row r="20" spans="1:51" x14ac:dyDescent="0.3">
      <c r="A20" s="9">
        <v>18</v>
      </c>
      <c r="B20" s="51">
        <v>0.54943376319552062</v>
      </c>
      <c r="C20" s="52">
        <v>0.50233944063590463</v>
      </c>
      <c r="D20" s="52">
        <v>0.4626810637435963</v>
      </c>
      <c r="E20" s="52">
        <v>0.42882635176235728</v>
      </c>
      <c r="F20" s="52">
        <v>0.39070845382792568</v>
      </c>
      <c r="G20" s="52">
        <v>0.42882635176235728</v>
      </c>
      <c r="H20" s="52">
        <v>0.39070845382792568</v>
      </c>
      <c r="I20" s="52">
        <v>0.35163760844513314</v>
      </c>
      <c r="J20" s="52">
        <v>0.31967055313193926</v>
      </c>
      <c r="K20" s="16" t="str">
        <f t="shared" si="0"/>
        <v/>
      </c>
      <c r="L20" s="20">
        <v>17.911799999999999</v>
      </c>
      <c r="M20" s="20">
        <v>19.260000000000002</v>
      </c>
      <c r="N20" s="20">
        <v>22.149000000000001</v>
      </c>
      <c r="O20" s="20">
        <v>27.618839999999999</v>
      </c>
      <c r="P20" s="20">
        <v>39.791159999999998</v>
      </c>
      <c r="Q20" s="20">
        <v>21.186</v>
      </c>
      <c r="R20" s="20">
        <v>26.001000000000001</v>
      </c>
      <c r="S20" s="20">
        <v>31.779</v>
      </c>
      <c r="T20" s="20">
        <v>44.298000000000002</v>
      </c>
      <c r="U20" s="16" t="str">
        <f t="shared" si="1"/>
        <v/>
      </c>
      <c r="V20" s="47">
        <v>41.674355916854282</v>
      </c>
      <c r="W20" s="47">
        <v>40.523626555631147</v>
      </c>
      <c r="X20" s="47">
        <v>43.12730664196269</v>
      </c>
      <c r="Y20" s="47">
        <v>50.559626847264674</v>
      </c>
      <c r="Z20" s="47">
        <v>68.244285146642653</v>
      </c>
      <c r="AA20" s="47">
        <v>38.783535238487545</v>
      </c>
      <c r="AB20" s="47">
        <v>44.593313140352166</v>
      </c>
      <c r="AC20" s="47">
        <v>51.190696434349455</v>
      </c>
      <c r="AD20" s="47">
        <v>67.976761676842031</v>
      </c>
      <c r="AE20" s="16" t="str">
        <f t="shared" si="2"/>
        <v/>
      </c>
      <c r="AF20" s="47">
        <v>206.60471764443579</v>
      </c>
      <c r="AG20" s="47">
        <v>191.39090455770412</v>
      </c>
      <c r="AH20" s="47">
        <v>183.28160039377323</v>
      </c>
      <c r="AI20" s="47">
        <v>181.75802417036456</v>
      </c>
      <c r="AJ20" s="47">
        <v>188.88945783052796</v>
      </c>
      <c r="AK20" s="47">
        <v>171.93044156749238</v>
      </c>
      <c r="AL20" s="47">
        <v>169.0274515470494</v>
      </c>
      <c r="AM20" s="47">
        <v>167.52396871689837</v>
      </c>
      <c r="AN20" s="47">
        <v>176.55316407329499</v>
      </c>
      <c r="AO20" s="16" t="str">
        <f t="shared" si="3"/>
        <v/>
      </c>
      <c r="AP20" s="47">
        <v>193.92539165698125</v>
      </c>
      <c r="AQ20" s="47">
        <v>179.78840915208173</v>
      </c>
      <c r="AR20" s="47">
        <v>172.45351218420191</v>
      </c>
      <c r="AS20" s="47">
        <v>171.5136340493294</v>
      </c>
      <c r="AT20" s="47">
        <v>179.23126292684586</v>
      </c>
      <c r="AU20" s="47">
        <v>161.68605144645721</v>
      </c>
      <c r="AV20" s="47">
        <v>159.36925664336732</v>
      </c>
      <c r="AW20" s="47">
        <v>158.40085899669157</v>
      </c>
      <c r="AX20" s="47">
        <v>167.82566380162999</v>
      </c>
      <c r="AY20" s="16" t="str">
        <f t="shared" si="4"/>
        <v/>
      </c>
    </row>
    <row r="21" spans="1:51" x14ac:dyDescent="0.3">
      <c r="A21" s="9">
        <v>19</v>
      </c>
      <c r="B21" s="51">
        <v>0.53477955529680121</v>
      </c>
      <c r="C21" s="52">
        <v>0.48894130769993244</v>
      </c>
      <c r="D21" s="52">
        <v>0.45034067814467466</v>
      </c>
      <c r="E21" s="52">
        <v>0.41738892120725962</v>
      </c>
      <c r="F21" s="52">
        <v>0.38028768376661415</v>
      </c>
      <c r="G21" s="52">
        <v>0.41738892120725962</v>
      </c>
      <c r="H21" s="52">
        <v>0.38028768376661415</v>
      </c>
      <c r="I21" s="52">
        <v>0.34225891538995257</v>
      </c>
      <c r="J21" s="52">
        <v>0.31114446853632061</v>
      </c>
      <c r="K21" s="16" t="str">
        <f t="shared" si="0"/>
        <v/>
      </c>
      <c r="L21" s="20">
        <v>18.9069</v>
      </c>
      <c r="M21" s="20">
        <v>20.329999999999998</v>
      </c>
      <c r="N21" s="20">
        <v>23.3795</v>
      </c>
      <c r="O21" s="20">
        <v>29.153220000000001</v>
      </c>
      <c r="P21" s="20">
        <v>42.001779999999997</v>
      </c>
      <c r="Q21" s="20">
        <v>22.363</v>
      </c>
      <c r="R21" s="20">
        <v>27.445499999999999</v>
      </c>
      <c r="S21" s="20">
        <v>33.544499999999999</v>
      </c>
      <c r="T21" s="20">
        <v>46.759</v>
      </c>
      <c r="U21" s="16" t="str">
        <f t="shared" si="1"/>
        <v/>
      </c>
      <c r="V21" s="47">
        <v>42.587517745675314</v>
      </c>
      <c r="W21" s="47">
        <v>41.641441644947029</v>
      </c>
      <c r="X21" s="47">
        <v>44.490988152911889</v>
      </c>
      <c r="Y21" s="47">
        <v>52.310904292577362</v>
      </c>
      <c r="Z21" s="47">
        <v>70.813568806842952</v>
      </c>
      <c r="AA21" s="47">
        <v>40.126914031963111</v>
      </c>
      <c r="AB21" s="47">
        <v>46.272177100308802</v>
      </c>
      <c r="AC21" s="47">
        <v>53.257707934518464</v>
      </c>
      <c r="AD21" s="47">
        <v>70.858061447498187</v>
      </c>
      <c r="AE21" s="16" t="str">
        <f t="shared" si="2"/>
        <v/>
      </c>
      <c r="AF21" s="47">
        <v>204.10330872903145</v>
      </c>
      <c r="AG21" s="47">
        <v>190.03380005759135</v>
      </c>
      <c r="AH21" s="47">
        <v>182.76353562962927</v>
      </c>
      <c r="AI21" s="47">
        <v>182.00864594109436</v>
      </c>
      <c r="AJ21" s="47">
        <v>190.24860565998659</v>
      </c>
      <c r="AK21" s="47">
        <v>171.82062570644896</v>
      </c>
      <c r="AL21" s="47">
        <v>169.60607094863241</v>
      </c>
      <c r="AM21" s="47">
        <v>168.76900589509998</v>
      </c>
      <c r="AN21" s="47">
        <v>178.72940673506278</v>
      </c>
      <c r="AO21" s="16" t="str">
        <f t="shared" si="3"/>
        <v/>
      </c>
      <c r="AP21" s="47">
        <v>191.7798773601219</v>
      </c>
      <c r="AQ21" s="47">
        <v>178.70502673034031</v>
      </c>
      <c r="AR21" s="47">
        <v>172.15575840883622</v>
      </c>
      <c r="AS21" s="47">
        <v>171.94748470627135</v>
      </c>
      <c r="AT21" s="47">
        <v>180.73916926312555</v>
      </c>
      <c r="AU21" s="47">
        <v>161.75946447162596</v>
      </c>
      <c r="AV21" s="47">
        <v>160.09663455177139</v>
      </c>
      <c r="AW21" s="47">
        <v>159.76563136041673</v>
      </c>
      <c r="AX21" s="47">
        <v>170.10169175981366</v>
      </c>
      <c r="AY21" s="16" t="str">
        <f t="shared" si="4"/>
        <v/>
      </c>
    </row>
    <row r="22" spans="1:51" x14ac:dyDescent="0.3">
      <c r="A22" s="9">
        <v>20</v>
      </c>
      <c r="B22" s="51">
        <v>0.52123863452863162</v>
      </c>
      <c r="C22" s="52">
        <v>0.47656103728332022</v>
      </c>
      <c r="D22" s="52">
        <v>0.43893779749779466</v>
      </c>
      <c r="E22" s="52">
        <v>0.40682039768088307</v>
      </c>
      <c r="F22" s="52">
        <v>0.37065858455369349</v>
      </c>
      <c r="G22" s="52">
        <v>0.40682039768088307</v>
      </c>
      <c r="H22" s="52">
        <v>0.37065858455369349</v>
      </c>
      <c r="I22" s="52">
        <v>0.33359272609832413</v>
      </c>
      <c r="J22" s="52">
        <v>0.30326611463484004</v>
      </c>
      <c r="K22" s="16" t="str">
        <f t="shared" si="0"/>
        <v/>
      </c>
      <c r="L22" s="20">
        <v>19.902000000000001</v>
      </c>
      <c r="M22" s="20">
        <v>21.4</v>
      </c>
      <c r="N22" s="20">
        <v>24.61</v>
      </c>
      <c r="O22" s="20">
        <v>30.6876</v>
      </c>
      <c r="P22" s="20">
        <v>44.212400000000002</v>
      </c>
      <c r="Q22" s="20">
        <v>23.54</v>
      </c>
      <c r="R22" s="20">
        <v>28.89</v>
      </c>
      <c r="S22" s="20">
        <v>35.31</v>
      </c>
      <c r="T22" s="20">
        <v>49.22</v>
      </c>
      <c r="U22" s="16" t="str">
        <f t="shared" si="1"/>
        <v/>
      </c>
      <c r="V22" s="47">
        <v>43.546453872597269</v>
      </c>
      <c r="W22" s="47">
        <v>42.785453851511228</v>
      </c>
      <c r="X22" s="47">
        <v>45.871466084347595</v>
      </c>
      <c r="Y22" s="47">
        <v>54.073947013481408</v>
      </c>
      <c r="Z22" s="47">
        <v>73.390140992686185</v>
      </c>
      <c r="AA22" s="47">
        <v>41.479317792768164</v>
      </c>
      <c r="AB22" s="47">
        <v>47.95580364962553</v>
      </c>
      <c r="AC22" s="47">
        <v>55.325698831767397</v>
      </c>
      <c r="AD22" s="47">
        <v>73.737380603760187</v>
      </c>
      <c r="AE22" s="16" t="str">
        <f t="shared" si="2"/>
        <v/>
      </c>
      <c r="AF22" s="47">
        <v>202.15780249718014</v>
      </c>
      <c r="AG22" s="47">
        <v>189.07030719743923</v>
      </c>
      <c r="AH22" s="47">
        <v>182.54266424501137</v>
      </c>
      <c r="AI22" s="47">
        <v>182.49407419669012</v>
      </c>
      <c r="AJ22" s="47">
        <v>191.7875310409562</v>
      </c>
      <c r="AK22" s="47">
        <v>171.94420000274761</v>
      </c>
      <c r="AL22" s="47">
        <v>170.36345857646074</v>
      </c>
      <c r="AM22" s="47">
        <v>170.14923798647212</v>
      </c>
      <c r="AN22" s="47">
        <v>181.01189830309201</v>
      </c>
      <c r="AO22" s="16" t="str">
        <f t="shared" si="3"/>
        <v/>
      </c>
      <c r="AP22" s="47">
        <v>190.14591719895063</v>
      </c>
      <c r="AQ22" s="47">
        <v>177.98322545074981</v>
      </c>
      <c r="AR22" s="47">
        <v>172.13063868197767</v>
      </c>
      <c r="AS22" s="47">
        <v>172.59649020232084</v>
      </c>
      <c r="AT22" s="47">
        <v>182.41153558080268</v>
      </c>
      <c r="AU22" s="47">
        <v>162.04661600837832</v>
      </c>
      <c r="AV22" s="47">
        <v>160.98746311630723</v>
      </c>
      <c r="AW22" s="47">
        <v>161.25374195499631</v>
      </c>
      <c r="AX22" s="47">
        <v>172.47438075269432</v>
      </c>
      <c r="AY22" s="16" t="str">
        <f t="shared" si="4"/>
        <v/>
      </c>
    </row>
    <row r="23" spans="1:51" x14ac:dyDescent="0.3">
      <c r="A23" s="9">
        <v>21</v>
      </c>
      <c r="B23" s="51">
        <v>0.50867682146008508</v>
      </c>
      <c r="C23" s="52">
        <v>0.46507595104922073</v>
      </c>
      <c r="D23" s="52">
        <v>0.42835942859796661</v>
      </c>
      <c r="E23" s="52">
        <v>0.39701605577372506</v>
      </c>
      <c r="F23" s="52">
        <v>0.36172573970494942</v>
      </c>
      <c r="G23" s="52">
        <v>0.39701605577372506</v>
      </c>
      <c r="H23" s="52">
        <v>0.36172573970494942</v>
      </c>
      <c r="I23" s="52">
        <v>0.32555316573445459</v>
      </c>
      <c r="J23" s="52">
        <v>0.29595742339495879</v>
      </c>
      <c r="K23" s="16" t="str">
        <f t="shared" si="0"/>
        <v/>
      </c>
      <c r="L23" s="20">
        <v>20.897099999999998</v>
      </c>
      <c r="M23" s="20">
        <v>22.47</v>
      </c>
      <c r="N23" s="20">
        <v>25.840499999999999</v>
      </c>
      <c r="O23" s="20">
        <v>32.221980000000002</v>
      </c>
      <c r="P23" s="20">
        <v>46.423020000000001</v>
      </c>
      <c r="Q23" s="20">
        <v>24.716999999999999</v>
      </c>
      <c r="R23" s="20">
        <v>30.334499999999998</v>
      </c>
      <c r="S23" s="20">
        <v>37.075499999999998</v>
      </c>
      <c r="T23" s="20">
        <v>51.680999999999997</v>
      </c>
      <c r="U23" s="16" t="str">
        <f t="shared" si="1"/>
        <v/>
      </c>
      <c r="V23" s="47">
        <v>44.541625532224721</v>
      </c>
      <c r="W23" s="47">
        <v>43.950238816307632</v>
      </c>
      <c r="X23" s="47">
        <v>47.265149736360534</v>
      </c>
      <c r="Y23" s="47">
        <v>55.84603373803202</v>
      </c>
      <c r="Z23" s="47">
        <v>75.971883690925551</v>
      </c>
      <c r="AA23" s="47">
        <v>42.838659073804195</v>
      </c>
      <c r="AB23" s="47">
        <v>49.642808800943612</v>
      </c>
      <c r="AC23" s="47">
        <v>57.393871113156884</v>
      </c>
      <c r="AD23" s="47">
        <v>76.614233484789892</v>
      </c>
      <c r="AE23" s="16" t="str">
        <f t="shared" si="2"/>
        <v/>
      </c>
      <c r="AF23" s="47">
        <v>200.66600860578586</v>
      </c>
      <c r="AG23" s="47">
        <v>188.43167435808641</v>
      </c>
      <c r="AH23" s="47">
        <v>182.56899024653697</v>
      </c>
      <c r="AI23" s="47">
        <v>183.17586574681096</v>
      </c>
      <c r="AJ23" s="47">
        <v>193.47745965217266</v>
      </c>
      <c r="AK23" s="47">
        <v>172.2630918639756</v>
      </c>
      <c r="AL23" s="47">
        <v>171.27125998850508</v>
      </c>
      <c r="AM23" s="47">
        <v>171.64373493131882</v>
      </c>
      <c r="AN23" s="47">
        <v>183.38435073497956</v>
      </c>
      <c r="AO23" s="16" t="str">
        <f t="shared" si="3"/>
        <v/>
      </c>
      <c r="AP23" s="47">
        <v>188.92938014359936</v>
      </c>
      <c r="AQ23" s="47">
        <v>177.55976599403803</v>
      </c>
      <c r="AR23" s="47">
        <v>172.33221085220603</v>
      </c>
      <c r="AS23" s="47">
        <v>173.42534585287171</v>
      </c>
      <c r="AT23" s="47">
        <v>184.22195078791538</v>
      </c>
      <c r="AU23" s="47">
        <v>162.5125719700363</v>
      </c>
      <c r="AV23" s="47">
        <v>162.0157511242478</v>
      </c>
      <c r="AW23" s="47">
        <v>162.84603084283012</v>
      </c>
      <c r="AX23" s="47">
        <v>174.92883857435945</v>
      </c>
      <c r="AY23" s="16" t="str">
        <f t="shared" si="4"/>
        <v/>
      </c>
    </row>
    <row r="24" spans="1:51" x14ac:dyDescent="0.3">
      <c r="A24" s="9">
        <v>22</v>
      </c>
      <c r="B24" s="51">
        <v>0.49698153809250584</v>
      </c>
      <c r="C24" s="52">
        <v>0.4543831205417197</v>
      </c>
      <c r="D24" s="52">
        <v>0.41851076892000488</v>
      </c>
      <c r="E24" s="52">
        <v>0.38788802973073627</v>
      </c>
      <c r="F24" s="52">
        <v>0.35340909375467089</v>
      </c>
      <c r="G24" s="52">
        <v>0.38788802973073627</v>
      </c>
      <c r="H24" s="52">
        <v>0.35340909375467089</v>
      </c>
      <c r="I24" s="52">
        <v>0.31806818437920376</v>
      </c>
      <c r="J24" s="52">
        <v>0.2891528948901852</v>
      </c>
      <c r="K24" s="16" t="str">
        <f t="shared" si="0"/>
        <v/>
      </c>
      <c r="L24" s="20">
        <v>21.892199999999999</v>
      </c>
      <c r="M24" s="20">
        <v>23.54</v>
      </c>
      <c r="N24" s="20">
        <v>27.071000000000002</v>
      </c>
      <c r="O24" s="20">
        <v>33.756360000000001</v>
      </c>
      <c r="P24" s="20">
        <v>48.63364</v>
      </c>
      <c r="Q24" s="20">
        <v>25.893999999999998</v>
      </c>
      <c r="R24" s="20">
        <v>31.779</v>
      </c>
      <c r="S24" s="20">
        <v>38.841000000000001</v>
      </c>
      <c r="T24" s="20">
        <v>54.142000000000003</v>
      </c>
      <c r="U24" s="16" t="str">
        <f t="shared" si="1"/>
        <v/>
      </c>
      <c r="V24" s="47">
        <v>45.565851915934999</v>
      </c>
      <c r="W24" s="47">
        <v>45.131661883425025</v>
      </c>
      <c r="X24" s="47">
        <v>48.669285831075996</v>
      </c>
      <c r="Y24" s="47">
        <v>57.625076184745033</v>
      </c>
      <c r="Z24" s="47">
        <v>78.557182627675104</v>
      </c>
      <c r="AA24" s="47">
        <v>44.203335985508744</v>
      </c>
      <c r="AB24" s="47">
        <v>51.332137728635715</v>
      </c>
      <c r="AC24" s="47">
        <v>59.461632457560015</v>
      </c>
      <c r="AD24" s="47">
        <v>79.488285645518687</v>
      </c>
      <c r="AE24" s="16" t="str">
        <f t="shared" si="2"/>
        <v/>
      </c>
      <c r="AF24" s="47">
        <v>199.54942077852832</v>
      </c>
      <c r="AG24" s="47">
        <v>188.06433778353335</v>
      </c>
      <c r="AH24" s="47">
        <v>182.80317205819216</v>
      </c>
      <c r="AI24" s="47">
        <v>184.0235489731439</v>
      </c>
      <c r="AJ24" s="47">
        <v>195.29542881271331</v>
      </c>
      <c r="AK24" s="47">
        <v>172.74711313933875</v>
      </c>
      <c r="AL24" s="47">
        <v>172.30682881076314</v>
      </c>
      <c r="AM24" s="47">
        <v>173.23567295422524</v>
      </c>
      <c r="AN24" s="47">
        <v>185.83361975945269</v>
      </c>
      <c r="AO24" s="16" t="str">
        <f t="shared" si="3"/>
        <v/>
      </c>
      <c r="AP24" s="47">
        <v>188.05795854898858</v>
      </c>
      <c r="AQ24" s="47">
        <v>177.3853854551592</v>
      </c>
      <c r="AR24" s="47">
        <v>172.72432912625354</v>
      </c>
      <c r="AS24" s="47">
        <v>174.40607359593338</v>
      </c>
      <c r="AT24" s="47">
        <v>186.1493445482287</v>
      </c>
      <c r="AU24" s="47">
        <v>163.12963776212831</v>
      </c>
      <c r="AV24" s="47">
        <v>163.16074454627852</v>
      </c>
      <c r="AW24" s="47">
        <v>164.5271018057108</v>
      </c>
      <c r="AX24" s="47">
        <v>177.45305259148935</v>
      </c>
      <c r="AY24" s="16" t="str">
        <f t="shared" si="4"/>
        <v/>
      </c>
    </row>
    <row r="25" spans="1:51" x14ac:dyDescent="0.3">
      <c r="A25" s="9">
        <v>23</v>
      </c>
      <c r="B25" s="51">
        <v>0.48605753293856419</v>
      </c>
      <c r="C25" s="52">
        <v>0.44439545868668756</v>
      </c>
      <c r="D25" s="52">
        <v>0.40931160668510674</v>
      </c>
      <c r="E25" s="52">
        <v>0.37936197692766016</v>
      </c>
      <c r="F25" s="52">
        <v>0.345640912311868</v>
      </c>
      <c r="G25" s="52">
        <v>0.37936197692766016</v>
      </c>
      <c r="H25" s="52">
        <v>0.345640912311868</v>
      </c>
      <c r="I25" s="52">
        <v>0.31107682108068124</v>
      </c>
      <c r="J25" s="52">
        <v>0.28279711007334651</v>
      </c>
      <c r="K25" s="16" t="str">
        <f t="shared" si="0"/>
        <v/>
      </c>
      <c r="L25" s="20">
        <v>22.8873</v>
      </c>
      <c r="M25" s="20">
        <v>24.61</v>
      </c>
      <c r="N25" s="20">
        <v>28.301500000000001</v>
      </c>
      <c r="O25" s="20">
        <v>35.29074</v>
      </c>
      <c r="P25" s="20">
        <v>50.844259999999998</v>
      </c>
      <c r="Q25" s="20">
        <v>27.071000000000002</v>
      </c>
      <c r="R25" s="20">
        <v>33.223500000000001</v>
      </c>
      <c r="S25" s="20">
        <v>40.606499999999997</v>
      </c>
      <c r="T25" s="20">
        <v>56.603000000000002</v>
      </c>
      <c r="U25" s="16" t="str">
        <f t="shared" si="1"/>
        <v/>
      </c>
      <c r="V25" s="47">
        <v>46.613631678191076</v>
      </c>
      <c r="W25" s="47">
        <v>46.326523073920569</v>
      </c>
      <c r="X25" s="47">
        <v>50.081734531682599</v>
      </c>
      <c r="Y25" s="47">
        <v>59.409452621792049</v>
      </c>
      <c r="Z25" s="47">
        <v>81.14479582255467</v>
      </c>
      <c r="AA25" s="47">
        <v>45.572104521597808</v>
      </c>
      <c r="AB25" s="47">
        <v>53.022978877274348</v>
      </c>
      <c r="AC25" s="47">
        <v>61.528541841944197</v>
      </c>
      <c r="AD25" s="47">
        <v>82.359312085520656</v>
      </c>
      <c r="AE25" s="16" t="str">
        <f t="shared" si="2"/>
        <v/>
      </c>
      <c r="AF25" s="47">
        <v>198.74671503537201</v>
      </c>
      <c r="AG25" s="47">
        <v>187.92593506319938</v>
      </c>
      <c r="AH25" s="47">
        <v>183.21381884269329</v>
      </c>
      <c r="AI25" s="47">
        <v>185.01265289521027</v>
      </c>
      <c r="AJ25" s="47">
        <v>197.22288734995726</v>
      </c>
      <c r="AK25" s="47">
        <v>173.37201194121354</v>
      </c>
      <c r="AL25" s="47">
        <v>173.45185374740387</v>
      </c>
      <c r="AM25" s="47">
        <v>174.91137104019458</v>
      </c>
      <c r="AN25" s="47">
        <v>188.34897972185695</v>
      </c>
      <c r="AO25" s="16" t="str">
        <f t="shared" si="3"/>
        <v/>
      </c>
      <c r="AP25" s="47">
        <v>187.47517631250466</v>
      </c>
      <c r="AQ25" s="47">
        <v>177.42112805582676</v>
      </c>
      <c r="AR25" s="47">
        <v>173.27815743854273</v>
      </c>
      <c r="AS25" s="47">
        <v>175.51620982848456</v>
      </c>
      <c r="AT25" s="47">
        <v>188.17669984451146</v>
      </c>
      <c r="AU25" s="47">
        <v>163.87556887448787</v>
      </c>
      <c r="AV25" s="47">
        <v>164.40566624195807</v>
      </c>
      <c r="AW25" s="47">
        <v>166.28443865604447</v>
      </c>
      <c r="AX25" s="47">
        <v>180.03722493290053</v>
      </c>
      <c r="AY25" s="16" t="str">
        <f t="shared" si="4"/>
        <v/>
      </c>
    </row>
    <row r="26" spans="1:51" x14ac:dyDescent="0.3">
      <c r="A26" s="9">
        <v>24</v>
      </c>
      <c r="B26" s="51">
        <v>0.47582359662420437</v>
      </c>
      <c r="C26" s="52">
        <v>0.43503871691355822</v>
      </c>
      <c r="D26" s="52">
        <v>0.4006935550519618</v>
      </c>
      <c r="E26" s="52">
        <v>0.37137451443840341</v>
      </c>
      <c r="F26" s="52">
        <v>0.33836344648832295</v>
      </c>
      <c r="G26" s="52">
        <v>0.37137451443840341</v>
      </c>
      <c r="H26" s="52">
        <v>0.33836344648832295</v>
      </c>
      <c r="I26" s="52">
        <v>0.30452710183949072</v>
      </c>
      <c r="J26" s="52">
        <v>0.27684281985408249</v>
      </c>
      <c r="K26" s="16" t="str">
        <f t="shared" si="0"/>
        <v/>
      </c>
      <c r="L26" s="20">
        <v>23.882400000000001</v>
      </c>
      <c r="M26" s="20">
        <v>25.68</v>
      </c>
      <c r="N26" s="20">
        <v>29.532</v>
      </c>
      <c r="O26" s="20">
        <v>36.825119999999998</v>
      </c>
      <c r="P26" s="20">
        <v>53.054879999999997</v>
      </c>
      <c r="Q26" s="20">
        <v>28.248000000000001</v>
      </c>
      <c r="R26" s="20">
        <v>34.667999999999999</v>
      </c>
      <c r="S26" s="20">
        <v>42.372</v>
      </c>
      <c r="T26" s="20">
        <v>59.064</v>
      </c>
      <c r="U26" s="16" t="str">
        <f t="shared" si="1"/>
        <v/>
      </c>
      <c r="V26" s="47">
        <v>47.68068515296325</v>
      </c>
      <c r="W26" s="47">
        <v>47.53231250618979</v>
      </c>
      <c r="X26" s="47">
        <v>51.500813011697183</v>
      </c>
      <c r="Y26" s="47">
        <v>61.19789057104046</v>
      </c>
      <c r="Z26" s="47">
        <v>83.733760318462657</v>
      </c>
      <c r="AA26" s="47">
        <v>46.943988583085428</v>
      </c>
      <c r="AB26" s="47">
        <v>54.714703015452365</v>
      </c>
      <c r="AC26" s="47">
        <v>63.594270863095659</v>
      </c>
      <c r="AD26" s="47">
        <v>85.227167681857608</v>
      </c>
      <c r="AE26" s="16" t="str">
        <f t="shared" si="2"/>
        <v/>
      </c>
      <c r="AF26" s="47">
        <v>198.2092811768245</v>
      </c>
      <c r="AG26" s="47">
        <v>187.98251383569476</v>
      </c>
      <c r="AH26" s="47">
        <v>183.77557206040552</v>
      </c>
      <c r="AI26" s="47">
        <v>186.1232947494135</v>
      </c>
      <c r="AJ26" s="47">
        <v>199.24468249501106</v>
      </c>
      <c r="AK26" s="47">
        <v>174.11807634087782</v>
      </c>
      <c r="AL26" s="47">
        <v>174.69136477419829</v>
      </c>
      <c r="AM26" s="47">
        <v>176.65958732985916</v>
      </c>
      <c r="AN26" s="47">
        <v>190.9215907959871</v>
      </c>
      <c r="AO26" s="16" t="str">
        <f t="shared" si="3"/>
        <v/>
      </c>
      <c r="AP26" s="47">
        <v>187.13627095891596</v>
      </c>
      <c r="AQ26" s="47">
        <v>177.63577608736077</v>
      </c>
      <c r="AR26" s="47">
        <v>173.97040513002685</v>
      </c>
      <c r="AS26" s="47">
        <v>176.73750687295274</v>
      </c>
      <c r="AT26" s="47">
        <v>190.29012153468787</v>
      </c>
      <c r="AU26" s="47">
        <v>164.73228846441711</v>
      </c>
      <c r="AV26" s="47">
        <v>165.7368038138751</v>
      </c>
      <c r="AW26" s="47">
        <v>168.10776001564068</v>
      </c>
      <c r="AX26" s="47">
        <v>182.67328412940955</v>
      </c>
      <c r="AY26" s="16" t="str">
        <f t="shared" si="4"/>
        <v/>
      </c>
    </row>
    <row r="27" spans="1:51" x14ac:dyDescent="0.3">
      <c r="A27" s="9">
        <v>25</v>
      </c>
      <c r="B27" s="51">
        <v>0.46621000772207577</v>
      </c>
      <c r="C27" s="52">
        <v>0.4262491499173261</v>
      </c>
      <c r="D27" s="52">
        <v>0.39259790123964278</v>
      </c>
      <c r="E27" s="52">
        <v>0.36387122553918089</v>
      </c>
      <c r="F27" s="52">
        <v>0.33152711660236478</v>
      </c>
      <c r="G27" s="52">
        <v>0.36387122553918089</v>
      </c>
      <c r="H27" s="52">
        <v>0.33152711660236478</v>
      </c>
      <c r="I27" s="52">
        <v>0.29837440494212847</v>
      </c>
      <c r="J27" s="52">
        <v>0.27124945903829856</v>
      </c>
      <c r="K27" s="16" t="str">
        <f t="shared" si="0"/>
        <v/>
      </c>
      <c r="L27" s="20">
        <v>24.877500000000001</v>
      </c>
      <c r="M27" s="20">
        <v>26.75</v>
      </c>
      <c r="N27" s="20">
        <v>30.762499999999999</v>
      </c>
      <c r="O27" s="20">
        <v>38.359499999999997</v>
      </c>
      <c r="P27" s="20">
        <v>55.265500000000003</v>
      </c>
      <c r="Q27" s="20">
        <v>29.425000000000001</v>
      </c>
      <c r="R27" s="20">
        <v>36.112499999999997</v>
      </c>
      <c r="S27" s="20">
        <v>44.137500000000003</v>
      </c>
      <c r="T27" s="20">
        <v>61.524999999999999</v>
      </c>
      <c r="U27" s="16" t="str">
        <f t="shared" si="1"/>
        <v/>
      </c>
      <c r="V27" s="47">
        <v>48.76363794484363</v>
      </c>
      <c r="W27" s="47">
        <v>48.74703825468147</v>
      </c>
      <c r="X27" s="47">
        <v>52.925184041550516</v>
      </c>
      <c r="Y27" s="47">
        <v>62.989382626184451</v>
      </c>
      <c r="Z27" s="47">
        <v>86.323324877911887</v>
      </c>
      <c r="AA27" s="47">
        <v>48.318215403628244</v>
      </c>
      <c r="AB27" s="47">
        <v>56.406819257106022</v>
      </c>
      <c r="AC27" s="47">
        <v>65.658575810298288</v>
      </c>
      <c r="AD27" s="47">
        <v>88.091765973542621</v>
      </c>
      <c r="AE27" s="16" t="str">
        <f t="shared" si="2"/>
        <v/>
      </c>
      <c r="AF27" s="47">
        <v>197.89808187093749</v>
      </c>
      <c r="AG27" s="47">
        <v>188.20653709652348</v>
      </c>
      <c r="AH27" s="47">
        <v>184.46771813452585</v>
      </c>
      <c r="AI27" s="47">
        <v>187.33914948950311</v>
      </c>
      <c r="AJ27" s="47">
        <v>201.34831429757162</v>
      </c>
      <c r="AK27" s="47">
        <v>174.96911548248332</v>
      </c>
      <c r="AL27" s="47">
        <v>176.01300149477254</v>
      </c>
      <c r="AM27" s="47">
        <v>178.47099698546165</v>
      </c>
      <c r="AN27" s="47">
        <v>193.54410143073358</v>
      </c>
      <c r="AO27" s="16" t="str">
        <f t="shared" si="3"/>
        <v/>
      </c>
      <c r="AP27" s="47">
        <v>187.00529926884946</v>
      </c>
      <c r="AQ27" s="47">
        <v>178.00401412348455</v>
      </c>
      <c r="AR27" s="47">
        <v>174.78205114966778</v>
      </c>
      <c r="AS27" s="47">
        <v>178.05498565232816</v>
      </c>
      <c r="AT27" s="47">
        <v>192.47815095344453</v>
      </c>
      <c r="AU27" s="47">
        <v>165.68495164530836</v>
      </c>
      <c r="AV27" s="47">
        <v>167.14283815064542</v>
      </c>
      <c r="AW27" s="47">
        <v>169.98854057207822</v>
      </c>
      <c r="AX27" s="47">
        <v>185.35452078204747</v>
      </c>
      <c r="AY27" s="16" t="str">
        <f t="shared" si="4"/>
        <v/>
      </c>
    </row>
    <row r="28" spans="1:51" x14ac:dyDescent="0.3">
      <c r="A28" s="9">
        <v>26</v>
      </c>
      <c r="B28" s="51">
        <v>0.45715652438598214</v>
      </c>
      <c r="C28" s="52">
        <v>0.41797167943861191</v>
      </c>
      <c r="D28" s="52">
        <v>0.38497391527240588</v>
      </c>
      <c r="E28" s="52">
        <v>0.35680509220369316</v>
      </c>
      <c r="F28" s="52">
        <v>0.32508908400780928</v>
      </c>
      <c r="G28" s="52">
        <v>0.35680509220369316</v>
      </c>
      <c r="H28" s="52">
        <v>0.32508908400780928</v>
      </c>
      <c r="I28" s="52">
        <v>0.29258017560702843</v>
      </c>
      <c r="J28" s="52">
        <v>0.26598197782457128</v>
      </c>
      <c r="K28" s="16" t="str">
        <f t="shared" si="0"/>
        <v/>
      </c>
      <c r="L28" s="20">
        <v>25.872599999999998</v>
      </c>
      <c r="M28" s="20">
        <v>27.82</v>
      </c>
      <c r="N28" s="20">
        <v>31.992999999999999</v>
      </c>
      <c r="O28" s="20">
        <v>39.893880000000003</v>
      </c>
      <c r="P28" s="20">
        <v>57.476120000000002</v>
      </c>
      <c r="Q28" s="20">
        <v>30.602</v>
      </c>
      <c r="R28" s="20">
        <v>37.557000000000002</v>
      </c>
      <c r="S28" s="20">
        <v>45.902999999999999</v>
      </c>
      <c r="T28" s="20">
        <v>63.985999999999997</v>
      </c>
      <c r="U28" s="16" t="str">
        <f t="shared" si="1"/>
        <v/>
      </c>
      <c r="V28" s="47">
        <v>49.859797537891552</v>
      </c>
      <c r="W28" s="47">
        <v>49.96910286866747</v>
      </c>
      <c r="X28" s="47">
        <v>54.35377524181181</v>
      </c>
      <c r="Y28" s="47">
        <v>64.783125045976391</v>
      </c>
      <c r="Z28" s="47">
        <v>88.912900682040672</v>
      </c>
      <c r="AA28" s="47">
        <v>49.694168445309643</v>
      </c>
      <c r="AB28" s="47">
        <v>58.098942846444778</v>
      </c>
      <c r="AC28" s="47">
        <v>67.721277224251665</v>
      </c>
      <c r="AD28" s="47">
        <v>90.953063756222164</v>
      </c>
      <c r="AE28" s="16" t="str">
        <f t="shared" si="2"/>
        <v/>
      </c>
      <c r="AF28" s="47">
        <v>197.78140048810442</v>
      </c>
      <c r="AG28" s="47">
        <v>188.57543161814661</v>
      </c>
      <c r="AH28" s="47">
        <v>185.27316801263373</v>
      </c>
      <c r="AI28" s="47">
        <v>188.64668573372037</v>
      </c>
      <c r="AJ28" s="47">
        <v>203.52337849029058</v>
      </c>
      <c r="AK28" s="47">
        <v>175.91170402893513</v>
      </c>
      <c r="AL28" s="47">
        <v>177.40646622093786</v>
      </c>
      <c r="AM28" s="47">
        <v>180.33779905938042</v>
      </c>
      <c r="AN28" s="47">
        <v>196.2103475309643</v>
      </c>
      <c r="AO28" s="16" t="str">
        <f t="shared" si="3"/>
        <v/>
      </c>
      <c r="AP28" s="47">
        <v>187.05306197421498</v>
      </c>
      <c r="AQ28" s="47">
        <v>178.50509314844339</v>
      </c>
      <c r="AR28" s="47">
        <v>175.69740571937066</v>
      </c>
      <c r="AS28" s="47">
        <v>179.45623336997119</v>
      </c>
      <c r="AT28" s="47">
        <v>194.73125381994473</v>
      </c>
      <c r="AU28" s="47">
        <v>166.72125166518595</v>
      </c>
      <c r="AV28" s="47">
        <v>168.61434155059197</v>
      </c>
      <c r="AW28" s="47">
        <v>171.91965066750492</v>
      </c>
      <c r="AX28" s="47">
        <v>188.07531193564935</v>
      </c>
      <c r="AY28" s="16" t="str">
        <f t="shared" si="4"/>
        <v/>
      </c>
    </row>
    <row r="29" spans="1:51" x14ac:dyDescent="0.3">
      <c r="A29" s="9">
        <v>27</v>
      </c>
      <c r="B29" s="51">
        <v>0.44861078909539648</v>
      </c>
      <c r="C29" s="52">
        <v>0.41015843574436223</v>
      </c>
      <c r="D29" s="52">
        <v>0.3777775066066496</v>
      </c>
      <c r="E29" s="52">
        <v>0.35013525002567525</v>
      </c>
      <c r="F29" s="52">
        <v>0.31901211669005963</v>
      </c>
      <c r="G29" s="52">
        <v>0.35013525002567525</v>
      </c>
      <c r="H29" s="52">
        <v>0.31901211669005963</v>
      </c>
      <c r="I29" s="52">
        <v>0.28711090502105363</v>
      </c>
      <c r="J29" s="52">
        <v>0.2610099136555033</v>
      </c>
      <c r="K29" s="16" t="str">
        <f t="shared" si="0"/>
        <v/>
      </c>
      <c r="L29" s="20">
        <v>26.867699999999999</v>
      </c>
      <c r="M29" s="20">
        <v>28.89</v>
      </c>
      <c r="N29" s="20">
        <v>33.223500000000001</v>
      </c>
      <c r="O29" s="20">
        <v>41.428260000000002</v>
      </c>
      <c r="P29" s="20">
        <v>59.68674</v>
      </c>
      <c r="Q29" s="20">
        <v>31.779</v>
      </c>
      <c r="R29" s="20">
        <v>39.0015</v>
      </c>
      <c r="S29" s="20">
        <v>47.668500000000002</v>
      </c>
      <c r="T29" s="20">
        <v>66.447000000000003</v>
      </c>
      <c r="U29" s="16" t="str">
        <f t="shared" si="1"/>
        <v/>
      </c>
      <c r="V29" s="47">
        <v>50.966992573111156</v>
      </c>
      <c r="W29" s="47">
        <v>51.197213280904478</v>
      </c>
      <c r="X29" s="47">
        <v>55.78571964074721</v>
      </c>
      <c r="Y29" s="47">
        <v>66.578472302242915</v>
      </c>
      <c r="Z29" s="47">
        <v>91.502024726739549</v>
      </c>
      <c r="AA29" s="47">
        <v>51.071352533101262</v>
      </c>
      <c r="AB29" s="47">
        <v>59.790771239641039</v>
      </c>
      <c r="AC29" s="47">
        <v>69.782244752502564</v>
      </c>
      <c r="AD29" s="47">
        <v>93.811049778985875</v>
      </c>
      <c r="AE29" s="16" t="str">
        <f t="shared" si="2"/>
        <v/>
      </c>
      <c r="AF29" s="47">
        <v>197.83319723222289</v>
      </c>
      <c r="AG29" s="47">
        <v>189.07051423747623</v>
      </c>
      <c r="AH29" s="47">
        <v>186.17769503712972</v>
      </c>
      <c r="AI29" s="47">
        <v>190.03459097535219</v>
      </c>
      <c r="AJ29" s="47">
        <v>205.76114438998462</v>
      </c>
      <c r="AK29" s="47">
        <v>176.93461367859797</v>
      </c>
      <c r="AL29" s="47">
        <v>178.86310945599817</v>
      </c>
      <c r="AM29" s="47">
        <v>182.25341657234102</v>
      </c>
      <c r="AN29" s="47">
        <v>198.91512192806687</v>
      </c>
      <c r="AO29" s="16" t="str">
        <f t="shared" si="3"/>
        <v/>
      </c>
      <c r="AP29" s="47">
        <v>187.25558904302531</v>
      </c>
      <c r="AQ29" s="47">
        <v>179.12184248598092</v>
      </c>
      <c r="AR29" s="47">
        <v>176.70340957446794</v>
      </c>
      <c r="AS29" s="47">
        <v>180.93087521074273</v>
      </c>
      <c r="AT29" s="47">
        <v>197.04143231891743</v>
      </c>
      <c r="AU29" s="47">
        <v>167.83089791398851</v>
      </c>
      <c r="AV29" s="47">
        <v>170.14339738493092</v>
      </c>
      <c r="AW29" s="47">
        <v>173.89508137868819</v>
      </c>
      <c r="AX29" s="47">
        <v>190.83090989855211</v>
      </c>
      <c r="AY29" s="16" t="str">
        <f t="shared" si="4"/>
        <v/>
      </c>
    </row>
    <row r="30" spans="1:51" x14ac:dyDescent="0.3">
      <c r="A30" s="9">
        <v>28</v>
      </c>
      <c r="B30" s="51">
        <v>0.44052704970075512</v>
      </c>
      <c r="C30" s="52">
        <v>0.40276758829783321</v>
      </c>
      <c r="D30" s="52">
        <v>0.37097014711642518</v>
      </c>
      <c r="E30" s="52">
        <v>0.34382599001034558</v>
      </c>
      <c r="F30" s="52">
        <v>0.3132636797872036</v>
      </c>
      <c r="G30" s="52">
        <v>0.34382599001034558</v>
      </c>
      <c r="H30" s="52">
        <v>0.3132636797872036</v>
      </c>
      <c r="I30" s="52">
        <v>0.28193731180848319</v>
      </c>
      <c r="J30" s="52">
        <v>0.25630664709862117</v>
      </c>
      <c r="K30" s="16" t="str">
        <f t="shared" si="0"/>
        <v/>
      </c>
      <c r="L30" s="20">
        <v>27.8628</v>
      </c>
      <c r="M30" s="20">
        <v>29.96</v>
      </c>
      <c r="N30" s="20">
        <v>34.454000000000001</v>
      </c>
      <c r="O30" s="20">
        <v>42.96264</v>
      </c>
      <c r="P30" s="20">
        <v>61.897359999999999</v>
      </c>
      <c r="Q30" s="20">
        <v>32.956000000000003</v>
      </c>
      <c r="R30" s="20">
        <v>40.445999999999998</v>
      </c>
      <c r="S30" s="20">
        <v>49.433999999999997</v>
      </c>
      <c r="T30" s="20">
        <v>68.908000000000001</v>
      </c>
      <c r="U30" s="16" t="str">
        <f t="shared" si="1"/>
        <v/>
      </c>
      <c r="V30" s="47">
        <v>52.083455247593434</v>
      </c>
      <c r="W30" s="47">
        <v>52.430314068494269</v>
      </c>
      <c r="X30" s="47">
        <v>57.220311295216568</v>
      </c>
      <c r="Y30" s="47">
        <v>68.37490299141281</v>
      </c>
      <c r="Z30" s="47">
        <v>94.090332313531434</v>
      </c>
      <c r="AA30" s="47">
        <v>52.449367706104674</v>
      </c>
      <c r="AB30" s="47">
        <v>61.482066129364682</v>
      </c>
      <c r="AC30" s="47">
        <v>71.841385806307358</v>
      </c>
      <c r="AD30" s="47">
        <v>96.665736375854252</v>
      </c>
      <c r="AE30" s="16" t="str">
        <f t="shared" si="2"/>
        <v/>
      </c>
      <c r="AF30" s="47">
        <v>198.03188995357735</v>
      </c>
      <c r="AG30" s="47">
        <v>189.67618587638987</v>
      </c>
      <c r="AH30" s="47">
        <v>187.16935781156027</v>
      </c>
      <c r="AI30" s="47">
        <v>191.49333343838768</v>
      </c>
      <c r="AJ30" s="47">
        <v>208.05423107156724</v>
      </c>
      <c r="AK30" s="47">
        <v>178.02837975905831</v>
      </c>
      <c r="AL30" s="47">
        <v>180.37561176083508</v>
      </c>
      <c r="AM30" s="47">
        <v>184.21226494296818</v>
      </c>
      <c r="AN30" s="47">
        <v>201.65399565964472</v>
      </c>
      <c r="AO30" s="16" t="str">
        <f t="shared" si="3"/>
        <v/>
      </c>
      <c r="AP30" s="47">
        <v>187.59301632856105</v>
      </c>
      <c r="AQ30" s="47">
        <v>179.83992814873494</v>
      </c>
      <c r="AR30" s="47">
        <v>177.78910334267968</v>
      </c>
      <c r="AS30" s="47">
        <v>182.47017167418829</v>
      </c>
      <c r="AT30" s="47">
        <v>199.40192753941346</v>
      </c>
      <c r="AU30" s="47">
        <v>169.00521799485895</v>
      </c>
      <c r="AV30" s="47">
        <v>171.72330822868128</v>
      </c>
      <c r="AW30" s="47">
        <v>175.90973228174883</v>
      </c>
      <c r="AX30" s="47">
        <v>193.6172785570416</v>
      </c>
      <c r="AY30" s="16" t="str">
        <f t="shared" si="4"/>
        <v/>
      </c>
    </row>
    <row r="31" spans="1:51" x14ac:dyDescent="0.3">
      <c r="A31" s="9">
        <v>29</v>
      </c>
      <c r="B31" s="51">
        <v>0.43286512522738391</v>
      </c>
      <c r="C31" s="52">
        <v>0.39576240020789405</v>
      </c>
      <c r="D31" s="52">
        <v>0.36451800019148134</v>
      </c>
      <c r="E31" s="52">
        <v>0.33784595139698281</v>
      </c>
      <c r="F31" s="52">
        <v>0.30781520016169533</v>
      </c>
      <c r="G31" s="52">
        <v>0.33784595139698281</v>
      </c>
      <c r="H31" s="52">
        <v>0.30781520016169533</v>
      </c>
      <c r="I31" s="52">
        <v>0.27703368014552565</v>
      </c>
      <c r="J31" s="52">
        <v>0.25184880013229605</v>
      </c>
      <c r="K31" s="16" t="str">
        <f t="shared" si="0"/>
        <v/>
      </c>
      <c r="L31" s="20">
        <v>28.857900000000001</v>
      </c>
      <c r="M31" s="20">
        <v>31.03</v>
      </c>
      <c r="N31" s="20">
        <v>35.6845</v>
      </c>
      <c r="O31" s="20">
        <v>44.497019999999999</v>
      </c>
      <c r="P31" s="20">
        <v>64.107979999999998</v>
      </c>
      <c r="Q31" s="20">
        <v>34.133000000000003</v>
      </c>
      <c r="R31" s="20">
        <v>41.890500000000003</v>
      </c>
      <c r="S31" s="20">
        <v>51.1995</v>
      </c>
      <c r="T31" s="20">
        <v>71.369</v>
      </c>
      <c r="U31" s="16" t="str">
        <f t="shared" si="1"/>
        <v/>
      </c>
      <c r="V31" s="47">
        <v>53.207733951396264</v>
      </c>
      <c r="W31" s="47">
        <v>53.667537328258994</v>
      </c>
      <c r="X31" s="47">
        <v>58.656971733052991</v>
      </c>
      <c r="Y31" s="47">
        <v>70.171993961732625</v>
      </c>
      <c r="Z31" s="47">
        <v>96.677536146864199</v>
      </c>
      <c r="AA31" s="47">
        <v>53.827889370924602</v>
      </c>
      <c r="AB31" s="47">
        <v>63.172639786189094</v>
      </c>
      <c r="AC31" s="47">
        <v>73.898636981533556</v>
      </c>
      <c r="AD31" s="47">
        <v>99.517153221806851</v>
      </c>
      <c r="AE31" s="16" t="str">
        <f t="shared" si="2"/>
        <v/>
      </c>
      <c r="AF31" s="47">
        <v>198.35943679187065</v>
      </c>
      <c r="AG31" s="47">
        <v>190.37931841092271</v>
      </c>
      <c r="AH31" s="47">
        <v>188.23805762764667</v>
      </c>
      <c r="AI31" s="47">
        <v>193.01482405915246</v>
      </c>
      <c r="AJ31" s="47">
        <v>210.39635607509933</v>
      </c>
      <c r="AK31" s="47">
        <v>179.18496680925944</v>
      </c>
      <c r="AL31" s="47">
        <v>181.93773677863962</v>
      </c>
      <c r="AM31" s="47">
        <v>186.20957122085017</v>
      </c>
      <c r="AN31" s="47">
        <v>204.42317793840567</v>
      </c>
      <c r="AO31" s="16" t="str">
        <f t="shared" si="3"/>
        <v/>
      </c>
      <c r="AP31" s="47">
        <v>188.04874036119179</v>
      </c>
      <c r="AQ31" s="47">
        <v>180.64728867773965</v>
      </c>
      <c r="AR31" s="47">
        <v>178.9452206704066</v>
      </c>
      <c r="AS31" s="47">
        <v>184.06670795747536</v>
      </c>
      <c r="AT31" s="47">
        <v>201.80698859773651</v>
      </c>
      <c r="AU31" s="47">
        <v>170.23685070758231</v>
      </c>
      <c r="AV31" s="47">
        <v>173.34836930127676</v>
      </c>
      <c r="AW31" s="47">
        <v>177.95924580345863</v>
      </c>
      <c r="AX31" s="47">
        <v>196.43096515161588</v>
      </c>
      <c r="AY31" s="16" t="str">
        <f t="shared" si="4"/>
        <v/>
      </c>
    </row>
    <row r="32" spans="1:51" x14ac:dyDescent="0.3">
      <c r="A32" s="9">
        <v>30</v>
      </c>
      <c r="B32" s="53">
        <v>0.42558956294006417</v>
      </c>
      <c r="C32" s="54">
        <v>0.38911045754520163</v>
      </c>
      <c r="D32" s="54">
        <v>0.35839121089689618</v>
      </c>
      <c r="E32" s="54">
        <v>0.33216746375809891</v>
      </c>
      <c r="F32" s="54">
        <v>0.3026414669796012</v>
      </c>
      <c r="G32" s="54">
        <v>0.33216746375809891</v>
      </c>
      <c r="H32" s="54">
        <v>0.3026414669796012</v>
      </c>
      <c r="I32" s="54">
        <v>0.27237732028164108</v>
      </c>
      <c r="J32" s="54">
        <v>0.24761574571058267</v>
      </c>
      <c r="K32" s="16">
        <f>IF(ISNA(MATCH($B$33,B32:J32,0)),"",MATCH($B$33,B32:J32,0))</f>
        <v>9</v>
      </c>
      <c r="L32" s="21">
        <v>29.853000000000002</v>
      </c>
      <c r="M32" s="21">
        <v>32.1</v>
      </c>
      <c r="N32" s="21">
        <v>36.914999999999999</v>
      </c>
      <c r="O32" s="21">
        <v>46.031399999999998</v>
      </c>
      <c r="P32" s="21">
        <v>66.318600000000004</v>
      </c>
      <c r="Q32" s="21">
        <v>35.31</v>
      </c>
      <c r="R32" s="21">
        <v>43.335000000000001</v>
      </c>
      <c r="S32" s="21">
        <v>52.965000000000003</v>
      </c>
      <c r="T32" s="21">
        <v>73.83</v>
      </c>
      <c r="U32" s="16" t="str">
        <f>IF(ISNA(MATCH($L$33,L32:T32,0)),"",MATCH($L$33,L32:T32,0))</f>
        <v/>
      </c>
      <c r="V32" s="48">
        <v>54.33862747197184</v>
      </c>
      <c r="W32" s="48">
        <v>54.908164557840841</v>
      </c>
      <c r="X32" s="48">
        <v>60.095224282716167</v>
      </c>
      <c r="Y32" s="48">
        <v>71.969400461845623</v>
      </c>
      <c r="Z32" s="48">
        <v>99.263410291914028</v>
      </c>
      <c r="AA32" s="48">
        <v>55.206653073940153</v>
      </c>
      <c r="AB32" s="48">
        <v>64.862344576032882</v>
      </c>
      <c r="AC32" s="48">
        <v>75.953957513153028</v>
      </c>
      <c r="AD32" s="48">
        <v>102.36534264336548</v>
      </c>
      <c r="AE32" s="16" t="str">
        <f t="shared" si="2"/>
        <v/>
      </c>
      <c r="AF32" s="48">
        <v>198.80063682869118</v>
      </c>
      <c r="AG32" s="48">
        <v>191.16878254347827</v>
      </c>
      <c r="AH32" s="48">
        <v>189.37519515997687</v>
      </c>
      <c r="AI32" s="48">
        <v>194.59215283216065</v>
      </c>
      <c r="AJ32" s="48">
        <v>212.78213834276363</v>
      </c>
      <c r="AK32" s="48">
        <v>180.39750768968901</v>
      </c>
      <c r="AL32" s="48">
        <v>183.54413747769016</v>
      </c>
      <c r="AM32" s="48">
        <v>188.24123155008405</v>
      </c>
      <c r="AN32" s="48">
        <v>207.21940536069008</v>
      </c>
      <c r="AO32" s="16" t="str">
        <f t="shared" si="3"/>
        <v/>
      </c>
      <c r="AP32" s="48">
        <v>188.60877403413838</v>
      </c>
      <c r="AQ32" s="48">
        <v>181.53370074998793</v>
      </c>
      <c r="AR32" s="48">
        <v>180.16387263448394</v>
      </c>
      <c r="AS32" s="48">
        <v>185.71415169931009</v>
      </c>
      <c r="AT32" s="48">
        <v>204.25169161189748</v>
      </c>
      <c r="AU32" s="48">
        <v>171.51950655683845</v>
      </c>
      <c r="AV32" s="48">
        <v>175.01369074682395</v>
      </c>
      <c r="AW32" s="48">
        <v>180.03987662576506</v>
      </c>
      <c r="AX32" s="48">
        <v>199.26899884949648</v>
      </c>
      <c r="AY32" s="16" t="str">
        <f t="shared" si="4"/>
        <v/>
      </c>
    </row>
    <row r="33" spans="1:51" ht="21" x14ac:dyDescent="0.4">
      <c r="A33" s="23" t="s">
        <v>18</v>
      </c>
      <c r="B33" s="75" cm="1">
        <f t="array" ref="B33">MIN(IF(ISNUMBER(B3:J32),B3:J32))</f>
        <v>0.24761574571058267</v>
      </c>
      <c r="C33" s="76"/>
      <c r="D33" s="76"/>
      <c r="E33" s="76"/>
      <c r="F33" s="76"/>
      <c r="G33" s="76"/>
      <c r="H33" s="76"/>
      <c r="I33" s="76"/>
      <c r="J33" s="76"/>
      <c r="K33" s="43"/>
      <c r="L33" s="78" cm="1">
        <f t="array" ref="L33">MIN(IF(ISNUMBER(L3:T32),L3:T32))</f>
        <v>7.383</v>
      </c>
      <c r="M33" s="78"/>
      <c r="N33" s="78"/>
      <c r="O33" s="78"/>
      <c r="P33" s="78"/>
      <c r="Q33" s="78"/>
      <c r="R33" s="78"/>
      <c r="S33" s="78"/>
      <c r="T33" s="78"/>
      <c r="U33" s="45"/>
      <c r="V33" s="74" cm="1">
        <f t="array" ref="V33">MIN(IF(ISNUMBER(V3:AD32),V3:AD32))</f>
        <v>27.75740643033317</v>
      </c>
      <c r="W33" s="74"/>
      <c r="X33" s="74"/>
      <c r="Y33" s="74"/>
      <c r="Z33" s="74"/>
      <c r="AA33" s="74"/>
      <c r="AB33" s="74"/>
      <c r="AC33" s="74"/>
      <c r="AD33" s="74"/>
      <c r="AE33" s="45"/>
      <c r="AF33" s="74" cm="1">
        <f t="array" ref="AF33">MIN(IF(ISNUMBER(AF3:AN32),AF3:AN32))</f>
        <v>164.55182897255725</v>
      </c>
      <c r="AG33" s="74"/>
      <c r="AH33" s="74"/>
      <c r="AI33" s="74"/>
      <c r="AJ33" s="74"/>
      <c r="AK33" s="74"/>
      <c r="AL33" s="74"/>
      <c r="AM33" s="74"/>
      <c r="AN33" s="74"/>
      <c r="AO33" s="45"/>
      <c r="AP33" s="74" cm="1">
        <f t="array" ref="AP33">MIN(IF(ISNUMBER(AP3:AX32),AP3:AX32))</f>
        <v>154.57192822371746</v>
      </c>
      <c r="AQ33" s="74"/>
      <c r="AR33" s="74"/>
      <c r="AS33" s="74"/>
      <c r="AT33" s="74"/>
      <c r="AU33" s="74"/>
      <c r="AV33" s="74"/>
      <c r="AW33" s="74"/>
      <c r="AX33" s="74"/>
      <c r="AY33" s="45"/>
    </row>
    <row r="34" spans="1:51" ht="21" hidden="1" x14ac:dyDescent="0.4">
      <c r="A34" s="14" t="s">
        <v>26</v>
      </c>
      <c r="B34" s="34" t="str">
        <f>IF(ISNA(MATCH($B$33,B3:B32,0)),"",INDEX($A$3:$A$32,MATCH($B$33,B3:B32,0)))</f>
        <v/>
      </c>
      <c r="C34" s="34" t="str">
        <f t="shared" ref="C34:J34" si="5">IF(ISNA(MATCH($B$33,C3:C32,0)),"",INDEX($A$3:$A$32,MATCH($B$33,C3:C32,0)))</f>
        <v/>
      </c>
      <c r="D34" s="34" t="str">
        <f t="shared" si="5"/>
        <v/>
      </c>
      <c r="E34" s="34" t="str">
        <f t="shared" si="5"/>
        <v/>
      </c>
      <c r="F34" s="34" t="str">
        <f t="shared" si="5"/>
        <v/>
      </c>
      <c r="G34" s="34" t="str">
        <f t="shared" si="5"/>
        <v/>
      </c>
      <c r="H34" s="34" t="str">
        <f t="shared" si="5"/>
        <v/>
      </c>
      <c r="I34" s="34" t="str">
        <f t="shared" si="5"/>
        <v/>
      </c>
      <c r="J34" s="37">
        <f t="shared" si="5"/>
        <v>30</v>
      </c>
      <c r="K34" s="43"/>
      <c r="L34" s="19" t="str">
        <f>IF(ISNA(MATCH($L$33,L3:L32,0)),"",INDEX($A$3:$A$32,MATCH($L$33,L3:L32,0)))</f>
        <v/>
      </c>
      <c r="M34" s="19" t="str">
        <f t="shared" ref="M34:T34" si="6">IF(ISNA(MATCH($L$33,M3:M32,0)),"",INDEX($A$3:$A$32,MATCH($L$33,M3:M32,0)))</f>
        <v/>
      </c>
      <c r="N34" s="19">
        <f t="shared" si="6"/>
        <v>6</v>
      </c>
      <c r="O34" s="19" t="str">
        <f t="shared" si="6"/>
        <v/>
      </c>
      <c r="P34" s="19" t="str">
        <f t="shared" si="6"/>
        <v/>
      </c>
      <c r="Q34" s="19" t="str">
        <f t="shared" si="6"/>
        <v/>
      </c>
      <c r="R34" s="19" t="str">
        <f t="shared" si="6"/>
        <v/>
      </c>
      <c r="S34" s="19" t="str">
        <f t="shared" si="6"/>
        <v/>
      </c>
      <c r="T34" s="19" t="str">
        <f t="shared" si="6"/>
        <v/>
      </c>
      <c r="U34" s="45"/>
      <c r="V34" s="19" t="str">
        <f>IF(ISNA(MATCH($V$33,V3:V32,0)),"",INDEX($A$3:$A$32,MATCH($V$33,V3:V32,0)))</f>
        <v/>
      </c>
      <c r="W34" s="19" t="str">
        <f t="shared" ref="W34:AD34" si="7">IF(ISNA(MATCH($V$33,W3:W32,0)),"",INDEX($A$3:$A$32,MATCH($V$33,W3:W32,0)))</f>
        <v/>
      </c>
      <c r="X34" s="19" t="str">
        <f t="shared" si="7"/>
        <v/>
      </c>
      <c r="Y34" s="19" t="str">
        <f t="shared" si="7"/>
        <v/>
      </c>
      <c r="Z34" s="19" t="str">
        <f t="shared" si="7"/>
        <v/>
      </c>
      <c r="AA34" s="19">
        <f t="shared" si="7"/>
        <v>8</v>
      </c>
      <c r="AB34" s="19" t="str">
        <f t="shared" si="7"/>
        <v/>
      </c>
      <c r="AC34" s="19" t="str">
        <f t="shared" si="7"/>
        <v/>
      </c>
      <c r="AD34" s="19" t="str">
        <f t="shared" si="7"/>
        <v/>
      </c>
      <c r="AE34" s="45"/>
      <c r="AF34" s="19" t="str">
        <f>IF(ISNA(MATCH($AF$33,AF3:AF32,0)),"",INDEX($A$3:$A$32,MATCH($AF$33,AF3:AF32,0)))</f>
        <v/>
      </c>
      <c r="AG34" s="19" t="str">
        <f t="shared" ref="AG34:AN34" si="8">IF(ISNA(MATCH($AF$33,AG3:AG32,0)),"",INDEX($A$3:$A$32,MATCH($AF$33,AG3:AG32,0)))</f>
        <v/>
      </c>
      <c r="AH34" s="19" t="str">
        <f t="shared" si="8"/>
        <v/>
      </c>
      <c r="AI34" s="19" t="str">
        <f t="shared" si="8"/>
        <v/>
      </c>
      <c r="AJ34" s="19" t="str">
        <f t="shared" si="8"/>
        <v/>
      </c>
      <c r="AK34" s="19" t="str">
        <f t="shared" si="8"/>
        <v/>
      </c>
      <c r="AL34" s="19" t="str">
        <f t="shared" si="8"/>
        <v/>
      </c>
      <c r="AM34" s="19">
        <f t="shared" si="8"/>
        <v>14</v>
      </c>
      <c r="AN34" s="19" t="str">
        <f t="shared" si="8"/>
        <v/>
      </c>
      <c r="AO34" s="45"/>
      <c r="AP34" s="19" t="str">
        <f>IF(ISNA(MATCH($AP$33,AP3:AP32,0)),"",INDEX($A$3:$A$32,MATCH($AP$33,AP3:AP32,0)))</f>
        <v/>
      </c>
      <c r="AQ34" s="19" t="str">
        <f t="shared" ref="AQ34:AX34" si="9">IF(ISNA(MATCH($AP$33,AQ3:AQ32,0)),"",INDEX($A$3:$A$32,MATCH($AP$33,AQ3:AQ32,0)))</f>
        <v/>
      </c>
      <c r="AR34" s="19" t="str">
        <f t="shared" si="9"/>
        <v/>
      </c>
      <c r="AS34" s="19" t="str">
        <f t="shared" si="9"/>
        <v/>
      </c>
      <c r="AT34" s="19" t="str">
        <f t="shared" si="9"/>
        <v/>
      </c>
      <c r="AU34" s="19" t="str">
        <f t="shared" si="9"/>
        <v/>
      </c>
      <c r="AV34" s="19" t="str">
        <f t="shared" si="9"/>
        <v/>
      </c>
      <c r="AW34" s="19">
        <f t="shared" si="9"/>
        <v>13</v>
      </c>
      <c r="AX34" s="19" t="str">
        <f t="shared" si="9"/>
        <v/>
      </c>
      <c r="AY34" s="45"/>
    </row>
    <row r="35" spans="1:51" ht="23.4" x14ac:dyDescent="0.4">
      <c r="A35" s="31" t="s">
        <v>25</v>
      </c>
      <c r="B35" s="26">
        <f>SUM(B34:J34)</f>
        <v>30</v>
      </c>
      <c r="C35" s="26" t="str" cm="1">
        <f t="array" ref="C35">INDEX(B2:J2,D35)</f>
        <v>I</v>
      </c>
      <c r="D35" s="39">
        <f>SUM(K3:K32)</f>
        <v>9</v>
      </c>
      <c r="E35" s="27">
        <f>VLOOKUP(C35,Thrusters[],MATCH("PropellerD_m",Thrusters[#Headers],0))</f>
        <v>5.5</v>
      </c>
      <c r="F35" s="28" t="s">
        <v>27</v>
      </c>
      <c r="G35" s="29">
        <f>VLOOKUP(C35,Thrusters[],MATCH("Power_kW",Thrusters[#Headers],0))</f>
        <v>5500</v>
      </c>
      <c r="H35" s="30" t="s">
        <v>28</v>
      </c>
      <c r="I35" s="39"/>
      <c r="J35" s="39"/>
      <c r="K35" s="43"/>
      <c r="L35" s="40">
        <f>SUM(L34:T34)</f>
        <v>6</v>
      </c>
      <c r="M35" s="26" t="str" cm="1">
        <f t="array" ref="M35">INDEX(L2:T2,N35)</f>
        <v>C</v>
      </c>
      <c r="N35" s="39">
        <f>SUM(U3:U32)</f>
        <v>3</v>
      </c>
      <c r="O35" s="27">
        <f>VLOOKUP(M35,Thrusters[],MATCH("PropellerD_m",Thrusters[#Headers],0))</f>
        <v>3.8</v>
      </c>
      <c r="P35" s="28" t="s">
        <v>27</v>
      </c>
      <c r="Q35" s="29">
        <f>VLOOKUP(M35,Thrusters[],MATCH("Power_kW",Thrusters[#Headers],0))</f>
        <v>4800</v>
      </c>
      <c r="R35" s="30" t="s">
        <v>28</v>
      </c>
      <c r="S35" s="39"/>
      <c r="T35" s="39"/>
      <c r="U35" s="45"/>
      <c r="V35" s="40">
        <f>SUM(V34:AD34)</f>
        <v>8</v>
      </c>
      <c r="W35" s="26" t="str" cm="1">
        <f t="array" ref="W35">INDEX(V2:AD2,X35)</f>
        <v>F</v>
      </c>
      <c r="X35" s="39">
        <f>SUM(AE3:AE32)</f>
        <v>6</v>
      </c>
      <c r="Y35" s="27">
        <f>VLOOKUP(W35,Thrusters[],MATCH("PropellerD_m",Thrusters[#Headers],0))</f>
        <v>4.0999999999999996</v>
      </c>
      <c r="Z35" s="28" t="s">
        <v>27</v>
      </c>
      <c r="AA35" s="29">
        <f>VLOOKUP(W35,Thrusters[],MATCH("Power_kW",Thrusters[#Headers],0))</f>
        <v>3200</v>
      </c>
      <c r="AB35" s="30" t="s">
        <v>28</v>
      </c>
      <c r="AC35" s="39"/>
      <c r="AD35" s="39"/>
      <c r="AE35" s="45"/>
      <c r="AF35" s="40">
        <f>SUM(AF34:AN34)</f>
        <v>14</v>
      </c>
      <c r="AG35" s="26" t="str" cm="1">
        <f t="array" ref="AG35">INDEX(AF2:AN2,AH35)</f>
        <v>H</v>
      </c>
      <c r="AH35" s="39">
        <f>SUM(AO3:AO32)</f>
        <v>8</v>
      </c>
      <c r="AI35" s="27">
        <f>VLOOKUP(AG35,Thrusters[],MATCH("PropellerD_m",Thrusters[#Headers],0))</f>
        <v>5</v>
      </c>
      <c r="AJ35" s="28" t="s">
        <v>27</v>
      </c>
      <c r="AK35" s="29">
        <f>VLOOKUP(AG35,Thrusters[],MATCH("Power_kW",Thrusters[#Headers],0))</f>
        <v>4500</v>
      </c>
      <c r="AL35" s="30" t="s">
        <v>28</v>
      </c>
      <c r="AM35" s="39"/>
      <c r="AN35" s="39"/>
      <c r="AO35" s="45"/>
      <c r="AP35" s="40">
        <f>SUM(AP34:AX34)</f>
        <v>13</v>
      </c>
      <c r="AQ35" s="26" t="str" cm="1">
        <f t="array" ref="AQ35">INDEX(AP2:AX2,AR35)</f>
        <v>H</v>
      </c>
      <c r="AR35" s="39">
        <f>SUM(AY3:AY32)</f>
        <v>8</v>
      </c>
      <c r="AS35" s="27">
        <f>VLOOKUP(AQ35,Thrusters[],MATCH("PropellerD_m",Thrusters[#Headers],0))</f>
        <v>5</v>
      </c>
      <c r="AT35" s="28" t="s">
        <v>27</v>
      </c>
      <c r="AU35" s="29">
        <f>VLOOKUP(AQ35,Thrusters[],MATCH("Power_kW",Thrusters[#Headers],0))</f>
        <v>4500</v>
      </c>
      <c r="AV35" s="30" t="s">
        <v>28</v>
      </c>
      <c r="AW35" s="39"/>
      <c r="AX35" s="39"/>
      <c r="AY35" s="45"/>
    </row>
    <row r="36" spans="1:51" ht="36.6" x14ac:dyDescent="0.4">
      <c r="A36" s="22" t="s">
        <v>23</v>
      </c>
      <c r="B36" s="66" cm="1">
        <f t="array" ref="B36">INDEX(B3:J32,$L$35,$N$35)</f>
        <v>0.80138711010392361</v>
      </c>
      <c r="C36" s="66"/>
      <c r="D36" s="66"/>
      <c r="E36" s="66"/>
      <c r="F36" s="66"/>
      <c r="G36" s="66"/>
      <c r="H36" s="66"/>
      <c r="I36" s="66"/>
      <c r="J36" s="67"/>
      <c r="K36" s="43"/>
      <c r="L36" s="68" cm="1">
        <f t="array" ref="L36">INDEX(L3:T32,$L$35,$N$35)</f>
        <v>7.383</v>
      </c>
      <c r="M36" s="69"/>
      <c r="N36" s="69"/>
      <c r="O36" s="69"/>
      <c r="P36" s="69"/>
      <c r="Q36" s="69"/>
      <c r="R36" s="69"/>
      <c r="S36" s="69"/>
      <c r="T36" s="70"/>
      <c r="U36" s="45"/>
      <c r="V36" s="71" cm="1">
        <f t="array" ref="V36">INDEX(V3:AD32,$L$35,$N$35)</f>
        <v>39.58351633004407</v>
      </c>
      <c r="W36" s="72"/>
      <c r="X36" s="72"/>
      <c r="Y36" s="72"/>
      <c r="Z36" s="72"/>
      <c r="AA36" s="72"/>
      <c r="AB36" s="72"/>
      <c r="AC36" s="72"/>
      <c r="AD36" s="73"/>
      <c r="AE36" s="45"/>
      <c r="AF36" s="74" cm="1">
        <f t="array" ref="AF36">INDEX(AF3:AN32,$L$35,$N$35)</f>
        <v>334.79690249726787</v>
      </c>
      <c r="AG36" s="74"/>
      <c r="AH36" s="74"/>
      <c r="AI36" s="74"/>
      <c r="AJ36" s="74"/>
      <c r="AK36" s="74"/>
      <c r="AL36" s="74"/>
      <c r="AM36" s="74"/>
      <c r="AN36" s="74"/>
      <c r="AO36" s="45"/>
      <c r="AP36" s="74" cm="1">
        <f t="array" ref="AP36">INDEX(AP3:AX32,$L$35,$N$35)</f>
        <v>309.61290879932039</v>
      </c>
      <c r="AQ36" s="74"/>
      <c r="AR36" s="74"/>
      <c r="AS36" s="74"/>
      <c r="AT36" s="74"/>
      <c r="AU36" s="74"/>
      <c r="AV36" s="74"/>
      <c r="AW36" s="74"/>
      <c r="AX36" s="74"/>
      <c r="AY36" s="45"/>
    </row>
    <row r="37" spans="1:51" ht="36.6" x14ac:dyDescent="0.4">
      <c r="A37" s="22" t="s">
        <v>24</v>
      </c>
      <c r="B37" s="66" cm="1">
        <f t="array" ref="B37">INDEX(B3:J32,$V$35,$X$35)</f>
        <v>0.6432395276435362</v>
      </c>
      <c r="C37" s="66"/>
      <c r="D37" s="66"/>
      <c r="E37" s="66"/>
      <c r="F37" s="66"/>
      <c r="G37" s="66"/>
      <c r="H37" s="66"/>
      <c r="I37" s="66"/>
      <c r="J37" s="67"/>
      <c r="K37" s="43"/>
      <c r="L37" s="68" cm="1">
        <f t="array" ref="L37">INDEX(L3:T32,$V$35,$X$35)</f>
        <v>9.4160000000000004</v>
      </c>
      <c r="M37" s="69"/>
      <c r="N37" s="69"/>
      <c r="O37" s="69"/>
      <c r="P37" s="69"/>
      <c r="Q37" s="69"/>
      <c r="R37" s="69"/>
      <c r="S37" s="69"/>
      <c r="T37" s="70"/>
      <c r="U37" s="45"/>
      <c r="V37" s="71" cm="1">
        <f t="array" ref="V37">INDEX(V3:AD32,$V$35,$X$35)</f>
        <v>27.75740643033317</v>
      </c>
      <c r="W37" s="72"/>
      <c r="X37" s="72"/>
      <c r="Y37" s="72"/>
      <c r="Z37" s="72"/>
      <c r="AA37" s="72"/>
      <c r="AB37" s="72"/>
      <c r="AC37" s="72"/>
      <c r="AD37" s="73"/>
      <c r="AE37" s="45"/>
      <c r="AF37" s="74" cm="1">
        <f t="array" ref="AF37">INDEX(AF3:AN32,$V$35,$X$35)</f>
        <v>215.21162760781522</v>
      </c>
      <c r="AG37" s="74"/>
      <c r="AH37" s="74"/>
      <c r="AI37" s="74"/>
      <c r="AJ37" s="74"/>
      <c r="AK37" s="74"/>
      <c r="AL37" s="74"/>
      <c r="AM37" s="74"/>
      <c r="AN37" s="74"/>
      <c r="AO37" s="45"/>
      <c r="AP37" s="74" cm="1">
        <f t="array" ref="AP37">INDEX(AP3:AX32,$V$35,$X$35)</f>
        <v>199.65673067744453</v>
      </c>
      <c r="AQ37" s="74"/>
      <c r="AR37" s="74"/>
      <c r="AS37" s="74"/>
      <c r="AT37" s="74"/>
      <c r="AU37" s="74"/>
      <c r="AV37" s="74"/>
      <c r="AW37" s="74"/>
      <c r="AX37" s="74"/>
      <c r="AY37" s="45"/>
    </row>
    <row r="38" spans="1:51" ht="36.6" x14ac:dyDescent="0.4">
      <c r="A38" s="22" t="s">
        <v>41</v>
      </c>
      <c r="B38" s="66" cm="1">
        <f t="array" ref="B38">INDEX(B3:J32,$AF$35,$AH$35)</f>
        <v>0.39871957009856923</v>
      </c>
      <c r="C38" s="66"/>
      <c r="D38" s="66"/>
      <c r="E38" s="66"/>
      <c r="F38" s="66"/>
      <c r="G38" s="66"/>
      <c r="H38" s="66"/>
      <c r="I38" s="66"/>
      <c r="J38" s="67"/>
      <c r="K38" s="43"/>
      <c r="L38" s="68" cm="1">
        <f t="array" ref="L38">INDEX(L3:T32,$AF$35,$AH$35)</f>
        <v>24.716999999999999</v>
      </c>
      <c r="M38" s="69"/>
      <c r="N38" s="69"/>
      <c r="O38" s="69"/>
      <c r="P38" s="69"/>
      <c r="Q38" s="69"/>
      <c r="R38" s="69"/>
      <c r="S38" s="69"/>
      <c r="T38" s="70"/>
      <c r="U38" s="45"/>
      <c r="V38" s="71" cm="1">
        <f t="array" ref="V38">INDEX(V3:AD32,$AF$35,$AH$35)</f>
        <v>42.961137663997022</v>
      </c>
      <c r="W38" s="72"/>
      <c r="X38" s="72"/>
      <c r="Y38" s="72"/>
      <c r="Z38" s="72"/>
      <c r="AA38" s="72"/>
      <c r="AB38" s="72"/>
      <c r="AC38" s="72"/>
      <c r="AD38" s="73"/>
      <c r="AE38" s="45"/>
      <c r="AF38" s="71" cm="1">
        <f t="array" ref="AF38">INDEX(AF3:AN32,$AF$35,$AH$35)</f>
        <v>164.55182897255725</v>
      </c>
      <c r="AG38" s="72"/>
      <c r="AH38" s="72"/>
      <c r="AI38" s="72"/>
      <c r="AJ38" s="72"/>
      <c r="AK38" s="72"/>
      <c r="AL38" s="72"/>
      <c r="AM38" s="72"/>
      <c r="AN38" s="73"/>
      <c r="AO38" s="45"/>
      <c r="AP38" s="71" cm="1">
        <f t="array" ref="AP38">INDEX(AP3:AX32,$AP$35,$AR$35)</f>
        <v>154.57192822371746</v>
      </c>
      <c r="AQ38" s="72"/>
      <c r="AR38" s="72"/>
      <c r="AS38" s="72"/>
      <c r="AT38" s="72"/>
      <c r="AU38" s="72"/>
      <c r="AV38" s="72"/>
      <c r="AW38" s="72"/>
      <c r="AX38" s="73"/>
      <c r="AY38" s="45"/>
    </row>
    <row r="39" spans="1:51" ht="36.6" x14ac:dyDescent="0.4">
      <c r="A39" s="22" t="s">
        <v>51</v>
      </c>
      <c r="B39" s="66" cm="1">
        <f t="array" ref="B39">INDEX(B3:J32,'Thruster Types'!$B$14,'Thruster Types'!$C$14)</f>
        <v>0.47177135755726268</v>
      </c>
      <c r="C39" s="66"/>
      <c r="D39" s="66"/>
      <c r="E39" s="66"/>
      <c r="F39" s="66"/>
      <c r="G39" s="66"/>
      <c r="H39" s="66"/>
      <c r="I39" s="66"/>
      <c r="J39" s="67"/>
      <c r="K39" s="43"/>
      <c r="L39" s="68" cm="1">
        <f t="array" ref="L39">INDEX(L3:T32,'Thruster Types'!$B$14,'Thruster Types'!$C$14)</f>
        <v>17.655000000000001</v>
      </c>
      <c r="M39" s="69"/>
      <c r="N39" s="69"/>
      <c r="O39" s="69"/>
      <c r="P39" s="69"/>
      <c r="Q39" s="69"/>
      <c r="R39" s="69"/>
      <c r="S39" s="69"/>
      <c r="T39" s="70"/>
      <c r="U39" s="45"/>
      <c r="V39" s="71" cm="1">
        <f t="array" ref="V39">INDEX(V3:AD32,'Thruster Types'!$B$14,'Thruster Types'!$C$14)</f>
        <v>34.974599366792063</v>
      </c>
      <c r="W39" s="72"/>
      <c r="X39" s="72"/>
      <c r="Y39" s="72"/>
      <c r="Z39" s="72"/>
      <c r="AA39" s="72"/>
      <c r="AB39" s="72"/>
      <c r="AC39" s="72"/>
      <c r="AD39" s="73"/>
      <c r="AE39" s="45"/>
      <c r="AF39" s="71" cm="1">
        <f t="array" ref="AF39">INDEX(AF3:AN32,'Thruster Types'!$B$14,'Thruster Types'!$C$14)</f>
        <v>168.27325738968261</v>
      </c>
      <c r="AG39" s="72"/>
      <c r="AH39" s="72"/>
      <c r="AI39" s="72"/>
      <c r="AJ39" s="72"/>
      <c r="AK39" s="72"/>
      <c r="AL39" s="72"/>
      <c r="AM39" s="72"/>
      <c r="AN39" s="73"/>
      <c r="AO39" s="45"/>
      <c r="AP39" s="71" cm="1">
        <f t="array" ref="AP39">INDEX(AP3:AX32,'Thruster Types'!$B$14,'Thruster Types'!$C$14)</f>
        <v>157.27693728651741</v>
      </c>
      <c r="AQ39" s="72"/>
      <c r="AR39" s="72"/>
      <c r="AS39" s="72"/>
      <c r="AT39" s="72"/>
      <c r="AU39" s="72"/>
      <c r="AV39" s="72"/>
      <c r="AW39" s="72"/>
      <c r="AX39" s="73"/>
      <c r="AY39" s="45"/>
    </row>
  </sheetData>
  <mergeCells count="31">
    <mergeCell ref="B39:J39"/>
    <mergeCell ref="L39:T39"/>
    <mergeCell ref="V39:AD39"/>
    <mergeCell ref="AF39:AN39"/>
    <mergeCell ref="AP39:AX39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  <mergeCell ref="AF1:AN1"/>
    <mergeCell ref="AP1:AX1"/>
    <mergeCell ref="AF33:AN33"/>
    <mergeCell ref="AP33:AX33"/>
    <mergeCell ref="AF36:AN36"/>
    <mergeCell ref="AP36:AX36"/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</mergeCells>
  <conditionalFormatting sqref="L3:T32">
    <cfRule type="cellIs" dxfId="16" priority="13" operator="equal">
      <formula>$L$33</formula>
    </cfRule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15" priority="7" operator="greaterThan">
      <formula>1</formula>
    </cfRule>
    <cfRule type="cellIs" dxfId="14" priority="8" operator="equal">
      <formula>$B$33</formula>
    </cfRule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ellIs" dxfId="13" priority="5" operator="equal">
      <formula>$V$33</formula>
    </cfRule>
  </conditionalFormatting>
  <conditionalFormatting sqref="AF3:AN32">
    <cfRule type="cellIs" dxfId="12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11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11:K32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Y39"/>
  <sheetViews>
    <sheetView zoomScale="50" zoomScaleNormal="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C38" sqref="BC38"/>
    </sheetView>
  </sheetViews>
  <sheetFormatPr defaultRowHeight="14.4" x14ac:dyDescent="0.3"/>
  <cols>
    <col min="1" max="1" width="24.6640625" customWidth="1"/>
    <col min="11" max="11" width="2.6640625" style="18" customWidth="1"/>
    <col min="12" max="20" width="0" hidden="1" customWidth="1"/>
    <col min="21" max="21" width="2.6640625" hidden="1" customWidth="1"/>
    <col min="22" max="30" width="0" hidden="1" customWidth="1"/>
    <col min="31" max="31" width="2.6640625" hidden="1" customWidth="1"/>
    <col min="41" max="41" width="2.6640625" customWidth="1"/>
    <col min="51" max="51" width="2.6640625" customWidth="1"/>
  </cols>
  <sheetData>
    <row r="1" spans="1:51" s="33" customFormat="1" ht="18" x14ac:dyDescent="0.35">
      <c r="A1" s="79" t="s">
        <v>16</v>
      </c>
      <c r="B1" s="80" t="s">
        <v>32</v>
      </c>
      <c r="C1" s="80"/>
      <c r="D1" s="80"/>
      <c r="E1" s="80"/>
      <c r="F1" s="80"/>
      <c r="G1" s="80"/>
      <c r="H1" s="80"/>
      <c r="I1" s="80"/>
      <c r="J1" s="80"/>
      <c r="K1" s="41"/>
      <c r="L1" s="80" t="s">
        <v>17</v>
      </c>
      <c r="M1" s="80"/>
      <c r="N1" s="80"/>
      <c r="O1" s="80"/>
      <c r="P1" s="80"/>
      <c r="Q1" s="80"/>
      <c r="R1" s="80"/>
      <c r="S1" s="80"/>
      <c r="T1" s="80"/>
      <c r="U1" s="44"/>
      <c r="V1" s="80" t="s">
        <v>29</v>
      </c>
      <c r="W1" s="80"/>
      <c r="X1" s="80"/>
      <c r="Y1" s="80"/>
      <c r="Z1" s="80"/>
      <c r="AA1" s="80"/>
      <c r="AB1" s="80"/>
      <c r="AC1" s="80"/>
      <c r="AD1" s="80"/>
      <c r="AE1" s="44"/>
      <c r="AF1" s="81" t="s">
        <v>33</v>
      </c>
      <c r="AG1" s="81"/>
      <c r="AH1" s="81"/>
      <c r="AI1" s="81"/>
      <c r="AJ1" s="81"/>
      <c r="AK1" s="81"/>
      <c r="AL1" s="81"/>
      <c r="AM1" s="81"/>
      <c r="AN1" s="81"/>
      <c r="AO1" s="13"/>
      <c r="AP1" s="81" t="s">
        <v>34</v>
      </c>
      <c r="AQ1" s="81"/>
      <c r="AR1" s="81"/>
      <c r="AS1" s="81"/>
      <c r="AT1" s="81"/>
      <c r="AU1" s="81"/>
      <c r="AV1" s="81"/>
      <c r="AW1" s="81"/>
      <c r="AX1" s="81"/>
      <c r="AY1" s="13"/>
    </row>
    <row r="2" spans="1:51" x14ac:dyDescent="0.3">
      <c r="A2" s="79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42"/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13"/>
      <c r="V2" s="7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7" t="s">
        <v>15</v>
      </c>
      <c r="AE2" s="13"/>
      <c r="AF2" s="7" t="s">
        <v>7</v>
      </c>
      <c r="AG2" s="7" t="s">
        <v>8</v>
      </c>
      <c r="AH2" s="7" t="s">
        <v>9</v>
      </c>
      <c r="AI2" s="7" t="s">
        <v>10</v>
      </c>
      <c r="AJ2" s="7" t="s">
        <v>11</v>
      </c>
      <c r="AK2" s="7" t="s">
        <v>12</v>
      </c>
      <c r="AL2" s="7" t="s">
        <v>13</v>
      </c>
      <c r="AM2" s="7" t="s">
        <v>14</v>
      </c>
      <c r="AN2" s="7" t="s">
        <v>15</v>
      </c>
      <c r="AO2" s="13"/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13"/>
    </row>
    <row r="3" spans="1:51" x14ac:dyDescent="0.3">
      <c r="A3" s="9">
        <v>1</v>
      </c>
      <c r="B3" s="51" t="e">
        <v>#N/A</v>
      </c>
      <c r="C3" s="52" t="e">
        <v>#N/A</v>
      </c>
      <c r="D3" s="52" t="e">
        <v>#N/A</v>
      </c>
      <c r="E3" s="52" t="e">
        <v>#N/A</v>
      </c>
      <c r="F3" s="52" t="e">
        <v>#N/A</v>
      </c>
      <c r="G3" s="52" t="e">
        <v>#N/A</v>
      </c>
      <c r="H3" s="52" t="e">
        <v>#N/A</v>
      </c>
      <c r="I3" s="52" t="e">
        <v>#N/A</v>
      </c>
      <c r="J3" s="52" t="e">
        <v>#N/A</v>
      </c>
      <c r="K3" s="16" t="str">
        <f t="shared" ref="K3:K31" si="0">IF(ISNA(MATCH($B$33,B3:J3,0)),"",MATCH($B$33,B3:J3,0))</f>
        <v/>
      </c>
      <c r="L3" s="20" t="e">
        <v>#N/A</v>
      </c>
      <c r="M3" s="20" t="e">
        <v>#N/A</v>
      </c>
      <c r="N3" s="20" t="e">
        <v>#N/A</v>
      </c>
      <c r="O3" s="20" t="e">
        <v>#N/A</v>
      </c>
      <c r="P3" s="20" t="e">
        <v>#N/A</v>
      </c>
      <c r="Q3" s="20" t="e">
        <v>#N/A</v>
      </c>
      <c r="R3" s="20" t="e">
        <v>#N/A</v>
      </c>
      <c r="S3" s="20" t="e">
        <v>#N/A</v>
      </c>
      <c r="T3" s="20" t="e">
        <v>#N/A</v>
      </c>
      <c r="U3" s="16" t="str">
        <f t="shared" ref="U3:U31" si="1">IF(ISNA(MATCH($L$33,L3:T3,0)),"",MATCH($L$33,L3:T3,0))</f>
        <v/>
      </c>
      <c r="V3" s="47" t="e">
        <v>#N/A</v>
      </c>
      <c r="W3" s="47" t="e">
        <v>#N/A</v>
      </c>
      <c r="X3" s="47" t="e">
        <v>#N/A</v>
      </c>
      <c r="Y3" s="47" t="e">
        <v>#N/A</v>
      </c>
      <c r="Z3" s="47" t="e">
        <v>#N/A</v>
      </c>
      <c r="AA3" s="47" t="e">
        <v>#N/A</v>
      </c>
      <c r="AB3" s="47" t="e">
        <v>#N/A</v>
      </c>
      <c r="AC3" s="47" t="e">
        <v>#N/A</v>
      </c>
      <c r="AD3" s="47" t="e">
        <v>#N/A</v>
      </c>
      <c r="AE3" s="16" t="str">
        <f>IF(ISNA(MATCH($V$33,V3:AD3,0)),"",MATCH($V$33,V3:AD3,0))</f>
        <v/>
      </c>
      <c r="AF3" s="47" t="e">
        <v>#N/A</v>
      </c>
      <c r="AG3" s="47" t="e">
        <v>#N/A</v>
      </c>
      <c r="AH3" s="47" t="e">
        <v>#N/A</v>
      </c>
      <c r="AI3" s="47" t="e">
        <v>#N/A</v>
      </c>
      <c r="AJ3" s="47" t="e">
        <v>#N/A</v>
      </c>
      <c r="AK3" s="47" t="e">
        <v>#N/A</v>
      </c>
      <c r="AL3" s="47" t="e">
        <v>#N/A</v>
      </c>
      <c r="AM3" s="47" t="e">
        <v>#N/A</v>
      </c>
      <c r="AN3" s="47" t="e">
        <v>#N/A</v>
      </c>
      <c r="AO3" s="16" t="str">
        <f>IF(ISNA(MATCH($AF$33,AF3:AN3,0)),"",MATCH($AF$33,AF3:AN3,0))</f>
        <v/>
      </c>
      <c r="AP3" s="47" t="e">
        <v>#N/A</v>
      </c>
      <c r="AQ3" s="47" t="e">
        <v>#N/A</v>
      </c>
      <c r="AR3" s="47" t="e">
        <v>#N/A</v>
      </c>
      <c r="AS3" s="47" t="e">
        <v>#N/A</v>
      </c>
      <c r="AT3" s="47" t="e">
        <v>#N/A</v>
      </c>
      <c r="AU3" s="47" t="e">
        <v>#N/A</v>
      </c>
      <c r="AV3" s="47" t="e">
        <v>#N/A</v>
      </c>
      <c r="AW3" s="47" t="e">
        <v>#N/A</v>
      </c>
      <c r="AX3" s="47" t="e">
        <v>#N/A</v>
      </c>
      <c r="AY3" s="16" t="str">
        <f>IF(ISNA(MATCH($AP$33,AP3:AX3,0)),"",MATCH($AP$33,AP3:AX3,0))</f>
        <v/>
      </c>
    </row>
    <row r="4" spans="1:51" x14ac:dyDescent="0.3">
      <c r="A4" s="9">
        <v>2</v>
      </c>
      <c r="B4" s="51" t="e">
        <v>#N/A</v>
      </c>
      <c r="C4" s="52" t="e">
        <v>#N/A</v>
      </c>
      <c r="D4" s="52" t="e">
        <v>#N/A</v>
      </c>
      <c r="E4" s="52" t="e">
        <v>#N/A</v>
      </c>
      <c r="F4" s="52" t="e">
        <v>#N/A</v>
      </c>
      <c r="G4" s="52" t="e">
        <v>#N/A</v>
      </c>
      <c r="H4" s="52" t="e">
        <v>#N/A</v>
      </c>
      <c r="I4" s="52" t="e">
        <v>#N/A</v>
      </c>
      <c r="J4" s="52" t="e">
        <v>#N/A</v>
      </c>
      <c r="K4" s="16" t="str">
        <f t="shared" si="0"/>
        <v/>
      </c>
      <c r="L4" s="20" t="e">
        <v>#N/A</v>
      </c>
      <c r="M4" s="20" t="e">
        <v>#N/A</v>
      </c>
      <c r="N4" s="20" t="e">
        <v>#N/A</v>
      </c>
      <c r="O4" s="20" t="e">
        <v>#N/A</v>
      </c>
      <c r="P4" s="20" t="e">
        <v>#N/A</v>
      </c>
      <c r="Q4" s="20" t="e">
        <v>#N/A</v>
      </c>
      <c r="R4" s="20" t="e">
        <v>#N/A</v>
      </c>
      <c r="S4" s="20" t="e">
        <v>#N/A</v>
      </c>
      <c r="T4" s="20" t="e">
        <v>#N/A</v>
      </c>
      <c r="U4" s="16" t="str">
        <f t="shared" si="1"/>
        <v/>
      </c>
      <c r="V4" s="47" t="e">
        <v>#N/A</v>
      </c>
      <c r="W4" s="47" t="e">
        <v>#N/A</v>
      </c>
      <c r="X4" s="47" t="e">
        <v>#N/A</v>
      </c>
      <c r="Y4" s="47" t="e">
        <v>#N/A</v>
      </c>
      <c r="Z4" s="47" t="e">
        <v>#N/A</v>
      </c>
      <c r="AA4" s="47" t="e">
        <v>#N/A</v>
      </c>
      <c r="AB4" s="47" t="e">
        <v>#N/A</v>
      </c>
      <c r="AC4" s="47" t="e">
        <v>#N/A</v>
      </c>
      <c r="AD4" s="47" t="e">
        <v>#N/A</v>
      </c>
      <c r="AE4" s="16" t="str">
        <f t="shared" ref="AE4:AE32" si="2">IF(ISNA(MATCH($V$33,V4:AD4,0)),"",MATCH($V$33,V4:AD4,0))</f>
        <v/>
      </c>
      <c r="AF4" s="47" t="e">
        <v>#N/A</v>
      </c>
      <c r="AG4" s="47" t="e">
        <v>#N/A</v>
      </c>
      <c r="AH4" s="47" t="e">
        <v>#N/A</v>
      </c>
      <c r="AI4" s="47" t="e">
        <v>#N/A</v>
      </c>
      <c r="AJ4" s="47" t="e">
        <v>#N/A</v>
      </c>
      <c r="AK4" s="47" t="e">
        <v>#N/A</v>
      </c>
      <c r="AL4" s="47" t="e">
        <v>#N/A</v>
      </c>
      <c r="AM4" s="47" t="e">
        <v>#N/A</v>
      </c>
      <c r="AN4" s="47" t="e">
        <v>#N/A</v>
      </c>
      <c r="AO4" s="16" t="str">
        <f t="shared" ref="AO4:AO32" si="3">IF(ISNA(MATCH($AF$33,AF4:AN4,0)),"",MATCH($AF$33,AF4:AN4,0))</f>
        <v/>
      </c>
      <c r="AP4" s="47" t="e">
        <v>#N/A</v>
      </c>
      <c r="AQ4" s="47" t="e">
        <v>#N/A</v>
      </c>
      <c r="AR4" s="47" t="e">
        <v>#N/A</v>
      </c>
      <c r="AS4" s="47" t="e">
        <v>#N/A</v>
      </c>
      <c r="AT4" s="47" t="e">
        <v>#N/A</v>
      </c>
      <c r="AU4" s="47" t="e">
        <v>#N/A</v>
      </c>
      <c r="AV4" s="47" t="e">
        <v>#N/A</v>
      </c>
      <c r="AW4" s="47" t="e">
        <v>#N/A</v>
      </c>
      <c r="AX4" s="47" t="e">
        <v>#N/A</v>
      </c>
      <c r="AY4" s="16" t="str">
        <f t="shared" ref="AY4:AY32" si="4">IF(ISNA(MATCH($AP$33,AP4:AX4,0)),"",MATCH($AP$33,AP4:AX4,0))</f>
        <v/>
      </c>
    </row>
    <row r="5" spans="1:51" x14ac:dyDescent="0.3">
      <c r="A5" s="9">
        <v>3</v>
      </c>
      <c r="B5" s="51" t="e">
        <v>#N/A</v>
      </c>
      <c r="C5" s="52" t="e">
        <v>#N/A</v>
      </c>
      <c r="D5" s="52" t="e">
        <v>#N/A</v>
      </c>
      <c r="E5" s="52" t="e">
        <v>#N/A</v>
      </c>
      <c r="F5" s="52" t="e">
        <v>#N/A</v>
      </c>
      <c r="G5" s="52" t="e">
        <v>#N/A</v>
      </c>
      <c r="H5" s="52" t="e">
        <v>#N/A</v>
      </c>
      <c r="I5" s="52" t="e">
        <v>#N/A</v>
      </c>
      <c r="J5" s="52" t="e">
        <v>#N/A</v>
      </c>
      <c r="K5" s="16" t="str">
        <f t="shared" si="0"/>
        <v/>
      </c>
      <c r="L5" s="20" t="e">
        <v>#N/A</v>
      </c>
      <c r="M5" s="20" t="e">
        <v>#N/A</v>
      </c>
      <c r="N5" s="20" t="e">
        <v>#N/A</v>
      </c>
      <c r="O5" s="20" t="e">
        <v>#N/A</v>
      </c>
      <c r="P5" s="20" t="e">
        <v>#N/A</v>
      </c>
      <c r="Q5" s="20" t="e">
        <v>#N/A</v>
      </c>
      <c r="R5" s="20" t="e">
        <v>#N/A</v>
      </c>
      <c r="S5" s="20" t="e">
        <v>#N/A</v>
      </c>
      <c r="T5" s="20" t="e">
        <v>#N/A</v>
      </c>
      <c r="U5" s="16" t="str">
        <f t="shared" si="1"/>
        <v/>
      </c>
      <c r="V5" s="47" t="e">
        <v>#N/A</v>
      </c>
      <c r="W5" s="47" t="e">
        <v>#N/A</v>
      </c>
      <c r="X5" s="47" t="e">
        <v>#N/A</v>
      </c>
      <c r="Y5" s="47" t="e">
        <v>#N/A</v>
      </c>
      <c r="Z5" s="47" t="e">
        <v>#N/A</v>
      </c>
      <c r="AA5" s="47" t="e">
        <v>#N/A</v>
      </c>
      <c r="AB5" s="47" t="e">
        <v>#N/A</v>
      </c>
      <c r="AC5" s="47" t="e">
        <v>#N/A</v>
      </c>
      <c r="AD5" s="47" t="e">
        <v>#N/A</v>
      </c>
      <c r="AE5" s="16" t="str">
        <f t="shared" si="2"/>
        <v/>
      </c>
      <c r="AF5" s="47" t="e">
        <v>#N/A</v>
      </c>
      <c r="AG5" s="47" t="e">
        <v>#N/A</v>
      </c>
      <c r="AH5" s="47" t="e">
        <v>#N/A</v>
      </c>
      <c r="AI5" s="47" t="e">
        <v>#N/A</v>
      </c>
      <c r="AJ5" s="47" t="e">
        <v>#N/A</v>
      </c>
      <c r="AK5" s="47" t="e">
        <v>#N/A</v>
      </c>
      <c r="AL5" s="47" t="e">
        <v>#N/A</v>
      </c>
      <c r="AM5" s="47" t="e">
        <v>#N/A</v>
      </c>
      <c r="AN5" s="47" t="e">
        <v>#N/A</v>
      </c>
      <c r="AO5" s="16" t="str">
        <f t="shared" si="3"/>
        <v/>
      </c>
      <c r="AP5" s="47" t="e">
        <v>#N/A</v>
      </c>
      <c r="AQ5" s="47" t="e">
        <v>#N/A</v>
      </c>
      <c r="AR5" s="47" t="e">
        <v>#N/A</v>
      </c>
      <c r="AS5" s="47" t="e">
        <v>#N/A</v>
      </c>
      <c r="AT5" s="47" t="e">
        <v>#N/A</v>
      </c>
      <c r="AU5" s="47" t="e">
        <v>#N/A</v>
      </c>
      <c r="AV5" s="47" t="e">
        <v>#N/A</v>
      </c>
      <c r="AW5" s="47" t="e">
        <v>#N/A</v>
      </c>
      <c r="AX5" s="47" t="e">
        <v>#N/A</v>
      </c>
      <c r="AY5" s="16" t="str">
        <f t="shared" si="4"/>
        <v/>
      </c>
    </row>
    <row r="6" spans="1:51" x14ac:dyDescent="0.3">
      <c r="A6" s="9">
        <v>4</v>
      </c>
      <c r="B6" s="51" t="e">
        <v>#N/A</v>
      </c>
      <c r="C6" s="52" t="e">
        <v>#N/A</v>
      </c>
      <c r="D6" s="52" t="e">
        <v>#N/A</v>
      </c>
      <c r="E6" s="52" t="e">
        <v>#N/A</v>
      </c>
      <c r="F6" s="52" t="e">
        <v>#N/A</v>
      </c>
      <c r="G6" s="52" t="e">
        <v>#N/A</v>
      </c>
      <c r="H6" s="52" t="e">
        <v>#N/A</v>
      </c>
      <c r="I6" s="52" t="e">
        <v>#N/A</v>
      </c>
      <c r="J6" s="52">
        <v>0.80419318146622221</v>
      </c>
      <c r="K6" s="16" t="str">
        <f t="shared" si="0"/>
        <v/>
      </c>
      <c r="L6" s="20" t="e">
        <v>#N/A</v>
      </c>
      <c r="M6" s="20" t="e">
        <v>#N/A</v>
      </c>
      <c r="N6" s="20" t="e">
        <v>#N/A</v>
      </c>
      <c r="O6" s="20" t="e">
        <v>#N/A</v>
      </c>
      <c r="P6" s="20" t="e">
        <v>#N/A</v>
      </c>
      <c r="Q6" s="20" t="e">
        <v>#N/A</v>
      </c>
      <c r="R6" s="20" t="e">
        <v>#N/A</v>
      </c>
      <c r="S6" s="20" t="e">
        <v>#N/A</v>
      </c>
      <c r="T6" s="20">
        <v>9.8439999999999994</v>
      </c>
      <c r="U6" s="16" t="str">
        <f t="shared" si="1"/>
        <v/>
      </c>
      <c r="V6" s="47" t="e">
        <v>#N/A</v>
      </c>
      <c r="W6" s="47" t="e">
        <v>#N/A</v>
      </c>
      <c r="X6" s="47" t="e">
        <v>#N/A</v>
      </c>
      <c r="Y6" s="47" t="e">
        <v>#N/A</v>
      </c>
      <c r="Z6" s="47" t="e">
        <v>#N/A</v>
      </c>
      <c r="AA6" s="47" t="e">
        <v>#N/A</v>
      </c>
      <c r="AB6" s="47" t="e">
        <v>#N/A</v>
      </c>
      <c r="AC6" s="47" t="e">
        <v>#N/A</v>
      </c>
      <c r="AD6" s="47">
        <v>77.790536129525819</v>
      </c>
      <c r="AE6" s="16" t="str">
        <f t="shared" si="2"/>
        <v/>
      </c>
      <c r="AF6" s="47" t="e">
        <v>#N/A</v>
      </c>
      <c r="AG6" s="47" t="e">
        <v>#N/A</v>
      </c>
      <c r="AH6" s="47" t="e">
        <v>#N/A</v>
      </c>
      <c r="AI6" s="47" t="e">
        <v>#N/A</v>
      </c>
      <c r="AJ6" s="47" t="e">
        <v>#N/A</v>
      </c>
      <c r="AK6" s="47" t="e">
        <v>#N/A</v>
      </c>
      <c r="AL6" s="47" t="e">
        <v>#N/A</v>
      </c>
      <c r="AM6" s="47" t="e">
        <v>#N/A</v>
      </c>
      <c r="AN6" s="47">
        <v>524.51971371823788</v>
      </c>
      <c r="AO6" s="16" t="str">
        <f t="shared" si="3"/>
        <v/>
      </c>
      <c r="AP6" s="47" t="e">
        <v>#N/A</v>
      </c>
      <c r="AQ6" s="47" t="e">
        <v>#N/A</v>
      </c>
      <c r="AR6" s="47" t="e">
        <v>#N/A</v>
      </c>
      <c r="AS6" s="47" t="e">
        <v>#N/A</v>
      </c>
      <c r="AT6" s="47" t="e">
        <v>#N/A</v>
      </c>
      <c r="AU6" s="47" t="e">
        <v>#N/A</v>
      </c>
      <c r="AV6" s="47" t="e">
        <v>#N/A</v>
      </c>
      <c r="AW6" s="47" t="e">
        <v>#N/A</v>
      </c>
      <c r="AX6" s="47">
        <v>485.91514367908138</v>
      </c>
      <c r="AY6" s="16" t="str">
        <f t="shared" si="4"/>
        <v/>
      </c>
    </row>
    <row r="7" spans="1:51" x14ac:dyDescent="0.3">
      <c r="A7" s="9">
        <v>5</v>
      </c>
      <c r="B7" s="51" t="e">
        <v>#N/A</v>
      </c>
      <c r="C7" s="52" t="e">
        <v>#N/A</v>
      </c>
      <c r="D7" s="52" t="e">
        <v>#N/A</v>
      </c>
      <c r="E7" s="52">
        <v>0.9649042355513785</v>
      </c>
      <c r="F7" s="52">
        <v>0.87913497016903364</v>
      </c>
      <c r="G7" s="52" t="e">
        <v>#N/A</v>
      </c>
      <c r="H7" s="52" t="e">
        <v>#N/A</v>
      </c>
      <c r="I7" s="52">
        <v>0.79122147315213043</v>
      </c>
      <c r="J7" s="52">
        <v>0.71929224832011829</v>
      </c>
      <c r="K7" s="16" t="str">
        <f t="shared" si="0"/>
        <v/>
      </c>
      <c r="L7" s="20" t="e">
        <v>#N/A</v>
      </c>
      <c r="M7" s="20" t="e">
        <v>#N/A</v>
      </c>
      <c r="N7" s="20" t="e">
        <v>#N/A</v>
      </c>
      <c r="O7" s="20">
        <v>7.6718999999999999</v>
      </c>
      <c r="P7" s="20">
        <v>11.053100000000001</v>
      </c>
      <c r="Q7" s="20" t="e">
        <v>#N/A</v>
      </c>
      <c r="R7" s="20" t="e">
        <v>#N/A</v>
      </c>
      <c r="S7" s="20">
        <v>8.8275000000000006</v>
      </c>
      <c r="T7" s="20">
        <v>12.305</v>
      </c>
      <c r="U7" s="16" t="str">
        <f t="shared" si="1"/>
        <v/>
      </c>
      <c r="V7" s="47" t="e">
        <v>#N/A</v>
      </c>
      <c r="W7" s="47" t="e">
        <v>#N/A</v>
      </c>
      <c r="X7" s="47" t="e">
        <v>#N/A</v>
      </c>
      <c r="Y7" s="47">
        <v>395.64900734205725</v>
      </c>
      <c r="Z7" s="47">
        <v>144.33887291540952</v>
      </c>
      <c r="AA7" s="47" t="e">
        <v>#N/A</v>
      </c>
      <c r="AB7" s="47" t="e">
        <v>#N/A</v>
      </c>
      <c r="AC7" s="47">
        <v>65.295125974393812</v>
      </c>
      <c r="AD7" s="47">
        <v>67.184357096804774</v>
      </c>
      <c r="AE7" s="16" t="str">
        <f t="shared" si="2"/>
        <v/>
      </c>
      <c r="AF7" s="47" t="e">
        <v>#N/A</v>
      </c>
      <c r="AG7" s="47" t="e">
        <v>#N/A</v>
      </c>
      <c r="AH7" s="47" t="e">
        <v>#N/A</v>
      </c>
      <c r="AI7" s="47">
        <v>1077.3384880791807</v>
      </c>
      <c r="AJ7" s="47">
        <v>705.80245004282574</v>
      </c>
      <c r="AK7" s="47" t="e">
        <v>#N/A</v>
      </c>
      <c r="AL7" s="47" t="e">
        <v>#N/A</v>
      </c>
      <c r="AM7" s="47">
        <v>502.34136201525706</v>
      </c>
      <c r="AN7" s="47">
        <v>424.6064525283345</v>
      </c>
      <c r="AO7" s="16" t="str">
        <f t="shared" si="3"/>
        <v/>
      </c>
      <c r="AP7" s="47" t="e">
        <v>#N/A</v>
      </c>
      <c r="AQ7" s="47" t="e">
        <v>#N/A</v>
      </c>
      <c r="AR7" s="47" t="e">
        <v>#N/A</v>
      </c>
      <c r="AS7" s="47">
        <v>996.97250808064803</v>
      </c>
      <c r="AT7" s="47">
        <v>654.85173038749724</v>
      </c>
      <c r="AU7" s="47" t="e">
        <v>#N/A</v>
      </c>
      <c r="AV7" s="47" t="e">
        <v>#N/A</v>
      </c>
      <c r="AW7" s="47">
        <v>465.29078583788521</v>
      </c>
      <c r="AX7" s="47">
        <v>394.31688965584016</v>
      </c>
      <c r="AY7" s="16" t="str">
        <f t="shared" si="4"/>
        <v/>
      </c>
    </row>
    <row r="8" spans="1:51" x14ac:dyDescent="0.3">
      <c r="A8" s="9">
        <v>6</v>
      </c>
      <c r="B8" s="51" t="e">
        <v>#N/A</v>
      </c>
      <c r="C8" s="52" t="e">
        <v>#N/A</v>
      </c>
      <c r="D8" s="52">
        <v>0.95037247549975878</v>
      </c>
      <c r="E8" s="52">
        <v>0.88083302607294722</v>
      </c>
      <c r="F8" s="52">
        <v>0.80253675708868488</v>
      </c>
      <c r="G8" s="52" t="e">
        <v>#N/A</v>
      </c>
      <c r="H8" s="52">
        <v>0.80253675708868488</v>
      </c>
      <c r="I8" s="52">
        <v>0.72228308137981678</v>
      </c>
      <c r="J8" s="52">
        <v>0.65662098307256056</v>
      </c>
      <c r="K8" s="16" t="str">
        <f t="shared" si="0"/>
        <v/>
      </c>
      <c r="L8" s="20" t="e">
        <v>#N/A</v>
      </c>
      <c r="M8" s="20" t="e">
        <v>#N/A</v>
      </c>
      <c r="N8" s="20">
        <v>7.383</v>
      </c>
      <c r="O8" s="20">
        <v>9.2062799999999996</v>
      </c>
      <c r="P8" s="20">
        <v>13.263719999999999</v>
      </c>
      <c r="Q8" s="20" t="e">
        <v>#N/A</v>
      </c>
      <c r="R8" s="20">
        <v>8.6669999999999998</v>
      </c>
      <c r="S8" s="20">
        <v>10.593</v>
      </c>
      <c r="T8" s="20">
        <v>14.766</v>
      </c>
      <c r="U8" s="16">
        <f t="shared" si="1"/>
        <v>3</v>
      </c>
      <c r="V8" s="47" t="e">
        <v>#N/A</v>
      </c>
      <c r="W8" s="47" t="e">
        <v>#N/A</v>
      </c>
      <c r="X8" s="47">
        <v>253.88810379218017</v>
      </c>
      <c r="Y8" s="47">
        <v>122.025973023595</v>
      </c>
      <c r="Z8" s="47">
        <v>103.90743829661562</v>
      </c>
      <c r="AA8" s="47" t="e">
        <v>#N/A</v>
      </c>
      <c r="AB8" s="47">
        <v>67.896922410663649</v>
      </c>
      <c r="AC8" s="47">
        <v>58.473620857695245</v>
      </c>
      <c r="AD8" s="47">
        <v>65.644494679507872</v>
      </c>
      <c r="AE8" s="16" t="str">
        <f t="shared" si="2"/>
        <v/>
      </c>
      <c r="AF8" s="47" t="e">
        <v>#N/A</v>
      </c>
      <c r="AG8" s="47" t="e">
        <v>#N/A</v>
      </c>
      <c r="AH8" s="47">
        <v>986.28992230205336</v>
      </c>
      <c r="AI8" s="47">
        <v>703.84332547128224</v>
      </c>
      <c r="AJ8" s="47">
        <v>547.21476173125677</v>
      </c>
      <c r="AK8" s="47" t="e">
        <v>#N/A</v>
      </c>
      <c r="AL8" s="47">
        <v>523.86721994325717</v>
      </c>
      <c r="AM8" s="47">
        <v>424.16827828272483</v>
      </c>
      <c r="AN8" s="47">
        <v>377.62851529314759</v>
      </c>
      <c r="AO8" s="16" t="str">
        <f t="shared" si="3"/>
        <v/>
      </c>
      <c r="AP8" s="47" t="e">
        <v>#N/A</v>
      </c>
      <c r="AQ8" s="47" t="e">
        <v>#N/A</v>
      </c>
      <c r="AR8" s="47">
        <v>913.08457965419416</v>
      </c>
      <c r="AS8" s="47">
        <v>652.52070289791072</v>
      </c>
      <c r="AT8" s="47">
        <v>508.81585067344912</v>
      </c>
      <c r="AU8" s="47" t="e">
        <v>#N/A</v>
      </c>
      <c r="AV8" s="47">
        <v>485.46830888544957</v>
      </c>
      <c r="AW8" s="47">
        <v>393.64713360526355</v>
      </c>
      <c r="AX8" s="47">
        <v>351.49415152651028</v>
      </c>
      <c r="AY8" s="16" t="str">
        <f t="shared" si="4"/>
        <v/>
      </c>
    </row>
    <row r="9" spans="1:51" x14ac:dyDescent="0.3">
      <c r="A9" s="9">
        <v>7</v>
      </c>
      <c r="B9" s="51" t="e">
        <v>#N/A</v>
      </c>
      <c r="C9" s="52">
        <v>0.95529170638155381</v>
      </c>
      <c r="D9" s="52">
        <v>0.87987394008827302</v>
      </c>
      <c r="E9" s="52">
        <v>0.81549292008181473</v>
      </c>
      <c r="F9" s="52">
        <v>0.74300466051898639</v>
      </c>
      <c r="G9" s="52">
        <v>0.81549292008181473</v>
      </c>
      <c r="H9" s="52">
        <v>0.74300466051898639</v>
      </c>
      <c r="I9" s="52">
        <v>0.66870419446708762</v>
      </c>
      <c r="J9" s="52">
        <v>0.60791290406098886</v>
      </c>
      <c r="K9" s="16" t="str">
        <f t="shared" si="0"/>
        <v/>
      </c>
      <c r="L9" s="20" t="e">
        <v>#N/A</v>
      </c>
      <c r="M9" s="20">
        <v>7.49</v>
      </c>
      <c r="N9" s="20">
        <v>8.6135000000000002</v>
      </c>
      <c r="O9" s="20">
        <v>10.74066</v>
      </c>
      <c r="P9" s="20">
        <v>15.47434</v>
      </c>
      <c r="Q9" s="20">
        <v>8.2390000000000008</v>
      </c>
      <c r="R9" s="20">
        <v>10.111499999999999</v>
      </c>
      <c r="S9" s="20">
        <v>12.358499999999999</v>
      </c>
      <c r="T9" s="20">
        <v>17.227</v>
      </c>
      <c r="U9" s="16" t="str">
        <f t="shared" si="1"/>
        <v/>
      </c>
      <c r="V9" s="47" t="e">
        <v>#N/A</v>
      </c>
      <c r="W9" s="47">
        <v>290.31191361489351</v>
      </c>
      <c r="X9" s="47">
        <v>113.20932566538718</v>
      </c>
      <c r="Y9" s="47">
        <v>90.24942425461721</v>
      </c>
      <c r="Z9" s="47">
        <v>92.471083732830778</v>
      </c>
      <c r="AA9" s="47">
        <v>69.228986527251706</v>
      </c>
      <c r="AB9" s="47">
        <v>60.423989854463478</v>
      </c>
      <c r="AC9" s="47">
        <v>56.982494237434203</v>
      </c>
      <c r="AD9" s="47">
        <v>66.923045703165769</v>
      </c>
      <c r="AE9" s="16" t="str">
        <f t="shared" si="2"/>
        <v/>
      </c>
      <c r="AF9" s="47" t="e">
        <v>#N/A</v>
      </c>
      <c r="AG9" s="47">
        <v>1026.0126311558224</v>
      </c>
      <c r="AH9" s="47">
        <v>702.34999257632319</v>
      </c>
      <c r="AI9" s="47">
        <v>561.87238700481203</v>
      </c>
      <c r="AJ9" s="47">
        <v>472.11043306630586</v>
      </c>
      <c r="AK9" s="47">
        <v>548.61353607460012</v>
      </c>
      <c r="AL9" s="47">
        <v>449.24882358985161</v>
      </c>
      <c r="AM9" s="47">
        <v>382.17757341062895</v>
      </c>
      <c r="AN9" s="47">
        <v>351.43030049788121</v>
      </c>
      <c r="AO9" s="16" t="str">
        <f t="shared" si="3"/>
        <v/>
      </c>
      <c r="AP9" s="47" t="e">
        <v>#N/A</v>
      </c>
      <c r="AQ9" s="47">
        <v>950.5306087263051</v>
      </c>
      <c r="AR9" s="47">
        <v>651.23809054101616</v>
      </c>
      <c r="AS9" s="47">
        <v>521.80385782093845</v>
      </c>
      <c r="AT9" s="47">
        <v>439.88210622649717</v>
      </c>
      <c r="AU9" s="47">
        <v>508.5450068907266</v>
      </c>
      <c r="AV9" s="47">
        <v>417.02049675004304</v>
      </c>
      <c r="AW9" s="47">
        <v>355.33319703190836</v>
      </c>
      <c r="AX9" s="47">
        <v>327.81387740322623</v>
      </c>
      <c r="AY9" s="16" t="str">
        <f t="shared" si="4"/>
        <v/>
      </c>
    </row>
    <row r="10" spans="1:51" x14ac:dyDescent="0.3">
      <c r="A10" s="9">
        <v>8</v>
      </c>
      <c r="B10" s="51" t="e">
        <v>#N/A</v>
      </c>
      <c r="C10" s="52">
        <v>0.89359356742660634</v>
      </c>
      <c r="D10" s="52">
        <v>0.82304670684029513</v>
      </c>
      <c r="E10" s="52">
        <v>0.76282377707149329</v>
      </c>
      <c r="F10" s="52">
        <v>0.69501721910958281</v>
      </c>
      <c r="G10" s="52">
        <v>0.76282377707149329</v>
      </c>
      <c r="H10" s="52">
        <v>0.69501721910958281</v>
      </c>
      <c r="I10" s="52">
        <v>0.62551549719862454</v>
      </c>
      <c r="J10" s="52">
        <v>0.56865045199874942</v>
      </c>
      <c r="K10" s="16" t="str">
        <f t="shared" si="0"/>
        <v/>
      </c>
      <c r="L10" s="20" t="e">
        <v>#N/A</v>
      </c>
      <c r="M10" s="20">
        <v>8.56</v>
      </c>
      <c r="N10" s="20">
        <v>9.8439999999999994</v>
      </c>
      <c r="O10" s="20">
        <v>12.275040000000001</v>
      </c>
      <c r="P10" s="20">
        <v>17.68496</v>
      </c>
      <c r="Q10" s="20">
        <v>9.4160000000000004</v>
      </c>
      <c r="R10" s="20">
        <v>11.555999999999999</v>
      </c>
      <c r="S10" s="20">
        <v>14.124000000000001</v>
      </c>
      <c r="T10" s="20">
        <v>19.687999999999999</v>
      </c>
      <c r="U10" s="16" t="str">
        <f t="shared" si="1"/>
        <v/>
      </c>
      <c r="V10" s="47" t="e">
        <v>#N/A</v>
      </c>
      <c r="W10" s="47">
        <v>127.88116626569817</v>
      </c>
      <c r="X10" s="47">
        <v>86.370313465352396</v>
      </c>
      <c r="Y10" s="47">
        <v>79.641827445440825</v>
      </c>
      <c r="Z10" s="47">
        <v>88.718387814146695</v>
      </c>
      <c r="AA10" s="47">
        <v>61.092057315191703</v>
      </c>
      <c r="AB10" s="47">
        <v>57.971841020860623</v>
      </c>
      <c r="AC10" s="47">
        <v>57.489765113947833</v>
      </c>
      <c r="AD10" s="47">
        <v>69.423348903817427</v>
      </c>
      <c r="AE10" s="16" t="str">
        <f t="shared" si="2"/>
        <v/>
      </c>
      <c r="AF10" s="47" t="e">
        <v>#N/A</v>
      </c>
      <c r="AG10" s="47">
        <v>751.53225609227729</v>
      </c>
      <c r="AH10" s="47">
        <v>575.9574009498715</v>
      </c>
      <c r="AI10" s="47">
        <v>487.98593372108229</v>
      </c>
      <c r="AJ10" s="47">
        <v>429.32908014070102</v>
      </c>
      <c r="AK10" s="47">
        <v>475.10904852712116</v>
      </c>
      <c r="AL10" s="47">
        <v>406.19781222305636</v>
      </c>
      <c r="AM10" s="47">
        <v>356.6521118694568</v>
      </c>
      <c r="AN10" s="47">
        <v>335.5551067673573</v>
      </c>
      <c r="AO10" s="16" t="str">
        <f t="shared" si="3"/>
        <v/>
      </c>
      <c r="AP10" s="47" t="e">
        <v>#N/A</v>
      </c>
      <c r="AQ10" s="47">
        <v>697.23107850128076</v>
      </c>
      <c r="AR10" s="47">
        <v>534.8466947347215</v>
      </c>
      <c r="AS10" s="47">
        <v>453.93599068348857</v>
      </c>
      <c r="AT10" s="47">
        <v>400.79667057840743</v>
      </c>
      <c r="AU10" s="47">
        <v>441.05910548952755</v>
      </c>
      <c r="AV10" s="47">
        <v>377.66540266076277</v>
      </c>
      <c r="AW10" s="47">
        <v>332.18373837437775</v>
      </c>
      <c r="AX10" s="47">
        <v>313.6406126335429</v>
      </c>
      <c r="AY10" s="16" t="str">
        <f t="shared" si="4"/>
        <v/>
      </c>
    </row>
    <row r="11" spans="1:51" x14ac:dyDescent="0.3">
      <c r="A11" s="9">
        <v>9</v>
      </c>
      <c r="B11" s="51">
        <v>0.9214713537633793</v>
      </c>
      <c r="C11" s="52">
        <v>0.8424880948693757</v>
      </c>
      <c r="D11" s="52">
        <v>0.77597587685337222</v>
      </c>
      <c r="E11" s="52">
        <v>0.71919715415678409</v>
      </c>
      <c r="F11" s="52">
        <v>0.65526851823173626</v>
      </c>
      <c r="G11" s="52">
        <v>0.71919715415678409</v>
      </c>
      <c r="H11" s="52">
        <v>0.65526851823173626</v>
      </c>
      <c r="I11" s="52">
        <v>0.58974166640856296</v>
      </c>
      <c r="J11" s="52">
        <v>0.53612878764414817</v>
      </c>
      <c r="K11" s="16" t="str">
        <f t="shared" si="0"/>
        <v/>
      </c>
      <c r="L11" s="20">
        <v>8.9558999999999997</v>
      </c>
      <c r="M11" s="20">
        <v>9.6300000000000008</v>
      </c>
      <c r="N11" s="20">
        <v>11.0745</v>
      </c>
      <c r="O11" s="20">
        <v>13.809419999999999</v>
      </c>
      <c r="P11" s="20">
        <v>19.895579999999999</v>
      </c>
      <c r="Q11" s="20">
        <v>10.593</v>
      </c>
      <c r="R11" s="20">
        <v>13.000500000000001</v>
      </c>
      <c r="S11" s="20">
        <v>15.8895</v>
      </c>
      <c r="T11" s="20">
        <v>22.149000000000001</v>
      </c>
      <c r="U11" s="16" t="str">
        <f t="shared" si="1"/>
        <v/>
      </c>
      <c r="V11" s="47">
        <v>185.23215486968536</v>
      </c>
      <c r="W11" s="47">
        <v>95.335417480606623</v>
      </c>
      <c r="X11" s="47">
        <v>76.187297213459487</v>
      </c>
      <c r="Y11" s="47">
        <v>75.37228250604376</v>
      </c>
      <c r="Z11" s="47">
        <v>88.095654641143042</v>
      </c>
      <c r="AA11" s="47">
        <v>57.816953107843894</v>
      </c>
      <c r="AB11" s="47">
        <v>57.564924378288048</v>
      </c>
      <c r="AC11" s="47">
        <v>58.952455714906009</v>
      </c>
      <c r="AD11" s="47">
        <v>72.553729872252745</v>
      </c>
      <c r="AE11" s="16" t="str">
        <f t="shared" si="2"/>
        <v/>
      </c>
      <c r="AF11" s="47">
        <v>870.48644918083664</v>
      </c>
      <c r="AG11" s="47">
        <v>620.69088596397023</v>
      </c>
      <c r="AH11" s="47">
        <v>505.12547245983774</v>
      </c>
      <c r="AI11" s="47">
        <v>443.33727760150828</v>
      </c>
      <c r="AJ11" s="47">
        <v>402.4591839758321</v>
      </c>
      <c r="AK11" s="47">
        <v>430.45373784972804</v>
      </c>
      <c r="AL11" s="47">
        <v>378.69397486284885</v>
      </c>
      <c r="AM11" s="47">
        <v>340.02460591468588</v>
      </c>
      <c r="AN11" s="47">
        <v>325.57159618298243</v>
      </c>
      <c r="AO11" s="16" t="str">
        <f t="shared" si="3"/>
        <v/>
      </c>
      <c r="AP11" s="47">
        <v>808.30072615903828</v>
      </c>
      <c r="AQ11" s="47">
        <v>576.6306887067708</v>
      </c>
      <c r="AR11" s="47">
        <v>469.74859512583407</v>
      </c>
      <c r="AS11" s="47">
        <v>413.05502028968044</v>
      </c>
      <c r="AT11" s="47">
        <v>376.40196107028726</v>
      </c>
      <c r="AU11" s="47">
        <v>400.17148053790027</v>
      </c>
      <c r="AV11" s="47">
        <v>352.63675195730417</v>
      </c>
      <c r="AW11" s="47">
        <v>317.22758144909182</v>
      </c>
      <c r="AX11" s="47">
        <v>304.89155368317239</v>
      </c>
      <c r="AY11" s="16" t="str">
        <f t="shared" si="4"/>
        <v/>
      </c>
    </row>
    <row r="12" spans="1:51" x14ac:dyDescent="0.3">
      <c r="A12" s="9">
        <v>10</v>
      </c>
      <c r="B12" s="51">
        <v>0.87418448294731488</v>
      </c>
      <c r="C12" s="52">
        <v>0.79925438440897367</v>
      </c>
      <c r="D12" s="52">
        <v>0.73615535406089649</v>
      </c>
      <c r="E12" s="52">
        <v>0.68229032815400159</v>
      </c>
      <c r="F12" s="52">
        <v>0.62164229898475709</v>
      </c>
      <c r="G12" s="52">
        <v>0.68229032815400159</v>
      </c>
      <c r="H12" s="52">
        <v>0.62164229898475709</v>
      </c>
      <c r="I12" s="52">
        <v>0.55947806908628117</v>
      </c>
      <c r="J12" s="52">
        <v>0.50861642644207383</v>
      </c>
      <c r="K12" s="16" t="str">
        <f t="shared" si="0"/>
        <v/>
      </c>
      <c r="L12" s="20">
        <v>9.9510000000000005</v>
      </c>
      <c r="M12" s="20">
        <v>10.7</v>
      </c>
      <c r="N12" s="20">
        <v>12.305</v>
      </c>
      <c r="O12" s="20">
        <v>15.3438</v>
      </c>
      <c r="P12" s="20">
        <v>22.106200000000001</v>
      </c>
      <c r="Q12" s="20">
        <v>11.77</v>
      </c>
      <c r="R12" s="20">
        <v>14.445</v>
      </c>
      <c r="S12" s="20">
        <v>17.655000000000001</v>
      </c>
      <c r="T12" s="20">
        <v>24.61</v>
      </c>
      <c r="U12" s="16" t="str">
        <f t="shared" si="1"/>
        <v/>
      </c>
      <c r="V12" s="47">
        <v>124.57720987304829</v>
      </c>
      <c r="W12" s="47">
        <v>82.41044855137342</v>
      </c>
      <c r="X12" s="47">
        <v>71.578460322888759</v>
      </c>
      <c r="Y12" s="47">
        <v>73.830802693950275</v>
      </c>
      <c r="Z12" s="47">
        <v>89.044201305344345</v>
      </c>
      <c r="AA12" s="47">
        <v>56.634506947939535</v>
      </c>
      <c r="AB12" s="47">
        <v>58.184739478322783</v>
      </c>
      <c r="AC12" s="47">
        <v>60.94045128862507</v>
      </c>
      <c r="AD12" s="47">
        <v>76.045719942471393</v>
      </c>
      <c r="AE12" s="16" t="str">
        <f t="shared" si="2"/>
        <v/>
      </c>
      <c r="AF12" s="47">
        <v>710.30460802446032</v>
      </c>
      <c r="AG12" s="47">
        <v>544.68312339115721</v>
      </c>
      <c r="AH12" s="47">
        <v>460.31183117420255</v>
      </c>
      <c r="AI12" s="47">
        <v>413.93724364885117</v>
      </c>
      <c r="AJ12" s="47">
        <v>384.60800415384421</v>
      </c>
      <c r="AK12" s="47">
        <v>400.84750491460278</v>
      </c>
      <c r="AL12" s="47">
        <v>360.00758962146739</v>
      </c>
      <c r="AM12" s="47">
        <v>328.76120333803715</v>
      </c>
      <c r="AN12" s="47">
        <v>319.27534006652559</v>
      </c>
      <c r="AO12" s="16" t="str">
        <f t="shared" si="3"/>
        <v/>
      </c>
      <c r="AP12" s="47">
        <v>660.40800266942517</v>
      </c>
      <c r="AQ12" s="47">
        <v>506.6853408059456</v>
      </c>
      <c r="AR12" s="47">
        <v>428.66854277876956</v>
      </c>
      <c r="AS12" s="47">
        <v>386.24701567433021</v>
      </c>
      <c r="AT12" s="47">
        <v>360.33232310293033</v>
      </c>
      <c r="AU12" s="47">
        <v>373.15727694008189</v>
      </c>
      <c r="AV12" s="47">
        <v>335.73190857055351</v>
      </c>
      <c r="AW12" s="47">
        <v>307.20954716306721</v>
      </c>
      <c r="AX12" s="47">
        <v>299.53595470551494</v>
      </c>
      <c r="AY12" s="16" t="str">
        <f t="shared" si="4"/>
        <v/>
      </c>
    </row>
    <row r="13" spans="1:51" x14ac:dyDescent="0.3">
      <c r="A13" s="9">
        <v>11</v>
      </c>
      <c r="B13" s="51">
        <v>0.83350220058926583</v>
      </c>
      <c r="C13" s="52">
        <v>0.76205915482447151</v>
      </c>
      <c r="D13" s="52">
        <v>0.70189658996990822</v>
      </c>
      <c r="E13" s="52">
        <v>0.65053830289893921</v>
      </c>
      <c r="F13" s="52">
        <v>0.59271267597458921</v>
      </c>
      <c r="G13" s="52">
        <v>0.65053830289893921</v>
      </c>
      <c r="H13" s="52">
        <v>0.59271267597458921</v>
      </c>
      <c r="I13" s="52">
        <v>0.53344140837713017</v>
      </c>
      <c r="J13" s="52">
        <v>0.48494673488830009</v>
      </c>
      <c r="K13" s="16" t="str">
        <f t="shared" si="0"/>
        <v/>
      </c>
      <c r="L13" s="20">
        <v>10.946099999999999</v>
      </c>
      <c r="M13" s="20">
        <v>11.77</v>
      </c>
      <c r="N13" s="20">
        <v>13.535500000000001</v>
      </c>
      <c r="O13" s="20">
        <v>16.87818</v>
      </c>
      <c r="P13" s="20">
        <v>24.31682</v>
      </c>
      <c r="Q13" s="20">
        <v>12.946999999999999</v>
      </c>
      <c r="R13" s="20">
        <v>15.8895</v>
      </c>
      <c r="S13" s="20">
        <v>19.420500000000001</v>
      </c>
      <c r="T13" s="20">
        <v>27.071000000000002</v>
      </c>
      <c r="U13" s="16" t="str">
        <f t="shared" si="1"/>
        <v/>
      </c>
      <c r="V13" s="47">
        <v>102.29700439349696</v>
      </c>
      <c r="W13" s="47">
        <v>76.11330996216418</v>
      </c>
      <c r="X13" s="47">
        <v>69.501451156053434</v>
      </c>
      <c r="Y13" s="47">
        <v>73.705604097881675</v>
      </c>
      <c r="Z13" s="47">
        <v>90.887068638780377</v>
      </c>
      <c r="AA13" s="47">
        <v>56.538468973270469</v>
      </c>
      <c r="AB13" s="47">
        <v>59.388936429019118</v>
      </c>
      <c r="AC13" s="47">
        <v>63.244738895040228</v>
      </c>
      <c r="AD13" s="47">
        <v>79.760661843018383</v>
      </c>
      <c r="AE13" s="16">
        <f t="shared" si="2"/>
        <v>6</v>
      </c>
      <c r="AF13" s="47">
        <v>617.21100661846151</v>
      </c>
      <c r="AG13" s="47">
        <v>495.43141801391027</v>
      </c>
      <c r="AH13" s="47">
        <v>429.78471045171034</v>
      </c>
      <c r="AI13" s="47">
        <v>393.50692492267729</v>
      </c>
      <c r="AJ13" s="47">
        <v>372.3699229048301</v>
      </c>
      <c r="AK13" s="47">
        <v>380.09581258853865</v>
      </c>
      <c r="AL13" s="47">
        <v>346.81276529088291</v>
      </c>
      <c r="AM13" s="47">
        <v>320.98693305245661</v>
      </c>
      <c r="AN13" s="47">
        <v>315.44380244887094</v>
      </c>
      <c r="AO13" s="16" t="str">
        <f t="shared" si="3"/>
        <v/>
      </c>
      <c r="AP13" s="47">
        <v>574.56498926015126</v>
      </c>
      <c r="AQ13" s="47">
        <v>461.45556370521768</v>
      </c>
      <c r="AR13" s="47">
        <v>400.77538338244909</v>
      </c>
      <c r="AS13" s="47">
        <v>367.7159554073674</v>
      </c>
      <c r="AT13" s="47">
        <v>349.44283671182825</v>
      </c>
      <c r="AU13" s="47">
        <v>354.30484307322877</v>
      </c>
      <c r="AV13" s="47">
        <v>323.88567909788105</v>
      </c>
      <c r="AW13" s="47">
        <v>300.40270553003654</v>
      </c>
      <c r="AX13" s="47">
        <v>296.44779062032131</v>
      </c>
      <c r="AY13" s="16" t="str">
        <f t="shared" si="4"/>
        <v/>
      </c>
    </row>
    <row r="14" spans="1:51" x14ac:dyDescent="0.3">
      <c r="A14" s="9">
        <v>12</v>
      </c>
      <c r="B14" s="51">
        <v>0.798017601218724</v>
      </c>
      <c r="C14" s="52">
        <v>0.72961609254283344</v>
      </c>
      <c r="D14" s="52">
        <v>0.67201482207892538</v>
      </c>
      <c r="E14" s="52">
        <v>0.62284300582924801</v>
      </c>
      <c r="F14" s="52">
        <v>0.56747918308887024</v>
      </c>
      <c r="G14" s="52">
        <v>0.62284300582924801</v>
      </c>
      <c r="H14" s="52">
        <v>0.56747918308887024</v>
      </c>
      <c r="I14" s="52">
        <v>0.51073126477998321</v>
      </c>
      <c r="J14" s="52">
        <v>0.46430114979998471</v>
      </c>
      <c r="K14" s="16" t="str">
        <f t="shared" si="0"/>
        <v/>
      </c>
      <c r="L14" s="20">
        <v>11.9412</v>
      </c>
      <c r="M14" s="20">
        <v>12.84</v>
      </c>
      <c r="N14" s="20">
        <v>14.766</v>
      </c>
      <c r="O14" s="20">
        <v>18.412559999999999</v>
      </c>
      <c r="P14" s="20">
        <v>26.527439999999999</v>
      </c>
      <c r="Q14" s="20">
        <v>14.124000000000001</v>
      </c>
      <c r="R14" s="20">
        <v>17.334</v>
      </c>
      <c r="S14" s="20">
        <v>21.186</v>
      </c>
      <c r="T14" s="20">
        <v>29.532</v>
      </c>
      <c r="U14" s="16" t="str">
        <f t="shared" si="1"/>
        <v/>
      </c>
      <c r="V14" s="47">
        <v>91.389626683238177</v>
      </c>
      <c r="W14" s="47">
        <v>72.843079698221857</v>
      </c>
      <c r="X14" s="47">
        <v>68.78303348626649</v>
      </c>
      <c r="Y14" s="47">
        <v>74.406086892241859</v>
      </c>
      <c r="Z14" s="47">
        <v>93.283537176202245</v>
      </c>
      <c r="AA14" s="47">
        <v>57.075798871315236</v>
      </c>
      <c r="AB14" s="47">
        <v>60.954876664023736</v>
      </c>
      <c r="AC14" s="47">
        <v>65.751937987102451</v>
      </c>
      <c r="AD14" s="47">
        <v>83.620172678610473</v>
      </c>
      <c r="AE14" s="16" t="str">
        <f t="shared" si="2"/>
        <v/>
      </c>
      <c r="AF14" s="47">
        <v>556.76518910321829</v>
      </c>
      <c r="AG14" s="47">
        <v>461.24853463791732</v>
      </c>
      <c r="AH14" s="47">
        <v>407.95432733802835</v>
      </c>
      <c r="AI14" s="47">
        <v>378.80579941671863</v>
      </c>
      <c r="AJ14" s="47">
        <v>363.86668898593894</v>
      </c>
      <c r="AK14" s="47">
        <v>365.0013633661402</v>
      </c>
      <c r="AL14" s="47">
        <v>337.27468689339315</v>
      </c>
      <c r="AM14" s="47">
        <v>315.61295166900317</v>
      </c>
      <c r="AN14" s="47">
        <v>313.34330425650597</v>
      </c>
      <c r="AO14" s="16" t="str">
        <f t="shared" si="3"/>
        <v/>
      </c>
      <c r="AP14" s="47">
        <v>518.91638461834998</v>
      </c>
      <c r="AQ14" s="47">
        <v>430.14431976037042</v>
      </c>
      <c r="AR14" s="47">
        <v>380.90863407094832</v>
      </c>
      <c r="AS14" s="47">
        <v>354.47070832865842</v>
      </c>
      <c r="AT14" s="47">
        <v>341.99920648023175</v>
      </c>
      <c r="AU14" s="47">
        <v>340.66627227807999</v>
      </c>
      <c r="AV14" s="47">
        <v>315.40720438768585</v>
      </c>
      <c r="AW14" s="47">
        <v>295.80430606337057</v>
      </c>
      <c r="AX14" s="47">
        <v>294.95142758684585</v>
      </c>
      <c r="AY14" s="16" t="str">
        <f t="shared" si="4"/>
        <v/>
      </c>
    </row>
    <row r="15" spans="1:51" x14ac:dyDescent="0.3">
      <c r="A15" s="9">
        <v>13</v>
      </c>
      <c r="B15" s="51">
        <v>0.76671051112271127</v>
      </c>
      <c r="C15" s="52">
        <v>0.70099246731219311</v>
      </c>
      <c r="D15" s="52">
        <v>0.64565095673491468</v>
      </c>
      <c r="E15" s="52">
        <v>0.59840820380309157</v>
      </c>
      <c r="F15" s="52">
        <v>0.54521636346503877</v>
      </c>
      <c r="G15" s="52">
        <v>0.59840820380309157</v>
      </c>
      <c r="H15" s="52">
        <v>0.54521636346503877</v>
      </c>
      <c r="I15" s="52">
        <v>0.49069472711853529</v>
      </c>
      <c r="J15" s="52">
        <v>0.4460861155623046</v>
      </c>
      <c r="K15" s="16" t="str">
        <f t="shared" si="0"/>
        <v/>
      </c>
      <c r="L15" s="20">
        <v>12.936299999999999</v>
      </c>
      <c r="M15" s="20">
        <v>13.91</v>
      </c>
      <c r="N15" s="20">
        <v>15.996499999999999</v>
      </c>
      <c r="O15" s="20">
        <v>19.946940000000001</v>
      </c>
      <c r="P15" s="20">
        <v>28.738060000000001</v>
      </c>
      <c r="Q15" s="20">
        <v>15.301</v>
      </c>
      <c r="R15" s="20">
        <v>18.778500000000001</v>
      </c>
      <c r="S15" s="20">
        <v>22.951499999999999</v>
      </c>
      <c r="T15" s="20">
        <v>31.992999999999999</v>
      </c>
      <c r="U15" s="16" t="str">
        <f t="shared" si="1"/>
        <v/>
      </c>
      <c r="V15" s="47">
        <v>85.367511723733131</v>
      </c>
      <c r="W15" s="47">
        <v>71.204014379166736</v>
      </c>
      <c r="X15" s="47">
        <v>68.875270443082059</v>
      </c>
      <c r="Y15" s="47">
        <v>75.627539650451183</v>
      </c>
      <c r="Z15" s="47">
        <v>96.043870100503483</v>
      </c>
      <c r="AA15" s="47">
        <v>58.012757054042055</v>
      </c>
      <c r="AB15" s="47">
        <v>62.758579204104407</v>
      </c>
      <c r="AC15" s="47">
        <v>68.395480105730201</v>
      </c>
      <c r="AD15" s="47">
        <v>87.57689113898428</v>
      </c>
      <c r="AE15" s="16" t="str">
        <f t="shared" si="2"/>
        <v/>
      </c>
      <c r="AF15" s="47">
        <v>514.66992690415157</v>
      </c>
      <c r="AG15" s="47">
        <v>436.39749356601089</v>
      </c>
      <c r="AH15" s="47">
        <v>391.81637098988108</v>
      </c>
      <c r="AI15" s="47">
        <v>367.99057285533814</v>
      </c>
      <c r="AJ15" s="47">
        <v>357.97638990609477</v>
      </c>
      <c r="AK15" s="47">
        <v>353.74523541008222</v>
      </c>
      <c r="AL15" s="47">
        <v>330.29702273452534</v>
      </c>
      <c r="AM15" s="47">
        <v>311.96278645987769</v>
      </c>
      <c r="AN15" s="47">
        <v>312.50628813025855</v>
      </c>
      <c r="AO15" s="16" t="str">
        <f t="shared" si="3"/>
        <v/>
      </c>
      <c r="AP15" s="47">
        <v>480.23832364418263</v>
      </c>
      <c r="AQ15" s="47">
        <v>407.4517534629083</v>
      </c>
      <c r="AR15" s="47">
        <v>366.29484382948681</v>
      </c>
      <c r="AS15" s="47">
        <v>344.80995849182284</v>
      </c>
      <c r="AT15" s="47">
        <v>336.9656279731758</v>
      </c>
      <c r="AU15" s="47">
        <v>330.56462104656697</v>
      </c>
      <c r="AV15" s="47">
        <v>309.28626080160632</v>
      </c>
      <c r="AW15" s="47">
        <v>292.79144735283876</v>
      </c>
      <c r="AX15" s="47">
        <v>294.61638684473223</v>
      </c>
      <c r="AY15" s="16" t="str">
        <f t="shared" si="4"/>
        <v/>
      </c>
    </row>
    <row r="16" spans="1:51" x14ac:dyDescent="0.3">
      <c r="A16" s="9">
        <v>14</v>
      </c>
      <c r="B16" s="51">
        <v>0.73882073518057156</v>
      </c>
      <c r="C16" s="52">
        <v>0.67549324359366525</v>
      </c>
      <c r="D16" s="52">
        <v>0.62216482962574415</v>
      </c>
      <c r="E16" s="52">
        <v>0.57664057379947042</v>
      </c>
      <c r="F16" s="52">
        <v>0.52538363390618403</v>
      </c>
      <c r="G16" s="52">
        <v>0.57664057379947042</v>
      </c>
      <c r="H16" s="52">
        <v>0.52538363390618403</v>
      </c>
      <c r="I16" s="52">
        <v>0.47284527051556546</v>
      </c>
      <c r="J16" s="52">
        <v>0.42985933683233246</v>
      </c>
      <c r="K16" s="16" t="str">
        <f t="shared" si="0"/>
        <v/>
      </c>
      <c r="L16" s="20">
        <v>13.9314</v>
      </c>
      <c r="M16" s="20">
        <v>14.98</v>
      </c>
      <c r="N16" s="20">
        <v>17.227</v>
      </c>
      <c r="O16" s="20">
        <v>21.48132</v>
      </c>
      <c r="P16" s="20">
        <v>30.94868</v>
      </c>
      <c r="Q16" s="20">
        <v>16.478000000000002</v>
      </c>
      <c r="R16" s="20">
        <v>20.222999999999999</v>
      </c>
      <c r="S16" s="20">
        <v>24.716999999999999</v>
      </c>
      <c r="T16" s="20">
        <v>34.454000000000001</v>
      </c>
      <c r="U16" s="16" t="str">
        <f t="shared" si="1"/>
        <v/>
      </c>
      <c r="V16" s="47">
        <v>81.885775940397025</v>
      </c>
      <c r="W16" s="47">
        <v>70.541989400970365</v>
      </c>
      <c r="X16" s="47">
        <v>69.488205825143808</v>
      </c>
      <c r="Y16" s="47">
        <v>77.197091050836079</v>
      </c>
      <c r="Z16" s="47">
        <v>99.054302882358968</v>
      </c>
      <c r="AA16" s="47">
        <v>59.216736510404253</v>
      </c>
      <c r="AB16" s="47">
        <v>64.725706142877357</v>
      </c>
      <c r="AC16" s="47">
        <v>71.133877955083079</v>
      </c>
      <c r="AD16" s="47">
        <v>91.600702052383511</v>
      </c>
      <c r="AE16" s="16" t="str">
        <f t="shared" si="2"/>
        <v/>
      </c>
      <c r="AF16" s="47">
        <v>483.9205644700931</v>
      </c>
      <c r="AG16" s="47">
        <v>417.73059361778371</v>
      </c>
      <c r="AH16" s="47">
        <v>379.61086793132586</v>
      </c>
      <c r="AI16" s="47">
        <v>359.93449613675301</v>
      </c>
      <c r="AJ16" s="47">
        <v>353.98696191707114</v>
      </c>
      <c r="AK16" s="47">
        <v>345.21542721381718</v>
      </c>
      <c r="AL16" s="47">
        <v>325.18368700188199</v>
      </c>
      <c r="AM16" s="47">
        <v>309.59353054393205</v>
      </c>
      <c r="AN16" s="47">
        <v>312.62035981329859</v>
      </c>
      <c r="AO16" s="16" t="str">
        <f t="shared" si="3"/>
        <v/>
      </c>
      <c r="AP16" s="47">
        <v>452.05215312036955</v>
      </c>
      <c r="AQ16" s="47">
        <v>390.47010124882615</v>
      </c>
      <c r="AR16" s="47">
        <v>355.30936816082124</v>
      </c>
      <c r="AS16" s="47">
        <v>337.69382664727885</v>
      </c>
      <c r="AT16" s="47">
        <v>333.68477455402393</v>
      </c>
      <c r="AU16" s="47">
        <v>322.97475772434308</v>
      </c>
      <c r="AV16" s="47">
        <v>304.88149963883473</v>
      </c>
      <c r="AW16" s="47">
        <v>290.95635705987922</v>
      </c>
      <c r="AX16" s="47">
        <v>295.15511082550734</v>
      </c>
      <c r="AY16" s="16" t="str">
        <f t="shared" si="4"/>
        <v/>
      </c>
    </row>
    <row r="17" spans="1:51" x14ac:dyDescent="0.3">
      <c r="A17" s="9">
        <v>15</v>
      </c>
      <c r="B17" s="51">
        <v>0.71376864142655438</v>
      </c>
      <c r="C17" s="52">
        <v>0.65258847216142124</v>
      </c>
      <c r="D17" s="52">
        <v>0.60106832962236179</v>
      </c>
      <c r="E17" s="52">
        <v>0.5570877201377985</v>
      </c>
      <c r="F17" s="52">
        <v>0.50756881168110546</v>
      </c>
      <c r="G17" s="52">
        <v>0.5570877201377985</v>
      </c>
      <c r="H17" s="52">
        <v>0.50756881168110546</v>
      </c>
      <c r="I17" s="52">
        <v>0.45681193051299485</v>
      </c>
      <c r="J17" s="52">
        <v>0.41528357319363157</v>
      </c>
      <c r="K17" s="16" t="str">
        <f t="shared" si="0"/>
        <v/>
      </c>
      <c r="L17" s="20">
        <v>14.926500000000001</v>
      </c>
      <c r="M17" s="20">
        <v>16.05</v>
      </c>
      <c r="N17" s="20">
        <v>18.4575</v>
      </c>
      <c r="O17" s="20">
        <v>23.015699999999999</v>
      </c>
      <c r="P17" s="20">
        <v>33.159300000000002</v>
      </c>
      <c r="Q17" s="20">
        <v>17.655000000000001</v>
      </c>
      <c r="R17" s="20">
        <v>21.6675</v>
      </c>
      <c r="S17" s="20">
        <v>26.482500000000002</v>
      </c>
      <c r="T17" s="20">
        <v>36.914999999999999</v>
      </c>
      <c r="U17" s="16" t="str">
        <f t="shared" si="1"/>
        <v/>
      </c>
      <c r="V17" s="47">
        <v>79.891080734353494</v>
      </c>
      <c r="W17" s="47">
        <v>70.509910780011111</v>
      </c>
      <c r="X17" s="47">
        <v>70.454203552361292</v>
      </c>
      <c r="Y17" s="47">
        <v>79.009535448695061</v>
      </c>
      <c r="Z17" s="47">
        <v>102.24266293172582</v>
      </c>
      <c r="AA17" s="47">
        <v>60.607035560365802</v>
      </c>
      <c r="AB17" s="47">
        <v>66.809097269036712</v>
      </c>
      <c r="AC17" s="47">
        <v>73.940043039703724</v>
      </c>
      <c r="AD17" s="47">
        <v>95.671671069524166</v>
      </c>
      <c r="AE17" s="16" t="str">
        <f t="shared" si="2"/>
        <v/>
      </c>
      <c r="AF17" s="47">
        <v>460.67972221211289</v>
      </c>
      <c r="AG17" s="47">
        <v>403.37575308525066</v>
      </c>
      <c r="AH17" s="47">
        <v>370.23769549822021</v>
      </c>
      <c r="AI17" s="47">
        <v>353.90950844257856</v>
      </c>
      <c r="AJ17" s="47">
        <v>351.42435021505611</v>
      </c>
      <c r="AK17" s="47">
        <v>338.6932984047545</v>
      </c>
      <c r="AL17" s="47">
        <v>321.47107411205548</v>
      </c>
      <c r="AM17" s="47">
        <v>308.20277188757228</v>
      </c>
      <c r="AN17" s="47">
        <v>313.46866175596807</v>
      </c>
      <c r="AO17" s="16" t="str">
        <f t="shared" si="3"/>
        <v/>
      </c>
      <c r="AP17" s="47">
        <v>430.80874432649188</v>
      </c>
      <c r="AQ17" s="47">
        <v>377.47005512092369</v>
      </c>
      <c r="AR17" s="47">
        <v>346.93673855512128</v>
      </c>
      <c r="AS17" s="47">
        <v>332.45044378082514</v>
      </c>
      <c r="AT17" s="47">
        <v>331.71909481107599</v>
      </c>
      <c r="AU17" s="47">
        <v>317.23423374300103</v>
      </c>
      <c r="AV17" s="47">
        <v>301.76581870807536</v>
      </c>
      <c r="AW17" s="47">
        <v>290.02065655370251</v>
      </c>
      <c r="AX17" s="47">
        <v>296.36802959113305</v>
      </c>
      <c r="AY17" s="16" t="str">
        <f t="shared" si="4"/>
        <v/>
      </c>
    </row>
    <row r="18" spans="1:51" x14ac:dyDescent="0.3">
      <c r="A18" s="9">
        <v>16</v>
      </c>
      <c r="B18" s="51">
        <v>0.69110351532253478</v>
      </c>
      <c r="C18" s="52">
        <v>0.63186607115203164</v>
      </c>
      <c r="D18" s="52">
        <v>0.58198190764002911</v>
      </c>
      <c r="E18" s="52">
        <v>0.53939786561758807</v>
      </c>
      <c r="F18" s="52">
        <v>0.49145138867380234</v>
      </c>
      <c r="G18" s="52">
        <v>0.53939786561758807</v>
      </c>
      <c r="H18" s="52">
        <v>0.49145138867380234</v>
      </c>
      <c r="I18" s="52">
        <v>0.44230624980642208</v>
      </c>
      <c r="J18" s="52">
        <v>0.4020965907331111</v>
      </c>
      <c r="K18" s="16" t="str">
        <f t="shared" si="0"/>
        <v/>
      </c>
      <c r="L18" s="20">
        <v>15.9216</v>
      </c>
      <c r="M18" s="20">
        <v>17.12</v>
      </c>
      <c r="N18" s="20">
        <v>19.687999999999999</v>
      </c>
      <c r="O18" s="20">
        <v>24.550080000000001</v>
      </c>
      <c r="P18" s="20">
        <v>35.36992</v>
      </c>
      <c r="Q18" s="20">
        <v>18.832000000000001</v>
      </c>
      <c r="R18" s="20">
        <v>23.111999999999998</v>
      </c>
      <c r="S18" s="20">
        <v>28.248000000000001</v>
      </c>
      <c r="T18" s="20">
        <v>39.375999999999998</v>
      </c>
      <c r="U18" s="16" t="str">
        <f t="shared" si="1"/>
        <v/>
      </c>
      <c r="V18" s="47">
        <v>78.840244035357756</v>
      </c>
      <c r="W18" s="47">
        <v>70.906634863321486</v>
      </c>
      <c r="X18" s="47">
        <v>71.669717480565907</v>
      </c>
      <c r="Y18" s="47">
        <v>80.99729076062674</v>
      </c>
      <c r="Z18" s="47">
        <v>105.56108034861792</v>
      </c>
      <c r="AA18" s="47">
        <v>62.131812996296667</v>
      </c>
      <c r="AB18" s="47">
        <v>68.977472638254696</v>
      </c>
      <c r="AC18" s="47">
        <v>76.795616559135851</v>
      </c>
      <c r="AD18" s="47">
        <v>99.776169522907878</v>
      </c>
      <c r="AE18" s="16" t="str">
        <f t="shared" si="2"/>
        <v/>
      </c>
      <c r="AF18" s="47">
        <v>442.66806577796206</v>
      </c>
      <c r="AG18" s="47">
        <v>392.14918126558899</v>
      </c>
      <c r="AH18" s="47">
        <v>362.97342244926369</v>
      </c>
      <c r="AI18" s="47">
        <v>349.4239177674126</v>
      </c>
      <c r="AJ18" s="47">
        <v>349.9605257780068</v>
      </c>
      <c r="AK18" s="47">
        <v>333.69343817489602</v>
      </c>
      <c r="AL18" s="47">
        <v>318.8382448654977</v>
      </c>
      <c r="AM18" s="47">
        <v>307.57680975475051</v>
      </c>
      <c r="AN18" s="47">
        <v>314.89582994106917</v>
      </c>
      <c r="AO18" s="16" t="str">
        <f t="shared" si="3"/>
        <v/>
      </c>
      <c r="AP18" s="47">
        <v>414.40004331993362</v>
      </c>
      <c r="AQ18" s="47">
        <v>367.35815829359944</v>
      </c>
      <c r="AR18" s="47">
        <v>340.50923795922932</v>
      </c>
      <c r="AS18" s="47">
        <v>328.6261112322415</v>
      </c>
      <c r="AT18" s="47">
        <v>330.76586535839584</v>
      </c>
      <c r="AU18" s="47">
        <v>312.89563163972497</v>
      </c>
      <c r="AV18" s="47">
        <v>299.64358444588675</v>
      </c>
      <c r="AW18" s="47">
        <v>289.78766145250773</v>
      </c>
      <c r="AX18" s="47">
        <v>298.1121997271016</v>
      </c>
      <c r="AY18" s="16">
        <f t="shared" si="4"/>
        <v>8</v>
      </c>
    </row>
    <row r="19" spans="1:51" x14ac:dyDescent="0.3">
      <c r="A19" s="9">
        <v>17</v>
      </c>
      <c r="B19" s="51">
        <v>0.67046889221423145</v>
      </c>
      <c r="C19" s="52">
        <v>0.61300013002443998</v>
      </c>
      <c r="D19" s="52">
        <v>0.5646053829172476</v>
      </c>
      <c r="E19" s="52">
        <v>0.52329279392330252</v>
      </c>
      <c r="F19" s="52">
        <v>0.47677787890789758</v>
      </c>
      <c r="G19" s="52">
        <v>0.52329279392330252</v>
      </c>
      <c r="H19" s="52">
        <v>0.47677787890789758</v>
      </c>
      <c r="I19" s="52">
        <v>0.42910009101710811</v>
      </c>
      <c r="J19" s="52">
        <v>0.39009099183373463</v>
      </c>
      <c r="K19" s="16" t="str">
        <f t="shared" si="0"/>
        <v/>
      </c>
      <c r="L19" s="20">
        <v>16.916699999999999</v>
      </c>
      <c r="M19" s="20">
        <v>18.190000000000001</v>
      </c>
      <c r="N19" s="20">
        <v>20.918500000000002</v>
      </c>
      <c r="O19" s="20">
        <v>26.08446</v>
      </c>
      <c r="P19" s="20">
        <v>37.580539999999999</v>
      </c>
      <c r="Q19" s="20">
        <v>20.009</v>
      </c>
      <c r="R19" s="20">
        <v>24.5565</v>
      </c>
      <c r="S19" s="20">
        <v>30.013500000000001</v>
      </c>
      <c r="T19" s="20">
        <v>41.837000000000003</v>
      </c>
      <c r="U19" s="16" t="str">
        <f t="shared" si="1"/>
        <v/>
      </c>
      <c r="V19" s="47">
        <v>78.424879027724586</v>
      </c>
      <c r="W19" s="47">
        <v>71.607647147513745</v>
      </c>
      <c r="X19" s="47">
        <v>73.067416000843835</v>
      </c>
      <c r="Y19" s="47">
        <v>83.115039448563039</v>
      </c>
      <c r="Z19" s="47">
        <v>108.97664206390293</v>
      </c>
      <c r="AA19" s="47">
        <v>63.756306411031616</v>
      </c>
      <c r="AB19" s="47">
        <v>71.20932564679039</v>
      </c>
      <c r="AC19" s="47">
        <v>79.687771574313075</v>
      </c>
      <c r="AD19" s="47">
        <v>103.90463075411225</v>
      </c>
      <c r="AE19" s="16" t="str">
        <f t="shared" si="2"/>
        <v/>
      </c>
      <c r="AF19" s="47">
        <v>428.44590609485959</v>
      </c>
      <c r="AG19" s="47">
        <v>383.26532418839179</v>
      </c>
      <c r="AH19" s="47">
        <v>357.32253316718425</v>
      </c>
      <c r="AI19" s="47">
        <v>346.13348521769473</v>
      </c>
      <c r="AJ19" s="47">
        <v>349.3611504616332</v>
      </c>
      <c r="AK19" s="47">
        <v>329.87594375418604</v>
      </c>
      <c r="AL19" s="47">
        <v>317.05581843685127</v>
      </c>
      <c r="AM19" s="47">
        <v>307.56024223012588</v>
      </c>
      <c r="AN19" s="47">
        <v>316.78756815166184</v>
      </c>
      <c r="AO19" s="16">
        <f t="shared" si="3"/>
        <v>8</v>
      </c>
      <c r="AP19" s="47">
        <v>401.49459419277508</v>
      </c>
      <c r="AQ19" s="47">
        <v>359.40884097830133</v>
      </c>
      <c r="AR19" s="47">
        <v>335.569547282673</v>
      </c>
      <c r="AS19" s="47">
        <v>325.90322346707666</v>
      </c>
      <c r="AT19" s="47">
        <v>330.60886156529244</v>
      </c>
      <c r="AU19" s="47">
        <v>309.64568200356803</v>
      </c>
      <c r="AV19" s="47">
        <v>298.30352954051045</v>
      </c>
      <c r="AW19" s="47">
        <v>290.11436942984153</v>
      </c>
      <c r="AX19" s="47">
        <v>300.28248960740746</v>
      </c>
      <c r="AY19" s="16" t="str">
        <f t="shared" si="4"/>
        <v/>
      </c>
    </row>
    <row r="20" spans="1:51" x14ac:dyDescent="0.3">
      <c r="A20" s="9">
        <v>18</v>
      </c>
      <c r="B20" s="51">
        <v>0.65157864291523371</v>
      </c>
      <c r="C20" s="52">
        <v>0.59572904495107115</v>
      </c>
      <c r="D20" s="52">
        <v>0.54869780456019679</v>
      </c>
      <c r="E20" s="52">
        <v>0.50854918471432853</v>
      </c>
      <c r="F20" s="52">
        <v>0.46334481273972161</v>
      </c>
      <c r="G20" s="52">
        <v>0.50854918471432853</v>
      </c>
      <c r="H20" s="52">
        <v>0.46334481273972161</v>
      </c>
      <c r="I20" s="52">
        <v>0.41701033146574956</v>
      </c>
      <c r="J20" s="52">
        <v>0.37910030133249961</v>
      </c>
      <c r="K20" s="16" t="str">
        <f t="shared" si="0"/>
        <v/>
      </c>
      <c r="L20" s="20">
        <v>17.911799999999999</v>
      </c>
      <c r="M20" s="20">
        <v>19.260000000000002</v>
      </c>
      <c r="N20" s="20">
        <v>22.149000000000001</v>
      </c>
      <c r="O20" s="20">
        <v>27.618839999999999</v>
      </c>
      <c r="P20" s="20">
        <v>39.791159999999998</v>
      </c>
      <c r="Q20" s="20">
        <v>21.186</v>
      </c>
      <c r="R20" s="20">
        <v>26.001000000000001</v>
      </c>
      <c r="S20" s="20">
        <v>31.779</v>
      </c>
      <c r="T20" s="20">
        <v>44.298000000000002</v>
      </c>
      <c r="U20" s="16" t="str">
        <f t="shared" si="1"/>
        <v/>
      </c>
      <c r="V20" s="47">
        <v>78.456990693037824</v>
      </c>
      <c r="W20" s="47">
        <v>72.531810000754319</v>
      </c>
      <c r="X20" s="47">
        <v>74.60167977977072</v>
      </c>
      <c r="Y20" s="47">
        <v>85.331314244004929</v>
      </c>
      <c r="Z20" s="47">
        <v>112.4660382140251</v>
      </c>
      <c r="AA20" s="47">
        <v>65.456377732500286</v>
      </c>
      <c r="AB20" s="47">
        <v>73.489424776831513</v>
      </c>
      <c r="AC20" s="47">
        <v>82.607317060163709</v>
      </c>
      <c r="AD20" s="47">
        <v>108.05019172208908</v>
      </c>
      <c r="AE20" s="16" t="str">
        <f t="shared" si="2"/>
        <v/>
      </c>
      <c r="AF20" s="47">
        <v>417.05884601964055</v>
      </c>
      <c r="AG20" s="47">
        <v>376.18216492257898</v>
      </c>
      <c r="AH20" s="47">
        <v>352.93405817181036</v>
      </c>
      <c r="AI20" s="47">
        <v>343.78988123989262</v>
      </c>
      <c r="AJ20" s="47">
        <v>349.45427473130985</v>
      </c>
      <c r="AK20" s="47">
        <v>326.99556605468842</v>
      </c>
      <c r="AL20" s="47">
        <v>315.95539906093001</v>
      </c>
      <c r="AM20" s="47">
        <v>308.03728649364723</v>
      </c>
      <c r="AN20" s="47">
        <v>319.05787403069917</v>
      </c>
      <c r="AO20" s="16" t="str">
        <f t="shared" si="3"/>
        <v/>
      </c>
      <c r="AP20" s="47">
        <v>391.20978586345529</v>
      </c>
      <c r="AQ20" s="47">
        <v>353.12150424310016</v>
      </c>
      <c r="AR20" s="47">
        <v>331.79377827000042</v>
      </c>
      <c r="AS20" s="47">
        <v>324.05269007920964</v>
      </c>
      <c r="AT20" s="47">
        <v>331.08945272872643</v>
      </c>
      <c r="AU20" s="47">
        <v>307.25837489400539</v>
      </c>
      <c r="AV20" s="47">
        <v>297.59057705834658</v>
      </c>
      <c r="AW20" s="47">
        <v>290.89425590132436</v>
      </c>
      <c r="AX20" s="47">
        <v>302.79981412946802</v>
      </c>
      <c r="AY20" s="16" t="str">
        <f t="shared" si="4"/>
        <v/>
      </c>
    </row>
    <row r="21" spans="1:51" x14ac:dyDescent="0.3">
      <c r="A21" s="9">
        <v>19</v>
      </c>
      <c r="B21" s="51">
        <v>0.63420008059297706</v>
      </c>
      <c r="C21" s="52">
        <v>0.5798400736850079</v>
      </c>
      <c r="D21" s="52">
        <v>0.53406322576250709</v>
      </c>
      <c r="E21" s="52">
        <v>0.49498542875549439</v>
      </c>
      <c r="F21" s="52">
        <v>0.45098672397722828</v>
      </c>
      <c r="G21" s="52">
        <v>0.49498542875549439</v>
      </c>
      <c r="H21" s="52">
        <v>0.45098672397722828</v>
      </c>
      <c r="I21" s="52">
        <v>0.40588805157950542</v>
      </c>
      <c r="J21" s="52">
        <v>0.36898913779955039</v>
      </c>
      <c r="K21" s="16" t="str">
        <f t="shared" si="0"/>
        <v/>
      </c>
      <c r="L21" s="20">
        <v>18.9069</v>
      </c>
      <c r="M21" s="20">
        <v>20.329999999999998</v>
      </c>
      <c r="N21" s="20">
        <v>23.3795</v>
      </c>
      <c r="O21" s="20">
        <v>29.153220000000001</v>
      </c>
      <c r="P21" s="20">
        <v>42.001779999999997</v>
      </c>
      <c r="Q21" s="20">
        <v>22.363</v>
      </c>
      <c r="R21" s="20">
        <v>27.445499999999999</v>
      </c>
      <c r="S21" s="20">
        <v>33.544499999999999</v>
      </c>
      <c r="T21" s="20">
        <v>46.759</v>
      </c>
      <c r="U21" s="16" t="str">
        <f t="shared" si="1"/>
        <v/>
      </c>
      <c r="V21" s="47">
        <v>78.815511956909248</v>
      </c>
      <c r="W21" s="47">
        <v>73.624033978984968</v>
      </c>
      <c r="X21" s="47">
        <v>76.240543992798109</v>
      </c>
      <c r="Y21" s="47">
        <v>87.62362399488697</v>
      </c>
      <c r="Z21" s="47">
        <v>116.01234578735762</v>
      </c>
      <c r="AA21" s="47">
        <v>67.214774333595301</v>
      </c>
      <c r="AB21" s="47">
        <v>75.806711913326609</v>
      </c>
      <c r="AC21" s="47">
        <v>85.547526251820301</v>
      </c>
      <c r="AD21" s="47">
        <v>112.20783919616581</v>
      </c>
      <c r="AE21" s="16" t="str">
        <f t="shared" si="2"/>
        <v/>
      </c>
      <c r="AF21" s="47">
        <v>407.8489820098211</v>
      </c>
      <c r="AG21" s="47">
        <v>370.51348608226925</v>
      </c>
      <c r="AH21" s="47">
        <v>349.55233985506504</v>
      </c>
      <c r="AI21" s="47">
        <v>342.20937685222475</v>
      </c>
      <c r="AJ21" s="47">
        <v>350.11081772766534</v>
      </c>
      <c r="AK21" s="47">
        <v>324.87081774816312</v>
      </c>
      <c r="AL21" s="47">
        <v>315.41050735841321</v>
      </c>
      <c r="AM21" s="47">
        <v>308.91986392364475</v>
      </c>
      <c r="AN21" s="47">
        <v>321.6407646396683</v>
      </c>
      <c r="AO21" s="16" t="str">
        <f t="shared" si="3"/>
        <v/>
      </c>
      <c r="AP21" s="47">
        <v>382.93722775760961</v>
      </c>
      <c r="AQ21" s="47">
        <v>348.13946678249147</v>
      </c>
      <c r="AR21" s="47">
        <v>328.94602128653474</v>
      </c>
      <c r="AS21" s="47">
        <v>322.90503697402841</v>
      </c>
      <c r="AT21" s="47">
        <v>332.08857826749545</v>
      </c>
      <c r="AU21" s="47">
        <v>305.56647786996677</v>
      </c>
      <c r="AV21" s="47">
        <v>297.38826789824327</v>
      </c>
      <c r="AW21" s="47">
        <v>292.04630099314971</v>
      </c>
      <c r="AX21" s="47">
        <v>305.60351446329986</v>
      </c>
      <c r="AY21" s="16" t="str">
        <f t="shared" si="4"/>
        <v/>
      </c>
    </row>
    <row r="22" spans="1:51" x14ac:dyDescent="0.3">
      <c r="A22" s="9">
        <v>20</v>
      </c>
      <c r="B22" s="51">
        <v>0.61814177590010189</v>
      </c>
      <c r="C22" s="52">
        <v>0.56515819510866483</v>
      </c>
      <c r="D22" s="52">
        <v>0.52054044286324375</v>
      </c>
      <c r="E22" s="52">
        <v>0.48245211777568925</v>
      </c>
      <c r="F22" s="52">
        <v>0.43956748508451682</v>
      </c>
      <c r="G22" s="52">
        <v>0.48245211777568925</v>
      </c>
      <c r="H22" s="52">
        <v>0.43956748508451682</v>
      </c>
      <c r="I22" s="52">
        <v>0.39561073657606521</v>
      </c>
      <c r="J22" s="52">
        <v>0.35964612416005914</v>
      </c>
      <c r="K22" s="16" t="str">
        <f t="shared" si="0"/>
        <v/>
      </c>
      <c r="L22" s="20">
        <v>19.902000000000001</v>
      </c>
      <c r="M22" s="20">
        <v>21.4</v>
      </c>
      <c r="N22" s="20">
        <v>24.61</v>
      </c>
      <c r="O22" s="20">
        <v>30.6876</v>
      </c>
      <c r="P22" s="20">
        <v>44.212400000000002</v>
      </c>
      <c r="Q22" s="20">
        <v>23.54</v>
      </c>
      <c r="R22" s="20">
        <v>28.89</v>
      </c>
      <c r="S22" s="20">
        <v>35.31</v>
      </c>
      <c r="T22" s="20">
        <v>49.22</v>
      </c>
      <c r="U22" s="16" t="str">
        <f t="shared" si="1"/>
        <v/>
      </c>
      <c r="V22" s="47">
        <v>79.418998583975352</v>
      </c>
      <c r="W22" s="47">
        <v>74.845635635986341</v>
      </c>
      <c r="X22" s="47">
        <v>77.96097573924672</v>
      </c>
      <c r="Y22" s="47">
        <v>89.975497208320533</v>
      </c>
      <c r="Z22" s="47">
        <v>119.60301774112406</v>
      </c>
      <c r="AA22" s="47">
        <v>69.018861177930674</v>
      </c>
      <c r="AB22" s="47">
        <v>78.152988359398591</v>
      </c>
      <c r="AC22" s="47">
        <v>88.50338676091215</v>
      </c>
      <c r="AD22" s="47">
        <v>116.37385572394452</v>
      </c>
      <c r="AE22" s="16" t="str">
        <f t="shared" si="2"/>
        <v/>
      </c>
      <c r="AF22" s="47">
        <v>400.3479248008091</v>
      </c>
      <c r="AG22" s="47">
        <v>365.97654304201228</v>
      </c>
      <c r="AH22" s="47">
        <v>346.98666072691185</v>
      </c>
      <c r="AI22" s="47">
        <v>341.25306472065336</v>
      </c>
      <c r="AJ22" s="47">
        <v>351.2319563424636</v>
      </c>
      <c r="AK22" s="47">
        <v>323.36445634734332</v>
      </c>
      <c r="AL22" s="47">
        <v>315.32425864100651</v>
      </c>
      <c r="AM22" s="47">
        <v>310.13975081955266</v>
      </c>
      <c r="AN22" s="47">
        <v>324.48475224454148</v>
      </c>
      <c r="AO22" s="16" t="str">
        <f t="shared" si="3"/>
        <v/>
      </c>
      <c r="AP22" s="47">
        <v>376.24380299271525</v>
      </c>
      <c r="AQ22" s="47">
        <v>344.20162550036036</v>
      </c>
      <c r="AR22" s="47">
        <v>326.85030740857536</v>
      </c>
      <c r="AS22" s="47">
        <v>322.33215063442117</v>
      </c>
      <c r="AT22" s="47">
        <v>333.51510414214852</v>
      </c>
      <c r="AU22" s="47">
        <v>304.44354226111119</v>
      </c>
      <c r="AV22" s="47">
        <v>297.60740644069148</v>
      </c>
      <c r="AW22" s="47">
        <v>293.50776128541742</v>
      </c>
      <c r="AX22" s="47">
        <v>308.64627116110353</v>
      </c>
      <c r="AY22" s="16" t="str">
        <f t="shared" si="4"/>
        <v/>
      </c>
    </row>
    <row r="23" spans="1:51" x14ac:dyDescent="0.3">
      <c r="A23" s="9">
        <v>21</v>
      </c>
      <c r="B23" s="51">
        <v>0.60324460419344517</v>
      </c>
      <c r="C23" s="52">
        <v>0.55153792383400713</v>
      </c>
      <c r="D23" s="52">
        <v>0.50799545616290132</v>
      </c>
      <c r="E23" s="52">
        <v>0.47082505693146948</v>
      </c>
      <c r="F23" s="52">
        <v>0.42897394075978318</v>
      </c>
      <c r="G23" s="52">
        <v>0.47082505693146948</v>
      </c>
      <c r="H23" s="52">
        <v>0.42897394075978318</v>
      </c>
      <c r="I23" s="52">
        <v>0.38607654668380498</v>
      </c>
      <c r="J23" s="52">
        <v>0.35097867880345934</v>
      </c>
      <c r="K23" s="16" t="str">
        <f t="shared" si="0"/>
        <v/>
      </c>
      <c r="L23" s="20">
        <v>20.897099999999998</v>
      </c>
      <c r="M23" s="20">
        <v>22.47</v>
      </c>
      <c r="N23" s="20">
        <v>25.840499999999999</v>
      </c>
      <c r="O23" s="20">
        <v>32.221980000000002</v>
      </c>
      <c r="P23" s="20">
        <v>46.423020000000001</v>
      </c>
      <c r="Q23" s="20">
        <v>24.716999999999999</v>
      </c>
      <c r="R23" s="20">
        <v>30.334499999999998</v>
      </c>
      <c r="S23" s="20">
        <v>37.075499999999998</v>
      </c>
      <c r="T23" s="20">
        <v>51.680999999999997</v>
      </c>
      <c r="U23" s="16" t="str">
        <f t="shared" si="1"/>
        <v/>
      </c>
      <c r="V23" s="47">
        <v>80.210677962132522</v>
      </c>
      <c r="W23" s="47">
        <v>76.168678944820869</v>
      </c>
      <c r="X23" s="47">
        <v>79.745980946712166</v>
      </c>
      <c r="Y23" s="47">
        <v>92.374618117258066</v>
      </c>
      <c r="Z23" s="47">
        <v>123.22858250647506</v>
      </c>
      <c r="AA23" s="47">
        <v>70.859191024395997</v>
      </c>
      <c r="AB23" s="47">
        <v>80.522065045373353</v>
      </c>
      <c r="AC23" s="47">
        <v>91.471106005778637</v>
      </c>
      <c r="AD23" s="47">
        <v>120.54545012434242</v>
      </c>
      <c r="AE23" s="16" t="str">
        <f t="shared" si="2"/>
        <v/>
      </c>
      <c r="AF23" s="47">
        <v>394.21304887475816</v>
      </c>
      <c r="AG23" s="47">
        <v>362.35951826261544</v>
      </c>
      <c r="AH23" s="47">
        <v>345.09180407574888</v>
      </c>
      <c r="AI23" s="47">
        <v>340.81393888923469</v>
      </c>
      <c r="AJ23" s="47">
        <v>352.74072638833957</v>
      </c>
      <c r="AK23" s="47">
        <v>322.37073414241604</v>
      </c>
      <c r="AL23" s="47">
        <v>315.62115506178935</v>
      </c>
      <c r="AM23" s="47">
        <v>311.64326104908622</v>
      </c>
      <c r="AN23" s="47">
        <v>327.5490581539762</v>
      </c>
      <c r="AO23" s="16" t="str">
        <f t="shared" si="3"/>
        <v/>
      </c>
      <c r="AP23" s="47">
        <v>370.81270526657545</v>
      </c>
      <c r="AQ23" s="47">
        <v>341.11239046323954</v>
      </c>
      <c r="AR23" s="47">
        <v>325.37266339230251</v>
      </c>
      <c r="AS23" s="47">
        <v>322.23535337098366</v>
      </c>
      <c r="AT23" s="47">
        <v>335.29806881724488</v>
      </c>
      <c r="AU23" s="47">
        <v>303.79214862416501</v>
      </c>
      <c r="AV23" s="47">
        <v>298.17849749069467</v>
      </c>
      <c r="AW23" s="47">
        <v>295.22927354492094</v>
      </c>
      <c r="AX23" s="47">
        <v>311.89061813594253</v>
      </c>
      <c r="AY23" s="16" t="str">
        <f t="shared" si="4"/>
        <v/>
      </c>
    </row>
    <row r="24" spans="1:51" x14ac:dyDescent="0.3">
      <c r="A24" s="9">
        <v>22</v>
      </c>
      <c r="B24" s="51">
        <v>0.58937505817057956</v>
      </c>
      <c r="C24" s="52">
        <v>0.53885719604167315</v>
      </c>
      <c r="D24" s="52">
        <v>0.49631583845943561</v>
      </c>
      <c r="E24" s="52">
        <v>0.46000004540142819</v>
      </c>
      <c r="F24" s="52">
        <v>0.41911115247685676</v>
      </c>
      <c r="G24" s="52">
        <v>0.46000004540142819</v>
      </c>
      <c r="H24" s="52">
        <v>0.41911115247685676</v>
      </c>
      <c r="I24" s="52">
        <v>0.377200037229171</v>
      </c>
      <c r="J24" s="52">
        <v>0.34290912475379182</v>
      </c>
      <c r="K24" s="16" t="str">
        <f t="shared" si="0"/>
        <v/>
      </c>
      <c r="L24" s="20">
        <v>21.892199999999999</v>
      </c>
      <c r="M24" s="20">
        <v>23.54</v>
      </c>
      <c r="N24" s="20">
        <v>27.071000000000002</v>
      </c>
      <c r="O24" s="20">
        <v>33.756360000000001</v>
      </c>
      <c r="P24" s="20">
        <v>48.63364</v>
      </c>
      <c r="Q24" s="20">
        <v>25.893999999999998</v>
      </c>
      <c r="R24" s="20">
        <v>31.779</v>
      </c>
      <c r="S24" s="20">
        <v>38.841000000000001</v>
      </c>
      <c r="T24" s="20">
        <v>54.142000000000003</v>
      </c>
      <c r="U24" s="16" t="str">
        <f t="shared" si="1"/>
        <v/>
      </c>
      <c r="V24" s="47">
        <v>81.149788977427988</v>
      </c>
      <c r="W24" s="47">
        <v>77.572504616283268</v>
      </c>
      <c r="X24" s="47">
        <v>81.58276467680291</v>
      </c>
      <c r="Y24" s="47">
        <v>94.811612197916233</v>
      </c>
      <c r="Z24" s="47">
        <v>126.8817780807836</v>
      </c>
      <c r="AA24" s="47">
        <v>72.728572815695856</v>
      </c>
      <c r="AB24" s="47">
        <v>82.909196712999929</v>
      </c>
      <c r="AC24" s="47">
        <v>94.447776435688056</v>
      </c>
      <c r="AD24" s="47">
        <v>124.72050510194298</v>
      </c>
      <c r="AE24" s="16" t="str">
        <f t="shared" si="2"/>
        <v/>
      </c>
      <c r="AF24" s="47">
        <v>389.18787126778784</v>
      </c>
      <c r="AG24" s="47">
        <v>359.50054539257451</v>
      </c>
      <c r="AH24" s="47">
        <v>343.75521264029408</v>
      </c>
      <c r="AI24" s="47">
        <v>340.80820753341578</v>
      </c>
      <c r="AJ24" s="47">
        <v>354.57627929234445</v>
      </c>
      <c r="AK24" s="47">
        <v>321.80682471306721</v>
      </c>
      <c r="AL24" s="47">
        <v>316.24147171068165</v>
      </c>
      <c r="AM24" s="47">
        <v>313.38755494063724</v>
      </c>
      <c r="AN24" s="47">
        <v>330.80095735782697</v>
      </c>
      <c r="AO24" s="16" t="str">
        <f t="shared" si="3"/>
        <v/>
      </c>
      <c r="AP24" s="47">
        <v>366.40679358534481</v>
      </c>
      <c r="AQ24" s="47">
        <v>338.72230821656046</v>
      </c>
      <c r="AR24" s="47">
        <v>324.4092578514614</v>
      </c>
      <c r="AS24" s="47">
        <v>322.53738581265287</v>
      </c>
      <c r="AT24" s="47">
        <v>337.38138127408268</v>
      </c>
      <c r="AU24" s="47">
        <v>303.53600299230425</v>
      </c>
      <c r="AV24" s="47">
        <v>299.04657369241994</v>
      </c>
      <c r="AW24" s="47">
        <v>297.1714562010423</v>
      </c>
      <c r="AX24" s="47">
        <v>315.30649809828026</v>
      </c>
      <c r="AY24" s="16" t="str">
        <f t="shared" si="4"/>
        <v/>
      </c>
    </row>
    <row r="25" spans="1:51" x14ac:dyDescent="0.3">
      <c r="A25" s="9">
        <v>23</v>
      </c>
      <c r="B25" s="51">
        <v>0.57642017820105151</v>
      </c>
      <c r="C25" s="52">
        <v>0.5270127343552472</v>
      </c>
      <c r="D25" s="52">
        <v>0.48540646585351693</v>
      </c>
      <c r="E25" s="52">
        <v>0.44988891957155264</v>
      </c>
      <c r="F25" s="52">
        <v>0.40989879338741442</v>
      </c>
      <c r="G25" s="52">
        <v>0.44988891957155264</v>
      </c>
      <c r="H25" s="52">
        <v>0.40989879338741442</v>
      </c>
      <c r="I25" s="52">
        <v>0.36890891404867304</v>
      </c>
      <c r="J25" s="52">
        <v>0.33537174004424819</v>
      </c>
      <c r="K25" s="16" t="str">
        <f t="shared" si="0"/>
        <v/>
      </c>
      <c r="L25" s="20">
        <v>22.8873</v>
      </c>
      <c r="M25" s="20">
        <v>24.61</v>
      </c>
      <c r="N25" s="20">
        <v>28.301500000000001</v>
      </c>
      <c r="O25" s="20">
        <v>35.29074</v>
      </c>
      <c r="P25" s="20">
        <v>50.844259999999998</v>
      </c>
      <c r="Q25" s="20">
        <v>27.071000000000002</v>
      </c>
      <c r="R25" s="20">
        <v>33.223500000000001</v>
      </c>
      <c r="S25" s="20">
        <v>40.606499999999997</v>
      </c>
      <c r="T25" s="20">
        <v>56.603000000000002</v>
      </c>
      <c r="U25" s="16" t="str">
        <f t="shared" si="1"/>
        <v/>
      </c>
      <c r="V25" s="47">
        <v>82.206327654164497</v>
      </c>
      <c r="W25" s="47">
        <v>79.041520592508192</v>
      </c>
      <c r="X25" s="47">
        <v>83.46152337810318</v>
      </c>
      <c r="Y25" s="47">
        <v>97.279232052723728</v>
      </c>
      <c r="Z25" s="47">
        <v>130.55696070813235</v>
      </c>
      <c r="AA25" s="47">
        <v>74.621447181308298</v>
      </c>
      <c r="AB25" s="47">
        <v>85.310695525643126</v>
      </c>
      <c r="AC25" s="47">
        <v>97.431143709714334</v>
      </c>
      <c r="AD25" s="47">
        <v>128.89740121873166</v>
      </c>
      <c r="AE25" s="16" t="str">
        <f t="shared" si="2"/>
        <v/>
      </c>
      <c r="AF25" s="47">
        <v>385.07653324443481</v>
      </c>
      <c r="AG25" s="47">
        <v>357.27377035285878</v>
      </c>
      <c r="AH25" s="47">
        <v>342.88827039880044</v>
      </c>
      <c r="AI25" s="47">
        <v>341.1693029124915</v>
      </c>
      <c r="AJ25" s="47">
        <v>356.68986264420147</v>
      </c>
      <c r="AK25" s="47">
        <v>321.60691081705494</v>
      </c>
      <c r="AL25" s="47">
        <v>317.13732684166979</v>
      </c>
      <c r="AM25" s="47">
        <v>315.33802135996217</v>
      </c>
      <c r="AN25" s="47">
        <v>334.21387794045972</v>
      </c>
      <c r="AO25" s="16" t="str">
        <f t="shared" si="3"/>
        <v/>
      </c>
      <c r="AP25" s="47">
        <v>362.84499098094858</v>
      </c>
      <c r="AQ25" s="47">
        <v>336.91518589776558</v>
      </c>
      <c r="AR25" s="47">
        <v>323.87835376729424</v>
      </c>
      <c r="AS25" s="47">
        <v>323.17687893470543</v>
      </c>
      <c r="AT25" s="47">
        <v>339.72011070852761</v>
      </c>
      <c r="AU25" s="47">
        <v>303.61448683926886</v>
      </c>
      <c r="AV25" s="47">
        <v>300.16757490599593</v>
      </c>
      <c r="AW25" s="47">
        <v>299.30249914649517</v>
      </c>
      <c r="AX25" s="47">
        <v>318.86951307164259</v>
      </c>
      <c r="AY25" s="16" t="str">
        <f t="shared" si="4"/>
        <v/>
      </c>
    </row>
    <row r="26" spans="1:51" x14ac:dyDescent="0.3">
      <c r="A26" s="9">
        <v>24</v>
      </c>
      <c r="B26" s="51">
        <v>0.56428365732798191</v>
      </c>
      <c r="C26" s="52">
        <v>0.515916486699869</v>
      </c>
      <c r="D26" s="52">
        <v>0.47518623774987939</v>
      </c>
      <c r="E26" s="52">
        <v>0.44041651303647361</v>
      </c>
      <c r="F26" s="52">
        <v>0.40126837854434244</v>
      </c>
      <c r="G26" s="52">
        <v>0.44041651303647361</v>
      </c>
      <c r="H26" s="52">
        <v>0.40126837854434244</v>
      </c>
      <c r="I26" s="52">
        <v>0.36114154068990839</v>
      </c>
      <c r="J26" s="52">
        <v>0.32831049153628028</v>
      </c>
      <c r="K26" s="16" t="str">
        <f t="shared" si="0"/>
        <v/>
      </c>
      <c r="L26" s="20">
        <v>23.882400000000001</v>
      </c>
      <c r="M26" s="20">
        <v>25.68</v>
      </c>
      <c r="N26" s="20">
        <v>29.532</v>
      </c>
      <c r="O26" s="20">
        <v>36.825119999999998</v>
      </c>
      <c r="P26" s="20">
        <v>53.054879999999997</v>
      </c>
      <c r="Q26" s="20">
        <v>28.248000000000001</v>
      </c>
      <c r="R26" s="20">
        <v>34.667999999999999</v>
      </c>
      <c r="S26" s="20">
        <v>42.372</v>
      </c>
      <c r="T26" s="20">
        <v>59.064</v>
      </c>
      <c r="U26" s="16" t="str">
        <f t="shared" si="1"/>
        <v/>
      </c>
      <c r="V26" s="47">
        <v>83.357732483001428</v>
      </c>
      <c r="W26" s="47">
        <v>80.56374991093459</v>
      </c>
      <c r="X26" s="47">
        <v>85.374629839341893</v>
      </c>
      <c r="Y26" s="47">
        <v>99.771797999485443</v>
      </c>
      <c r="Z26" s="47">
        <v>134.24969201159126</v>
      </c>
      <c r="AA26" s="47">
        <v>76.533457321781029</v>
      </c>
      <c r="AB26" s="47">
        <v>87.723661285405711</v>
      </c>
      <c r="AC26" s="47">
        <v>100.41944291972274</v>
      </c>
      <c r="AD26" s="47">
        <v>133.07489183580893</v>
      </c>
      <c r="AE26" s="16" t="str">
        <f t="shared" si="2"/>
        <v/>
      </c>
      <c r="AF26" s="47">
        <v>381.72685394686579</v>
      </c>
      <c r="AG26" s="47">
        <v>355.57983924732491</v>
      </c>
      <c r="AH26" s="47">
        <v>342.42024006939988</v>
      </c>
      <c r="AI26" s="47">
        <v>341.8436585415335</v>
      </c>
      <c r="AJ26" s="47">
        <v>359.04194895260775</v>
      </c>
      <c r="AK26" s="47">
        <v>321.71801612888805</v>
      </c>
      <c r="AL26" s="47">
        <v>318.26987402751365</v>
      </c>
      <c r="AM26" s="47">
        <v>317.46638514069588</v>
      </c>
      <c r="AN26" s="47">
        <v>337.76601583915533</v>
      </c>
      <c r="AO26" s="16" t="str">
        <f t="shared" si="3"/>
        <v/>
      </c>
      <c r="AP26" s="47">
        <v>359.98661152071645</v>
      </c>
      <c r="AQ26" s="47">
        <v>335.59930480607562</v>
      </c>
      <c r="AR26" s="47">
        <v>323.71471260951245</v>
      </c>
      <c r="AS26" s="47">
        <v>324.10445718904759</v>
      </c>
      <c r="AT26" s="47">
        <v>342.27783634380552</v>
      </c>
      <c r="AU26" s="47">
        <v>303.9788147764022</v>
      </c>
      <c r="AV26" s="47">
        <v>301.50576141871147</v>
      </c>
      <c r="AW26" s="47">
        <v>301.59642149450741</v>
      </c>
      <c r="AX26" s="47">
        <v>322.55964945003171</v>
      </c>
      <c r="AY26" s="16" t="str">
        <f t="shared" si="4"/>
        <v/>
      </c>
    </row>
    <row r="27" spans="1:51" x14ac:dyDescent="0.3">
      <c r="A27" s="9">
        <v>25</v>
      </c>
      <c r="B27" s="51">
        <v>0.55288281225802782</v>
      </c>
      <c r="C27" s="52">
        <v>0.50549285692162527</v>
      </c>
      <c r="D27" s="52">
        <v>0.46558552611202353</v>
      </c>
      <c r="E27" s="52">
        <v>0.43151829249407037</v>
      </c>
      <c r="F27" s="52">
        <v>0.39316111093904177</v>
      </c>
      <c r="G27" s="52">
        <v>0.43151829249407037</v>
      </c>
      <c r="H27" s="52">
        <v>0.39316111093904177</v>
      </c>
      <c r="I27" s="52">
        <v>0.35384499984513784</v>
      </c>
      <c r="J27" s="52">
        <v>0.32167727258648887</v>
      </c>
      <c r="K27" s="16" t="str">
        <f t="shared" si="0"/>
        <v/>
      </c>
      <c r="L27" s="20">
        <v>24.877500000000001</v>
      </c>
      <c r="M27" s="20">
        <v>26.75</v>
      </c>
      <c r="N27" s="20">
        <v>30.762499999999999</v>
      </c>
      <c r="O27" s="20">
        <v>38.359499999999997</v>
      </c>
      <c r="P27" s="20">
        <v>55.265500000000003</v>
      </c>
      <c r="Q27" s="20">
        <v>29.425000000000001</v>
      </c>
      <c r="R27" s="20">
        <v>36.112499999999997</v>
      </c>
      <c r="S27" s="20">
        <v>44.137500000000003</v>
      </c>
      <c r="T27" s="20">
        <v>61.524999999999999</v>
      </c>
      <c r="U27" s="16" t="str">
        <f t="shared" si="1"/>
        <v/>
      </c>
      <c r="V27" s="47">
        <v>84.586722756175078</v>
      </c>
      <c r="W27" s="47">
        <v>82.129849662295783</v>
      </c>
      <c r="X27" s="47">
        <v>87.316069744690111</v>
      </c>
      <c r="Y27" s="47">
        <v>102.28480522291967</v>
      </c>
      <c r="Z27" s="47">
        <v>137.95644501084729</v>
      </c>
      <c r="AA27" s="47">
        <v>78.461147660538103</v>
      </c>
      <c r="AB27" s="47">
        <v>90.145789334290342</v>
      </c>
      <c r="AC27" s="47">
        <v>103.41128080930388</v>
      </c>
      <c r="AD27" s="47">
        <v>137.2520127983837</v>
      </c>
      <c r="AE27" s="16" t="str">
        <f t="shared" si="2"/>
        <v/>
      </c>
      <c r="AF27" s="47">
        <v>379.0187731621445</v>
      </c>
      <c r="AG27" s="47">
        <v>354.33925414544041</v>
      </c>
      <c r="AH27" s="47">
        <v>342.29395720998559</v>
      </c>
      <c r="AI27" s="47">
        <v>342.78767310988104</v>
      </c>
      <c r="AJ27" s="47">
        <v>361.60014682917404</v>
      </c>
      <c r="AK27" s="47">
        <v>322.097008104748</v>
      </c>
      <c r="AL27" s="47">
        <v>319.60725896145294</v>
      </c>
      <c r="AM27" s="47">
        <v>319.7493153261463</v>
      </c>
      <c r="AN27" s="47">
        <v>341.43930866765345</v>
      </c>
      <c r="AO27" s="16" t="str">
        <f t="shared" si="3"/>
        <v/>
      </c>
      <c r="AP27" s="47">
        <v>357.72067170300505</v>
      </c>
      <c r="AQ27" s="47">
        <v>334.70128323752101</v>
      </c>
      <c r="AR27" s="47">
        <v>323.8656200149689</v>
      </c>
      <c r="AS27" s="47">
        <v>325.27993693367915</v>
      </c>
      <c r="AT27" s="47">
        <v>345.02471959900373</v>
      </c>
      <c r="AU27" s="47">
        <v>304.58927192854617</v>
      </c>
      <c r="AV27" s="47">
        <v>303.03183173128264</v>
      </c>
      <c r="AW27" s="47">
        <v>304.03179048783699</v>
      </c>
      <c r="AX27" s="47">
        <v>326.36033365880701</v>
      </c>
      <c r="AY27" s="16" t="str">
        <f t="shared" si="4"/>
        <v/>
      </c>
    </row>
    <row r="28" spans="1:51" x14ac:dyDescent="0.3">
      <c r="A28" s="9">
        <v>26</v>
      </c>
      <c r="B28" s="51">
        <v>0.54214620162187321</v>
      </c>
      <c r="C28" s="52">
        <v>0.49567652719714078</v>
      </c>
      <c r="D28" s="52">
        <v>0.45654416978684031</v>
      </c>
      <c r="E28" s="52">
        <v>0.42313849882682769</v>
      </c>
      <c r="F28" s="52">
        <v>0.38552618781999853</v>
      </c>
      <c r="G28" s="52">
        <v>0.42313849882682769</v>
      </c>
      <c r="H28" s="52">
        <v>0.38552618781999853</v>
      </c>
      <c r="I28" s="52">
        <v>0.3469735690379987</v>
      </c>
      <c r="J28" s="52">
        <v>0.31543051730727156</v>
      </c>
      <c r="K28" s="16" t="str">
        <f t="shared" si="0"/>
        <v/>
      </c>
      <c r="L28" s="20">
        <v>25.872599999999998</v>
      </c>
      <c r="M28" s="20">
        <v>27.82</v>
      </c>
      <c r="N28" s="20">
        <v>31.992999999999999</v>
      </c>
      <c r="O28" s="20">
        <v>39.893880000000003</v>
      </c>
      <c r="P28" s="20">
        <v>57.476120000000002</v>
      </c>
      <c r="Q28" s="20">
        <v>30.602</v>
      </c>
      <c r="R28" s="20">
        <v>37.557000000000002</v>
      </c>
      <c r="S28" s="20">
        <v>45.902999999999999</v>
      </c>
      <c r="T28" s="20">
        <v>63.985999999999997</v>
      </c>
      <c r="U28" s="16" t="str">
        <f t="shared" si="1"/>
        <v/>
      </c>
      <c r="V28" s="47">
        <v>85.879847841250196</v>
      </c>
      <c r="W28" s="47">
        <v>83.732432056000221</v>
      </c>
      <c r="X28" s="47">
        <v>89.281043805787021</v>
      </c>
      <c r="Y28" s="47">
        <v>104.81464252452568</v>
      </c>
      <c r="Z28" s="47">
        <v>141.67439110305449</v>
      </c>
      <c r="AA28" s="47">
        <v>80.40174810110058</v>
      </c>
      <c r="AB28" s="47">
        <v>92.575231359691941</v>
      </c>
      <c r="AC28" s="47">
        <v>106.40554971510953</v>
      </c>
      <c r="AD28" s="47">
        <v>141.42801625017677</v>
      </c>
      <c r="AE28" s="16" t="str">
        <f t="shared" si="2"/>
        <v/>
      </c>
      <c r="AF28" s="47">
        <v>376.85628333415985</v>
      </c>
      <c r="AG28" s="47">
        <v>353.48763542963593</v>
      </c>
      <c r="AH28" s="47">
        <v>342.4627138504548</v>
      </c>
      <c r="AI28" s="47">
        <v>343.96548897320133</v>
      </c>
      <c r="AJ28" s="47">
        <v>364.33765631286258</v>
      </c>
      <c r="AK28" s="47">
        <v>322.70840475247519</v>
      </c>
      <c r="AL28" s="47">
        <v>321.12310812722717</v>
      </c>
      <c r="AM28" s="47">
        <v>322.16738585259492</v>
      </c>
      <c r="AN28" s="47">
        <v>345.21866431052865</v>
      </c>
      <c r="AO28" s="16" t="str">
        <f t="shared" si="3"/>
        <v/>
      </c>
      <c r="AP28" s="47">
        <v>355.95842900952545</v>
      </c>
      <c r="AQ28" s="47">
        <v>334.16170052102387</v>
      </c>
      <c r="AR28" s="47">
        <v>324.28800952110981</v>
      </c>
      <c r="AS28" s="47">
        <v>326.67027663769011</v>
      </c>
      <c r="AT28" s="47">
        <v>347.9360785900227</v>
      </c>
      <c r="AU28" s="47">
        <v>305.41319241696397</v>
      </c>
      <c r="AV28" s="47">
        <v>304.72153040438729</v>
      </c>
      <c r="AW28" s="47">
        <v>306.59076491721402</v>
      </c>
      <c r="AX28" s="47">
        <v>330.25772236816488</v>
      </c>
      <c r="AY28" s="16" t="str">
        <f t="shared" si="4"/>
        <v/>
      </c>
    </row>
    <row r="29" spans="1:51" x14ac:dyDescent="0.3">
      <c r="A29" s="9">
        <v>27</v>
      </c>
      <c r="B29" s="51">
        <v>0.53201173414581604</v>
      </c>
      <c r="C29" s="52">
        <v>0.48641072836188881</v>
      </c>
      <c r="D29" s="52">
        <v>0.44800988138595033</v>
      </c>
      <c r="E29" s="52">
        <v>0.41522867055283214</v>
      </c>
      <c r="F29" s="52">
        <v>0.37831945539258022</v>
      </c>
      <c r="G29" s="52">
        <v>0.41522867055283214</v>
      </c>
      <c r="H29" s="52">
        <v>0.37831945539258022</v>
      </c>
      <c r="I29" s="52">
        <v>0.34048750985332221</v>
      </c>
      <c r="J29" s="52">
        <v>0.30953409986665653</v>
      </c>
      <c r="K29" s="16" t="str">
        <f t="shared" si="0"/>
        <v/>
      </c>
      <c r="L29" s="20">
        <v>26.867699999999999</v>
      </c>
      <c r="M29" s="20">
        <v>28.89</v>
      </c>
      <c r="N29" s="20">
        <v>33.223500000000001</v>
      </c>
      <c r="O29" s="20">
        <v>41.428260000000002</v>
      </c>
      <c r="P29" s="20">
        <v>59.68674</v>
      </c>
      <c r="Q29" s="20">
        <v>31.779</v>
      </c>
      <c r="R29" s="20">
        <v>39.0015</v>
      </c>
      <c r="S29" s="20">
        <v>47.668500000000002</v>
      </c>
      <c r="T29" s="20">
        <v>66.447000000000003</v>
      </c>
      <c r="U29" s="16" t="str">
        <f t="shared" si="1"/>
        <v/>
      </c>
      <c r="V29" s="47">
        <v>87.226488934382616</v>
      </c>
      <c r="W29" s="47">
        <v>85.365584477190126</v>
      </c>
      <c r="X29" s="47">
        <v>91.265681468021882</v>
      </c>
      <c r="Y29" s="47">
        <v>107.35838747503523</v>
      </c>
      <c r="Z29" s="47">
        <v>145.40124327496355</v>
      </c>
      <c r="AA29" s="47">
        <v>82.353016891589078</v>
      </c>
      <c r="AB29" s="47">
        <v>95.010492943466005</v>
      </c>
      <c r="AC29" s="47">
        <v>109.40136378367555</v>
      </c>
      <c r="AD29" s="47">
        <v>145.60232148954944</v>
      </c>
      <c r="AE29" s="16" t="str">
        <f t="shared" si="2"/>
        <v/>
      </c>
      <c r="AF29" s="47">
        <v>375.16167994283217</v>
      </c>
      <c r="AG29" s="47">
        <v>352.9722810094741</v>
      </c>
      <c r="AH29" s="47">
        <v>342.88796471641308</v>
      </c>
      <c r="AI29" s="47">
        <v>345.34734082383005</v>
      </c>
      <c r="AJ29" s="47">
        <v>367.23210960501427</v>
      </c>
      <c r="AK29" s="47">
        <v>323.52274415146832</v>
      </c>
      <c r="AL29" s="47">
        <v>322.79539425660192</v>
      </c>
      <c r="AM29" s="47">
        <v>324.70428856432085</v>
      </c>
      <c r="AN29" s="47">
        <v>349.09137328337175</v>
      </c>
      <c r="AO29" s="16" t="str">
        <f t="shared" si="3"/>
        <v/>
      </c>
      <c r="AP29" s="47">
        <v>354.62806465619548</v>
      </c>
      <c r="AQ29" s="47">
        <v>333.93191901883057</v>
      </c>
      <c r="AR29" s="47">
        <v>324.9463456096787</v>
      </c>
      <c r="AS29" s="47">
        <v>328.24805328607613</v>
      </c>
      <c r="AT29" s="47">
        <v>350.9913184058708</v>
      </c>
      <c r="AU29" s="47">
        <v>306.42345661371428</v>
      </c>
      <c r="AV29" s="47">
        <v>306.55460305745845</v>
      </c>
      <c r="AW29" s="47">
        <v>309.25837085701988</v>
      </c>
      <c r="AX29" s="47">
        <v>334.24016187149823</v>
      </c>
      <c r="AY29" s="16" t="str">
        <f t="shared" si="4"/>
        <v/>
      </c>
    </row>
    <row r="30" spans="1:51" x14ac:dyDescent="0.3">
      <c r="A30" s="9">
        <v>28</v>
      </c>
      <c r="B30" s="51">
        <v>0.52242515192741235</v>
      </c>
      <c r="C30" s="52">
        <v>0.4776458531907769</v>
      </c>
      <c r="D30" s="52">
        <v>0.43993697004413651</v>
      </c>
      <c r="E30" s="52">
        <v>0.40774646004090737</v>
      </c>
      <c r="F30" s="52">
        <v>0.3715023302594932</v>
      </c>
      <c r="G30" s="52">
        <v>0.40774646004090737</v>
      </c>
      <c r="H30" s="52">
        <v>0.3715023302594932</v>
      </c>
      <c r="I30" s="52">
        <v>0.33435209723354381</v>
      </c>
      <c r="J30" s="52">
        <v>0.30395645203049443</v>
      </c>
      <c r="K30" s="16" t="str">
        <f t="shared" si="0"/>
        <v/>
      </c>
      <c r="L30" s="20">
        <v>27.8628</v>
      </c>
      <c r="M30" s="20">
        <v>29.96</v>
      </c>
      <c r="N30" s="20">
        <v>34.454000000000001</v>
      </c>
      <c r="O30" s="20">
        <v>42.96264</v>
      </c>
      <c r="P30" s="20">
        <v>61.897359999999999</v>
      </c>
      <c r="Q30" s="20">
        <v>32.956000000000003</v>
      </c>
      <c r="R30" s="20">
        <v>40.445999999999998</v>
      </c>
      <c r="S30" s="20">
        <v>49.433999999999997</v>
      </c>
      <c r="T30" s="20">
        <v>68.908000000000001</v>
      </c>
      <c r="U30" s="16" t="str">
        <f t="shared" si="1"/>
        <v/>
      </c>
      <c r="V30" s="47">
        <v>88.618156891982181</v>
      </c>
      <c r="W30" s="47">
        <v>87.024523752634636</v>
      </c>
      <c r="X30" s="47">
        <v>93.266831402556022</v>
      </c>
      <c r="Y30" s="47">
        <v>109.91365489303583</v>
      </c>
      <c r="Z30" s="47">
        <v>149.13513906467512</v>
      </c>
      <c r="AA30" s="47">
        <v>84.313124394936835</v>
      </c>
      <c r="AB30" s="47">
        <v>97.450357084855469</v>
      </c>
      <c r="AC30" s="47">
        <v>112.3980110858614</v>
      </c>
      <c r="AD30" s="47">
        <v>149.77447804531562</v>
      </c>
      <c r="AE30" s="16" t="str">
        <f t="shared" si="2"/>
        <v/>
      </c>
      <c r="AF30" s="47">
        <v>373.87138802765242</v>
      </c>
      <c r="AG30" s="47">
        <v>352.74962591596926</v>
      </c>
      <c r="AH30" s="47">
        <v>343.5376130973944</v>
      </c>
      <c r="AI30" s="47">
        <v>346.90831057277546</v>
      </c>
      <c r="AJ30" s="47">
        <v>370.26468933780706</v>
      </c>
      <c r="AK30" s="47">
        <v>324.51535492146849</v>
      </c>
      <c r="AL30" s="47">
        <v>324.60557316282029</v>
      </c>
      <c r="AM30" s="47">
        <v>327.34622972495379</v>
      </c>
      <c r="AN30" s="47">
        <v>353.04665563603862</v>
      </c>
      <c r="AO30" s="16" t="str">
        <f t="shared" si="3"/>
        <v/>
      </c>
      <c r="AP30" s="47">
        <v>353.67082405799749</v>
      </c>
      <c r="AQ30" s="47">
        <v>333.97173782348523</v>
      </c>
      <c r="AR30" s="47">
        <v>325.81104178685598</v>
      </c>
      <c r="AS30" s="47">
        <v>329.99031364848935</v>
      </c>
      <c r="AT30" s="47">
        <v>354.17311756089629</v>
      </c>
      <c r="AU30" s="47">
        <v>307.59735799718231</v>
      </c>
      <c r="AV30" s="47">
        <v>308.51400138590941</v>
      </c>
      <c r="AW30" s="47">
        <v>312.02194633034816</v>
      </c>
      <c r="AX30" s="47">
        <v>338.29777130360372</v>
      </c>
      <c r="AY30" s="16" t="str">
        <f t="shared" si="4"/>
        <v/>
      </c>
    </row>
    <row r="31" spans="1:51" x14ac:dyDescent="0.3">
      <c r="A31" s="9">
        <v>29</v>
      </c>
      <c r="B31" s="51">
        <v>0.51333880397266962</v>
      </c>
      <c r="C31" s="52">
        <v>0.46933833506072681</v>
      </c>
      <c r="D31" s="52">
        <v>0.43228530860856396</v>
      </c>
      <c r="E31" s="52">
        <v>0.40065467627135204</v>
      </c>
      <c r="F31" s="52">
        <v>0.36504092726945409</v>
      </c>
      <c r="G31" s="52">
        <v>0.40065467627135204</v>
      </c>
      <c r="H31" s="52">
        <v>0.36504092726945409</v>
      </c>
      <c r="I31" s="52">
        <v>0.32853683454250854</v>
      </c>
      <c r="J31" s="52">
        <v>0.29866984958409865</v>
      </c>
      <c r="K31" s="16" t="str">
        <f t="shared" si="0"/>
        <v/>
      </c>
      <c r="L31" s="20">
        <v>28.857900000000001</v>
      </c>
      <c r="M31" s="20">
        <v>31.03</v>
      </c>
      <c r="N31" s="20">
        <v>35.6845</v>
      </c>
      <c r="O31" s="20">
        <v>44.497019999999999</v>
      </c>
      <c r="P31" s="20">
        <v>64.107979999999998</v>
      </c>
      <c r="Q31" s="20">
        <v>34.133000000000003</v>
      </c>
      <c r="R31" s="20">
        <v>41.890500000000003</v>
      </c>
      <c r="S31" s="20">
        <v>51.1995</v>
      </c>
      <c r="T31" s="20">
        <v>71.369</v>
      </c>
      <c r="U31" s="16" t="str">
        <f t="shared" si="1"/>
        <v/>
      </c>
      <c r="V31" s="47">
        <v>90.047988597923279</v>
      </c>
      <c r="W31" s="47">
        <v>88.70534286001967</v>
      </c>
      <c r="X31" s="47">
        <v>95.281905849864202</v>
      </c>
      <c r="Y31" s="47">
        <v>112.47848319538205</v>
      </c>
      <c r="Z31" s="47">
        <v>152.87455207377542</v>
      </c>
      <c r="AA31" s="47">
        <v>86.280565909986237</v>
      </c>
      <c r="AB31" s="47">
        <v>99.893826379282103</v>
      </c>
      <c r="AC31" s="47">
        <v>115.39491724503502</v>
      </c>
      <c r="AD31" s="47">
        <v>153.94413763576634</v>
      </c>
      <c r="AE31" s="16" t="str">
        <f t="shared" si="2"/>
        <v/>
      </c>
      <c r="AF31" s="47">
        <v>372.93288243018674</v>
      </c>
      <c r="AG31" s="47">
        <v>352.78333860574213</v>
      </c>
      <c r="AH31" s="47">
        <v>344.38471215864269</v>
      </c>
      <c r="AI31" s="47">
        <v>348.62737628767638</v>
      </c>
      <c r="AJ31" s="47">
        <v>373.41944971643284</v>
      </c>
      <c r="AK31" s="47">
        <v>325.66541695986876</v>
      </c>
      <c r="AL31" s="47">
        <v>326.53791898618744</v>
      </c>
      <c r="AM31" s="47">
        <v>330.08146187536897</v>
      </c>
      <c r="AN31" s="47">
        <v>357.07530771085618</v>
      </c>
      <c r="AO31" s="16" t="str">
        <f t="shared" si="3"/>
        <v/>
      </c>
      <c r="AP31" s="47">
        <v>353.03816881538847</v>
      </c>
      <c r="AQ31" s="47">
        <v>334.24763458080054</v>
      </c>
      <c r="AR31" s="47">
        <v>326.85726212288313</v>
      </c>
      <c r="AS31" s="47">
        <v>331.87769689910294</v>
      </c>
      <c r="AT31" s="47">
        <v>357.4668016955797</v>
      </c>
      <c r="AU31" s="47">
        <v>308.91573757129544</v>
      </c>
      <c r="AV31" s="47">
        <v>310.5852709653343</v>
      </c>
      <c r="AW31" s="47">
        <v>314.87071056664706</v>
      </c>
      <c r="AX31" s="47">
        <v>342.42211776004558</v>
      </c>
      <c r="AY31" s="16" t="str">
        <f t="shared" si="4"/>
        <v/>
      </c>
    </row>
    <row r="32" spans="1:51" x14ac:dyDescent="0.3">
      <c r="A32" s="9">
        <v>30</v>
      </c>
      <c r="B32" s="53">
        <v>0.50471064655102593</v>
      </c>
      <c r="C32" s="54">
        <v>0.46144973398950934</v>
      </c>
      <c r="D32" s="54">
        <v>0.42501949183244292</v>
      </c>
      <c r="E32" s="54">
        <v>0.39392050462519096</v>
      </c>
      <c r="F32" s="54">
        <v>0.35890534865850732</v>
      </c>
      <c r="G32" s="54">
        <v>0.39392050462519096</v>
      </c>
      <c r="H32" s="54">
        <v>0.35890534865850732</v>
      </c>
      <c r="I32" s="54">
        <v>0.32301481379265667</v>
      </c>
      <c r="J32" s="54">
        <v>0.29364983072059675</v>
      </c>
      <c r="K32" s="16">
        <f>IF(ISNA(MATCH($B$33,B32:J32,0)),"",MATCH($B$33,B32:J32,0))</f>
        <v>9</v>
      </c>
      <c r="L32" s="21">
        <v>29.853000000000002</v>
      </c>
      <c r="M32" s="21">
        <v>32.1</v>
      </c>
      <c r="N32" s="21">
        <v>36.914999999999999</v>
      </c>
      <c r="O32" s="21">
        <v>46.031399999999998</v>
      </c>
      <c r="P32" s="21">
        <v>66.318600000000004</v>
      </c>
      <c r="Q32" s="21">
        <v>35.31</v>
      </c>
      <c r="R32" s="21">
        <v>43.335000000000001</v>
      </c>
      <c r="S32" s="21">
        <v>52.965000000000003</v>
      </c>
      <c r="T32" s="21">
        <v>73.83</v>
      </c>
      <c r="U32" s="16" t="str">
        <f>IF(ISNA(MATCH($L$33,L32:T32,0)),"",MATCH($L$33,L32:T32,0))</f>
        <v/>
      </c>
      <c r="V32" s="48">
        <v>91.510379385842924</v>
      </c>
      <c r="W32" s="48">
        <v>90.404822526256524</v>
      </c>
      <c r="X32" s="48">
        <v>97.308763378777201</v>
      </c>
      <c r="Y32" s="48">
        <v>115.05124806977835</v>
      </c>
      <c r="Z32" s="48">
        <v>156.61822428485107</v>
      </c>
      <c r="AA32" s="48">
        <v>88.254095451015473</v>
      </c>
      <c r="AB32" s="48">
        <v>102.34007879213404</v>
      </c>
      <c r="AC32" s="48">
        <v>118.39161751619899</v>
      </c>
      <c r="AD32" s="48">
        <v>158.11103266662374</v>
      </c>
      <c r="AE32" s="16" t="str">
        <f t="shared" si="2"/>
        <v/>
      </c>
      <c r="AF32" s="48">
        <v>372.30238108875523</v>
      </c>
      <c r="AG32" s="48">
        <v>353.04287506154253</v>
      </c>
      <c r="AH32" s="48">
        <v>345.40646863086846</v>
      </c>
      <c r="AI32" s="48">
        <v>350.48667711244286</v>
      </c>
      <c r="AJ32" s="48">
        <v>376.68278800397979</v>
      </c>
      <c r="AK32" s="48">
        <v>326.95523539594666</v>
      </c>
      <c r="AL32" s="48">
        <v>328.57900650636094</v>
      </c>
      <c r="AM32" s="48">
        <v>332.89991682695847</v>
      </c>
      <c r="AN32" s="48">
        <v>361.16942394068656</v>
      </c>
      <c r="AO32" s="16" t="str">
        <f t="shared" si="3"/>
        <v/>
      </c>
      <c r="AP32" s="48">
        <v>352.68964364258903</v>
      </c>
      <c r="AQ32" s="48">
        <v>334.73143016676829</v>
      </c>
      <c r="AR32" s="48">
        <v>328.06400188068181</v>
      </c>
      <c r="AS32" s="48">
        <v>333.89375653224084</v>
      </c>
      <c r="AT32" s="48">
        <v>360.85985603072442</v>
      </c>
      <c r="AU32" s="48">
        <v>310.36231481574464</v>
      </c>
      <c r="AV32" s="48">
        <v>312.75607453310533</v>
      </c>
      <c r="AW32" s="48">
        <v>317.79542635177989</v>
      </c>
      <c r="AX32" s="48">
        <v>346.60596047139666</v>
      </c>
      <c r="AY32" s="16" t="str">
        <f t="shared" si="4"/>
        <v/>
      </c>
    </row>
    <row r="33" spans="1:51" ht="21" x14ac:dyDescent="0.4">
      <c r="A33" s="23" t="s">
        <v>18</v>
      </c>
      <c r="B33" s="75" cm="1">
        <f t="array" ref="B33">MIN(IF(ISNUMBER(B3:J32),B3:J32))</f>
        <v>0.29364983072059675</v>
      </c>
      <c r="C33" s="76"/>
      <c r="D33" s="76"/>
      <c r="E33" s="76"/>
      <c r="F33" s="76"/>
      <c r="G33" s="76"/>
      <c r="H33" s="76"/>
      <c r="I33" s="76"/>
      <c r="J33" s="76"/>
      <c r="K33" s="43"/>
      <c r="L33" s="78" cm="1">
        <f t="array" ref="L33">MIN(IF(ISNUMBER(L3:T32),L3:T32))</f>
        <v>7.383</v>
      </c>
      <c r="M33" s="78"/>
      <c r="N33" s="78"/>
      <c r="O33" s="78"/>
      <c r="P33" s="78"/>
      <c r="Q33" s="78"/>
      <c r="R33" s="78"/>
      <c r="S33" s="78"/>
      <c r="T33" s="78"/>
      <c r="U33" s="45"/>
      <c r="V33" s="74" cm="1">
        <f t="array" ref="V33">MIN(IF(ISNUMBER(V3:AD32),V3:AD32))</f>
        <v>56.538468973270469</v>
      </c>
      <c r="W33" s="74"/>
      <c r="X33" s="74"/>
      <c r="Y33" s="74"/>
      <c r="Z33" s="74"/>
      <c r="AA33" s="74"/>
      <c r="AB33" s="74"/>
      <c r="AC33" s="74"/>
      <c r="AD33" s="74"/>
      <c r="AE33" s="45"/>
      <c r="AF33" s="74" cm="1">
        <f t="array" ref="AF33">MIN(IF(ISNUMBER(AF3:AN32),AF3:AN32))</f>
        <v>307.56024223012588</v>
      </c>
      <c r="AG33" s="74"/>
      <c r="AH33" s="74"/>
      <c r="AI33" s="74"/>
      <c r="AJ33" s="74"/>
      <c r="AK33" s="74"/>
      <c r="AL33" s="74"/>
      <c r="AM33" s="74"/>
      <c r="AN33" s="74"/>
      <c r="AO33" s="45"/>
      <c r="AP33" s="74" cm="1">
        <f t="array" ref="AP33">MIN(IF(ISNUMBER(AP3:AX32),AP3:AX32))</f>
        <v>289.78766145250773</v>
      </c>
      <c r="AQ33" s="74"/>
      <c r="AR33" s="74"/>
      <c r="AS33" s="74"/>
      <c r="AT33" s="74"/>
      <c r="AU33" s="74"/>
      <c r="AV33" s="74"/>
      <c r="AW33" s="74"/>
      <c r="AX33" s="74"/>
      <c r="AY33" s="45"/>
    </row>
    <row r="34" spans="1:51" ht="21" hidden="1" x14ac:dyDescent="0.4">
      <c r="A34" s="14" t="s">
        <v>26</v>
      </c>
      <c r="B34" s="34" t="str">
        <f>IF(ISNA(MATCH($B$33,B3:B32,0)),"",INDEX($A$3:$A$32,MATCH($B$33,B3:B32,0)))</f>
        <v/>
      </c>
      <c r="C34" s="34" t="str">
        <f t="shared" ref="C34:J34" si="5">IF(ISNA(MATCH($B$33,C3:C32,0)),"",INDEX($A$3:$A$32,MATCH($B$33,C3:C32,0)))</f>
        <v/>
      </c>
      <c r="D34" s="34" t="str">
        <f t="shared" si="5"/>
        <v/>
      </c>
      <c r="E34" s="34" t="str">
        <f t="shared" si="5"/>
        <v/>
      </c>
      <c r="F34" s="34" t="str">
        <f t="shared" si="5"/>
        <v/>
      </c>
      <c r="G34" s="34" t="str">
        <f t="shared" si="5"/>
        <v/>
      </c>
      <c r="H34" s="34" t="str">
        <f t="shared" si="5"/>
        <v/>
      </c>
      <c r="I34" s="34" t="str">
        <f t="shared" si="5"/>
        <v/>
      </c>
      <c r="J34" s="37">
        <f t="shared" si="5"/>
        <v>30</v>
      </c>
      <c r="K34" s="43"/>
      <c r="L34" s="19" t="str">
        <f>IF(ISNA(MATCH($L$33,L3:L32,0)),"",INDEX($A$3:$A$32,MATCH($L$33,L3:L32,0)))</f>
        <v/>
      </c>
      <c r="M34" s="19" t="str">
        <f t="shared" ref="M34:T34" si="6">IF(ISNA(MATCH($L$33,M3:M32,0)),"",INDEX($A$3:$A$32,MATCH($L$33,M3:M32,0)))</f>
        <v/>
      </c>
      <c r="N34" s="19">
        <f t="shared" si="6"/>
        <v>6</v>
      </c>
      <c r="O34" s="19" t="str">
        <f t="shared" si="6"/>
        <v/>
      </c>
      <c r="P34" s="19" t="str">
        <f t="shared" si="6"/>
        <v/>
      </c>
      <c r="Q34" s="19" t="str">
        <f t="shared" si="6"/>
        <v/>
      </c>
      <c r="R34" s="19" t="str">
        <f t="shared" si="6"/>
        <v/>
      </c>
      <c r="S34" s="19" t="str">
        <f t="shared" si="6"/>
        <v/>
      </c>
      <c r="T34" s="19" t="str">
        <f t="shared" si="6"/>
        <v/>
      </c>
      <c r="U34" s="45"/>
      <c r="V34" s="19" t="str">
        <f>IF(ISNA(MATCH($V$33,V3:V32,0)),"",INDEX($A$3:$A$32,MATCH($V$33,V3:V32,0)))</f>
        <v/>
      </c>
      <c r="W34" s="19" t="str">
        <f t="shared" ref="W34:AD34" si="7">IF(ISNA(MATCH($V$33,W3:W32,0)),"",INDEX($A$3:$A$32,MATCH($V$33,W3:W32,0)))</f>
        <v/>
      </c>
      <c r="X34" s="19" t="str">
        <f t="shared" si="7"/>
        <v/>
      </c>
      <c r="Y34" s="19" t="str">
        <f t="shared" si="7"/>
        <v/>
      </c>
      <c r="Z34" s="19" t="str">
        <f t="shared" si="7"/>
        <v/>
      </c>
      <c r="AA34" s="19">
        <f t="shared" si="7"/>
        <v>11</v>
      </c>
      <c r="AB34" s="19" t="str">
        <f t="shared" si="7"/>
        <v/>
      </c>
      <c r="AC34" s="19" t="str">
        <f t="shared" si="7"/>
        <v/>
      </c>
      <c r="AD34" s="19" t="str">
        <f t="shared" si="7"/>
        <v/>
      </c>
      <c r="AE34" s="45"/>
      <c r="AF34" s="19" t="str">
        <f>IF(ISNA(MATCH($AF$33,AF3:AF32,0)),"",INDEX($A$3:$A$32,MATCH($AF$33,AF3:AF32,0)))</f>
        <v/>
      </c>
      <c r="AG34" s="19" t="str">
        <f t="shared" ref="AG34:AN34" si="8">IF(ISNA(MATCH($AF$33,AG3:AG32,0)),"",INDEX($A$3:$A$32,MATCH($AF$33,AG3:AG32,0)))</f>
        <v/>
      </c>
      <c r="AH34" s="19" t="str">
        <f t="shared" si="8"/>
        <v/>
      </c>
      <c r="AI34" s="19" t="str">
        <f t="shared" si="8"/>
        <v/>
      </c>
      <c r="AJ34" s="19" t="str">
        <f t="shared" si="8"/>
        <v/>
      </c>
      <c r="AK34" s="19" t="str">
        <f t="shared" si="8"/>
        <v/>
      </c>
      <c r="AL34" s="19" t="str">
        <f t="shared" si="8"/>
        <v/>
      </c>
      <c r="AM34" s="19">
        <f t="shared" si="8"/>
        <v>17</v>
      </c>
      <c r="AN34" s="19" t="str">
        <f t="shared" si="8"/>
        <v/>
      </c>
      <c r="AO34" s="45"/>
      <c r="AP34" s="19" t="str">
        <f>IF(ISNA(MATCH($AP$33,AP3:AP32,0)),"",INDEX($A$3:$A$32,MATCH($AP$33,AP3:AP32,0)))</f>
        <v/>
      </c>
      <c r="AQ34" s="19" t="str">
        <f t="shared" ref="AQ34:AX34" si="9">IF(ISNA(MATCH($AP$33,AQ3:AQ32,0)),"",INDEX($A$3:$A$32,MATCH($AP$33,AQ3:AQ32,0)))</f>
        <v/>
      </c>
      <c r="AR34" s="19" t="str">
        <f t="shared" si="9"/>
        <v/>
      </c>
      <c r="AS34" s="19" t="str">
        <f t="shared" si="9"/>
        <v/>
      </c>
      <c r="AT34" s="19" t="str">
        <f t="shared" si="9"/>
        <v/>
      </c>
      <c r="AU34" s="19" t="str">
        <f t="shared" si="9"/>
        <v/>
      </c>
      <c r="AV34" s="19" t="str">
        <f t="shared" si="9"/>
        <v/>
      </c>
      <c r="AW34" s="19">
        <f t="shared" si="9"/>
        <v>16</v>
      </c>
      <c r="AX34" s="19" t="str">
        <f t="shared" si="9"/>
        <v/>
      </c>
      <c r="AY34" s="45"/>
    </row>
    <row r="35" spans="1:51" ht="36.6" x14ac:dyDescent="0.4">
      <c r="A35" s="31" t="s">
        <v>25</v>
      </c>
      <c r="B35" s="26">
        <f>SUM(B34:J34)</f>
        <v>30</v>
      </c>
      <c r="C35" s="26" t="str" cm="1">
        <f t="array" ref="C35">INDEX(B2:J2,D35)</f>
        <v>I</v>
      </c>
      <c r="D35" s="39">
        <f>SUM(K3:K32)</f>
        <v>9</v>
      </c>
      <c r="E35" s="27">
        <f>VLOOKUP(C35,Thrusters[],MATCH("PropellerD_m",Thrusters[#Headers],0))</f>
        <v>5.5</v>
      </c>
      <c r="F35" s="28" t="s">
        <v>27</v>
      </c>
      <c r="G35" s="29">
        <f>VLOOKUP(C35,Thrusters[],MATCH("Power_kW",Thrusters[#Headers],0))</f>
        <v>5500</v>
      </c>
      <c r="H35" s="30" t="s">
        <v>28</v>
      </c>
      <c r="I35" s="39"/>
      <c r="J35" s="39"/>
      <c r="K35" s="43"/>
      <c r="L35" s="40">
        <f>SUM(L34:T34)</f>
        <v>6</v>
      </c>
      <c r="M35" s="26" t="str" cm="1">
        <f t="array" ref="M35">INDEX(L2:T2,N35)</f>
        <v>C</v>
      </c>
      <c r="N35" s="39">
        <f>SUM(U3:U32)</f>
        <v>3</v>
      </c>
      <c r="O35" s="27">
        <f>VLOOKUP(M35,Thrusters[],MATCH("PropellerD_m",Thrusters[#Headers],0))</f>
        <v>3.8</v>
      </c>
      <c r="P35" s="28" t="s">
        <v>27</v>
      </c>
      <c r="Q35" s="29">
        <f>VLOOKUP(M35,Thrusters[],MATCH("Power_kW",Thrusters[#Headers],0))</f>
        <v>4800</v>
      </c>
      <c r="R35" s="30" t="s">
        <v>28</v>
      </c>
      <c r="S35" s="39"/>
      <c r="T35" s="39"/>
      <c r="U35" s="45"/>
      <c r="V35" s="40">
        <f>SUM(V34:AD34)</f>
        <v>11</v>
      </c>
      <c r="W35" s="26" t="str" cm="1">
        <f t="array" ref="W35">INDEX(V2:AD2,X35)</f>
        <v>F</v>
      </c>
      <c r="X35" s="39">
        <f>SUM(AE3:AE32)</f>
        <v>6</v>
      </c>
      <c r="Y35" s="27">
        <f>VLOOKUP(W35,Thrusters[],MATCH("PropellerD_m",Thrusters[#Headers],0))</f>
        <v>4.0999999999999996</v>
      </c>
      <c r="Z35" s="28" t="s">
        <v>27</v>
      </c>
      <c r="AA35" s="29">
        <f>VLOOKUP(W35,Thrusters[],MATCH("Power_kW",Thrusters[#Headers],0))</f>
        <v>3200</v>
      </c>
      <c r="AB35" s="30" t="s">
        <v>28</v>
      </c>
      <c r="AC35" s="39"/>
      <c r="AD35" s="39"/>
      <c r="AE35" s="45"/>
      <c r="AF35" s="40">
        <f>SUM(AF34:AN34)</f>
        <v>17</v>
      </c>
      <c r="AG35" s="26" t="str" cm="1">
        <f t="array" ref="AG35">INDEX(AF2:AN2,AH35)</f>
        <v>H</v>
      </c>
      <c r="AH35" s="39">
        <f>SUM(AO3:AO32)</f>
        <v>8</v>
      </c>
      <c r="AI35" s="27">
        <f>VLOOKUP(AG35,Thrusters[],MATCH("PropellerD_m",Thrusters[#Headers],0))</f>
        <v>5</v>
      </c>
      <c r="AJ35" s="28" t="s">
        <v>27</v>
      </c>
      <c r="AK35" s="29">
        <f>VLOOKUP(AG35,Thrusters[],MATCH("Power_kW",Thrusters[#Headers],0))</f>
        <v>4500</v>
      </c>
      <c r="AL35" s="30" t="s">
        <v>28</v>
      </c>
      <c r="AM35" s="39"/>
      <c r="AN35" s="39"/>
      <c r="AO35" s="45"/>
      <c r="AP35" s="40">
        <f>SUM(AP34:AX34)</f>
        <v>16</v>
      </c>
      <c r="AQ35" s="26" t="str" cm="1">
        <f t="array" ref="AQ35">INDEX(AP2:AX2,AR35)</f>
        <v>H</v>
      </c>
      <c r="AR35" s="39">
        <f>SUM(AY3:AY32)</f>
        <v>8</v>
      </c>
      <c r="AS35" s="27">
        <f>VLOOKUP(AQ35,Thrusters[],MATCH("PropellerD_m",Thrusters[#Headers],0))</f>
        <v>5</v>
      </c>
      <c r="AT35" s="28" t="s">
        <v>27</v>
      </c>
      <c r="AU35" s="29">
        <f>VLOOKUP(AQ35,Thrusters[],MATCH("Power_kW",Thrusters[#Headers],0))</f>
        <v>4500</v>
      </c>
      <c r="AV35" s="30" t="s">
        <v>28</v>
      </c>
      <c r="AW35" s="39"/>
      <c r="AX35" s="39"/>
      <c r="AY35" s="45"/>
    </row>
    <row r="36" spans="1:51" ht="36.6" x14ac:dyDescent="0.4">
      <c r="A36" s="22" t="s">
        <v>23</v>
      </c>
      <c r="B36" s="66" cm="1">
        <f t="array" ref="B36">INDEX(B3:J32,$L$35,$N$35)</f>
        <v>0.95037247549975878</v>
      </c>
      <c r="C36" s="66"/>
      <c r="D36" s="66"/>
      <c r="E36" s="66"/>
      <c r="F36" s="66"/>
      <c r="G36" s="66"/>
      <c r="H36" s="66"/>
      <c r="I36" s="66"/>
      <c r="J36" s="67"/>
      <c r="K36" s="43"/>
      <c r="L36" s="68" cm="1">
        <f t="array" ref="L36">INDEX(L3:T32,$L$35,$N$35)</f>
        <v>7.383</v>
      </c>
      <c r="M36" s="69"/>
      <c r="N36" s="69"/>
      <c r="O36" s="69"/>
      <c r="P36" s="69"/>
      <c r="Q36" s="69"/>
      <c r="R36" s="69"/>
      <c r="S36" s="69"/>
      <c r="T36" s="70"/>
      <c r="U36" s="45"/>
      <c r="V36" s="71" cm="1">
        <f t="array" ref="V36">INDEX(V3:AD32,$L$35,$N$35)</f>
        <v>253.88810379218017</v>
      </c>
      <c r="W36" s="72"/>
      <c r="X36" s="72"/>
      <c r="Y36" s="72"/>
      <c r="Z36" s="72"/>
      <c r="AA36" s="72"/>
      <c r="AB36" s="72"/>
      <c r="AC36" s="72"/>
      <c r="AD36" s="73"/>
      <c r="AE36" s="45"/>
      <c r="AF36" s="74" cm="1">
        <f t="array" ref="AF36">INDEX(AF3:AN32,$L$35,$N$35)</f>
        <v>986.28992230205336</v>
      </c>
      <c r="AG36" s="74"/>
      <c r="AH36" s="74"/>
      <c r="AI36" s="74"/>
      <c r="AJ36" s="74"/>
      <c r="AK36" s="74"/>
      <c r="AL36" s="74"/>
      <c r="AM36" s="74"/>
      <c r="AN36" s="74"/>
      <c r="AO36" s="50"/>
      <c r="AP36" s="74" cm="1">
        <f t="array" ref="AP36">INDEX(AP3:AX32,$L$35,$N$35)</f>
        <v>913.08457965419416</v>
      </c>
      <c r="AQ36" s="74"/>
      <c r="AR36" s="74"/>
      <c r="AS36" s="74"/>
      <c r="AT36" s="74"/>
      <c r="AU36" s="74"/>
      <c r="AV36" s="74"/>
      <c r="AW36" s="74"/>
      <c r="AX36" s="74"/>
      <c r="AY36" s="45"/>
    </row>
    <row r="37" spans="1:51" ht="36.6" x14ac:dyDescent="0.4">
      <c r="A37" s="22" t="s">
        <v>24</v>
      </c>
      <c r="B37" s="66" cm="1">
        <f t="array" ref="B37">INDEX(B3:J32,$V$35,$X$35)</f>
        <v>0.65053830289893921</v>
      </c>
      <c r="C37" s="66"/>
      <c r="D37" s="66"/>
      <c r="E37" s="66"/>
      <c r="F37" s="66"/>
      <c r="G37" s="66"/>
      <c r="H37" s="66"/>
      <c r="I37" s="66"/>
      <c r="J37" s="67"/>
      <c r="K37" s="43"/>
      <c r="L37" s="68" cm="1">
        <f t="array" ref="L37">INDEX(L3:T32,$V$35,$X$35)</f>
        <v>12.946999999999999</v>
      </c>
      <c r="M37" s="69"/>
      <c r="N37" s="69"/>
      <c r="O37" s="69"/>
      <c r="P37" s="69"/>
      <c r="Q37" s="69"/>
      <c r="R37" s="69"/>
      <c r="S37" s="69"/>
      <c r="T37" s="70"/>
      <c r="U37" s="45"/>
      <c r="V37" s="71" cm="1">
        <f t="array" ref="V37">INDEX(V3:AD32,$V$35,$X$35)</f>
        <v>56.538468973270469</v>
      </c>
      <c r="W37" s="72"/>
      <c r="X37" s="72"/>
      <c r="Y37" s="72"/>
      <c r="Z37" s="72"/>
      <c r="AA37" s="72"/>
      <c r="AB37" s="72"/>
      <c r="AC37" s="72"/>
      <c r="AD37" s="73"/>
      <c r="AE37" s="45"/>
      <c r="AF37" s="74" cm="1">
        <f t="array" ref="AF37">INDEX(AF3:AN32,$V$35,$X$35)</f>
        <v>380.09581258853865</v>
      </c>
      <c r="AG37" s="74"/>
      <c r="AH37" s="74"/>
      <c r="AI37" s="74"/>
      <c r="AJ37" s="74"/>
      <c r="AK37" s="74"/>
      <c r="AL37" s="74"/>
      <c r="AM37" s="74"/>
      <c r="AN37" s="74"/>
      <c r="AO37" s="50"/>
      <c r="AP37" s="74" cm="1">
        <f t="array" ref="AP37">INDEX(AP3:AX32,$V$35,$X$35)</f>
        <v>354.30484307322877</v>
      </c>
      <c r="AQ37" s="74"/>
      <c r="AR37" s="74"/>
      <c r="AS37" s="74"/>
      <c r="AT37" s="74"/>
      <c r="AU37" s="74"/>
      <c r="AV37" s="74"/>
      <c r="AW37" s="74"/>
      <c r="AX37" s="74"/>
      <c r="AY37" s="45"/>
    </row>
    <row r="38" spans="1:51" ht="36.6" x14ac:dyDescent="0.4">
      <c r="A38" s="22" t="s">
        <v>41</v>
      </c>
      <c r="B38" s="66" cm="1">
        <f t="array" ref="B38">INDEX(B3:J32,$AF$35,$AH$35)</f>
        <v>0.42910009101710811</v>
      </c>
      <c r="C38" s="66"/>
      <c r="D38" s="66"/>
      <c r="E38" s="66"/>
      <c r="F38" s="66"/>
      <c r="G38" s="66"/>
      <c r="H38" s="66"/>
      <c r="I38" s="66"/>
      <c r="J38" s="67"/>
      <c r="K38" s="43"/>
      <c r="L38" s="68" cm="1">
        <f t="array" ref="L38">INDEX(L3:T32,$AF$35,$AH$35)</f>
        <v>30.013500000000001</v>
      </c>
      <c r="M38" s="69"/>
      <c r="N38" s="69"/>
      <c r="O38" s="69"/>
      <c r="P38" s="69"/>
      <c r="Q38" s="69"/>
      <c r="R38" s="69"/>
      <c r="S38" s="69"/>
      <c r="T38" s="70"/>
      <c r="U38" s="45"/>
      <c r="V38" s="71" cm="1">
        <f t="array" ref="V38">INDEX(V3:AD32,$AF$35,$AH$35)</f>
        <v>79.687771574313075</v>
      </c>
      <c r="W38" s="72"/>
      <c r="X38" s="72"/>
      <c r="Y38" s="72"/>
      <c r="Z38" s="72"/>
      <c r="AA38" s="72"/>
      <c r="AB38" s="72"/>
      <c r="AC38" s="72"/>
      <c r="AD38" s="73"/>
      <c r="AE38" s="45"/>
      <c r="AF38" s="71" cm="1">
        <f t="array" ref="AF38">INDEX(AF3:AN32,$AF$35,$AH$35)</f>
        <v>307.56024223012588</v>
      </c>
      <c r="AG38" s="72"/>
      <c r="AH38" s="72"/>
      <c r="AI38" s="72"/>
      <c r="AJ38" s="72"/>
      <c r="AK38" s="72"/>
      <c r="AL38" s="72"/>
      <c r="AM38" s="72"/>
      <c r="AN38" s="73"/>
      <c r="AO38" s="50"/>
      <c r="AP38" s="71" cm="1">
        <f t="array" ref="AP38">INDEX(AP3:AX32,$AP$35,$AR$35)</f>
        <v>289.78766145250773</v>
      </c>
      <c r="AQ38" s="72"/>
      <c r="AR38" s="72"/>
      <c r="AS38" s="72"/>
      <c r="AT38" s="72"/>
      <c r="AU38" s="72"/>
      <c r="AV38" s="72"/>
      <c r="AW38" s="72"/>
      <c r="AX38" s="73"/>
      <c r="AY38" s="45"/>
    </row>
    <row r="39" spans="1:51" ht="36.6" x14ac:dyDescent="0.4">
      <c r="A39" s="22" t="s">
        <v>51</v>
      </c>
      <c r="B39" s="66" cm="1">
        <f t="array" ref="B39">INDEX(B3:J32,'Thruster Types'!$B$14,'Thruster Types'!$C$14)</f>
        <v>0.55947806908628117</v>
      </c>
      <c r="C39" s="66"/>
      <c r="D39" s="66"/>
      <c r="E39" s="66"/>
      <c r="F39" s="66"/>
      <c r="G39" s="66"/>
      <c r="H39" s="66"/>
      <c r="I39" s="66"/>
      <c r="J39" s="67"/>
      <c r="K39" s="43"/>
      <c r="L39" s="68" cm="1">
        <f t="array" ref="L39">INDEX(L3:T32,'Thruster Types'!$B$14,'Thruster Types'!$C$14)</f>
        <v>17.655000000000001</v>
      </c>
      <c r="M39" s="69"/>
      <c r="N39" s="69"/>
      <c r="O39" s="69"/>
      <c r="P39" s="69"/>
      <c r="Q39" s="69"/>
      <c r="R39" s="69"/>
      <c r="S39" s="69"/>
      <c r="T39" s="70"/>
      <c r="U39" s="45"/>
      <c r="V39" s="71" cm="1">
        <f t="array" ref="V39">INDEX(V3:AD32,'Thruster Types'!$B$14,'Thruster Types'!$C$14)</f>
        <v>60.94045128862507</v>
      </c>
      <c r="W39" s="72"/>
      <c r="X39" s="72"/>
      <c r="Y39" s="72"/>
      <c r="Z39" s="72"/>
      <c r="AA39" s="72"/>
      <c r="AB39" s="72"/>
      <c r="AC39" s="72"/>
      <c r="AD39" s="73"/>
      <c r="AE39" s="45"/>
      <c r="AF39" s="71" cm="1">
        <f t="array" ref="AF39">INDEX(AF3:AN32,'Thruster Types'!$B$14,'Thruster Types'!$C$14)</f>
        <v>328.76120333803715</v>
      </c>
      <c r="AG39" s="72"/>
      <c r="AH39" s="72"/>
      <c r="AI39" s="72"/>
      <c r="AJ39" s="72"/>
      <c r="AK39" s="72"/>
      <c r="AL39" s="72"/>
      <c r="AM39" s="72"/>
      <c r="AN39" s="73"/>
      <c r="AO39" s="45"/>
      <c r="AP39" s="71" cm="1">
        <f t="array" ref="AP39">INDEX(AP3:AX32,'Thruster Types'!$B$14,'Thruster Types'!$C$14)</f>
        <v>307.20954716306721</v>
      </c>
      <c r="AQ39" s="72"/>
      <c r="AR39" s="72"/>
      <c r="AS39" s="72"/>
      <c r="AT39" s="72"/>
      <c r="AU39" s="72"/>
      <c r="AV39" s="72"/>
      <c r="AW39" s="72"/>
      <c r="AX39" s="73"/>
      <c r="AY39" s="45"/>
    </row>
  </sheetData>
  <mergeCells count="31">
    <mergeCell ref="B39:J39"/>
    <mergeCell ref="L39:T39"/>
    <mergeCell ref="V39:AD39"/>
    <mergeCell ref="AF39:AN39"/>
    <mergeCell ref="AP39:AX39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  <mergeCell ref="AF1:AN1"/>
    <mergeCell ref="AP1:AX1"/>
    <mergeCell ref="AF33:AN33"/>
    <mergeCell ref="AP33:AX33"/>
    <mergeCell ref="AF36:AN36"/>
    <mergeCell ref="AP36:AX36"/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</mergeCells>
  <conditionalFormatting sqref="L3:T32">
    <cfRule type="cellIs" dxfId="10" priority="9" operator="equal">
      <formula>$L$33</formula>
    </cfRule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  <cfRule type="cellIs" dxfId="9" priority="8" operator="equal">
      <formula>$V$33</formula>
    </cfRule>
  </conditionalFormatting>
  <conditionalFormatting sqref="B3:J32">
    <cfRule type="cellIs" dxfId="8" priority="5" operator="greaterThan">
      <formula>1</formula>
    </cfRule>
    <cfRule type="cellIs" dxfId="7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6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5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11:K32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39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J32"/>
    </sheetView>
  </sheetViews>
  <sheetFormatPr defaultRowHeight="14.4" x14ac:dyDescent="0.3"/>
  <cols>
    <col min="1" max="1" width="24.6640625" customWidth="1"/>
    <col min="11" max="11" width="2.6640625" style="18" customWidth="1"/>
    <col min="12" max="20" width="0" hidden="1" customWidth="1"/>
    <col min="21" max="21" width="2.6640625" hidden="1" customWidth="1"/>
    <col min="22" max="30" width="0" hidden="1" customWidth="1"/>
    <col min="31" max="31" width="2.6640625" hidden="1" customWidth="1"/>
    <col min="41" max="41" width="2.6640625" customWidth="1"/>
    <col min="51" max="51" width="2.6640625" customWidth="1"/>
  </cols>
  <sheetData>
    <row r="1" spans="1:51" s="33" customFormat="1" ht="18" x14ac:dyDescent="0.35">
      <c r="A1" s="79" t="s">
        <v>16</v>
      </c>
      <c r="B1" s="80" t="s">
        <v>32</v>
      </c>
      <c r="C1" s="80"/>
      <c r="D1" s="80"/>
      <c r="E1" s="80"/>
      <c r="F1" s="80"/>
      <c r="G1" s="80"/>
      <c r="H1" s="80"/>
      <c r="I1" s="80"/>
      <c r="J1" s="80"/>
      <c r="K1" s="41"/>
      <c r="L1" s="80" t="s">
        <v>17</v>
      </c>
      <c r="M1" s="80"/>
      <c r="N1" s="80"/>
      <c r="O1" s="80"/>
      <c r="P1" s="80"/>
      <c r="Q1" s="80"/>
      <c r="R1" s="80"/>
      <c r="S1" s="80"/>
      <c r="T1" s="80"/>
      <c r="U1" s="44"/>
      <c r="V1" s="80" t="s">
        <v>29</v>
      </c>
      <c r="W1" s="80"/>
      <c r="X1" s="80"/>
      <c r="Y1" s="80"/>
      <c r="Z1" s="80"/>
      <c r="AA1" s="80"/>
      <c r="AB1" s="80"/>
      <c r="AC1" s="80"/>
      <c r="AD1" s="80"/>
      <c r="AE1" s="44"/>
      <c r="AF1" s="81" t="s">
        <v>33</v>
      </c>
      <c r="AG1" s="81"/>
      <c r="AH1" s="81"/>
      <c r="AI1" s="81"/>
      <c r="AJ1" s="81"/>
      <c r="AK1" s="81"/>
      <c r="AL1" s="81"/>
      <c r="AM1" s="81"/>
      <c r="AN1" s="81"/>
      <c r="AO1" s="13"/>
      <c r="AP1" s="81" t="s">
        <v>34</v>
      </c>
      <c r="AQ1" s="81"/>
      <c r="AR1" s="81"/>
      <c r="AS1" s="81"/>
      <c r="AT1" s="81"/>
      <c r="AU1" s="81"/>
      <c r="AV1" s="81"/>
      <c r="AW1" s="81"/>
      <c r="AX1" s="81"/>
      <c r="AY1" s="13"/>
    </row>
    <row r="2" spans="1:51" x14ac:dyDescent="0.3">
      <c r="A2" s="79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  <c r="K2" s="42"/>
      <c r="L2" s="7" t="s">
        <v>7</v>
      </c>
      <c r="M2" s="7" t="s">
        <v>8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13"/>
      <c r="V2" s="7" t="s">
        <v>7</v>
      </c>
      <c r="W2" s="7" t="s">
        <v>8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  <c r="AC2" s="7" t="s">
        <v>14</v>
      </c>
      <c r="AD2" s="7" t="s">
        <v>15</v>
      </c>
      <c r="AE2" s="13"/>
      <c r="AF2" s="7" t="s">
        <v>7</v>
      </c>
      <c r="AG2" s="7" t="s">
        <v>8</v>
      </c>
      <c r="AH2" s="7" t="s">
        <v>9</v>
      </c>
      <c r="AI2" s="7" t="s">
        <v>10</v>
      </c>
      <c r="AJ2" s="7" t="s">
        <v>11</v>
      </c>
      <c r="AK2" s="7" t="s">
        <v>12</v>
      </c>
      <c r="AL2" s="7" t="s">
        <v>13</v>
      </c>
      <c r="AM2" s="7" t="s">
        <v>14</v>
      </c>
      <c r="AN2" s="7" t="s">
        <v>15</v>
      </c>
      <c r="AO2" s="13"/>
      <c r="AP2" s="7" t="s">
        <v>7</v>
      </c>
      <c r="AQ2" s="7" t="s">
        <v>8</v>
      </c>
      <c r="AR2" s="7" t="s">
        <v>9</v>
      </c>
      <c r="AS2" s="7" t="s">
        <v>10</v>
      </c>
      <c r="AT2" s="7" t="s">
        <v>11</v>
      </c>
      <c r="AU2" s="7" t="s">
        <v>12</v>
      </c>
      <c r="AV2" s="7" t="s">
        <v>13</v>
      </c>
      <c r="AW2" s="7" t="s">
        <v>14</v>
      </c>
      <c r="AX2" s="7" t="s">
        <v>15</v>
      </c>
      <c r="AY2" s="13"/>
    </row>
    <row r="3" spans="1:51" x14ac:dyDescent="0.3">
      <c r="A3" s="9">
        <v>1</v>
      </c>
      <c r="B3" s="51" t="e">
        <v>#N/A</v>
      </c>
      <c r="C3" s="52" t="e">
        <v>#N/A</v>
      </c>
      <c r="D3" s="52" t="e">
        <v>#N/A</v>
      </c>
      <c r="E3" s="52" t="e">
        <v>#N/A</v>
      </c>
      <c r="F3" s="52" t="e">
        <v>#N/A</v>
      </c>
      <c r="G3" s="52" t="e">
        <v>#N/A</v>
      </c>
      <c r="H3" s="52" t="e">
        <v>#N/A</v>
      </c>
      <c r="I3" s="52" t="e">
        <v>#N/A</v>
      </c>
      <c r="J3" s="52" t="e">
        <v>#N/A</v>
      </c>
      <c r="K3" s="16" t="str">
        <f t="shared" ref="K3:K31" si="0">IF(ISNA(MATCH($B$33,B3:J3,0)),"",MATCH($B$33,B3:J3,0))</f>
        <v/>
      </c>
      <c r="L3" s="20" t="e">
        <v>#N/A</v>
      </c>
      <c r="M3" s="20" t="e">
        <v>#N/A</v>
      </c>
      <c r="N3" s="20" t="e">
        <v>#N/A</v>
      </c>
      <c r="O3" s="20" t="e">
        <v>#N/A</v>
      </c>
      <c r="P3" s="20" t="e">
        <v>#N/A</v>
      </c>
      <c r="Q3" s="20" t="e">
        <v>#N/A</v>
      </c>
      <c r="R3" s="20" t="e">
        <v>#N/A</v>
      </c>
      <c r="S3" s="20" t="e">
        <v>#N/A</v>
      </c>
      <c r="T3" s="20" t="e">
        <v>#N/A</v>
      </c>
      <c r="U3" s="16" t="str">
        <f t="shared" ref="U3:U31" si="1">IF(ISNA(MATCH($L$33,L3:T3,0)),"",MATCH($L$33,L3:T3,0))</f>
        <v/>
      </c>
      <c r="V3" s="47" t="e">
        <v>#N/A</v>
      </c>
      <c r="W3" s="47" t="e">
        <v>#N/A</v>
      </c>
      <c r="X3" s="47" t="e">
        <v>#N/A</v>
      </c>
      <c r="Y3" s="47" t="e">
        <v>#N/A</v>
      </c>
      <c r="Z3" s="47" t="e">
        <v>#N/A</v>
      </c>
      <c r="AA3" s="47" t="e">
        <v>#N/A</v>
      </c>
      <c r="AB3" s="47" t="e">
        <v>#N/A</v>
      </c>
      <c r="AC3" s="47" t="e">
        <v>#N/A</v>
      </c>
      <c r="AD3" s="47" t="e">
        <v>#N/A</v>
      </c>
      <c r="AE3" s="16" t="str">
        <f>IF(ISNA(MATCH($V$33,V3:AD3,0)),"",MATCH($V$33,V3:AD3,0))</f>
        <v/>
      </c>
      <c r="AF3" s="47"/>
      <c r="AG3" s="47"/>
      <c r="AH3" s="47"/>
      <c r="AI3" s="47"/>
      <c r="AJ3" s="47"/>
      <c r="AK3" s="47"/>
      <c r="AL3" s="47"/>
      <c r="AM3" s="47"/>
      <c r="AN3" s="47"/>
      <c r="AO3" s="16" t="str">
        <f>IF(ISNA(MATCH($AF$33,AF3:AN3,0)),"",MATCH($AF$33,AF3:AN3,0))</f>
        <v/>
      </c>
      <c r="AP3" s="47"/>
      <c r="AQ3" s="47"/>
      <c r="AR3" s="47"/>
      <c r="AS3" s="47"/>
      <c r="AT3" s="47"/>
      <c r="AU3" s="47"/>
      <c r="AV3" s="47"/>
      <c r="AW3" s="47"/>
      <c r="AX3" s="47"/>
      <c r="AY3" s="16" t="str">
        <f>IF(ISNA(MATCH($AP$33,AP3:AX3,0)),"",MATCH($AP$33,AP3:AX3,0))</f>
        <v/>
      </c>
    </row>
    <row r="4" spans="1:51" x14ac:dyDescent="0.3">
      <c r="A4" s="9">
        <v>2</v>
      </c>
      <c r="B4" s="51" t="e">
        <v>#N/A</v>
      </c>
      <c r="C4" s="52" t="e">
        <v>#N/A</v>
      </c>
      <c r="D4" s="52" t="e">
        <v>#N/A</v>
      </c>
      <c r="E4" s="52" t="e">
        <v>#N/A</v>
      </c>
      <c r="F4" s="52" t="e">
        <v>#N/A</v>
      </c>
      <c r="G4" s="52" t="e">
        <v>#N/A</v>
      </c>
      <c r="H4" s="52" t="e">
        <v>#N/A</v>
      </c>
      <c r="I4" s="52" t="e">
        <v>#N/A</v>
      </c>
      <c r="J4" s="52" t="e">
        <v>#N/A</v>
      </c>
      <c r="K4" s="16" t="str">
        <f t="shared" si="0"/>
        <v/>
      </c>
      <c r="L4" s="20" t="e">
        <v>#N/A</v>
      </c>
      <c r="M4" s="20" t="e">
        <v>#N/A</v>
      </c>
      <c r="N4" s="20" t="e">
        <v>#N/A</v>
      </c>
      <c r="O4" s="20" t="e">
        <v>#N/A</v>
      </c>
      <c r="P4" s="20" t="e">
        <v>#N/A</v>
      </c>
      <c r="Q4" s="20" t="e">
        <v>#N/A</v>
      </c>
      <c r="R4" s="20" t="e">
        <v>#N/A</v>
      </c>
      <c r="S4" s="20" t="e">
        <v>#N/A</v>
      </c>
      <c r="T4" s="20" t="e">
        <v>#N/A</v>
      </c>
      <c r="U4" s="16" t="str">
        <f t="shared" si="1"/>
        <v/>
      </c>
      <c r="V4" s="47" t="e">
        <v>#N/A</v>
      </c>
      <c r="W4" s="47" t="e">
        <v>#N/A</v>
      </c>
      <c r="X4" s="47" t="e">
        <v>#N/A</v>
      </c>
      <c r="Y4" s="47" t="e">
        <v>#N/A</v>
      </c>
      <c r="Z4" s="47" t="e">
        <v>#N/A</v>
      </c>
      <c r="AA4" s="47" t="e">
        <v>#N/A</v>
      </c>
      <c r="AB4" s="47" t="e">
        <v>#N/A</v>
      </c>
      <c r="AC4" s="47" t="e">
        <v>#N/A</v>
      </c>
      <c r="AD4" s="47" t="e">
        <v>#N/A</v>
      </c>
      <c r="AE4" s="16" t="str">
        <f t="shared" ref="AE4:AE32" si="2">IF(ISNA(MATCH($V$33,V4:AD4,0)),"",MATCH($V$33,V4:AD4,0))</f>
        <v/>
      </c>
      <c r="AF4" s="47"/>
      <c r="AG4" s="47"/>
      <c r="AH4" s="47"/>
      <c r="AI4" s="47"/>
      <c r="AJ4" s="47"/>
      <c r="AK4" s="47"/>
      <c r="AL4" s="47"/>
      <c r="AM4" s="47"/>
      <c r="AN4" s="47"/>
      <c r="AO4" s="16" t="str">
        <f t="shared" ref="AO4:AO32" si="3">IF(ISNA(MATCH($AF$33,AF4:AN4,0)),"",MATCH($AF$33,AF4:AN4,0))</f>
        <v/>
      </c>
      <c r="AP4" s="47"/>
      <c r="AQ4" s="47"/>
      <c r="AR4" s="47"/>
      <c r="AS4" s="47"/>
      <c r="AT4" s="47"/>
      <c r="AU4" s="47"/>
      <c r="AV4" s="47"/>
      <c r="AW4" s="47"/>
      <c r="AX4" s="47"/>
      <c r="AY4" s="16" t="str">
        <f t="shared" ref="AY4:AY32" si="4">IF(ISNA(MATCH($AP$33,AP4:AX4,0)),"",MATCH($AP$33,AP4:AX4,0))</f>
        <v/>
      </c>
    </row>
    <row r="5" spans="1:51" x14ac:dyDescent="0.3">
      <c r="A5" s="9">
        <v>3</v>
      </c>
      <c r="B5" s="51" t="e">
        <v>#N/A</v>
      </c>
      <c r="C5" s="52" t="e">
        <v>#N/A</v>
      </c>
      <c r="D5" s="52" t="e">
        <v>#N/A</v>
      </c>
      <c r="E5" s="52" t="e">
        <v>#N/A</v>
      </c>
      <c r="F5" s="52" t="e">
        <v>#N/A</v>
      </c>
      <c r="G5" s="52" t="e">
        <v>#N/A</v>
      </c>
      <c r="H5" s="52" t="e">
        <v>#N/A</v>
      </c>
      <c r="I5" s="52" t="e">
        <v>#N/A</v>
      </c>
      <c r="J5" s="52" t="e">
        <v>#N/A</v>
      </c>
      <c r="K5" s="16" t="str">
        <f t="shared" si="0"/>
        <v/>
      </c>
      <c r="L5" s="20" t="e">
        <v>#N/A</v>
      </c>
      <c r="M5" s="20" t="e">
        <v>#N/A</v>
      </c>
      <c r="N5" s="20" t="e">
        <v>#N/A</v>
      </c>
      <c r="O5" s="20" t="e">
        <v>#N/A</v>
      </c>
      <c r="P5" s="20" t="e">
        <v>#N/A</v>
      </c>
      <c r="Q5" s="20" t="e">
        <v>#N/A</v>
      </c>
      <c r="R5" s="20" t="e">
        <v>#N/A</v>
      </c>
      <c r="S5" s="20" t="e">
        <v>#N/A</v>
      </c>
      <c r="T5" s="20" t="e">
        <v>#N/A</v>
      </c>
      <c r="U5" s="16" t="str">
        <f t="shared" si="1"/>
        <v/>
      </c>
      <c r="V5" s="47" t="e">
        <v>#N/A</v>
      </c>
      <c r="W5" s="47" t="e">
        <v>#N/A</v>
      </c>
      <c r="X5" s="47" t="e">
        <v>#N/A</v>
      </c>
      <c r="Y5" s="47" t="e">
        <v>#N/A</v>
      </c>
      <c r="Z5" s="47" t="e">
        <v>#N/A</v>
      </c>
      <c r="AA5" s="47" t="e">
        <v>#N/A</v>
      </c>
      <c r="AB5" s="47" t="e">
        <v>#N/A</v>
      </c>
      <c r="AC5" s="47" t="e">
        <v>#N/A</v>
      </c>
      <c r="AD5" s="47" t="e">
        <v>#N/A</v>
      </c>
      <c r="AE5" s="16" t="str">
        <f t="shared" si="2"/>
        <v/>
      </c>
      <c r="AF5" s="47"/>
      <c r="AG5" s="47"/>
      <c r="AH5" s="47"/>
      <c r="AI5" s="47"/>
      <c r="AJ5" s="47"/>
      <c r="AK5" s="47"/>
      <c r="AL5" s="47"/>
      <c r="AM5" s="47"/>
      <c r="AN5" s="47"/>
      <c r="AO5" s="16" t="str">
        <f t="shared" si="3"/>
        <v/>
      </c>
      <c r="AP5" s="47"/>
      <c r="AQ5" s="47"/>
      <c r="AR5" s="47"/>
      <c r="AS5" s="47"/>
      <c r="AT5" s="47"/>
      <c r="AU5" s="47"/>
      <c r="AV5" s="47"/>
      <c r="AW5" s="47"/>
      <c r="AX5" s="47"/>
      <c r="AY5" s="16" t="str">
        <f t="shared" si="4"/>
        <v/>
      </c>
    </row>
    <row r="6" spans="1:51" x14ac:dyDescent="0.3">
      <c r="A6" s="9">
        <v>4</v>
      </c>
      <c r="B6" s="51" t="e">
        <v>#N/A</v>
      </c>
      <c r="C6" s="52" t="e">
        <v>#N/A</v>
      </c>
      <c r="D6" s="52" t="e">
        <v>#N/A</v>
      </c>
      <c r="E6" s="52" t="e">
        <v>#N/A</v>
      </c>
      <c r="F6" s="52" t="e">
        <v>#N/A</v>
      </c>
      <c r="G6" s="52" t="e">
        <v>#N/A</v>
      </c>
      <c r="H6" s="52" t="e">
        <v>#N/A</v>
      </c>
      <c r="I6" s="52" t="e">
        <v>#N/A</v>
      </c>
      <c r="J6" s="52">
        <v>0.70856511852372095</v>
      </c>
      <c r="K6" s="16" t="str">
        <f t="shared" si="0"/>
        <v/>
      </c>
      <c r="L6" s="20" t="e">
        <v>#N/A</v>
      </c>
      <c r="M6" s="20" t="e">
        <v>#N/A</v>
      </c>
      <c r="N6" s="20" t="e">
        <v>#N/A</v>
      </c>
      <c r="O6" s="20" t="e">
        <v>#N/A</v>
      </c>
      <c r="P6" s="20" t="e">
        <v>#N/A</v>
      </c>
      <c r="Q6" s="20" t="e">
        <v>#N/A</v>
      </c>
      <c r="R6" s="20" t="e">
        <v>#N/A</v>
      </c>
      <c r="S6" s="20" t="e">
        <v>#N/A</v>
      </c>
      <c r="T6" s="20">
        <v>9.8439999999999994</v>
      </c>
      <c r="U6" s="16" t="str">
        <f t="shared" si="1"/>
        <v/>
      </c>
      <c r="V6" s="47" t="e">
        <v>#N/A</v>
      </c>
      <c r="W6" s="47" t="e">
        <v>#N/A</v>
      </c>
      <c r="X6" s="47" t="e">
        <v>#N/A</v>
      </c>
      <c r="Y6" s="47" t="e">
        <v>#N/A</v>
      </c>
      <c r="Z6" s="47" t="e">
        <v>#N/A</v>
      </c>
      <c r="AA6" s="47" t="e">
        <v>#N/A</v>
      </c>
      <c r="AB6" s="47" t="e">
        <v>#N/A</v>
      </c>
      <c r="AC6" s="47" t="e">
        <v>#N/A</v>
      </c>
      <c r="AD6" s="47">
        <v>38.315256963022257</v>
      </c>
      <c r="AE6" s="16" t="str">
        <f t="shared" si="2"/>
        <v/>
      </c>
      <c r="AF6" s="47"/>
      <c r="AG6" s="47"/>
      <c r="AH6" s="47"/>
      <c r="AI6" s="47"/>
      <c r="AJ6" s="47"/>
      <c r="AK6" s="47"/>
      <c r="AL6" s="47"/>
      <c r="AM6" s="47"/>
      <c r="AN6" s="47"/>
      <c r="AO6" s="16" t="str">
        <f t="shared" si="3"/>
        <v/>
      </c>
      <c r="AP6" s="47"/>
      <c r="AQ6" s="47"/>
      <c r="AR6" s="47"/>
      <c r="AS6" s="47"/>
      <c r="AT6" s="47"/>
      <c r="AU6" s="47"/>
      <c r="AV6" s="47"/>
      <c r="AW6" s="47"/>
      <c r="AX6" s="47"/>
      <c r="AY6" s="16" t="str">
        <f t="shared" si="4"/>
        <v/>
      </c>
    </row>
    <row r="7" spans="1:51" x14ac:dyDescent="0.3">
      <c r="A7" s="9">
        <v>5</v>
      </c>
      <c r="B7" s="51" t="e">
        <v>#N/A</v>
      </c>
      <c r="C7" s="52" t="e">
        <v>#N/A</v>
      </c>
      <c r="D7" s="52" t="e">
        <v>#N/A</v>
      </c>
      <c r="E7" s="52">
        <v>0.85016573105105309</v>
      </c>
      <c r="F7" s="52">
        <v>0.77459544384651513</v>
      </c>
      <c r="G7" s="52" t="e">
        <v>#N/A</v>
      </c>
      <c r="H7" s="52" t="e">
        <v>#N/A</v>
      </c>
      <c r="I7" s="52">
        <v>0.69713589946186361</v>
      </c>
      <c r="J7" s="52">
        <v>0.63375990860169396</v>
      </c>
      <c r="K7" s="16" t="str">
        <f t="shared" si="0"/>
        <v/>
      </c>
      <c r="L7" s="20" t="e">
        <v>#N/A</v>
      </c>
      <c r="M7" s="20" t="e">
        <v>#N/A</v>
      </c>
      <c r="N7" s="20" t="e">
        <v>#N/A</v>
      </c>
      <c r="O7" s="20">
        <v>7.6718999999999999</v>
      </c>
      <c r="P7" s="20">
        <v>11.053100000000001</v>
      </c>
      <c r="Q7" s="20" t="e">
        <v>#N/A</v>
      </c>
      <c r="R7" s="20" t="e">
        <v>#N/A</v>
      </c>
      <c r="S7" s="20">
        <v>8.8275000000000006</v>
      </c>
      <c r="T7" s="20">
        <v>12.305</v>
      </c>
      <c r="U7" s="16" t="str">
        <f t="shared" si="1"/>
        <v/>
      </c>
      <c r="V7" s="47" t="e">
        <v>#N/A</v>
      </c>
      <c r="W7" s="47" t="e">
        <v>#N/A</v>
      </c>
      <c r="X7" s="47" t="e">
        <v>#N/A</v>
      </c>
      <c r="Y7" s="47">
        <v>59.158924463234619</v>
      </c>
      <c r="Z7" s="47">
        <v>55.940084905646032</v>
      </c>
      <c r="AA7" s="47" t="e">
        <v>#N/A</v>
      </c>
      <c r="AB7" s="47" t="e">
        <v>#N/A</v>
      </c>
      <c r="AC7" s="47">
        <v>33.038148493600197</v>
      </c>
      <c r="AD7" s="47">
        <v>37.962111282186036</v>
      </c>
      <c r="AE7" s="16" t="str">
        <f t="shared" si="2"/>
        <v/>
      </c>
      <c r="AF7" s="47"/>
      <c r="AG7" s="47"/>
      <c r="AH7" s="47"/>
      <c r="AI7" s="47"/>
      <c r="AJ7" s="47"/>
      <c r="AK7" s="47"/>
      <c r="AL7" s="47"/>
      <c r="AM7" s="47"/>
      <c r="AN7" s="47"/>
      <c r="AO7" s="16" t="str">
        <f t="shared" si="3"/>
        <v/>
      </c>
      <c r="AP7" s="47"/>
      <c r="AQ7" s="47"/>
      <c r="AR7" s="47"/>
      <c r="AS7" s="47"/>
      <c r="AT7" s="47"/>
      <c r="AU7" s="47"/>
      <c r="AV7" s="47"/>
      <c r="AW7" s="47"/>
      <c r="AX7" s="47"/>
      <c r="AY7" s="16" t="str">
        <f t="shared" si="4"/>
        <v/>
      </c>
    </row>
    <row r="8" spans="1:51" x14ac:dyDescent="0.3">
      <c r="A8" s="9">
        <v>6</v>
      </c>
      <c r="B8" s="51" t="e">
        <v>#N/A</v>
      </c>
      <c r="C8" s="52" t="e">
        <v>#N/A</v>
      </c>
      <c r="D8" s="52">
        <v>0.83736196881999214</v>
      </c>
      <c r="E8" s="52">
        <v>0.77609158085755314</v>
      </c>
      <c r="F8" s="52">
        <v>0.7071056625591039</v>
      </c>
      <c r="G8" s="52" t="e">
        <v>#N/A</v>
      </c>
      <c r="H8" s="52">
        <v>0.7071056625591039</v>
      </c>
      <c r="I8" s="52">
        <v>0.63639509630319369</v>
      </c>
      <c r="J8" s="52">
        <v>0.57854099663926706</v>
      </c>
      <c r="K8" s="16" t="str">
        <f t="shared" si="0"/>
        <v/>
      </c>
      <c r="L8" s="20" t="e">
        <v>#N/A</v>
      </c>
      <c r="M8" s="20" t="e">
        <v>#N/A</v>
      </c>
      <c r="N8" s="20">
        <v>7.383</v>
      </c>
      <c r="O8" s="20">
        <v>9.2062799999999996</v>
      </c>
      <c r="P8" s="20">
        <v>13.263719999999999</v>
      </c>
      <c r="Q8" s="20" t="e">
        <v>#N/A</v>
      </c>
      <c r="R8" s="20">
        <v>8.6669999999999998</v>
      </c>
      <c r="S8" s="20">
        <v>10.593</v>
      </c>
      <c r="T8" s="20">
        <v>14.766</v>
      </c>
      <c r="U8" s="16">
        <f t="shared" si="1"/>
        <v>3</v>
      </c>
      <c r="V8" s="47" t="e">
        <v>#N/A</v>
      </c>
      <c r="W8" s="47" t="e">
        <v>#N/A</v>
      </c>
      <c r="X8" s="47">
        <v>52.291986799600942</v>
      </c>
      <c r="Y8" s="47">
        <v>46.912462546411568</v>
      </c>
      <c r="Z8" s="47">
        <v>51.363464958667663</v>
      </c>
      <c r="AA8" s="47" t="e">
        <v>#N/A</v>
      </c>
      <c r="AB8" s="47">
        <v>33.562767518974518</v>
      </c>
      <c r="AC8" s="47">
        <v>32.920920587062511</v>
      </c>
      <c r="AD8" s="47">
        <v>39.506939996180833</v>
      </c>
      <c r="AE8" s="16" t="str">
        <f t="shared" si="2"/>
        <v/>
      </c>
      <c r="AF8" s="47"/>
      <c r="AG8" s="47"/>
      <c r="AH8" s="47"/>
      <c r="AI8" s="47"/>
      <c r="AJ8" s="47"/>
      <c r="AK8" s="47"/>
      <c r="AL8" s="47"/>
      <c r="AM8" s="47"/>
      <c r="AN8" s="47"/>
      <c r="AO8" s="16" t="str">
        <f t="shared" si="3"/>
        <v/>
      </c>
      <c r="AP8" s="47"/>
      <c r="AQ8" s="47"/>
      <c r="AR8" s="47"/>
      <c r="AS8" s="47"/>
      <c r="AT8" s="47"/>
      <c r="AU8" s="47"/>
      <c r="AV8" s="47"/>
      <c r="AW8" s="47"/>
      <c r="AX8" s="47"/>
      <c r="AY8" s="16" t="str">
        <f t="shared" si="4"/>
        <v/>
      </c>
    </row>
    <row r="9" spans="1:51" x14ac:dyDescent="0.3">
      <c r="A9" s="9">
        <v>7</v>
      </c>
      <c r="B9" s="51" t="e">
        <v>#N/A</v>
      </c>
      <c r="C9" s="52">
        <v>0.84169624507740726</v>
      </c>
      <c r="D9" s="52">
        <v>0.77524654151866446</v>
      </c>
      <c r="E9" s="52">
        <v>0.71852118482217764</v>
      </c>
      <c r="F9" s="52">
        <v>0.65465263506020588</v>
      </c>
      <c r="G9" s="52">
        <v>0.71852118482217764</v>
      </c>
      <c r="H9" s="52">
        <v>0.65465263506020588</v>
      </c>
      <c r="I9" s="52">
        <v>0.58918737155418532</v>
      </c>
      <c r="J9" s="52">
        <v>0.5356248832310776</v>
      </c>
      <c r="K9" s="16" t="str">
        <f t="shared" si="0"/>
        <v/>
      </c>
      <c r="L9" s="20" t="e">
        <v>#N/A</v>
      </c>
      <c r="M9" s="20">
        <v>7.49</v>
      </c>
      <c r="N9" s="20">
        <v>8.6135000000000002</v>
      </c>
      <c r="O9" s="20">
        <v>10.74066</v>
      </c>
      <c r="P9" s="20">
        <v>15.47434</v>
      </c>
      <c r="Q9" s="20">
        <v>8.2390000000000008</v>
      </c>
      <c r="R9" s="20">
        <v>10.111499999999999</v>
      </c>
      <c r="S9" s="20">
        <v>12.358499999999999</v>
      </c>
      <c r="T9" s="20">
        <v>17.227</v>
      </c>
      <c r="U9" s="16" t="str">
        <f t="shared" si="1"/>
        <v/>
      </c>
      <c r="V9" s="47" t="e">
        <v>#N/A</v>
      </c>
      <c r="W9" s="47">
        <v>54.554728644858834</v>
      </c>
      <c r="X9" s="47">
        <v>43.722655577291661</v>
      </c>
      <c r="Y9" s="47">
        <v>43.313493829217805</v>
      </c>
      <c r="Z9" s="47">
        <v>50.674835577602373</v>
      </c>
      <c r="AA9" s="47">
        <v>33.225134736499015</v>
      </c>
      <c r="AB9" s="47">
        <v>33.112791882750827</v>
      </c>
      <c r="AC9" s="47">
        <v>33.934155323783024</v>
      </c>
      <c r="AD9" s="47">
        <v>41.780624237240808</v>
      </c>
      <c r="AE9" s="16" t="str">
        <f t="shared" si="2"/>
        <v/>
      </c>
      <c r="AF9" s="47"/>
      <c r="AG9" s="47"/>
      <c r="AH9" s="47"/>
      <c r="AI9" s="47"/>
      <c r="AJ9" s="47"/>
      <c r="AK9" s="47"/>
      <c r="AL9" s="47"/>
      <c r="AM9" s="47"/>
      <c r="AN9" s="47"/>
      <c r="AO9" s="16" t="str">
        <f t="shared" si="3"/>
        <v/>
      </c>
      <c r="AP9" s="47"/>
      <c r="AQ9" s="47"/>
      <c r="AR9" s="47"/>
      <c r="AS9" s="47"/>
      <c r="AT9" s="47"/>
      <c r="AU9" s="47"/>
      <c r="AV9" s="47"/>
      <c r="AW9" s="47"/>
      <c r="AX9" s="47"/>
      <c r="AY9" s="16" t="str">
        <f t="shared" si="4"/>
        <v/>
      </c>
    </row>
    <row r="10" spans="1:51" x14ac:dyDescent="0.3">
      <c r="A10" s="9">
        <v>8</v>
      </c>
      <c r="B10" s="51" t="e">
        <v>#N/A</v>
      </c>
      <c r="C10" s="52">
        <v>0.78733474320344299</v>
      </c>
      <c r="D10" s="52">
        <v>0.72517673716106557</v>
      </c>
      <c r="E10" s="52">
        <v>0.67211502468586604</v>
      </c>
      <c r="F10" s="52">
        <v>0.61237146693601141</v>
      </c>
      <c r="G10" s="52">
        <v>0.67211502468586604</v>
      </c>
      <c r="H10" s="52">
        <v>0.61237146693601141</v>
      </c>
      <c r="I10" s="52">
        <v>0.55113432024241027</v>
      </c>
      <c r="J10" s="52">
        <v>0.50103120022037273</v>
      </c>
      <c r="K10" s="16" t="str">
        <f t="shared" si="0"/>
        <v/>
      </c>
      <c r="L10" s="20" t="e">
        <v>#N/A</v>
      </c>
      <c r="M10" s="20">
        <v>8.56</v>
      </c>
      <c r="N10" s="20">
        <v>9.8439999999999994</v>
      </c>
      <c r="O10" s="20">
        <v>12.275040000000001</v>
      </c>
      <c r="P10" s="20">
        <v>17.68496</v>
      </c>
      <c r="Q10" s="20">
        <v>9.4160000000000004</v>
      </c>
      <c r="R10" s="20">
        <v>11.555999999999999</v>
      </c>
      <c r="S10" s="20">
        <v>14.124000000000001</v>
      </c>
      <c r="T10" s="20">
        <v>19.687999999999999</v>
      </c>
      <c r="U10" s="16" t="str">
        <f t="shared" si="1"/>
        <v/>
      </c>
      <c r="V10" s="47" t="e">
        <v>#N/A</v>
      </c>
      <c r="W10" s="47">
        <v>45.986640322939351</v>
      </c>
      <c r="X10" s="47">
        <v>40.678622767715076</v>
      </c>
      <c r="Y10" s="47">
        <v>42.375335479066507</v>
      </c>
      <c r="Z10" s="47">
        <v>51.505888462973793</v>
      </c>
      <c r="AA10" s="47">
        <v>32.505487466508477</v>
      </c>
      <c r="AB10" s="47">
        <v>33.655832248312983</v>
      </c>
      <c r="AC10" s="47">
        <v>35.453233353459545</v>
      </c>
      <c r="AD10" s="47">
        <v>44.401824037624301</v>
      </c>
      <c r="AE10" s="16">
        <f t="shared" si="2"/>
        <v>6</v>
      </c>
      <c r="AF10" s="47"/>
      <c r="AG10" s="47"/>
      <c r="AH10" s="47"/>
      <c r="AI10" s="47"/>
      <c r="AJ10" s="47"/>
      <c r="AK10" s="47"/>
      <c r="AL10" s="47"/>
      <c r="AM10" s="47"/>
      <c r="AN10" s="47"/>
      <c r="AO10" s="16" t="str">
        <f t="shared" si="3"/>
        <v/>
      </c>
      <c r="AP10" s="47"/>
      <c r="AQ10" s="47"/>
      <c r="AR10" s="47"/>
      <c r="AS10" s="47"/>
      <c r="AT10" s="47"/>
      <c r="AU10" s="47"/>
      <c r="AV10" s="47"/>
      <c r="AW10" s="47"/>
      <c r="AX10" s="47"/>
      <c r="AY10" s="16" t="str">
        <f t="shared" si="4"/>
        <v/>
      </c>
    </row>
    <row r="11" spans="1:51" x14ac:dyDescent="0.3">
      <c r="A11" s="9">
        <v>9</v>
      </c>
      <c r="B11" s="51">
        <v>0.81189753164176326</v>
      </c>
      <c r="C11" s="52">
        <v>0.74230631464389818</v>
      </c>
      <c r="D11" s="52">
        <v>0.68370318454043244</v>
      </c>
      <c r="E11" s="52">
        <v>0.63367612225698611</v>
      </c>
      <c r="F11" s="52">
        <v>0.57734935583414271</v>
      </c>
      <c r="G11" s="52">
        <v>0.63367612225698611</v>
      </c>
      <c r="H11" s="52">
        <v>0.57734935583414271</v>
      </c>
      <c r="I11" s="52">
        <v>0.51961442025072879</v>
      </c>
      <c r="J11" s="52">
        <v>0.47237674568248073</v>
      </c>
      <c r="K11" s="16" t="str">
        <f t="shared" si="0"/>
        <v/>
      </c>
      <c r="L11" s="20">
        <v>8.9558999999999997</v>
      </c>
      <c r="M11" s="20">
        <v>9.6300000000000008</v>
      </c>
      <c r="N11" s="20">
        <v>11.0745</v>
      </c>
      <c r="O11" s="20">
        <v>13.809419999999999</v>
      </c>
      <c r="P11" s="20">
        <v>19.895579999999999</v>
      </c>
      <c r="Q11" s="20">
        <v>10.593</v>
      </c>
      <c r="R11" s="20">
        <v>13.000500000000001</v>
      </c>
      <c r="S11" s="20">
        <v>15.8895</v>
      </c>
      <c r="T11" s="20">
        <v>22.149000000000001</v>
      </c>
      <c r="U11" s="16" t="str">
        <f t="shared" si="1"/>
        <v/>
      </c>
      <c r="V11" s="47">
        <v>54.58598172864076</v>
      </c>
      <c r="W11" s="47">
        <v>42.49736634009264</v>
      </c>
      <c r="X11" s="47">
        <v>39.656396850074863</v>
      </c>
      <c r="Y11" s="47">
        <v>42.593498792374703</v>
      </c>
      <c r="Z11" s="47">
        <v>53.079241029196389</v>
      </c>
      <c r="AA11" s="47">
        <v>32.672837288432476</v>
      </c>
      <c r="AB11" s="47">
        <v>34.683918387906644</v>
      </c>
      <c r="AC11" s="47">
        <v>37.237508043482279</v>
      </c>
      <c r="AD11" s="47">
        <v>47.21058305456495</v>
      </c>
      <c r="AE11" s="16" t="str">
        <f t="shared" si="2"/>
        <v/>
      </c>
      <c r="AF11" s="47"/>
      <c r="AG11" s="47"/>
      <c r="AH11" s="47"/>
      <c r="AI11" s="47"/>
      <c r="AJ11" s="47"/>
      <c r="AK11" s="47"/>
      <c r="AL11" s="47"/>
      <c r="AM11" s="47"/>
      <c r="AN11" s="47"/>
      <c r="AO11" s="16" t="str">
        <f t="shared" si="3"/>
        <v/>
      </c>
      <c r="AP11" s="47"/>
      <c r="AQ11" s="47"/>
      <c r="AR11" s="47"/>
      <c r="AS11" s="47"/>
      <c r="AT11" s="47"/>
      <c r="AU11" s="47"/>
      <c r="AV11" s="47"/>
      <c r="AW11" s="47"/>
      <c r="AX11" s="47"/>
      <c r="AY11" s="16" t="str">
        <f t="shared" si="4"/>
        <v/>
      </c>
    </row>
    <row r="12" spans="1:51" x14ac:dyDescent="0.3">
      <c r="A12" s="9">
        <v>10</v>
      </c>
      <c r="B12" s="51">
        <v>0.77023362799697992</v>
      </c>
      <c r="C12" s="52">
        <v>0.70421360274009603</v>
      </c>
      <c r="D12" s="52">
        <v>0.64861779199745651</v>
      </c>
      <c r="E12" s="52">
        <v>0.60115795355861834</v>
      </c>
      <c r="F12" s="52">
        <v>0.54772169102007429</v>
      </c>
      <c r="G12" s="52">
        <v>0.60115795355861834</v>
      </c>
      <c r="H12" s="52">
        <v>0.54772169102007429</v>
      </c>
      <c r="I12" s="52">
        <v>0.49294952191806662</v>
      </c>
      <c r="J12" s="52">
        <v>0.44813592901642435</v>
      </c>
      <c r="K12" s="16" t="str">
        <f t="shared" si="0"/>
        <v/>
      </c>
      <c r="L12" s="20">
        <v>9.9510000000000005</v>
      </c>
      <c r="M12" s="20">
        <v>10.7</v>
      </c>
      <c r="N12" s="20">
        <v>12.305</v>
      </c>
      <c r="O12" s="20">
        <v>15.3438</v>
      </c>
      <c r="P12" s="20">
        <v>22.106200000000001</v>
      </c>
      <c r="Q12" s="20">
        <v>11.77</v>
      </c>
      <c r="R12" s="20">
        <v>14.445</v>
      </c>
      <c r="S12" s="20">
        <v>17.655000000000001</v>
      </c>
      <c r="T12" s="20">
        <v>24.61</v>
      </c>
      <c r="U12" s="16" t="str">
        <f t="shared" si="1"/>
        <v/>
      </c>
      <c r="V12" s="47">
        <v>49.382755022453232</v>
      </c>
      <c r="W12" s="47">
        <v>41.022683861141459</v>
      </c>
      <c r="X12" s="47">
        <v>39.592891843503466</v>
      </c>
      <c r="Y12" s="47">
        <v>43.413460004444694</v>
      </c>
      <c r="Z12" s="47">
        <v>55.065822331587</v>
      </c>
      <c r="AA12" s="47">
        <v>33.301817297691187</v>
      </c>
      <c r="AB12" s="47">
        <v>35.982023304764013</v>
      </c>
      <c r="AC12" s="47">
        <v>39.175251853149888</v>
      </c>
      <c r="AD12" s="47">
        <v>50.128796159129706</v>
      </c>
      <c r="AE12" s="16" t="str">
        <f t="shared" si="2"/>
        <v/>
      </c>
      <c r="AF12" s="47"/>
      <c r="AG12" s="47"/>
      <c r="AH12" s="47"/>
      <c r="AI12" s="47"/>
      <c r="AJ12" s="47"/>
      <c r="AK12" s="47"/>
      <c r="AL12" s="47"/>
      <c r="AM12" s="47"/>
      <c r="AN12" s="47"/>
      <c r="AO12" s="16" t="str">
        <f t="shared" si="3"/>
        <v/>
      </c>
      <c r="AP12" s="47"/>
      <c r="AQ12" s="47"/>
      <c r="AR12" s="47"/>
      <c r="AS12" s="47"/>
      <c r="AT12" s="47"/>
      <c r="AU12" s="47"/>
      <c r="AV12" s="47"/>
      <c r="AW12" s="47"/>
      <c r="AX12" s="47"/>
      <c r="AY12" s="16" t="str">
        <f t="shared" si="4"/>
        <v/>
      </c>
    </row>
    <row r="13" spans="1:51" x14ac:dyDescent="0.3">
      <c r="A13" s="9">
        <v>11</v>
      </c>
      <c r="B13" s="51">
        <v>0.73438894927402665</v>
      </c>
      <c r="C13" s="52">
        <v>0.67144132505053833</v>
      </c>
      <c r="D13" s="52">
        <v>0.61843279938865392</v>
      </c>
      <c r="E13" s="52">
        <v>0.57318161894558151</v>
      </c>
      <c r="F13" s="52">
        <v>0.52223214170597443</v>
      </c>
      <c r="G13" s="52">
        <v>0.57318161894558151</v>
      </c>
      <c r="H13" s="52">
        <v>0.52223214170597443</v>
      </c>
      <c r="I13" s="52">
        <v>0.47000892753537693</v>
      </c>
      <c r="J13" s="52">
        <v>0.42728084321397902</v>
      </c>
      <c r="K13" s="16" t="str">
        <f t="shared" si="0"/>
        <v/>
      </c>
      <c r="L13" s="20">
        <v>10.946099999999999</v>
      </c>
      <c r="M13" s="20">
        <v>11.77</v>
      </c>
      <c r="N13" s="20">
        <v>13.535500000000001</v>
      </c>
      <c r="O13" s="20">
        <v>16.87818</v>
      </c>
      <c r="P13" s="20">
        <v>24.31682</v>
      </c>
      <c r="Q13" s="20">
        <v>12.946999999999999</v>
      </c>
      <c r="R13" s="20">
        <v>15.8895</v>
      </c>
      <c r="S13" s="20">
        <v>19.420500000000001</v>
      </c>
      <c r="T13" s="20">
        <v>27.071000000000002</v>
      </c>
      <c r="U13" s="16" t="str">
        <f t="shared" si="1"/>
        <v/>
      </c>
      <c r="V13" s="47">
        <v>46.83492823284061</v>
      </c>
      <c r="W13" s="47">
        <v>40.547123089432375</v>
      </c>
      <c r="X13" s="47">
        <v>40.056348247403143</v>
      </c>
      <c r="Y13" s="47">
        <v>44.58369830003916</v>
      </c>
      <c r="Z13" s="47">
        <v>57.303060515810373</v>
      </c>
      <c r="AA13" s="47">
        <v>34.199489630434499</v>
      </c>
      <c r="AB13" s="47">
        <v>37.443916600360119</v>
      </c>
      <c r="AC13" s="47">
        <v>41.20790490804292</v>
      </c>
      <c r="AD13" s="47">
        <v>53.114221448952414</v>
      </c>
      <c r="AE13" s="16" t="str">
        <f t="shared" si="2"/>
        <v/>
      </c>
      <c r="AF13" s="47"/>
      <c r="AG13" s="47"/>
      <c r="AH13" s="47"/>
      <c r="AI13" s="47"/>
      <c r="AJ13" s="47"/>
      <c r="AK13" s="47"/>
      <c r="AL13" s="47"/>
      <c r="AM13" s="47"/>
      <c r="AN13" s="47"/>
      <c r="AO13" s="16" t="str">
        <f t="shared" si="3"/>
        <v/>
      </c>
      <c r="AP13" s="47"/>
      <c r="AQ13" s="47"/>
      <c r="AR13" s="47"/>
      <c r="AS13" s="47"/>
      <c r="AT13" s="47"/>
      <c r="AU13" s="47"/>
      <c r="AV13" s="47"/>
      <c r="AW13" s="47"/>
      <c r="AX13" s="47"/>
      <c r="AY13" s="16" t="str">
        <f t="shared" si="4"/>
        <v/>
      </c>
    </row>
    <row r="14" spans="1:51" x14ac:dyDescent="0.3">
      <c r="A14" s="9">
        <v>12</v>
      </c>
      <c r="B14" s="51">
        <v>0.70312388767164724</v>
      </c>
      <c r="C14" s="52">
        <v>0.64285612587122032</v>
      </c>
      <c r="D14" s="52">
        <v>0.59210432646033462</v>
      </c>
      <c r="E14" s="52">
        <v>0.54877961964616384</v>
      </c>
      <c r="F14" s="52">
        <v>0.49999920901094913</v>
      </c>
      <c r="G14" s="52">
        <v>0.54877961964616384</v>
      </c>
      <c r="H14" s="52">
        <v>0.49999920901094913</v>
      </c>
      <c r="I14" s="52">
        <v>0.44999928810985412</v>
      </c>
      <c r="J14" s="52">
        <v>0.4090902619180492</v>
      </c>
      <c r="K14" s="16" t="str">
        <f t="shared" si="0"/>
        <v/>
      </c>
      <c r="L14" s="20">
        <v>11.9412</v>
      </c>
      <c r="M14" s="20">
        <v>12.84</v>
      </c>
      <c r="N14" s="20">
        <v>14.766</v>
      </c>
      <c r="O14" s="20">
        <v>18.412559999999999</v>
      </c>
      <c r="P14" s="20">
        <v>26.527439999999999</v>
      </c>
      <c r="Q14" s="20">
        <v>14.124000000000001</v>
      </c>
      <c r="R14" s="20">
        <v>17.334</v>
      </c>
      <c r="S14" s="20">
        <v>21.186</v>
      </c>
      <c r="T14" s="20">
        <v>29.532</v>
      </c>
      <c r="U14" s="16" t="str">
        <f t="shared" si="1"/>
        <v/>
      </c>
      <c r="V14" s="47">
        <v>45.610090337559022</v>
      </c>
      <c r="W14" s="47">
        <v>40.637363748551657</v>
      </c>
      <c r="X14" s="47">
        <v>40.838622053777129</v>
      </c>
      <c r="Y14" s="47">
        <v>45.973950848747805</v>
      </c>
      <c r="Z14" s="47">
        <v>59.701773982802109</v>
      </c>
      <c r="AA14" s="47">
        <v>35.265931613404867</v>
      </c>
      <c r="AB14" s="47">
        <v>39.011323754493148</v>
      </c>
      <c r="AC14" s="47">
        <v>43.302038864051426</v>
      </c>
      <c r="AD14" s="47">
        <v>56.142276229019032</v>
      </c>
      <c r="AE14" s="16" t="str">
        <f t="shared" si="2"/>
        <v/>
      </c>
      <c r="AF14" s="47"/>
      <c r="AG14" s="47"/>
      <c r="AH14" s="47"/>
      <c r="AI14" s="47"/>
      <c r="AJ14" s="47"/>
      <c r="AK14" s="47"/>
      <c r="AL14" s="47"/>
      <c r="AM14" s="47"/>
      <c r="AN14" s="47"/>
      <c r="AO14" s="16" t="str">
        <f t="shared" si="3"/>
        <v/>
      </c>
      <c r="AP14" s="47"/>
      <c r="AQ14" s="47"/>
      <c r="AR14" s="47"/>
      <c r="AS14" s="47"/>
      <c r="AT14" s="47"/>
      <c r="AU14" s="47"/>
      <c r="AV14" s="47"/>
      <c r="AW14" s="47"/>
      <c r="AX14" s="47"/>
      <c r="AY14" s="16" t="str">
        <f t="shared" si="4"/>
        <v/>
      </c>
    </row>
    <row r="15" spans="1:51" x14ac:dyDescent="0.3">
      <c r="A15" s="9">
        <v>13</v>
      </c>
      <c r="B15" s="51">
        <v>0.67553958017469817</v>
      </c>
      <c r="C15" s="52">
        <v>0.61763618758829553</v>
      </c>
      <c r="D15" s="52">
        <v>0.56887543593658774</v>
      </c>
      <c r="E15" s="52">
        <v>0.52725040403878864</v>
      </c>
      <c r="F15" s="52">
        <v>0.48038370145756276</v>
      </c>
      <c r="G15" s="52">
        <v>0.52725040403878864</v>
      </c>
      <c r="H15" s="52">
        <v>0.48038370145756276</v>
      </c>
      <c r="I15" s="52">
        <v>0.43234533131180675</v>
      </c>
      <c r="J15" s="52">
        <v>0.39304121028346062</v>
      </c>
      <c r="K15" s="16" t="str">
        <f t="shared" si="0"/>
        <v/>
      </c>
      <c r="L15" s="20">
        <v>12.936299999999999</v>
      </c>
      <c r="M15" s="20">
        <v>13.91</v>
      </c>
      <c r="N15" s="20">
        <v>15.996499999999999</v>
      </c>
      <c r="O15" s="20">
        <v>19.946940000000001</v>
      </c>
      <c r="P15" s="20">
        <v>28.738060000000001</v>
      </c>
      <c r="Q15" s="20">
        <v>15.301</v>
      </c>
      <c r="R15" s="20">
        <v>18.778500000000001</v>
      </c>
      <c r="S15" s="20">
        <v>22.951499999999999</v>
      </c>
      <c r="T15" s="20">
        <v>31.992999999999999</v>
      </c>
      <c r="U15" s="16" t="str">
        <f t="shared" si="1"/>
        <v/>
      </c>
      <c r="V15" s="47">
        <v>45.137603841761411</v>
      </c>
      <c r="W15" s="47">
        <v>41.077610165158454</v>
      </c>
      <c r="X15" s="47">
        <v>41.82722311825195</v>
      </c>
      <c r="Y15" s="47">
        <v>47.510204893118356</v>
      </c>
      <c r="Z15" s="47">
        <v>62.209186455879149</v>
      </c>
      <c r="AA15" s="47">
        <v>36.444369164874608</v>
      </c>
      <c r="AB15" s="47">
        <v>40.649758816765178</v>
      </c>
      <c r="AC15" s="47">
        <v>45.437324811118089</v>
      </c>
      <c r="AD15" s="47">
        <v>59.197849479728475</v>
      </c>
      <c r="AE15" s="16" t="str">
        <f t="shared" si="2"/>
        <v/>
      </c>
      <c r="AF15" s="47"/>
      <c r="AG15" s="47"/>
      <c r="AH15" s="47"/>
      <c r="AI15" s="47"/>
      <c r="AJ15" s="47"/>
      <c r="AK15" s="47"/>
      <c r="AL15" s="47"/>
      <c r="AM15" s="47"/>
      <c r="AN15" s="47"/>
      <c r="AO15" s="16" t="str">
        <f t="shared" si="3"/>
        <v/>
      </c>
      <c r="AP15" s="47"/>
      <c r="AQ15" s="47"/>
      <c r="AR15" s="47"/>
      <c r="AS15" s="47"/>
      <c r="AT15" s="47"/>
      <c r="AU15" s="47"/>
      <c r="AV15" s="47"/>
      <c r="AW15" s="47"/>
      <c r="AX15" s="47"/>
      <c r="AY15" s="16" t="str">
        <f t="shared" si="4"/>
        <v/>
      </c>
    </row>
    <row r="16" spans="1:51" x14ac:dyDescent="0.3">
      <c r="A16" s="9">
        <v>14</v>
      </c>
      <c r="B16" s="51">
        <v>0.65096622783662905</v>
      </c>
      <c r="C16" s="52">
        <v>0.59516912259348909</v>
      </c>
      <c r="D16" s="52">
        <v>0.54818208659926626</v>
      </c>
      <c r="E16" s="52">
        <v>0.5080712022139543</v>
      </c>
      <c r="F16" s="52">
        <v>0.46290931757271386</v>
      </c>
      <c r="G16" s="52">
        <v>0.5080712022139543</v>
      </c>
      <c r="H16" s="52">
        <v>0.46290931757271386</v>
      </c>
      <c r="I16" s="52">
        <v>0.41661838581544242</v>
      </c>
      <c r="J16" s="52">
        <v>0.37874398710494761</v>
      </c>
      <c r="K16" s="16" t="str">
        <f t="shared" si="0"/>
        <v/>
      </c>
      <c r="L16" s="20">
        <v>13.9314</v>
      </c>
      <c r="M16" s="20">
        <v>14.98</v>
      </c>
      <c r="N16" s="20">
        <v>17.227</v>
      </c>
      <c r="O16" s="20">
        <v>21.48132</v>
      </c>
      <c r="P16" s="20">
        <v>30.94868</v>
      </c>
      <c r="Q16" s="20">
        <v>16.478000000000002</v>
      </c>
      <c r="R16" s="20">
        <v>20.222999999999999</v>
      </c>
      <c r="S16" s="20">
        <v>24.716999999999999</v>
      </c>
      <c r="T16" s="20">
        <v>34.454000000000001</v>
      </c>
      <c r="U16" s="16" t="str">
        <f t="shared" si="1"/>
        <v/>
      </c>
      <c r="V16" s="47">
        <v>45.132486860250744</v>
      </c>
      <c r="W16" s="47">
        <v>41.748468460283235</v>
      </c>
      <c r="X16" s="47">
        <v>42.956161171161369</v>
      </c>
      <c r="Y16" s="47">
        <v>49.147424357224551</v>
      </c>
      <c r="Z16" s="47">
        <v>64.792218944190495</v>
      </c>
      <c r="AA16" s="47">
        <v>37.700255783087172</v>
      </c>
      <c r="AB16" s="47">
        <v>42.337606764112856</v>
      </c>
      <c r="AC16" s="47">
        <v>47.600784064701948</v>
      </c>
      <c r="AD16" s="47">
        <v>62.271253567621926</v>
      </c>
      <c r="AE16" s="16" t="str">
        <f t="shared" si="2"/>
        <v/>
      </c>
      <c r="AF16" s="47"/>
      <c r="AG16" s="47"/>
      <c r="AH16" s="47"/>
      <c r="AI16" s="47"/>
      <c r="AJ16" s="47"/>
      <c r="AK16" s="47"/>
      <c r="AL16" s="47"/>
      <c r="AM16" s="47"/>
      <c r="AN16" s="47"/>
      <c r="AO16" s="16" t="str">
        <f t="shared" si="3"/>
        <v/>
      </c>
      <c r="AP16" s="47"/>
      <c r="AQ16" s="47"/>
      <c r="AR16" s="47"/>
      <c r="AS16" s="47"/>
      <c r="AT16" s="47"/>
      <c r="AU16" s="47"/>
      <c r="AV16" s="47"/>
      <c r="AW16" s="47"/>
      <c r="AX16" s="47"/>
      <c r="AY16" s="16" t="str">
        <f t="shared" si="4"/>
        <v/>
      </c>
    </row>
    <row r="17" spans="1:51" x14ac:dyDescent="0.3">
      <c r="A17" s="9">
        <v>15</v>
      </c>
      <c r="B17" s="51">
        <v>0.62889312377509188</v>
      </c>
      <c r="C17" s="52">
        <v>0.57498799888008389</v>
      </c>
      <c r="D17" s="52">
        <v>0.52959420949481428</v>
      </c>
      <c r="E17" s="52">
        <v>0.49084341367812045</v>
      </c>
      <c r="F17" s="52">
        <v>0.44721288801784309</v>
      </c>
      <c r="G17" s="52">
        <v>0.49084341367812045</v>
      </c>
      <c r="H17" s="52">
        <v>0.44721288801784309</v>
      </c>
      <c r="I17" s="52">
        <v>0.40249159921605865</v>
      </c>
      <c r="J17" s="52">
        <v>0.36590145383278061</v>
      </c>
      <c r="K17" s="16" t="str">
        <f t="shared" si="0"/>
        <v/>
      </c>
      <c r="L17" s="20">
        <v>14.926500000000001</v>
      </c>
      <c r="M17" s="20">
        <v>16.05</v>
      </c>
      <c r="N17" s="20">
        <v>18.4575</v>
      </c>
      <c r="O17" s="20">
        <v>23.015699999999999</v>
      </c>
      <c r="P17" s="20">
        <v>33.159300000000002</v>
      </c>
      <c r="Q17" s="20">
        <v>17.655000000000001</v>
      </c>
      <c r="R17" s="20">
        <v>21.6675</v>
      </c>
      <c r="S17" s="20">
        <v>26.482500000000002</v>
      </c>
      <c r="T17" s="20">
        <v>36.914999999999999</v>
      </c>
      <c r="U17" s="16" t="str">
        <f t="shared" si="1"/>
        <v/>
      </c>
      <c r="V17" s="47">
        <v>45.436677963250567</v>
      </c>
      <c r="W17" s="47">
        <v>42.578620750397562</v>
      </c>
      <c r="X17" s="47">
        <v>44.184255295851003</v>
      </c>
      <c r="Y17" s="47">
        <v>50.856720011208523</v>
      </c>
      <c r="Z17" s="47">
        <v>67.429184776014125</v>
      </c>
      <c r="AA17" s="47">
        <v>39.011430970940985</v>
      </c>
      <c r="AB17" s="47">
        <v>44.060696731664599</v>
      </c>
      <c r="AC17" s="47">
        <v>49.78380679302105</v>
      </c>
      <c r="AD17" s="47">
        <v>65.35607046440326</v>
      </c>
      <c r="AE17" s="16" t="str">
        <f t="shared" si="2"/>
        <v/>
      </c>
      <c r="AF17" s="47"/>
      <c r="AG17" s="47"/>
      <c r="AH17" s="47"/>
      <c r="AI17" s="47"/>
      <c r="AJ17" s="47"/>
      <c r="AK17" s="47"/>
      <c r="AL17" s="47"/>
      <c r="AM17" s="47"/>
      <c r="AN17" s="47"/>
      <c r="AO17" s="16" t="str">
        <f t="shared" si="3"/>
        <v/>
      </c>
      <c r="AP17" s="47"/>
      <c r="AQ17" s="47"/>
      <c r="AR17" s="47"/>
      <c r="AS17" s="47"/>
      <c r="AT17" s="47"/>
      <c r="AU17" s="47"/>
      <c r="AV17" s="47"/>
      <c r="AW17" s="47"/>
      <c r="AX17" s="47"/>
      <c r="AY17" s="16" t="str">
        <f t="shared" si="4"/>
        <v/>
      </c>
    </row>
    <row r="18" spans="1:51" x14ac:dyDescent="0.3">
      <c r="A18" s="9">
        <v>16</v>
      </c>
      <c r="B18" s="51">
        <v>0.60892314873132269</v>
      </c>
      <c r="C18" s="52">
        <v>0.55672973598292352</v>
      </c>
      <c r="D18" s="52">
        <v>0.51277738840532439</v>
      </c>
      <c r="E18" s="52">
        <v>0.47525709169273972</v>
      </c>
      <c r="F18" s="52">
        <v>0.43301201687560714</v>
      </c>
      <c r="G18" s="52">
        <v>0.47525709169273972</v>
      </c>
      <c r="H18" s="52">
        <v>0.43301201687560714</v>
      </c>
      <c r="I18" s="52">
        <v>0.38971081518804634</v>
      </c>
      <c r="J18" s="52">
        <v>0.35428255926186047</v>
      </c>
      <c r="K18" s="16" t="str">
        <f t="shared" si="0"/>
        <v/>
      </c>
      <c r="L18" s="20">
        <v>15.9216</v>
      </c>
      <c r="M18" s="20">
        <v>17.12</v>
      </c>
      <c r="N18" s="20">
        <v>19.687999999999999</v>
      </c>
      <c r="O18" s="20">
        <v>24.550080000000001</v>
      </c>
      <c r="P18" s="20">
        <v>35.36992</v>
      </c>
      <c r="Q18" s="20">
        <v>18.832000000000001</v>
      </c>
      <c r="R18" s="20">
        <v>23.111999999999998</v>
      </c>
      <c r="S18" s="20">
        <v>28.248000000000001</v>
      </c>
      <c r="T18" s="20">
        <v>39.375999999999998</v>
      </c>
      <c r="U18" s="16" t="str">
        <f t="shared" si="1"/>
        <v/>
      </c>
      <c r="V18" s="47">
        <v>45.955541904101707</v>
      </c>
      <c r="W18" s="47">
        <v>43.52290530469034</v>
      </c>
      <c r="X18" s="47">
        <v>45.484535018334796</v>
      </c>
      <c r="Y18" s="47">
        <v>52.618768006578705</v>
      </c>
      <c r="Z18" s="47">
        <v>70.105344033390665</v>
      </c>
      <c r="AA18" s="47">
        <v>40.363071692633596</v>
      </c>
      <c r="AB18" s="47">
        <v>45.809397117656054</v>
      </c>
      <c r="AC18" s="47">
        <v>51.980502835943796</v>
      </c>
      <c r="AD18" s="47">
        <v>68.447936971666692</v>
      </c>
      <c r="AE18" s="16" t="str">
        <f t="shared" si="2"/>
        <v/>
      </c>
      <c r="AF18" s="47"/>
      <c r="AG18" s="47"/>
      <c r="AH18" s="47"/>
      <c r="AI18" s="47"/>
      <c r="AJ18" s="47"/>
      <c r="AK18" s="47"/>
      <c r="AL18" s="47"/>
      <c r="AM18" s="47"/>
      <c r="AN18" s="47"/>
      <c r="AO18" s="16" t="str">
        <f t="shared" si="3"/>
        <v/>
      </c>
      <c r="AP18" s="47"/>
      <c r="AQ18" s="47"/>
      <c r="AR18" s="47"/>
      <c r="AS18" s="47"/>
      <c r="AT18" s="47"/>
      <c r="AU18" s="47"/>
      <c r="AV18" s="47"/>
      <c r="AW18" s="47"/>
      <c r="AX18" s="47"/>
      <c r="AY18" s="16" t="str">
        <f t="shared" si="4"/>
        <v/>
      </c>
    </row>
    <row r="19" spans="1:51" x14ac:dyDescent="0.3">
      <c r="A19" s="9">
        <v>17</v>
      </c>
      <c r="B19" s="51">
        <v>0.59074222590657322</v>
      </c>
      <c r="C19" s="52">
        <v>0.54010717797172392</v>
      </c>
      <c r="D19" s="52">
        <v>0.49746713760553535</v>
      </c>
      <c r="E19" s="52">
        <v>0.46106710314659372</v>
      </c>
      <c r="F19" s="52">
        <v>0.420083360644674</v>
      </c>
      <c r="G19" s="52">
        <v>0.46106710314659372</v>
      </c>
      <c r="H19" s="52">
        <v>0.420083360644674</v>
      </c>
      <c r="I19" s="52">
        <v>0.37807502458020675</v>
      </c>
      <c r="J19" s="52">
        <v>0.34370456780018793</v>
      </c>
      <c r="K19" s="16" t="str">
        <f t="shared" si="0"/>
        <v/>
      </c>
      <c r="L19" s="20">
        <v>16.916699999999999</v>
      </c>
      <c r="M19" s="20">
        <v>18.190000000000001</v>
      </c>
      <c r="N19" s="20">
        <v>20.918500000000002</v>
      </c>
      <c r="O19" s="20">
        <v>26.08446</v>
      </c>
      <c r="P19" s="20">
        <v>37.580539999999999</v>
      </c>
      <c r="Q19" s="20">
        <v>20.009</v>
      </c>
      <c r="R19" s="20">
        <v>24.5565</v>
      </c>
      <c r="S19" s="20">
        <v>30.013500000000001</v>
      </c>
      <c r="T19" s="20">
        <v>41.837000000000003</v>
      </c>
      <c r="U19" s="16" t="str">
        <f t="shared" si="1"/>
        <v/>
      </c>
      <c r="V19" s="47">
        <v>46.629012809589923</v>
      </c>
      <c r="W19" s="47">
        <v>44.551377612817944</v>
      </c>
      <c r="X19" s="47">
        <v>46.838638493604378</v>
      </c>
      <c r="Y19" s="47">
        <v>54.420195974393479</v>
      </c>
      <c r="Z19" s="47">
        <v>72.81037868409615</v>
      </c>
      <c r="AA19" s="47">
        <v>41.744920203509643</v>
      </c>
      <c r="AB19" s="47">
        <v>47.576965742269998</v>
      </c>
      <c r="AC19" s="47">
        <v>54.186740454956443</v>
      </c>
      <c r="AD19" s="47">
        <v>71.543826117198435</v>
      </c>
      <c r="AE19" s="16" t="str">
        <f t="shared" si="2"/>
        <v/>
      </c>
      <c r="AF19" s="47"/>
      <c r="AG19" s="47"/>
      <c r="AH19" s="47"/>
      <c r="AI19" s="47"/>
      <c r="AJ19" s="47"/>
      <c r="AK19" s="47"/>
      <c r="AL19" s="47"/>
      <c r="AM19" s="47"/>
      <c r="AN19" s="47"/>
      <c r="AO19" s="16" t="str">
        <f t="shared" si="3"/>
        <v/>
      </c>
      <c r="AP19" s="47"/>
      <c r="AQ19" s="47"/>
      <c r="AR19" s="47"/>
      <c r="AS19" s="47"/>
      <c r="AT19" s="47"/>
      <c r="AU19" s="47"/>
      <c r="AV19" s="47"/>
      <c r="AW19" s="47"/>
      <c r="AX19" s="47"/>
      <c r="AY19" s="16" t="str">
        <f t="shared" si="4"/>
        <v/>
      </c>
    </row>
    <row r="20" spans="1:51" x14ac:dyDescent="0.3">
      <c r="A20" s="9">
        <v>18</v>
      </c>
      <c r="B20" s="51">
        <v>0.57409825025251027</v>
      </c>
      <c r="C20" s="52">
        <v>0.5248898288022954</v>
      </c>
      <c r="D20" s="52">
        <v>0.48345115810737732</v>
      </c>
      <c r="E20" s="52">
        <v>0.44807668312391036</v>
      </c>
      <c r="F20" s="52">
        <v>0.40824764462400737</v>
      </c>
      <c r="G20" s="52">
        <v>0.44807668312391036</v>
      </c>
      <c r="H20" s="52">
        <v>0.40824764462400737</v>
      </c>
      <c r="I20" s="52">
        <v>0.36742288016160668</v>
      </c>
      <c r="J20" s="52">
        <v>0.33402080014691521</v>
      </c>
      <c r="K20" s="16" t="str">
        <f t="shared" si="0"/>
        <v/>
      </c>
      <c r="L20" s="20">
        <v>17.911799999999999</v>
      </c>
      <c r="M20" s="20">
        <v>19.260000000000002</v>
      </c>
      <c r="N20" s="20">
        <v>22.149000000000001</v>
      </c>
      <c r="O20" s="20">
        <v>27.618839999999999</v>
      </c>
      <c r="P20" s="20">
        <v>39.791159999999998</v>
      </c>
      <c r="Q20" s="20">
        <v>21.186</v>
      </c>
      <c r="R20" s="20">
        <v>26.001000000000001</v>
      </c>
      <c r="S20" s="20">
        <v>31.779</v>
      </c>
      <c r="T20" s="20">
        <v>44.298000000000002</v>
      </c>
      <c r="U20" s="16" t="str">
        <f t="shared" si="1"/>
        <v/>
      </c>
      <c r="V20" s="47">
        <v>47.41716990627085</v>
      </c>
      <c r="W20" s="47">
        <v>45.643431081370608</v>
      </c>
      <c r="X20" s="47">
        <v>48.233661132470857</v>
      </c>
      <c r="Y20" s="47">
        <v>56.251486498520777</v>
      </c>
      <c r="Z20" s="47">
        <v>75.536887341133323</v>
      </c>
      <c r="AA20" s="47">
        <v>43.149675835685393</v>
      </c>
      <c r="AB20" s="47">
        <v>49.358566268407543</v>
      </c>
      <c r="AC20" s="47">
        <v>56.399561293386</v>
      </c>
      <c r="AD20" s="47">
        <v>74.641604886647897</v>
      </c>
      <c r="AE20" s="16" t="str">
        <f t="shared" si="2"/>
        <v/>
      </c>
      <c r="AF20" s="47"/>
      <c r="AG20" s="47"/>
      <c r="AH20" s="47"/>
      <c r="AI20" s="47"/>
      <c r="AJ20" s="47"/>
      <c r="AK20" s="47"/>
      <c r="AL20" s="47"/>
      <c r="AM20" s="47"/>
      <c r="AN20" s="47"/>
      <c r="AO20" s="16" t="str">
        <f t="shared" si="3"/>
        <v/>
      </c>
      <c r="AP20" s="47"/>
      <c r="AQ20" s="47"/>
      <c r="AR20" s="47"/>
      <c r="AS20" s="47"/>
      <c r="AT20" s="47"/>
      <c r="AU20" s="47"/>
      <c r="AV20" s="47"/>
      <c r="AW20" s="47"/>
      <c r="AX20" s="47"/>
      <c r="AY20" s="16" t="str">
        <f t="shared" si="4"/>
        <v/>
      </c>
    </row>
    <row r="21" spans="1:51" x14ac:dyDescent="0.3">
      <c r="A21" s="9">
        <v>19</v>
      </c>
      <c r="B21" s="51">
        <v>0.55878620414787838</v>
      </c>
      <c r="C21" s="52">
        <v>0.51089024379234593</v>
      </c>
      <c r="D21" s="52">
        <v>0.47055680349295026</v>
      </c>
      <c r="E21" s="52">
        <v>0.43612581787151494</v>
      </c>
      <c r="F21" s="52">
        <v>0.39735907850515795</v>
      </c>
      <c r="G21" s="52">
        <v>0.43612581787151494</v>
      </c>
      <c r="H21" s="52">
        <v>0.39735907850515795</v>
      </c>
      <c r="I21" s="52">
        <v>0.35762317065464211</v>
      </c>
      <c r="J21" s="52">
        <v>0.32511197332240199</v>
      </c>
      <c r="K21" s="16" t="str">
        <f t="shared" si="0"/>
        <v/>
      </c>
      <c r="L21" s="20">
        <v>18.9069</v>
      </c>
      <c r="M21" s="20">
        <v>20.329999999999998</v>
      </c>
      <c r="N21" s="20">
        <v>23.3795</v>
      </c>
      <c r="O21" s="20">
        <v>29.153220000000001</v>
      </c>
      <c r="P21" s="20">
        <v>42.001779999999997</v>
      </c>
      <c r="Q21" s="20">
        <v>22.363</v>
      </c>
      <c r="R21" s="20">
        <v>27.445499999999999</v>
      </c>
      <c r="S21" s="20">
        <v>33.544499999999999</v>
      </c>
      <c r="T21" s="20">
        <v>46.759</v>
      </c>
      <c r="U21" s="16" t="str">
        <f t="shared" si="1"/>
        <v/>
      </c>
      <c r="V21" s="47">
        <v>48.292473901092812</v>
      </c>
      <c r="W21" s="47">
        <v>46.784443697443308</v>
      </c>
      <c r="X21" s="47">
        <v>49.660290180800253</v>
      </c>
      <c r="Y21" s="47">
        <v>58.105704411543549</v>
      </c>
      <c r="Z21" s="47">
        <v>78.279450857880718</v>
      </c>
      <c r="AA21" s="47">
        <v>44.57201872573075</v>
      </c>
      <c r="AB21" s="47">
        <v>51.150657627366392</v>
      </c>
      <c r="AC21" s="47">
        <v>58.616811127145922</v>
      </c>
      <c r="AD21" s="47">
        <v>77.739752780630695</v>
      </c>
      <c r="AE21" s="16" t="str">
        <f t="shared" si="2"/>
        <v/>
      </c>
      <c r="AF21" s="47"/>
      <c r="AG21" s="47"/>
      <c r="AH21" s="47"/>
      <c r="AI21" s="47"/>
      <c r="AJ21" s="47"/>
      <c r="AK21" s="47"/>
      <c r="AL21" s="47"/>
      <c r="AM21" s="47"/>
      <c r="AN21" s="47"/>
      <c r="AO21" s="16" t="str">
        <f t="shared" si="3"/>
        <v/>
      </c>
      <c r="AP21" s="47"/>
      <c r="AQ21" s="47"/>
      <c r="AR21" s="47"/>
      <c r="AS21" s="47"/>
      <c r="AT21" s="47"/>
      <c r="AU21" s="47"/>
      <c r="AV21" s="47"/>
      <c r="AW21" s="47"/>
      <c r="AX21" s="47"/>
      <c r="AY21" s="16" t="str">
        <f t="shared" si="4"/>
        <v/>
      </c>
    </row>
    <row r="22" spans="1:51" x14ac:dyDescent="0.3">
      <c r="A22" s="9">
        <v>20</v>
      </c>
      <c r="B22" s="51">
        <v>0.54463742145458105</v>
      </c>
      <c r="C22" s="52">
        <v>0.4979542139013311</v>
      </c>
      <c r="D22" s="52">
        <v>0.45864203911964696</v>
      </c>
      <c r="E22" s="52">
        <v>0.42508286552552654</v>
      </c>
      <c r="F22" s="52">
        <v>0.38729772192325757</v>
      </c>
      <c r="G22" s="52">
        <v>0.42508286552552654</v>
      </c>
      <c r="H22" s="52">
        <v>0.38729772192325757</v>
      </c>
      <c r="I22" s="52">
        <v>0.3485679497309318</v>
      </c>
      <c r="J22" s="52">
        <v>0.31687995430084698</v>
      </c>
      <c r="K22" s="16" t="str">
        <f t="shared" si="0"/>
        <v/>
      </c>
      <c r="L22" s="20">
        <v>19.902000000000001</v>
      </c>
      <c r="M22" s="20">
        <v>21.4</v>
      </c>
      <c r="N22" s="20">
        <v>24.61</v>
      </c>
      <c r="O22" s="20">
        <v>30.6876</v>
      </c>
      <c r="P22" s="20">
        <v>44.212400000000002</v>
      </c>
      <c r="Q22" s="20">
        <v>23.54</v>
      </c>
      <c r="R22" s="20">
        <v>28.89</v>
      </c>
      <c r="S22" s="20">
        <v>35.31</v>
      </c>
      <c r="T22" s="20">
        <v>49.22</v>
      </c>
      <c r="U22" s="16" t="str">
        <f t="shared" si="1"/>
        <v/>
      </c>
      <c r="V22" s="47">
        <v>49.235333129487387</v>
      </c>
      <c r="W22" s="47">
        <v>47.963769920207277</v>
      </c>
      <c r="X22" s="47">
        <v>51.111652741972534</v>
      </c>
      <c r="Y22" s="47">
        <v>59.977694187472913</v>
      </c>
      <c r="Z22" s="47">
        <v>81.034032070013865</v>
      </c>
      <c r="AA22" s="47">
        <v>46.007994146597078</v>
      </c>
      <c r="AB22" s="47">
        <v>52.950601788247198</v>
      </c>
      <c r="AC22" s="47">
        <v>60.836899483136641</v>
      </c>
      <c r="AD22" s="47">
        <v>80.837177535368753</v>
      </c>
      <c r="AE22" s="16" t="str">
        <f t="shared" si="2"/>
        <v/>
      </c>
      <c r="AF22" s="47"/>
      <c r="AG22" s="47"/>
      <c r="AH22" s="47"/>
      <c r="AI22" s="47"/>
      <c r="AJ22" s="47"/>
      <c r="AK22" s="47"/>
      <c r="AL22" s="47"/>
      <c r="AM22" s="47"/>
      <c r="AN22" s="47"/>
      <c r="AO22" s="16" t="str">
        <f t="shared" si="3"/>
        <v/>
      </c>
      <c r="AP22" s="47"/>
      <c r="AQ22" s="47"/>
      <c r="AR22" s="47"/>
      <c r="AS22" s="47"/>
      <c r="AT22" s="47"/>
      <c r="AU22" s="47"/>
      <c r="AV22" s="47"/>
      <c r="AW22" s="47"/>
      <c r="AX22" s="47"/>
      <c r="AY22" s="16" t="str">
        <f t="shared" si="4"/>
        <v/>
      </c>
    </row>
    <row r="23" spans="1:51" x14ac:dyDescent="0.3">
      <c r="A23" s="9">
        <v>21</v>
      </c>
      <c r="B23" s="51">
        <v>0.53151169932802622</v>
      </c>
      <c r="C23" s="52">
        <v>0.48595355367133858</v>
      </c>
      <c r="D23" s="52">
        <v>0.44758879943412777</v>
      </c>
      <c r="E23" s="52">
        <v>0.41483839947553286</v>
      </c>
      <c r="F23" s="52">
        <v>0.37796387507770768</v>
      </c>
      <c r="G23" s="52">
        <v>0.41483839947553286</v>
      </c>
      <c r="H23" s="52">
        <v>0.37796387507770768</v>
      </c>
      <c r="I23" s="52">
        <v>0.34016748756993698</v>
      </c>
      <c r="J23" s="52">
        <v>0.30924317051812455</v>
      </c>
      <c r="K23" s="16" t="str">
        <f t="shared" si="0"/>
        <v/>
      </c>
      <c r="L23" s="20">
        <v>20.897099999999998</v>
      </c>
      <c r="M23" s="20">
        <v>22.47</v>
      </c>
      <c r="N23" s="20">
        <v>25.840499999999999</v>
      </c>
      <c r="O23" s="20">
        <v>32.221980000000002</v>
      </c>
      <c r="P23" s="20">
        <v>46.423020000000001</v>
      </c>
      <c r="Q23" s="20">
        <v>24.716999999999999</v>
      </c>
      <c r="R23" s="20">
        <v>30.334499999999998</v>
      </c>
      <c r="S23" s="20">
        <v>37.075499999999998</v>
      </c>
      <c r="T23" s="20">
        <v>51.680999999999997</v>
      </c>
      <c r="U23" s="16" t="str">
        <f t="shared" si="1"/>
        <v/>
      </c>
      <c r="V23" s="47">
        <v>50.231445121860524</v>
      </c>
      <c r="W23" s="47">
        <v>49.173488176581515</v>
      </c>
      <c r="X23" s="47">
        <v>52.582578452854392</v>
      </c>
      <c r="Y23" s="47">
        <v>61.863557090362448</v>
      </c>
      <c r="Z23" s="47">
        <v>83.797578696397835</v>
      </c>
      <c r="AA23" s="47">
        <v>47.454611436121816</v>
      </c>
      <c r="AB23" s="47">
        <v>54.756404278865958</v>
      </c>
      <c r="AC23" s="47">
        <v>63.058638919999225</v>
      </c>
      <c r="AD23" s="47">
        <v>83.933091461319549</v>
      </c>
      <c r="AE23" s="16" t="str">
        <f t="shared" si="2"/>
        <v/>
      </c>
      <c r="AF23" s="47"/>
      <c r="AG23" s="47"/>
      <c r="AH23" s="47"/>
      <c r="AI23" s="47"/>
      <c r="AJ23" s="47"/>
      <c r="AK23" s="47"/>
      <c r="AL23" s="47"/>
      <c r="AM23" s="47"/>
      <c r="AN23" s="47"/>
      <c r="AO23" s="16" t="str">
        <f t="shared" si="3"/>
        <v/>
      </c>
      <c r="AP23" s="47"/>
      <c r="AQ23" s="47"/>
      <c r="AR23" s="47"/>
      <c r="AS23" s="47"/>
      <c r="AT23" s="47"/>
      <c r="AU23" s="47"/>
      <c r="AV23" s="47"/>
      <c r="AW23" s="47"/>
      <c r="AX23" s="47"/>
      <c r="AY23" s="16" t="str">
        <f t="shared" si="4"/>
        <v/>
      </c>
    </row>
    <row r="24" spans="1:51" x14ac:dyDescent="0.3">
      <c r="A24" s="9">
        <v>22</v>
      </c>
      <c r="B24" s="51">
        <v>0.51929140606012747</v>
      </c>
      <c r="C24" s="52">
        <v>0.4747807141121167</v>
      </c>
      <c r="D24" s="52">
        <v>0.43729802615589686</v>
      </c>
      <c r="E24" s="52">
        <v>0.40530060960790454</v>
      </c>
      <c r="F24" s="52">
        <v>0.36927388875386846</v>
      </c>
      <c r="G24" s="52">
        <v>0.40530060960790454</v>
      </c>
      <c r="H24" s="52">
        <v>0.36927388875386846</v>
      </c>
      <c r="I24" s="52">
        <v>0.33234649987848158</v>
      </c>
      <c r="J24" s="52">
        <v>0.30213318170771053</v>
      </c>
      <c r="K24" s="16" t="str">
        <f t="shared" si="0"/>
        <v/>
      </c>
      <c r="L24" s="20">
        <v>21.892199999999999</v>
      </c>
      <c r="M24" s="20">
        <v>23.54</v>
      </c>
      <c r="N24" s="20">
        <v>27.071000000000002</v>
      </c>
      <c r="O24" s="20">
        <v>33.756360000000001</v>
      </c>
      <c r="P24" s="20">
        <v>48.63364</v>
      </c>
      <c r="Q24" s="20">
        <v>25.893999999999998</v>
      </c>
      <c r="R24" s="20">
        <v>31.779</v>
      </c>
      <c r="S24" s="20">
        <v>38.841000000000001</v>
      </c>
      <c r="T24" s="20">
        <v>54.142000000000003</v>
      </c>
      <c r="U24" s="16" t="str">
        <f t="shared" si="1"/>
        <v/>
      </c>
      <c r="V24" s="47">
        <v>51.270136495277434</v>
      </c>
      <c r="W24" s="47">
        <v>50.407592181056884</v>
      </c>
      <c r="X24" s="47">
        <v>54.069112860534638</v>
      </c>
      <c r="Y24" s="47">
        <v>63.760300897737011</v>
      </c>
      <c r="Z24" s="47">
        <v>86.567753862645361</v>
      </c>
      <c r="AA24" s="47">
        <v>48.909575305098123</v>
      </c>
      <c r="AB24" s="47">
        <v>56.566538099986076</v>
      </c>
      <c r="AC24" s="47">
        <v>65.281135049060978</v>
      </c>
      <c r="AD24" s="47">
        <v>87.026926669416071</v>
      </c>
      <c r="AE24" s="16" t="str">
        <f t="shared" si="2"/>
        <v/>
      </c>
      <c r="AF24" s="47"/>
      <c r="AG24" s="47"/>
      <c r="AH24" s="47"/>
      <c r="AI24" s="47"/>
      <c r="AJ24" s="47"/>
      <c r="AK24" s="47"/>
      <c r="AL24" s="47"/>
      <c r="AM24" s="47"/>
      <c r="AN24" s="47"/>
      <c r="AO24" s="16" t="str">
        <f t="shared" si="3"/>
        <v/>
      </c>
      <c r="AP24" s="47"/>
      <c r="AQ24" s="47"/>
      <c r="AR24" s="47"/>
      <c r="AS24" s="47"/>
      <c r="AT24" s="47"/>
      <c r="AU24" s="47"/>
      <c r="AV24" s="47"/>
      <c r="AW24" s="47"/>
      <c r="AX24" s="47"/>
      <c r="AY24" s="16" t="str">
        <f t="shared" si="4"/>
        <v/>
      </c>
    </row>
    <row r="25" spans="1:51" x14ac:dyDescent="0.3">
      <c r="A25" s="9">
        <v>23</v>
      </c>
      <c r="B25" s="51">
        <v>0.50787701425400267</v>
      </c>
      <c r="C25" s="52">
        <v>0.46434469874651696</v>
      </c>
      <c r="D25" s="52">
        <v>0.42768590674021278</v>
      </c>
      <c r="E25" s="52">
        <v>0.39639181600312434</v>
      </c>
      <c r="F25" s="52">
        <v>0.36115698791395745</v>
      </c>
      <c r="G25" s="52">
        <v>0.39639181600312434</v>
      </c>
      <c r="H25" s="52">
        <v>0.36115698791395745</v>
      </c>
      <c r="I25" s="52">
        <v>0.32504128912256186</v>
      </c>
      <c r="J25" s="52">
        <v>0.29549208102051078</v>
      </c>
      <c r="K25" s="16" t="str">
        <f t="shared" si="0"/>
        <v/>
      </c>
      <c r="L25" s="20">
        <v>22.8873</v>
      </c>
      <c r="M25" s="20">
        <v>24.61</v>
      </c>
      <c r="N25" s="20">
        <v>28.301500000000001</v>
      </c>
      <c r="O25" s="20">
        <v>35.29074</v>
      </c>
      <c r="P25" s="20">
        <v>50.844259999999998</v>
      </c>
      <c r="Q25" s="20">
        <v>27.071000000000002</v>
      </c>
      <c r="R25" s="20">
        <v>33.223500000000001</v>
      </c>
      <c r="S25" s="20">
        <v>40.606499999999997</v>
      </c>
      <c r="T25" s="20">
        <v>56.603000000000002</v>
      </c>
      <c r="U25" s="16" t="str">
        <f t="shared" si="1"/>
        <v/>
      </c>
      <c r="V25" s="47">
        <v>52.343289836765649</v>
      </c>
      <c r="W25" s="47">
        <v>51.661453071483827</v>
      </c>
      <c r="X25" s="47">
        <v>55.568187608710083</v>
      </c>
      <c r="Y25" s="47">
        <v>65.665599445195454</v>
      </c>
      <c r="Z25" s="47">
        <v>89.342749110179994</v>
      </c>
      <c r="AA25" s="47">
        <v>50.371101387527901</v>
      </c>
      <c r="AB25" s="47">
        <v>58.379821538597767</v>
      </c>
      <c r="AC25" s="47">
        <v>67.503709730115759</v>
      </c>
      <c r="AD25" s="47">
        <v>90.118275861210648</v>
      </c>
      <c r="AE25" s="16" t="str">
        <f t="shared" si="2"/>
        <v/>
      </c>
      <c r="AF25" s="47"/>
      <c r="AG25" s="47"/>
      <c r="AH25" s="47"/>
      <c r="AI25" s="47"/>
      <c r="AJ25" s="47"/>
      <c r="AK25" s="47"/>
      <c r="AL25" s="47"/>
      <c r="AM25" s="47"/>
      <c r="AN25" s="47"/>
      <c r="AO25" s="16" t="str">
        <f t="shared" si="3"/>
        <v/>
      </c>
      <c r="AP25" s="47"/>
      <c r="AQ25" s="47"/>
      <c r="AR25" s="47"/>
      <c r="AS25" s="47"/>
      <c r="AT25" s="47"/>
      <c r="AU25" s="47"/>
      <c r="AV25" s="47"/>
      <c r="AW25" s="47"/>
      <c r="AX25" s="47"/>
      <c r="AY25" s="16" t="str">
        <f t="shared" si="4"/>
        <v/>
      </c>
    </row>
    <row r="26" spans="1:51" x14ac:dyDescent="0.3">
      <c r="A26" s="9">
        <v>24</v>
      </c>
      <c r="B26" s="51">
        <v>0.49718366898687016</v>
      </c>
      <c r="C26" s="52">
        <v>0.45456792593085277</v>
      </c>
      <c r="D26" s="52">
        <v>0.41868098440999607</v>
      </c>
      <c r="E26" s="52">
        <v>0.38804579042877657</v>
      </c>
      <c r="F26" s="52">
        <v>0.35355283127955195</v>
      </c>
      <c r="G26" s="52">
        <v>0.38804579042877657</v>
      </c>
      <c r="H26" s="52">
        <v>0.35355283127955195</v>
      </c>
      <c r="I26" s="52">
        <v>0.31819754815159684</v>
      </c>
      <c r="J26" s="52">
        <v>0.28927049831963353</v>
      </c>
      <c r="K26" s="16" t="str">
        <f t="shared" si="0"/>
        <v/>
      </c>
      <c r="L26" s="20">
        <v>23.882400000000001</v>
      </c>
      <c r="M26" s="20">
        <v>25.68</v>
      </c>
      <c r="N26" s="20">
        <v>29.532</v>
      </c>
      <c r="O26" s="20">
        <v>36.825119999999998</v>
      </c>
      <c r="P26" s="20">
        <v>53.054879999999997</v>
      </c>
      <c r="Q26" s="20">
        <v>28.248000000000001</v>
      </c>
      <c r="R26" s="20">
        <v>34.667999999999999</v>
      </c>
      <c r="S26" s="20">
        <v>42.372</v>
      </c>
      <c r="T26" s="20">
        <v>59.064</v>
      </c>
      <c r="U26" s="16" t="str">
        <f t="shared" si="1"/>
        <v/>
      </c>
      <c r="V26" s="47">
        <v>53.44462911211928</v>
      </c>
      <c r="W26" s="47">
        <v>52.931452315701328</v>
      </c>
      <c r="X26" s="47">
        <v>57.077391645602383</v>
      </c>
      <c r="Y26" s="47">
        <v>67.577623984781042</v>
      </c>
      <c r="Z26" s="47">
        <v>92.121152067226902</v>
      </c>
      <c r="AA26" s="47">
        <v>51.837786878144456</v>
      </c>
      <c r="AB26" s="47">
        <v>60.195331699301221</v>
      </c>
      <c r="AC26" s="47">
        <v>69.725846463335444</v>
      </c>
      <c r="AD26" s="47">
        <v>93.206850290162137</v>
      </c>
      <c r="AE26" s="16" t="str">
        <f t="shared" si="2"/>
        <v/>
      </c>
      <c r="AF26" s="47"/>
      <c r="AG26" s="47"/>
      <c r="AH26" s="47"/>
      <c r="AI26" s="47"/>
      <c r="AJ26" s="47"/>
      <c r="AK26" s="47"/>
      <c r="AL26" s="47"/>
      <c r="AM26" s="47"/>
      <c r="AN26" s="47"/>
      <c r="AO26" s="16" t="str">
        <f t="shared" si="3"/>
        <v/>
      </c>
      <c r="AP26" s="47"/>
      <c r="AQ26" s="47"/>
      <c r="AR26" s="47"/>
      <c r="AS26" s="47"/>
      <c r="AT26" s="47"/>
      <c r="AU26" s="47"/>
      <c r="AV26" s="47"/>
      <c r="AW26" s="47"/>
      <c r="AX26" s="47"/>
      <c r="AY26" s="16" t="str">
        <f t="shared" si="4"/>
        <v/>
      </c>
    </row>
    <row r="27" spans="1:51" x14ac:dyDescent="0.3">
      <c r="A27" s="9">
        <v>25</v>
      </c>
      <c r="B27" s="51">
        <v>0.48713851898505817</v>
      </c>
      <c r="C27" s="52">
        <v>0.44538378878633877</v>
      </c>
      <c r="D27" s="52">
        <v>0.41022191072425956</v>
      </c>
      <c r="E27" s="52">
        <v>0.38020567335419159</v>
      </c>
      <c r="F27" s="52">
        <v>0.3464096135004856</v>
      </c>
      <c r="G27" s="52">
        <v>0.38020567335419159</v>
      </c>
      <c r="H27" s="52">
        <v>0.3464096135004856</v>
      </c>
      <c r="I27" s="52">
        <v>0.31176865215043725</v>
      </c>
      <c r="J27" s="52">
        <v>0.28342604740948846</v>
      </c>
      <c r="K27" s="16" t="str">
        <f t="shared" si="0"/>
        <v/>
      </c>
      <c r="L27" s="20">
        <v>24.877500000000001</v>
      </c>
      <c r="M27" s="20">
        <v>26.75</v>
      </c>
      <c r="N27" s="20">
        <v>30.762499999999999</v>
      </c>
      <c r="O27" s="20">
        <v>38.359499999999997</v>
      </c>
      <c r="P27" s="20">
        <v>55.265500000000003</v>
      </c>
      <c r="Q27" s="20">
        <v>29.425000000000001</v>
      </c>
      <c r="R27" s="20">
        <v>36.112499999999997</v>
      </c>
      <c r="S27" s="20">
        <v>44.137500000000003</v>
      </c>
      <c r="T27" s="20">
        <v>61.524999999999999</v>
      </c>
      <c r="U27" s="16" t="str">
        <f t="shared" si="1"/>
        <v/>
      </c>
      <c r="V27" s="47">
        <v>54.569231369221022</v>
      </c>
      <c r="W27" s="47">
        <v>54.214725433734323</v>
      </c>
      <c r="X27" s="47">
        <v>58.594809221961562</v>
      </c>
      <c r="Y27" s="47">
        <v>69.494922643557686</v>
      </c>
      <c r="Z27" s="47">
        <v>94.901851154274908</v>
      </c>
      <c r="AA27" s="47">
        <v>53.308518066885256</v>
      </c>
      <c r="AB27" s="47">
        <v>62.012342235368401</v>
      </c>
      <c r="AC27" s="47">
        <v>71.947150938898233</v>
      </c>
      <c r="AD27" s="47">
        <v>96.292449479378533</v>
      </c>
      <c r="AE27" s="16" t="str">
        <f t="shared" si="2"/>
        <v/>
      </c>
      <c r="AF27" s="47"/>
      <c r="AG27" s="47"/>
      <c r="AH27" s="47"/>
      <c r="AI27" s="47"/>
      <c r="AJ27" s="47"/>
      <c r="AK27" s="47"/>
      <c r="AL27" s="47"/>
      <c r="AM27" s="47"/>
      <c r="AN27" s="47"/>
      <c r="AO27" s="16" t="str">
        <f t="shared" si="3"/>
        <v/>
      </c>
      <c r="AP27" s="47"/>
      <c r="AQ27" s="47"/>
      <c r="AR27" s="47"/>
      <c r="AS27" s="47"/>
      <c r="AT27" s="47"/>
      <c r="AU27" s="47"/>
      <c r="AV27" s="47"/>
      <c r="AW27" s="47"/>
      <c r="AX27" s="47"/>
      <c r="AY27" s="16" t="str">
        <f t="shared" si="4"/>
        <v/>
      </c>
    </row>
    <row r="28" spans="1:51" x14ac:dyDescent="0.3">
      <c r="A28" s="9">
        <v>26</v>
      </c>
      <c r="B28" s="51">
        <v>0.47767861810144258</v>
      </c>
      <c r="C28" s="52">
        <v>0.43673473654989009</v>
      </c>
      <c r="D28" s="52">
        <v>0.40225567840121473</v>
      </c>
      <c r="E28" s="52">
        <v>0.37282233607917448</v>
      </c>
      <c r="F28" s="52">
        <v>0.33968257287213677</v>
      </c>
      <c r="G28" s="52">
        <v>0.37282233607917448</v>
      </c>
      <c r="H28" s="52">
        <v>0.33968257287213677</v>
      </c>
      <c r="I28" s="52">
        <v>0.30571431558492312</v>
      </c>
      <c r="J28" s="52">
        <v>0.27792210507720283</v>
      </c>
      <c r="K28" s="16" t="str">
        <f t="shared" si="0"/>
        <v/>
      </c>
      <c r="L28" s="20">
        <v>25.872599999999998</v>
      </c>
      <c r="M28" s="20">
        <v>27.82</v>
      </c>
      <c r="N28" s="20">
        <v>31.992999999999999</v>
      </c>
      <c r="O28" s="20">
        <v>39.893880000000003</v>
      </c>
      <c r="P28" s="20">
        <v>57.476120000000002</v>
      </c>
      <c r="Q28" s="20">
        <v>30.602</v>
      </c>
      <c r="R28" s="20">
        <v>37.557000000000002</v>
      </c>
      <c r="S28" s="20">
        <v>45.902999999999999</v>
      </c>
      <c r="T28" s="20">
        <v>63.985999999999997</v>
      </c>
      <c r="U28" s="16" t="str">
        <f t="shared" si="1"/>
        <v/>
      </c>
      <c r="V28" s="47">
        <v>55.71318542578534</v>
      </c>
      <c r="W28" s="47">
        <v>55.508979466234614</v>
      </c>
      <c r="X28" s="47">
        <v>60.118903071750729</v>
      </c>
      <c r="Y28" s="47">
        <v>71.416332793266733</v>
      </c>
      <c r="Z28" s="47">
        <v>97.683965881198844</v>
      </c>
      <c r="AA28" s="47">
        <v>54.782403118963323</v>
      </c>
      <c r="AB28" s="47">
        <v>63.830277802332255</v>
      </c>
      <c r="AC28" s="47">
        <v>74.167322128769669</v>
      </c>
      <c r="AD28" s="47">
        <v>99.37493912712209</v>
      </c>
      <c r="AE28" s="16" t="str">
        <f t="shared" si="2"/>
        <v/>
      </c>
      <c r="AF28" s="47"/>
      <c r="AG28" s="47"/>
      <c r="AH28" s="47"/>
      <c r="AI28" s="47"/>
      <c r="AJ28" s="47"/>
      <c r="AK28" s="47"/>
      <c r="AL28" s="47"/>
      <c r="AM28" s="47"/>
      <c r="AN28" s="47"/>
      <c r="AO28" s="16" t="str">
        <f t="shared" si="3"/>
        <v/>
      </c>
      <c r="AP28" s="47"/>
      <c r="AQ28" s="47"/>
      <c r="AR28" s="47"/>
      <c r="AS28" s="47"/>
      <c r="AT28" s="47"/>
      <c r="AU28" s="47"/>
      <c r="AV28" s="47"/>
      <c r="AW28" s="47"/>
      <c r="AX28" s="47"/>
      <c r="AY28" s="16" t="str">
        <f t="shared" si="4"/>
        <v/>
      </c>
    </row>
    <row r="29" spans="1:51" x14ac:dyDescent="0.3">
      <c r="A29" s="9">
        <v>27</v>
      </c>
      <c r="B29" s="51">
        <v>0.46874925844776483</v>
      </c>
      <c r="C29" s="52">
        <v>0.4285707505808134</v>
      </c>
      <c r="D29" s="52">
        <v>0.39473621764022299</v>
      </c>
      <c r="E29" s="52">
        <v>0.36585307976410919</v>
      </c>
      <c r="F29" s="52">
        <v>0.33333280600729942</v>
      </c>
      <c r="G29" s="52">
        <v>0.36585307976410919</v>
      </c>
      <c r="H29" s="52">
        <v>0.33333280600729942</v>
      </c>
      <c r="I29" s="52">
        <v>0.29999952540656943</v>
      </c>
      <c r="J29" s="52">
        <v>0.27272684127869945</v>
      </c>
      <c r="K29" s="16" t="str">
        <f t="shared" si="0"/>
        <v/>
      </c>
      <c r="L29" s="20">
        <v>26.867699999999999</v>
      </c>
      <c r="M29" s="20">
        <v>28.89</v>
      </c>
      <c r="N29" s="20">
        <v>33.223500000000001</v>
      </c>
      <c r="O29" s="20">
        <v>41.428260000000002</v>
      </c>
      <c r="P29" s="20">
        <v>59.68674</v>
      </c>
      <c r="Q29" s="20">
        <v>31.779</v>
      </c>
      <c r="R29" s="20">
        <v>39.0015</v>
      </c>
      <c r="S29" s="20">
        <v>47.668500000000002</v>
      </c>
      <c r="T29" s="20">
        <v>66.447000000000003</v>
      </c>
      <c r="U29" s="16" t="str">
        <f t="shared" si="1"/>
        <v/>
      </c>
      <c r="V29" s="47">
        <v>56.873348465708517</v>
      </c>
      <c r="W29" s="47">
        <v>56.812360629949836</v>
      </c>
      <c r="X29" s="47">
        <v>61.648428789689497</v>
      </c>
      <c r="Y29" s="47">
        <v>73.34091637171457</v>
      </c>
      <c r="Z29" s="47">
        <v>100.46679514462342</v>
      </c>
      <c r="AA29" s="47">
        <v>56.258722460868924</v>
      </c>
      <c r="AB29" s="47">
        <v>65.648680273592262</v>
      </c>
      <c r="AC29" s="47">
        <v>76.386130831887399</v>
      </c>
      <c r="AD29" s="47">
        <v>102.45423480258152</v>
      </c>
      <c r="AE29" s="16" t="str">
        <f t="shared" si="2"/>
        <v/>
      </c>
      <c r="AF29" s="47"/>
      <c r="AG29" s="47"/>
      <c r="AH29" s="47"/>
      <c r="AI29" s="47"/>
      <c r="AJ29" s="47"/>
      <c r="AK29" s="47"/>
      <c r="AL29" s="47"/>
      <c r="AM29" s="47"/>
      <c r="AN29" s="47"/>
      <c r="AO29" s="16" t="str">
        <f t="shared" si="3"/>
        <v/>
      </c>
      <c r="AP29" s="47"/>
      <c r="AQ29" s="47"/>
      <c r="AR29" s="47"/>
      <c r="AS29" s="47"/>
      <c r="AT29" s="47"/>
      <c r="AU29" s="47"/>
      <c r="AV29" s="47"/>
      <c r="AW29" s="47"/>
      <c r="AX29" s="47"/>
      <c r="AY29" s="16" t="str">
        <f t="shared" si="4"/>
        <v/>
      </c>
    </row>
    <row r="30" spans="1:51" x14ac:dyDescent="0.3">
      <c r="A30" s="9">
        <v>28</v>
      </c>
      <c r="B30" s="51">
        <v>0.46030263402670724</v>
      </c>
      <c r="C30" s="52">
        <v>0.42084812253870363</v>
      </c>
      <c r="D30" s="52">
        <v>0.38762327075933223</v>
      </c>
      <c r="E30" s="52">
        <v>0.35926059241108882</v>
      </c>
      <c r="F30" s="52">
        <v>0.32732631753010294</v>
      </c>
      <c r="G30" s="52">
        <v>0.35926059241108882</v>
      </c>
      <c r="H30" s="52">
        <v>0.32732631753010294</v>
      </c>
      <c r="I30" s="52">
        <v>0.29459368577709266</v>
      </c>
      <c r="J30" s="52">
        <v>0.2678124416155388</v>
      </c>
      <c r="K30" s="16" t="str">
        <f t="shared" si="0"/>
        <v/>
      </c>
      <c r="L30" s="20">
        <v>27.8628</v>
      </c>
      <c r="M30" s="20">
        <v>29.96</v>
      </c>
      <c r="N30" s="20">
        <v>34.454000000000001</v>
      </c>
      <c r="O30" s="20">
        <v>42.96264</v>
      </c>
      <c r="P30" s="20">
        <v>61.897359999999999</v>
      </c>
      <c r="Q30" s="20">
        <v>32.956000000000003</v>
      </c>
      <c r="R30" s="20">
        <v>40.445999999999998</v>
      </c>
      <c r="S30" s="20">
        <v>49.433999999999997</v>
      </c>
      <c r="T30" s="20">
        <v>68.908000000000001</v>
      </c>
      <c r="U30" s="16" t="str">
        <f t="shared" si="1"/>
        <v/>
      </c>
      <c r="V30" s="47">
        <v>58.047169329383195</v>
      </c>
      <c r="W30" s="47">
        <v>58.123356816229034</v>
      </c>
      <c r="X30" s="47">
        <v>63.182371147617367</v>
      </c>
      <c r="Y30" s="47">
        <v>75.267911487204671</v>
      </c>
      <c r="Z30" s="47">
        <v>103.24977838971111</v>
      </c>
      <c r="AA30" s="47">
        <v>57.736891656851569</v>
      </c>
      <c r="AB30" s="47">
        <v>67.467183362105516</v>
      </c>
      <c r="AC30" s="47">
        <v>78.603403567619935</v>
      </c>
      <c r="AD30" s="47">
        <v>105.53028979320447</v>
      </c>
      <c r="AE30" s="16" t="str">
        <f t="shared" si="2"/>
        <v/>
      </c>
      <c r="AF30" s="47"/>
      <c r="AG30" s="47"/>
      <c r="AH30" s="47"/>
      <c r="AI30" s="47"/>
      <c r="AJ30" s="47"/>
      <c r="AK30" s="47"/>
      <c r="AL30" s="47"/>
      <c r="AM30" s="47"/>
      <c r="AN30" s="47"/>
      <c r="AO30" s="16" t="str">
        <f t="shared" si="3"/>
        <v/>
      </c>
      <c r="AP30" s="47"/>
      <c r="AQ30" s="47"/>
      <c r="AR30" s="47"/>
      <c r="AS30" s="47"/>
      <c r="AT30" s="47"/>
      <c r="AU30" s="47"/>
      <c r="AV30" s="47"/>
      <c r="AW30" s="47"/>
      <c r="AX30" s="47"/>
      <c r="AY30" s="16" t="str">
        <f t="shared" si="4"/>
        <v/>
      </c>
    </row>
    <row r="31" spans="1:51" x14ac:dyDescent="0.3">
      <c r="A31" s="9">
        <v>29</v>
      </c>
      <c r="B31" s="51">
        <v>0.45229676010999281</v>
      </c>
      <c r="C31" s="52">
        <v>0.41352846638627921</v>
      </c>
      <c r="D31" s="52">
        <v>0.38088148219788887</v>
      </c>
      <c r="E31" s="52">
        <v>0.35301210545170197</v>
      </c>
      <c r="F31" s="52">
        <v>0.32163325163377277</v>
      </c>
      <c r="G31" s="52">
        <v>0.35301210545170197</v>
      </c>
      <c r="H31" s="52">
        <v>0.32163325163377277</v>
      </c>
      <c r="I31" s="52">
        <v>0.28946992647039538</v>
      </c>
      <c r="J31" s="52">
        <v>0.26315447860945035</v>
      </c>
      <c r="K31" s="16" t="str">
        <f t="shared" si="0"/>
        <v/>
      </c>
      <c r="L31" s="20">
        <v>28.857900000000001</v>
      </c>
      <c r="M31" s="20">
        <v>31.03</v>
      </c>
      <c r="N31" s="20">
        <v>35.6845</v>
      </c>
      <c r="O31" s="20">
        <v>44.497019999999999</v>
      </c>
      <c r="P31" s="20">
        <v>64.107979999999998</v>
      </c>
      <c r="Q31" s="20">
        <v>34.133000000000003</v>
      </c>
      <c r="R31" s="20">
        <v>41.890500000000003</v>
      </c>
      <c r="S31" s="20">
        <v>51.1995</v>
      </c>
      <c r="T31" s="20">
        <v>71.369</v>
      </c>
      <c r="U31" s="16" t="str">
        <f t="shared" si="1"/>
        <v/>
      </c>
      <c r="V31" s="47">
        <v>59.232558152070233</v>
      </c>
      <c r="W31" s="47">
        <v>59.440724717739784</v>
      </c>
      <c r="X31" s="47">
        <v>64.71989609635456</v>
      </c>
      <c r="Y31" s="47">
        <v>77.196695755450165</v>
      </c>
      <c r="Z31" s="47">
        <v>106.03246609983465</v>
      </c>
      <c r="AA31" s="47">
        <v>59.216433285212823</v>
      </c>
      <c r="AB31" s="47">
        <v>69.285493337258842</v>
      </c>
      <c r="AC31" s="47">
        <v>80.819010358802686</v>
      </c>
      <c r="AD31" s="47">
        <v>108.60308596588494</v>
      </c>
      <c r="AE31" s="16" t="str">
        <f t="shared" si="2"/>
        <v/>
      </c>
      <c r="AF31" s="47"/>
      <c r="AG31" s="47"/>
      <c r="AH31" s="47"/>
      <c r="AI31" s="47"/>
      <c r="AJ31" s="47"/>
      <c r="AK31" s="47"/>
      <c r="AL31" s="47"/>
      <c r="AM31" s="47"/>
      <c r="AN31" s="47"/>
      <c r="AO31" s="16" t="str">
        <f t="shared" si="3"/>
        <v/>
      </c>
      <c r="AP31" s="47"/>
      <c r="AQ31" s="47"/>
      <c r="AR31" s="47"/>
      <c r="AS31" s="47"/>
      <c r="AT31" s="47"/>
      <c r="AU31" s="47"/>
      <c r="AV31" s="47"/>
      <c r="AW31" s="47"/>
      <c r="AX31" s="47"/>
      <c r="AY31" s="16" t="str">
        <f t="shared" si="4"/>
        <v/>
      </c>
    </row>
    <row r="32" spans="1:51" x14ac:dyDescent="0.3">
      <c r="A32" s="9">
        <v>30</v>
      </c>
      <c r="B32" s="53">
        <v>0.44469459246295823</v>
      </c>
      <c r="C32" s="54">
        <v>0.40657791310899044</v>
      </c>
      <c r="D32" s="54">
        <v>0.37447965681091228</v>
      </c>
      <c r="E32" s="54">
        <v>0.34707870631255283</v>
      </c>
      <c r="F32" s="54">
        <v>0.31622726575143695</v>
      </c>
      <c r="G32" s="54">
        <v>0.34707870631255283</v>
      </c>
      <c r="H32" s="54">
        <v>0.31622726575143695</v>
      </c>
      <c r="I32" s="54">
        <v>0.28460453917629336</v>
      </c>
      <c r="J32" s="54">
        <v>0.25873139925117561</v>
      </c>
      <c r="K32" s="16">
        <f>IF(ISNA(MATCH($B$33,B32:J32,0)),"",MATCH($B$33,B32:J32,0))</f>
        <v>9</v>
      </c>
      <c r="L32" s="21">
        <v>29.853000000000002</v>
      </c>
      <c r="M32" s="21">
        <v>32.1</v>
      </c>
      <c r="N32" s="21">
        <v>36.914999999999999</v>
      </c>
      <c r="O32" s="21">
        <v>46.031399999999998</v>
      </c>
      <c r="P32" s="21">
        <v>66.318600000000004</v>
      </c>
      <c r="Q32" s="21">
        <v>35.31</v>
      </c>
      <c r="R32" s="21">
        <v>43.335000000000001</v>
      </c>
      <c r="S32" s="21">
        <v>52.965000000000003</v>
      </c>
      <c r="T32" s="21">
        <v>73.83</v>
      </c>
      <c r="U32" s="16" t="str">
        <f>IF(ISNA(MATCH($L$33,L32:T32,0)),"",MATCH($L$33,L32:T32,0))</f>
        <v/>
      </c>
      <c r="V32" s="48">
        <v>60.427788794983435</v>
      </c>
      <c r="W32" s="48">
        <v>60.763434647689067</v>
      </c>
      <c r="X32" s="48">
        <v>66.260314151546609</v>
      </c>
      <c r="Y32" s="48">
        <v>79.126758210062519</v>
      </c>
      <c r="Z32" s="48">
        <v>108.81449713941157</v>
      </c>
      <c r="AA32" s="48">
        <v>60.696955391261341</v>
      </c>
      <c r="AB32" s="48">
        <v>71.103374219847836</v>
      </c>
      <c r="AC32" s="48">
        <v>83.032855378249295</v>
      </c>
      <c r="AD32" s="48">
        <v>111.67262684082907</v>
      </c>
      <c r="AE32" s="16" t="str">
        <f t="shared" si="2"/>
        <v/>
      </c>
      <c r="AF32" s="48"/>
      <c r="AG32" s="48"/>
      <c r="AH32" s="48"/>
      <c r="AI32" s="48"/>
      <c r="AJ32" s="48"/>
      <c r="AK32" s="48"/>
      <c r="AL32" s="48"/>
      <c r="AM32" s="48"/>
      <c r="AN32" s="48"/>
      <c r="AO32" s="16" t="str">
        <f t="shared" si="3"/>
        <v/>
      </c>
      <c r="AP32" s="48"/>
      <c r="AQ32" s="48"/>
      <c r="AR32" s="48"/>
      <c r="AS32" s="48"/>
      <c r="AT32" s="48"/>
      <c r="AU32" s="48"/>
      <c r="AV32" s="48"/>
      <c r="AW32" s="48"/>
      <c r="AX32" s="48"/>
      <c r="AY32" s="16" t="str">
        <f t="shared" si="4"/>
        <v/>
      </c>
    </row>
    <row r="33" spans="1:51" ht="21" x14ac:dyDescent="0.4">
      <c r="A33" s="23" t="s">
        <v>18</v>
      </c>
      <c r="B33" s="75" cm="1">
        <f t="array" ref="B33">MIN(IF(ISNUMBER(B3:J32),B3:J32))</f>
        <v>0.25873139925117561</v>
      </c>
      <c r="C33" s="76"/>
      <c r="D33" s="76"/>
      <c r="E33" s="76"/>
      <c r="F33" s="76"/>
      <c r="G33" s="76"/>
      <c r="H33" s="76"/>
      <c r="I33" s="76"/>
      <c r="J33" s="76"/>
      <c r="K33" s="43"/>
      <c r="L33" s="78" cm="1">
        <f t="array" ref="L33">MIN(IF(ISNUMBER(L3:T32),L3:T32))</f>
        <v>7.383</v>
      </c>
      <c r="M33" s="78"/>
      <c r="N33" s="78"/>
      <c r="O33" s="78"/>
      <c r="P33" s="78"/>
      <c r="Q33" s="78"/>
      <c r="R33" s="78"/>
      <c r="S33" s="78"/>
      <c r="T33" s="78"/>
      <c r="U33" s="45"/>
      <c r="V33" s="74" cm="1">
        <f t="array" ref="V33">MIN(IF(ISNUMBER(V3:AD32),V3:AD32))</f>
        <v>32.505487466508477</v>
      </c>
      <c r="W33" s="74"/>
      <c r="X33" s="74"/>
      <c r="Y33" s="74"/>
      <c r="Z33" s="74"/>
      <c r="AA33" s="74"/>
      <c r="AB33" s="74"/>
      <c r="AC33" s="74"/>
      <c r="AD33" s="74"/>
      <c r="AE33" s="45"/>
      <c r="AF33" s="74" cm="1">
        <f t="array" ref="AF33">MIN(IF(ISNUMBER(AF3:AN32),AF3:AN32))</f>
        <v>0</v>
      </c>
      <c r="AG33" s="74"/>
      <c r="AH33" s="74"/>
      <c r="AI33" s="74"/>
      <c r="AJ33" s="74"/>
      <c r="AK33" s="74"/>
      <c r="AL33" s="74"/>
      <c r="AM33" s="74"/>
      <c r="AN33" s="74"/>
      <c r="AO33" s="45"/>
      <c r="AP33" s="74" cm="1">
        <f t="array" ref="AP33">MIN(IF(ISNUMBER(AP3:AX32),AP3:AX32))</f>
        <v>0</v>
      </c>
      <c r="AQ33" s="74"/>
      <c r="AR33" s="74"/>
      <c r="AS33" s="74"/>
      <c r="AT33" s="74"/>
      <c r="AU33" s="74"/>
      <c r="AV33" s="74"/>
      <c r="AW33" s="74"/>
      <c r="AX33" s="74"/>
      <c r="AY33" s="45"/>
    </row>
    <row r="34" spans="1:51" ht="21" hidden="1" x14ac:dyDescent="0.4">
      <c r="A34" s="14" t="s">
        <v>26</v>
      </c>
      <c r="B34" s="34" t="str">
        <f>IF(ISNA(MATCH($B$33,B3:B32,0)),"",INDEX($A$3:$A$32,MATCH($B$33,B3:B32,0)))</f>
        <v/>
      </c>
      <c r="C34" s="34" t="str">
        <f t="shared" ref="C34:J34" si="5">IF(ISNA(MATCH($B$33,C3:C32,0)),"",INDEX($A$3:$A$32,MATCH($B$33,C3:C32,0)))</f>
        <v/>
      </c>
      <c r="D34" s="34" t="str">
        <f t="shared" si="5"/>
        <v/>
      </c>
      <c r="E34" s="34" t="str">
        <f t="shared" si="5"/>
        <v/>
      </c>
      <c r="F34" s="34" t="str">
        <f t="shared" si="5"/>
        <v/>
      </c>
      <c r="G34" s="34" t="str">
        <f t="shared" si="5"/>
        <v/>
      </c>
      <c r="H34" s="34" t="str">
        <f t="shared" si="5"/>
        <v/>
      </c>
      <c r="I34" s="34" t="str">
        <f t="shared" si="5"/>
        <v/>
      </c>
      <c r="J34" s="37">
        <f t="shared" si="5"/>
        <v>30</v>
      </c>
      <c r="K34" s="43"/>
      <c r="L34" s="19" t="str">
        <f>IF(ISNA(MATCH($L$33,L3:L32,0)),"",INDEX($A$3:$A$32,MATCH($L$33,L3:L32,0)))</f>
        <v/>
      </c>
      <c r="M34" s="19" t="str">
        <f t="shared" ref="M34:T34" si="6">IF(ISNA(MATCH($L$33,M3:M32,0)),"",INDEX($A$3:$A$32,MATCH($L$33,M3:M32,0)))</f>
        <v/>
      </c>
      <c r="N34" s="19">
        <f t="shared" si="6"/>
        <v>6</v>
      </c>
      <c r="O34" s="19" t="str">
        <f t="shared" si="6"/>
        <v/>
      </c>
      <c r="P34" s="19" t="str">
        <f t="shared" si="6"/>
        <v/>
      </c>
      <c r="Q34" s="19" t="str">
        <f t="shared" si="6"/>
        <v/>
      </c>
      <c r="R34" s="19" t="str">
        <f t="shared" si="6"/>
        <v/>
      </c>
      <c r="S34" s="19" t="str">
        <f t="shared" si="6"/>
        <v/>
      </c>
      <c r="T34" s="19" t="str">
        <f t="shared" si="6"/>
        <v/>
      </c>
      <c r="U34" s="45"/>
      <c r="V34" s="19" t="str">
        <f>IF(ISNA(MATCH($V$33,V3:V32,0)),"",INDEX($A$3:$A$32,MATCH($V$33,V3:V32,0)))</f>
        <v/>
      </c>
      <c r="W34" s="19" t="str">
        <f t="shared" ref="W34:AD34" si="7">IF(ISNA(MATCH($V$33,W3:W32,0)),"",INDEX($A$3:$A$32,MATCH($V$33,W3:W32,0)))</f>
        <v/>
      </c>
      <c r="X34" s="19" t="str">
        <f t="shared" si="7"/>
        <v/>
      </c>
      <c r="Y34" s="19" t="str">
        <f t="shared" si="7"/>
        <v/>
      </c>
      <c r="Z34" s="19" t="str">
        <f t="shared" si="7"/>
        <v/>
      </c>
      <c r="AA34" s="19">
        <f t="shared" si="7"/>
        <v>8</v>
      </c>
      <c r="AB34" s="19" t="str">
        <f t="shared" si="7"/>
        <v/>
      </c>
      <c r="AC34" s="19" t="str">
        <f t="shared" si="7"/>
        <v/>
      </c>
      <c r="AD34" s="19" t="str">
        <f t="shared" si="7"/>
        <v/>
      </c>
      <c r="AE34" s="45"/>
      <c r="AF34" s="19" t="str">
        <f>IF(ISNA(MATCH($AF$33,AF3:AF32,0)),"",INDEX($A$3:$A$32,MATCH($AF$33,AF3:AF32,0)))</f>
        <v/>
      </c>
      <c r="AG34" s="19" t="str">
        <f t="shared" ref="AG34:AN34" si="8">IF(ISNA(MATCH($AF$33,AG3:AG32,0)),"",INDEX($A$3:$A$32,MATCH($AF$33,AG3:AG32,0)))</f>
        <v/>
      </c>
      <c r="AH34" s="19" t="str">
        <f t="shared" si="8"/>
        <v/>
      </c>
      <c r="AI34" s="19" t="str">
        <f t="shared" si="8"/>
        <v/>
      </c>
      <c r="AJ34" s="19" t="str">
        <f t="shared" si="8"/>
        <v/>
      </c>
      <c r="AK34" s="19" t="str">
        <f t="shared" si="8"/>
        <v/>
      </c>
      <c r="AL34" s="19" t="str">
        <f t="shared" si="8"/>
        <v/>
      </c>
      <c r="AM34" s="19" t="str">
        <f t="shared" si="8"/>
        <v/>
      </c>
      <c r="AN34" s="19" t="str">
        <f t="shared" si="8"/>
        <v/>
      </c>
      <c r="AO34" s="45"/>
      <c r="AP34" s="19" t="str">
        <f>IF(ISNA(MATCH($AP$33,AP3:AP32,0)),"",INDEX($A$3:$A$32,MATCH($AP$33,AP3:AP32,0)))</f>
        <v/>
      </c>
      <c r="AQ34" s="19" t="str">
        <f t="shared" ref="AQ34:AX34" si="9">IF(ISNA(MATCH($AP$33,AQ3:AQ32,0)),"",INDEX($A$3:$A$32,MATCH($AP$33,AQ3:AQ32,0)))</f>
        <v/>
      </c>
      <c r="AR34" s="19" t="str">
        <f t="shared" si="9"/>
        <v/>
      </c>
      <c r="AS34" s="19" t="str">
        <f t="shared" si="9"/>
        <v/>
      </c>
      <c r="AT34" s="19" t="str">
        <f t="shared" si="9"/>
        <v/>
      </c>
      <c r="AU34" s="19" t="str">
        <f t="shared" si="9"/>
        <v/>
      </c>
      <c r="AV34" s="19" t="str">
        <f t="shared" si="9"/>
        <v/>
      </c>
      <c r="AW34" s="19" t="str">
        <f t="shared" si="9"/>
        <v/>
      </c>
      <c r="AX34" s="19" t="str">
        <f t="shared" si="9"/>
        <v/>
      </c>
      <c r="AY34" s="45"/>
    </row>
    <row r="35" spans="1:51" ht="36.6" x14ac:dyDescent="0.4">
      <c r="A35" s="31" t="s">
        <v>25</v>
      </c>
      <c r="B35" s="26">
        <f>SUM(B34:J34)</f>
        <v>30</v>
      </c>
      <c r="C35" s="26" t="str" cm="1">
        <f t="array" ref="C35">INDEX(B2:J2,D35)</f>
        <v>I</v>
      </c>
      <c r="D35" s="39">
        <f>SUM(K3:K32)</f>
        <v>9</v>
      </c>
      <c r="E35" s="27">
        <f>VLOOKUP(C35,Thrusters[],MATCH("PropellerD_m",Thrusters[#Headers],0))</f>
        <v>5.5</v>
      </c>
      <c r="F35" s="28" t="s">
        <v>27</v>
      </c>
      <c r="G35" s="29">
        <f>VLOOKUP(C35,Thrusters[],MATCH("Power_kW",Thrusters[#Headers],0))</f>
        <v>5500</v>
      </c>
      <c r="H35" s="30" t="s">
        <v>28</v>
      </c>
      <c r="I35" s="39"/>
      <c r="J35" s="39"/>
      <c r="K35" s="43"/>
      <c r="L35" s="40">
        <f>SUM(L34:T34)</f>
        <v>6</v>
      </c>
      <c r="M35" s="26" t="str" cm="1">
        <f t="array" ref="M35">INDEX(L2:T2,N35)</f>
        <v>C</v>
      </c>
      <c r="N35" s="39">
        <f>SUM(U3:U32)</f>
        <v>3</v>
      </c>
      <c r="O35" s="27">
        <f>VLOOKUP(M35,Thrusters[],MATCH("PropellerD_m",Thrusters[#Headers],0))</f>
        <v>3.8</v>
      </c>
      <c r="P35" s="28" t="s">
        <v>27</v>
      </c>
      <c r="Q35" s="29">
        <f>VLOOKUP(M35,Thrusters[],MATCH("Power_kW",Thrusters[#Headers],0))</f>
        <v>4800</v>
      </c>
      <c r="R35" s="30" t="s">
        <v>28</v>
      </c>
      <c r="S35" s="39"/>
      <c r="T35" s="39"/>
      <c r="U35" s="45"/>
      <c r="V35" s="40">
        <f>SUM(V34:AD34)</f>
        <v>8</v>
      </c>
      <c r="W35" s="26" t="str" cm="1">
        <f t="array" ref="W35">INDEX(V2:AD2,X35)</f>
        <v>F</v>
      </c>
      <c r="X35" s="39">
        <f>SUM(AE3:AE32)</f>
        <v>6</v>
      </c>
      <c r="Y35" s="27">
        <f>VLOOKUP(W35,Thrusters[],MATCH("PropellerD_m",Thrusters[#Headers],0))</f>
        <v>4.0999999999999996</v>
      </c>
      <c r="Z35" s="28" t="s">
        <v>27</v>
      </c>
      <c r="AA35" s="29">
        <f>VLOOKUP(W35,Thrusters[],MATCH("Power_kW",Thrusters[#Headers],0))</f>
        <v>3200</v>
      </c>
      <c r="AB35" s="30" t="s">
        <v>28</v>
      </c>
      <c r="AC35" s="39"/>
      <c r="AD35" s="39"/>
      <c r="AE35" s="45"/>
      <c r="AF35" s="40">
        <f>SUM(AF34:AN34)</f>
        <v>0</v>
      </c>
      <c r="AG35" s="26" t="e" cm="1" vm="1">
        <f t="array" aca="1" ref="AG35" ca="1">INDEX(AF2:AN2,AH35)</f>
        <v>#VALUE!</v>
      </c>
      <c r="AH35" s="39">
        <f>SUM(AO3:AO32)</f>
        <v>0</v>
      </c>
      <c r="AI35" s="27" t="e" vm="2">
        <f ca="1">VLOOKUP(AG35,Thrusters[],MATCH("PropellerD_m",Thrusters[#Headers],0))</f>
        <v>#VALUE!</v>
      </c>
      <c r="AJ35" s="28" t="s">
        <v>27</v>
      </c>
      <c r="AK35" s="29" t="e" vm="2">
        <f ca="1">VLOOKUP(AG35,Thrusters[],MATCH("Power_kW",Thrusters[#Headers],0))</f>
        <v>#VALUE!</v>
      </c>
      <c r="AL35" s="30" t="s">
        <v>28</v>
      </c>
      <c r="AM35" s="39"/>
      <c r="AN35" s="39"/>
      <c r="AO35" s="45"/>
      <c r="AP35" s="40">
        <f>SUM(AP34:AX34)</f>
        <v>0</v>
      </c>
      <c r="AQ35" s="26" t="e" cm="1" vm="1">
        <f t="array" aca="1" ref="AQ35" ca="1">INDEX(AP2:AX2,AR35)</f>
        <v>#VALUE!</v>
      </c>
      <c r="AR35" s="39">
        <f>SUM(AY3:AY32)</f>
        <v>0</v>
      </c>
      <c r="AS35" s="27" t="e" vm="2">
        <f ca="1">VLOOKUP(AQ35,Thrusters[],MATCH("PropellerD_m",Thrusters[#Headers],0))</f>
        <v>#VALUE!</v>
      </c>
      <c r="AT35" s="28" t="s">
        <v>27</v>
      </c>
      <c r="AU35" s="29" t="e" vm="2">
        <f ca="1">VLOOKUP(AQ35,Thrusters[],MATCH("Power_kW",Thrusters[#Headers],0))</f>
        <v>#VALUE!</v>
      </c>
      <c r="AV35" s="30" t="s">
        <v>28</v>
      </c>
      <c r="AW35" s="39"/>
      <c r="AX35" s="39"/>
      <c r="AY35" s="45"/>
    </row>
    <row r="36" spans="1:51" ht="36.6" x14ac:dyDescent="0.4">
      <c r="A36" s="22" t="s">
        <v>23</v>
      </c>
      <c r="B36" s="66" cm="1">
        <f t="array" ref="B36">INDEX(B3:J32,$L$35,$N$35)</f>
        <v>0.83736196881999214</v>
      </c>
      <c r="C36" s="66"/>
      <c r="D36" s="66"/>
      <c r="E36" s="66"/>
      <c r="F36" s="66"/>
      <c r="G36" s="66"/>
      <c r="H36" s="66"/>
      <c r="I36" s="66"/>
      <c r="J36" s="67"/>
      <c r="K36" s="43"/>
      <c r="L36" s="68" cm="1">
        <f t="array" ref="L36">INDEX(L3:T32,$L$35,$N$35)</f>
        <v>7.383</v>
      </c>
      <c r="M36" s="69"/>
      <c r="N36" s="69"/>
      <c r="O36" s="69"/>
      <c r="P36" s="69"/>
      <c r="Q36" s="69"/>
      <c r="R36" s="69"/>
      <c r="S36" s="69"/>
      <c r="T36" s="70"/>
      <c r="U36" s="45"/>
      <c r="V36" s="71" cm="1">
        <f t="array" ref="V36">INDEX(V3:AD32,$L$35,$N$35)</f>
        <v>52.291986799600942</v>
      </c>
      <c r="W36" s="72"/>
      <c r="X36" s="72"/>
      <c r="Y36" s="72"/>
      <c r="Z36" s="72"/>
      <c r="AA36" s="72"/>
      <c r="AB36" s="72"/>
      <c r="AC36" s="72"/>
      <c r="AD36" s="73"/>
      <c r="AE36" s="45"/>
      <c r="AF36" s="74" cm="1">
        <f t="array" ref="AF36">INDEX(AF3:AN32,$L$35,$N$35)</f>
        <v>0</v>
      </c>
      <c r="AG36" s="74"/>
      <c r="AH36" s="74"/>
      <c r="AI36" s="74"/>
      <c r="AJ36" s="74"/>
      <c r="AK36" s="74"/>
      <c r="AL36" s="74"/>
      <c r="AM36" s="74"/>
      <c r="AN36" s="74"/>
      <c r="AO36" s="45"/>
      <c r="AP36" s="74" cm="1">
        <f t="array" ref="AP36">INDEX(AP3:AX32,$L$35,$N$35)</f>
        <v>0</v>
      </c>
      <c r="AQ36" s="74"/>
      <c r="AR36" s="74"/>
      <c r="AS36" s="74"/>
      <c r="AT36" s="74"/>
      <c r="AU36" s="74"/>
      <c r="AV36" s="74"/>
      <c r="AW36" s="74"/>
      <c r="AX36" s="74"/>
      <c r="AY36" s="45"/>
    </row>
    <row r="37" spans="1:51" ht="36.6" x14ac:dyDescent="0.4">
      <c r="A37" s="22" t="s">
        <v>24</v>
      </c>
      <c r="B37" s="66" cm="1">
        <f t="array" ref="B37">INDEX(B3:J32,$V$35,$X$35)</f>
        <v>0.67211502468586604</v>
      </c>
      <c r="C37" s="66"/>
      <c r="D37" s="66"/>
      <c r="E37" s="66"/>
      <c r="F37" s="66"/>
      <c r="G37" s="66"/>
      <c r="H37" s="66"/>
      <c r="I37" s="66"/>
      <c r="J37" s="67"/>
      <c r="K37" s="43"/>
      <c r="L37" s="68" cm="1">
        <f t="array" ref="L37">INDEX(L3:T32,$V$35,$X$35)</f>
        <v>9.4160000000000004</v>
      </c>
      <c r="M37" s="69"/>
      <c r="N37" s="69"/>
      <c r="O37" s="69"/>
      <c r="P37" s="69"/>
      <c r="Q37" s="69"/>
      <c r="R37" s="69"/>
      <c r="S37" s="69"/>
      <c r="T37" s="70"/>
      <c r="U37" s="45"/>
      <c r="V37" s="71" cm="1">
        <f t="array" ref="V37">INDEX(V3:AD32,$V$35,$X$35)</f>
        <v>32.505487466508477</v>
      </c>
      <c r="W37" s="72"/>
      <c r="X37" s="72"/>
      <c r="Y37" s="72"/>
      <c r="Z37" s="72"/>
      <c r="AA37" s="72"/>
      <c r="AB37" s="72"/>
      <c r="AC37" s="72"/>
      <c r="AD37" s="73"/>
      <c r="AE37" s="45"/>
      <c r="AF37" s="74" cm="1">
        <f t="array" ref="AF37">INDEX(AF3:AN32,$V$35,$X$35)</f>
        <v>0</v>
      </c>
      <c r="AG37" s="74"/>
      <c r="AH37" s="74"/>
      <c r="AI37" s="74"/>
      <c r="AJ37" s="74"/>
      <c r="AK37" s="74"/>
      <c r="AL37" s="74"/>
      <c r="AM37" s="74"/>
      <c r="AN37" s="74"/>
      <c r="AO37" s="45"/>
      <c r="AP37" s="74" cm="1">
        <f t="array" ref="AP37">INDEX(AP3:AX32,$V$35,$X$35)</f>
        <v>0</v>
      </c>
      <c r="AQ37" s="74"/>
      <c r="AR37" s="74"/>
      <c r="AS37" s="74"/>
      <c r="AT37" s="74"/>
      <c r="AU37" s="74"/>
      <c r="AV37" s="74"/>
      <c r="AW37" s="74"/>
      <c r="AX37" s="74"/>
      <c r="AY37" s="45"/>
    </row>
    <row r="38" spans="1:51" ht="36.6" x14ac:dyDescent="0.4">
      <c r="A38" s="22" t="s">
        <v>41</v>
      </c>
      <c r="B38" s="66" t="e" cm="1" vm="3">
        <f t="array" aca="1" ref="B38" ca="1">INDEX(B3:J32,$AF$35,$AH$35)</f>
        <v>#VALUE!</v>
      </c>
      <c r="C38" s="66"/>
      <c r="D38" s="66"/>
      <c r="E38" s="66"/>
      <c r="F38" s="66"/>
      <c r="G38" s="66"/>
      <c r="H38" s="66"/>
      <c r="I38" s="66"/>
      <c r="J38" s="67"/>
      <c r="K38" s="43"/>
      <c r="L38" s="68" t="e" cm="1" vm="3">
        <f t="array" aca="1" ref="L38" ca="1">INDEX(L3:T32,$AF$35,$AH$35)</f>
        <v>#VALUE!</v>
      </c>
      <c r="M38" s="69"/>
      <c r="N38" s="69"/>
      <c r="O38" s="69"/>
      <c r="P38" s="69"/>
      <c r="Q38" s="69"/>
      <c r="R38" s="69"/>
      <c r="S38" s="69"/>
      <c r="T38" s="70"/>
      <c r="U38" s="45"/>
      <c r="V38" s="71" t="e" cm="1" vm="3">
        <f t="array" aca="1" ref="V38" ca="1">INDEX(V3:AD32,$AF$35,$AH$35)</f>
        <v>#VALUE!</v>
      </c>
      <c r="W38" s="72"/>
      <c r="X38" s="72"/>
      <c r="Y38" s="72"/>
      <c r="Z38" s="72"/>
      <c r="AA38" s="72"/>
      <c r="AB38" s="72"/>
      <c r="AC38" s="72"/>
      <c r="AD38" s="73"/>
      <c r="AE38" s="45"/>
      <c r="AF38" s="71" t="e" cm="1" vm="3">
        <f t="array" aca="1" ref="AF38" ca="1">INDEX(AF3:AN32,$AF$35,$AH$35)</f>
        <v>#VALUE!</v>
      </c>
      <c r="AG38" s="72"/>
      <c r="AH38" s="72"/>
      <c r="AI38" s="72"/>
      <c r="AJ38" s="72"/>
      <c r="AK38" s="72"/>
      <c r="AL38" s="72"/>
      <c r="AM38" s="72"/>
      <c r="AN38" s="73"/>
      <c r="AO38" s="45"/>
      <c r="AP38" s="71" t="e" cm="1" vm="3">
        <f t="array" aca="1" ref="AP38" ca="1">INDEX(AP3:AX32,$AP$35,$AR$35)</f>
        <v>#VALUE!</v>
      </c>
      <c r="AQ38" s="72"/>
      <c r="AR38" s="72"/>
      <c r="AS38" s="72"/>
      <c r="AT38" s="72"/>
      <c r="AU38" s="72"/>
      <c r="AV38" s="72"/>
      <c r="AW38" s="72"/>
      <c r="AX38" s="73"/>
      <c r="AY38" s="45"/>
    </row>
    <row r="39" spans="1:51" ht="36.6" x14ac:dyDescent="0.4">
      <c r="A39" s="22" t="s">
        <v>51</v>
      </c>
      <c r="B39" s="66" cm="1">
        <f t="array" ref="B39">INDEX(B3:J32,'Thruster Types'!$B$14,'Thruster Types'!$C$14)</f>
        <v>0.49294952191806662</v>
      </c>
      <c r="C39" s="66"/>
      <c r="D39" s="66"/>
      <c r="E39" s="66"/>
      <c r="F39" s="66"/>
      <c r="G39" s="66"/>
      <c r="H39" s="66"/>
      <c r="I39" s="66"/>
      <c r="J39" s="67"/>
      <c r="K39" s="43"/>
      <c r="L39" s="68" cm="1">
        <f t="array" ref="L39">INDEX(L3:T32,'Thruster Types'!$B$14,'Thruster Types'!$C$14)</f>
        <v>17.655000000000001</v>
      </c>
      <c r="M39" s="69"/>
      <c r="N39" s="69"/>
      <c r="O39" s="69"/>
      <c r="P39" s="69"/>
      <c r="Q39" s="69"/>
      <c r="R39" s="69"/>
      <c r="S39" s="69"/>
      <c r="T39" s="70"/>
      <c r="U39" s="45"/>
      <c r="V39" s="71" cm="1">
        <f t="array" ref="V39">INDEX(V3:AD32,'Thruster Types'!$B$14,'Thruster Types'!$C$14)</f>
        <v>39.175251853149888</v>
      </c>
      <c r="W39" s="72"/>
      <c r="X39" s="72"/>
      <c r="Y39" s="72"/>
      <c r="Z39" s="72"/>
      <c r="AA39" s="72"/>
      <c r="AB39" s="72"/>
      <c r="AC39" s="72"/>
      <c r="AD39" s="73"/>
      <c r="AE39" s="45"/>
      <c r="AF39" s="71" cm="1">
        <f t="array" ref="AF39">INDEX(AF3:AN32,'Thruster Types'!$B$14,'Thruster Types'!$C$14)</f>
        <v>0</v>
      </c>
      <c r="AG39" s="72"/>
      <c r="AH39" s="72"/>
      <c r="AI39" s="72"/>
      <c r="AJ39" s="72"/>
      <c r="AK39" s="72"/>
      <c r="AL39" s="72"/>
      <c r="AM39" s="72"/>
      <c r="AN39" s="73"/>
      <c r="AO39" s="45"/>
      <c r="AP39" s="71" cm="1">
        <f t="array" ref="AP39">INDEX(AP3:AX32,'Thruster Types'!$B$14,'Thruster Types'!$C$14)</f>
        <v>0</v>
      </c>
      <c r="AQ39" s="72"/>
      <c r="AR39" s="72"/>
      <c r="AS39" s="72"/>
      <c r="AT39" s="72"/>
      <c r="AU39" s="72"/>
      <c r="AV39" s="72"/>
      <c r="AW39" s="72"/>
      <c r="AX39" s="73"/>
      <c r="AY39" s="45"/>
    </row>
  </sheetData>
  <mergeCells count="31">
    <mergeCell ref="B39:J39"/>
    <mergeCell ref="L39:T39"/>
    <mergeCell ref="V39:AD39"/>
    <mergeCell ref="AF39:AN39"/>
    <mergeCell ref="AP39:AX39"/>
    <mergeCell ref="AF37:AN37"/>
    <mergeCell ref="AP37:AX37"/>
    <mergeCell ref="B38:J38"/>
    <mergeCell ref="L38:T38"/>
    <mergeCell ref="V38:AD38"/>
    <mergeCell ref="AF38:AN38"/>
    <mergeCell ref="AP38:AX38"/>
    <mergeCell ref="B37:J37"/>
    <mergeCell ref="L37:T37"/>
    <mergeCell ref="V37:AD37"/>
    <mergeCell ref="AF1:AN1"/>
    <mergeCell ref="AP1:AX1"/>
    <mergeCell ref="AF33:AN33"/>
    <mergeCell ref="AP33:AX33"/>
    <mergeCell ref="AF36:AN36"/>
    <mergeCell ref="AP36:AX36"/>
    <mergeCell ref="A1:A2"/>
    <mergeCell ref="B36:J36"/>
    <mergeCell ref="L36:T36"/>
    <mergeCell ref="V36:AD36"/>
    <mergeCell ref="B1:J1"/>
    <mergeCell ref="L1:T1"/>
    <mergeCell ref="V1:AD1"/>
    <mergeCell ref="B33:J33"/>
    <mergeCell ref="L33:T33"/>
    <mergeCell ref="V33:AD33"/>
  </mergeCells>
  <conditionalFormatting sqref="L3:T32">
    <cfRule type="cellIs" dxfId="4" priority="11" operator="equal">
      <formula>$L$33</formula>
    </cfRule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:AD3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J32">
    <cfRule type="cellIs" dxfId="3" priority="5" operator="greaterThan">
      <formula>1</formula>
    </cfRule>
    <cfRule type="cellIs" dxfId="2" priority="6" operator="equal">
      <formula>$B$33</formula>
    </cfRule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F3:AN32">
    <cfRule type="cellIs" dxfId="1" priority="3" operator="between">
      <formula>$AF$33*0.975</formula>
      <formula>$AF$33*1.025</formula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P3:AX32">
    <cfRule type="cellIs" dxfId="0" priority="1" operator="between">
      <formula>$AP$33*0.975</formula>
      <formula>$AP$33*1.025</formula>
    </cfRule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ignoredErrors>
    <ignoredError sqref="K11:K3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Thruster Types</vt:lpstr>
      <vt:lpstr>5MW - Class 08</vt:lpstr>
      <vt:lpstr>5MW - Class 14</vt:lpstr>
      <vt:lpstr>5MW - Class PT</vt:lpstr>
      <vt:lpstr>8MW - Class 08</vt:lpstr>
      <vt:lpstr>8MW - Class 14</vt:lpstr>
      <vt:lpstr>8MW - Class PT</vt:lpstr>
      <vt:lpstr>10MW - Class 08</vt:lpstr>
      <vt:lpstr>10MW - Class 14</vt:lpstr>
      <vt:lpstr>10MW - Class PT</vt:lpstr>
      <vt:lpstr>15MW - Class 08</vt:lpstr>
      <vt:lpstr>15MW - Class 14</vt:lpstr>
      <vt:lpstr>15MW - Class 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Rudolph Santarromana</cp:lastModifiedBy>
  <dcterms:created xsi:type="dcterms:W3CDTF">2022-05-24T16:04:44Z</dcterms:created>
  <dcterms:modified xsi:type="dcterms:W3CDTF">2023-01-04T17:00:20Z</dcterms:modified>
</cp:coreProperties>
</file>