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oel/Desktop/Chem 1310/Lab 07/"/>
    </mc:Choice>
  </mc:AlternateContent>
  <xr:revisionPtr revIDLastSave="0" documentId="13_ncr:1_{56311853-2178-664F-B299-B25F07F704F2}" xr6:coauthVersionLast="47" xr6:coauthVersionMax="47" xr10:uidLastSave="{00000000-0000-0000-0000-000000000000}"/>
  <bookViews>
    <workbookView xWindow="0" yWindow="880" windowWidth="36000" windowHeight="20920" xr2:uid="{EDDEE162-DE44-854A-AC80-2E064C3CA397}"/>
  </bookViews>
  <sheets>
    <sheet name="Quantum Mechanics" sheetId="1" r:id="rId1"/>
  </sheets>
  <definedNames>
    <definedName name="_xlchart.v1.0" hidden="1">'Quantum Mechanics'!$B$18</definedName>
    <definedName name="_xlchart.v1.1" hidden="1">'Quantum Mechanics'!$B$19:$B$27</definedName>
    <definedName name="_xlchart.v1.2" hidden="1">'Quantum Mechanics'!$C$18</definedName>
    <definedName name="_xlchart.v1.3" hidden="1">'Quantum Mechanics'!$C$19:$C$27</definedName>
    <definedName name="_xlchart.v1.4" hidden="1">'Quantum Mechanics'!$E$18</definedName>
    <definedName name="_xlchart.v1.5" hidden="1">'Quantum Mechanics'!$E$19:$E$27</definedName>
    <definedName name="_xlchart.v1.6" hidden="1">'Quantum Mechanics'!$F$18</definedName>
    <definedName name="_xlchart.v1.7" hidden="1">'Quantum Mechanics'!$F$19:$F$27</definedName>
    <definedName name="_xlchart.v2.10" hidden="1">'Quantum Mechanics'!$C$18</definedName>
    <definedName name="_xlchart.v2.11" hidden="1">'Quantum Mechanics'!$C$19:$C$27</definedName>
    <definedName name="_xlchart.v2.12" hidden="1">'Quantum Mechanics'!$E$18</definedName>
    <definedName name="_xlchart.v2.13" hidden="1">'Quantum Mechanics'!$E$19:$E$27</definedName>
    <definedName name="_xlchart.v2.14" hidden="1">'Quantum Mechanics'!$F$18</definedName>
    <definedName name="_xlchart.v2.15" hidden="1">'Quantum Mechanics'!$F$19:$F$27</definedName>
    <definedName name="_xlchart.v2.8" hidden="1">'Quantum Mechanics'!$B$18</definedName>
    <definedName name="_xlchart.v2.9" hidden="1">'Quantum Mechanics'!$B$19:$B$27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36" i="1"/>
  <c r="D37" i="1"/>
  <c r="D38" i="1"/>
  <c r="D39" i="1"/>
  <c r="D36" i="1"/>
  <c r="E20" i="1"/>
  <c r="E21" i="1"/>
  <c r="E22" i="1"/>
  <c r="E23" i="1"/>
  <c r="E24" i="1"/>
  <c r="E25" i="1"/>
  <c r="E26" i="1"/>
  <c r="E27" i="1"/>
  <c r="E19" i="1"/>
  <c r="B20" i="1"/>
  <c r="B21" i="1"/>
  <c r="B22" i="1"/>
  <c r="B23" i="1"/>
  <c r="B24" i="1"/>
  <c r="B25" i="1"/>
  <c r="B26" i="1"/>
  <c r="B27" i="1"/>
  <c r="B19" i="1"/>
  <c r="C11" i="1"/>
  <c r="C10" i="1"/>
  <c r="F8" i="1"/>
  <c r="F9" i="1"/>
  <c r="F7" i="1"/>
  <c r="C8" i="1"/>
  <c r="C9" i="1"/>
  <c r="C7" i="1"/>
</calcChain>
</file>

<file path=xl/sharedStrings.xml><?xml version="1.0" encoding="utf-8"?>
<sst xmlns="http://schemas.openxmlformats.org/spreadsheetml/2006/main" count="37" uniqueCount="30">
  <si>
    <t>Maximum KE of Ejected Electrons (eV)</t>
  </si>
  <si>
    <t>Red light (633 nm)</t>
  </si>
  <si>
    <t>Green light (532 nm)</t>
  </si>
  <si>
    <t>Photon Energy (eV)</t>
  </si>
  <si>
    <t>Hydrogenic Energy Level (eV)</t>
  </si>
  <si>
    <t>Use the table below to organize your Part B data. List the threshold wavelengths of the metals in the first row of the table</t>
  </si>
  <si>
    <r>
      <rPr>
        <i/>
        <sz val="12"/>
        <color rgb="FF000000"/>
        <rFont val="Arial"/>
        <family val="2"/>
      </rPr>
      <t>λ</t>
    </r>
    <r>
      <rPr>
        <sz val="12"/>
        <color rgb="FF000000"/>
        <rFont val="Arial"/>
        <family val="2"/>
      </rPr>
      <t xml:space="preserve"> (nm)</t>
    </r>
  </si>
  <si>
    <r>
      <t>1/</t>
    </r>
    <r>
      <rPr>
        <i/>
        <sz val="12"/>
        <color rgb="FF000000"/>
        <rFont val="Arial"/>
        <family val="2"/>
      </rPr>
      <t>λ</t>
    </r>
    <r>
      <rPr>
        <sz val="12"/>
        <color rgb="FF000000"/>
        <rFont val="Arial"/>
        <family val="2"/>
      </rPr>
      <t xml:space="preserve"> (1/nm)</t>
    </r>
  </si>
  <si>
    <r>
      <t>y</t>
    </r>
    <r>
      <rPr>
        <vertAlign val="subscript"/>
        <sz val="12"/>
        <color rgb="FF000000"/>
        <rFont val="Arial"/>
        <family val="2"/>
      </rPr>
      <t>1</t>
    </r>
    <r>
      <rPr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(cm)</t>
    </r>
  </si>
  <si>
    <r>
      <rPr>
        <sz val="12"/>
        <color rgb="FF000000"/>
        <rFont val="Arial"/>
        <family val="2"/>
      </rPr>
      <t>Calculated</t>
    </r>
    <r>
      <rPr>
        <i/>
        <sz val="12"/>
        <color rgb="FF000000"/>
        <rFont val="Arial"/>
        <family val="2"/>
      </rPr>
      <t xml:space="preserve"> d </t>
    </r>
    <r>
      <rPr>
        <sz val="12"/>
        <color rgb="FF000000"/>
        <rFont val="Arial"/>
        <family val="2"/>
      </rPr>
      <t>(µm)</t>
    </r>
  </si>
  <si>
    <r>
      <t xml:space="preserve">D </t>
    </r>
    <r>
      <rPr>
        <sz val="12"/>
        <color rgb="FF000000"/>
        <rFont val="Arial"/>
        <family val="2"/>
      </rPr>
      <t>(cm)</t>
    </r>
  </si>
  <si>
    <r>
      <t>n</t>
    </r>
    <r>
      <rPr>
        <i/>
        <vertAlign val="subscript"/>
        <sz val="12"/>
        <color rgb="FF000000"/>
        <rFont val="Arial"/>
        <family val="2"/>
      </rPr>
      <t>i</t>
    </r>
  </si>
  <si>
    <r>
      <t>n</t>
    </r>
    <r>
      <rPr>
        <i/>
        <vertAlign val="subscript"/>
        <sz val="12"/>
        <color rgb="FF000000"/>
        <rFont val="Arial"/>
        <family val="2"/>
      </rPr>
      <t>f</t>
    </r>
  </si>
  <si>
    <r>
      <t>1/</t>
    </r>
    <r>
      <rPr>
        <i/>
        <sz val="12"/>
        <color rgb="FF000000"/>
        <rFont val="Arial"/>
        <family val="2"/>
      </rPr>
      <t>n</t>
    </r>
    <r>
      <rPr>
        <i/>
        <vertAlign val="subscript"/>
        <sz val="12"/>
        <color rgb="FF000000"/>
        <rFont val="Arial"/>
        <family val="2"/>
      </rPr>
      <t>i</t>
    </r>
    <r>
      <rPr>
        <vertAlign val="superscript"/>
        <sz val="12"/>
        <color rgb="FF000000"/>
        <rFont val="Arial"/>
        <family val="2"/>
      </rPr>
      <t>2</t>
    </r>
  </si>
  <si>
    <r>
      <t>Table 1.</t>
    </r>
    <r>
      <rPr>
        <sz val="12"/>
        <color theme="1"/>
        <rFont val="Arial"/>
        <family val="2"/>
      </rPr>
      <t xml:space="preserve"> Distance measurements for diffraction of red and green laser light.</t>
    </r>
  </si>
  <si>
    <t>Quantum Mechanics of Light and the Atom</t>
  </si>
  <si>
    <r>
      <t>Figure 1.</t>
    </r>
    <r>
      <rPr>
        <sz val="12"/>
        <color theme="1"/>
        <rFont val="Arial"/>
        <family val="2"/>
      </rPr>
      <t xml:space="preserve"> Kinetic energy of ejected electrons as a function of inverse wavelength in the photoelectric effect of metals.</t>
    </r>
  </si>
  <si>
    <r>
      <t>Table 0-1.</t>
    </r>
    <r>
      <rPr>
        <sz val="12"/>
        <color theme="1"/>
        <rFont val="Arial"/>
        <family val="2"/>
      </rPr>
      <t xml:space="preserve"> Wavelength of impinging light and kinetic energy of ejected electrons for two metals displaying the photoelectric effect.</t>
    </r>
  </si>
  <si>
    <t>Use your data in Table 0-1 to construct Figure 1.</t>
  </si>
  <si>
    <r>
      <t>Table 0-2.</t>
    </r>
    <r>
      <rPr>
        <sz val="12"/>
        <color theme="1"/>
        <rFont val="Arial"/>
        <family val="2"/>
      </rPr>
      <t xml:space="preserve"> Wavelengths and energies of light emitted by the excited hydrogen atom from higher energy levels to </t>
    </r>
    <r>
      <rPr>
        <i/>
        <sz val="12"/>
        <color theme="1"/>
        <rFont val="Arial"/>
        <family val="2"/>
      </rPr>
      <t>n</t>
    </r>
    <r>
      <rPr>
        <sz val="12"/>
        <color theme="1"/>
        <rFont val="Arial"/>
        <family val="2"/>
      </rPr>
      <t xml:space="preserve"> = 2.</t>
    </r>
  </si>
  <si>
    <r>
      <t>Figure 2.</t>
    </r>
    <r>
      <rPr>
        <sz val="12"/>
        <color theme="1"/>
        <rFont val="Arial"/>
        <family val="2"/>
      </rPr>
      <t xml:space="preserve"> Energy levels of the hydrogen atom as a function of 1/</t>
    </r>
    <r>
      <rPr>
        <i/>
        <sz val="12"/>
        <color theme="1"/>
        <rFont val="Arial"/>
        <family val="2"/>
      </rPr>
      <t>n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.</t>
    </r>
  </si>
  <si>
    <r>
      <t xml:space="preserve">Use the table below to organize your Part C data. Fill in the wavelengths, calculate the photon energies, assign the initial </t>
    </r>
    <r>
      <rPr>
        <i/>
        <sz val="12"/>
        <color rgb="FFC00000"/>
        <rFont val="Arial"/>
        <family val="2"/>
      </rPr>
      <t>n</t>
    </r>
    <r>
      <rPr>
        <sz val="12"/>
        <color rgb="FFC00000"/>
        <rFont val="Arial"/>
        <family val="2"/>
      </rPr>
      <t xml:space="preserve"> value, and calculate 1/</t>
    </r>
    <r>
      <rPr>
        <i/>
        <sz val="12"/>
        <color rgb="FFC00000"/>
        <rFont val="Arial"/>
        <family val="2"/>
      </rPr>
      <t>n</t>
    </r>
    <r>
      <rPr>
        <i/>
        <vertAlign val="subscript"/>
        <sz val="12"/>
        <color rgb="FFC00000"/>
        <rFont val="Arial"/>
        <family val="2"/>
      </rPr>
      <t>i</t>
    </r>
    <r>
      <rPr>
        <vertAlign val="superscript"/>
        <sz val="12"/>
        <color rgb="FFC00000"/>
        <rFont val="Arial"/>
        <family val="2"/>
      </rPr>
      <t>2</t>
    </r>
    <r>
      <rPr>
        <sz val="12"/>
        <color rgb="FFC00000"/>
        <rFont val="Arial"/>
        <family val="2"/>
      </rPr>
      <t>.</t>
    </r>
  </si>
  <si>
    <r>
      <t xml:space="preserve">Then, calculate the energy of the emitted photon and the energy of the level in the hydrogen atom, using the fact that </t>
    </r>
    <r>
      <rPr>
        <i/>
        <sz val="12"/>
        <color rgb="FFC00000"/>
        <rFont val="Arial"/>
        <family val="2"/>
      </rPr>
      <t>E</t>
    </r>
    <r>
      <rPr>
        <sz val="12"/>
        <color rgb="FFC00000"/>
        <rFont val="Arial"/>
        <family val="2"/>
      </rPr>
      <t>(</t>
    </r>
    <r>
      <rPr>
        <i/>
        <sz val="12"/>
        <color rgb="FFC00000"/>
        <rFont val="Arial"/>
        <family val="2"/>
      </rPr>
      <t>n</t>
    </r>
    <r>
      <rPr>
        <sz val="12"/>
        <color rgb="FFC00000"/>
        <rFont val="Arial"/>
        <family val="2"/>
      </rPr>
      <t xml:space="preserve"> = 2) = –3.40 eV.</t>
    </r>
  </si>
  <si>
    <r>
      <t>Use the 1/</t>
    </r>
    <r>
      <rPr>
        <i/>
        <sz val="12"/>
        <color rgb="FFC00000"/>
        <rFont val="Arial"/>
        <family val="2"/>
      </rPr>
      <t>n</t>
    </r>
    <r>
      <rPr>
        <i/>
        <vertAlign val="subscript"/>
        <sz val="12"/>
        <color rgb="FFC00000"/>
        <rFont val="Arial"/>
        <family val="2"/>
      </rPr>
      <t>i</t>
    </r>
    <r>
      <rPr>
        <vertAlign val="superscript"/>
        <sz val="12"/>
        <color rgb="FFC00000"/>
        <rFont val="Arial"/>
        <family val="2"/>
      </rPr>
      <t>2</t>
    </r>
    <r>
      <rPr>
        <sz val="12"/>
        <color rgb="FFC00000"/>
        <rFont val="Arial"/>
        <family val="2"/>
      </rPr>
      <t xml:space="preserve"> and Hydrogenic Energy Level columns to construct Figure 2.</t>
    </r>
  </si>
  <si>
    <t>and leave the KE value at zero for the threshold wavelength. Replace the headers with the actual element names for the metals.</t>
  </si>
  <si>
    <r>
      <t xml:space="preserve">Mean </t>
    </r>
    <r>
      <rPr>
        <i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(µm)</t>
    </r>
  </si>
  <si>
    <r>
      <t xml:space="preserve">Standard deviation of </t>
    </r>
    <r>
      <rPr>
        <i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(µm)</t>
    </r>
  </si>
  <si>
    <t>CHEM 1310L Laboratory</t>
  </si>
  <si>
    <t>Sodium (Na)</t>
  </si>
  <si>
    <t>Zinc (Zn)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</si>
</sst>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i/>
      <vertAlign val="subscript"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sz val="12"/>
      <color rgb="FFC00000"/>
      <name val="Arial"/>
      <family val="2"/>
    </font>
    <font>
      <i/>
      <sz val="12"/>
      <color rgb="FFC00000"/>
      <name val="Arial"/>
      <family val="2"/>
    </font>
    <font>
      <i/>
      <vertAlign val="subscript"/>
      <sz val="12"/>
      <color rgb="FFC00000"/>
      <name val="Arial"/>
      <family val="2"/>
    </font>
    <font>
      <vertAlign val="superscript"/>
      <sz val="12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2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775470734049"/>
          <c:y val="5.114115801592807E-2"/>
          <c:w val="0.81160467005018533"/>
          <c:h val="0.56122753422375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'Quantum Mechanics'!$C$18</c:f>
              <c:strCache>
                <c:ptCount val="1"/>
                <c:pt idx="0">
                  <c:v>Maximum KE of Ejected Electrons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66395430787463E-2"/>
                  <c:y val="-6.9957955891208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'Quantum Mechanics'!$B$19:$B$27</c:f>
              <c:numCache>
                <c:formatCode>General</c:formatCode>
                <c:ptCount val="9"/>
                <c:pt idx="0">
                  <c:v>1.8587360594795538E-3</c:v>
                </c:pt>
                <c:pt idx="1">
                  <c:v>2.012072434607646E-3</c:v>
                </c:pt>
                <c:pt idx="2">
                  <c:v>2.1052631578947368E-3</c:v>
                </c:pt>
                <c:pt idx="3">
                  <c:v>2.2675736961451248E-3</c:v>
                </c:pt>
                <c:pt idx="4">
                  <c:v>2.4630541871921183E-3</c:v>
                </c:pt>
                <c:pt idx="5">
                  <c:v>2.6246719160104987E-3</c:v>
                </c:pt>
                <c:pt idx="6">
                  <c:v>2.7247956403269754E-3</c:v>
                </c:pt>
                <c:pt idx="7">
                  <c:v>3.0487804878048782E-3</c:v>
                </c:pt>
                <c:pt idx="8">
                  <c:v>3.7313432835820895E-3</c:v>
                </c:pt>
              </c:numCache>
            </c:numRef>
          </c:xVal>
          <c:yVal>
            <c:numRef>
              <c:f>'Quantum Mechanics'!$C$19:$C$27</c:f>
              <c:numCache>
                <c:formatCode>General</c:formatCode>
                <c:ptCount val="9"/>
                <c:pt idx="0">
                  <c:v>0</c:v>
                </c:pt>
                <c:pt idx="1">
                  <c:v>3.1999999999999997E-20</c:v>
                </c:pt>
                <c:pt idx="2">
                  <c:v>6.3999999999999994E-20</c:v>
                </c:pt>
                <c:pt idx="3">
                  <c:v>9.5999999999999997E-20</c:v>
                </c:pt>
                <c:pt idx="4">
                  <c:v>1.2799999999999999E-19</c:v>
                </c:pt>
                <c:pt idx="5">
                  <c:v>1.5999999999999999E-19</c:v>
                </c:pt>
                <c:pt idx="6">
                  <c:v>1.9199999999999999E-19</c:v>
                </c:pt>
                <c:pt idx="7">
                  <c:v>2.5599999999999998E-19</c:v>
                </c:pt>
                <c:pt idx="8">
                  <c:v>3.5199999999999999E-19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9-F04E-8BB1-EE3E4EFB4A95}"/>
            </c:ext>
          </c:extLst>
        </c:ser>
        <c:ser>
          <c:idx val="1"/>
          <c:order val="1"/>
          <c:tx>
            <c:strRef>
              <c:f>'Quantum Mechanics'!$F$18</c:f>
              <c:strCache>
                <c:ptCount val="1"/>
                <c:pt idx="0">
                  <c:v>Maximum KE of Ejected Electrons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9431869200879"/>
                  <c:y val="4.1842765649395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'Quantum Mechanics'!$E$19:$E$27</c:f>
              <c:numCache>
                <c:formatCode>General</c:formatCode>
                <c:ptCount val="9"/>
                <c:pt idx="0">
                  <c:v>3.4843205574912892E-3</c:v>
                </c:pt>
                <c:pt idx="1">
                  <c:v>0.01</c:v>
                </c:pt>
                <c:pt idx="2">
                  <c:v>8.3333333333333332E-3</c:v>
                </c:pt>
                <c:pt idx="3">
                  <c:v>7.1428571428571426E-3</c:v>
                </c:pt>
                <c:pt idx="4">
                  <c:v>6.2500000000000003E-3</c:v>
                </c:pt>
                <c:pt idx="5">
                  <c:v>5.5555555555555558E-3</c:v>
                </c:pt>
                <c:pt idx="6">
                  <c:v>5.0000000000000001E-3</c:v>
                </c:pt>
                <c:pt idx="7">
                  <c:v>4.5454545454545452E-3</c:v>
                </c:pt>
                <c:pt idx="8">
                  <c:v>4.1666666666666666E-3</c:v>
                </c:pt>
              </c:numCache>
            </c:numRef>
          </c:xVal>
          <c:yVal>
            <c:numRef>
              <c:f>'Quantum Mechanics'!$F$19:$F$27</c:f>
              <c:numCache>
                <c:formatCode>General</c:formatCode>
                <c:ptCount val="9"/>
                <c:pt idx="0">
                  <c:v>0</c:v>
                </c:pt>
                <c:pt idx="1">
                  <c:v>1.2959999999999999E-18</c:v>
                </c:pt>
                <c:pt idx="2">
                  <c:v>9.599999999999999E-19</c:v>
                </c:pt>
                <c:pt idx="3">
                  <c:v>7.3599999999999988E-19</c:v>
                </c:pt>
                <c:pt idx="4">
                  <c:v>5.4399999999999996E-19</c:v>
                </c:pt>
                <c:pt idx="5">
                  <c:v>4.4799999999999995E-19</c:v>
                </c:pt>
                <c:pt idx="6">
                  <c:v>3.1999999999999998E-19</c:v>
                </c:pt>
                <c:pt idx="7">
                  <c:v>2.5599999999999998E-19</c:v>
                </c:pt>
                <c:pt idx="8">
                  <c:v>1.2799999999999999E-19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9-F04E-8BB1-EE3E4EFB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20943"/>
        <c:axId val="1456322671"/>
      </c:scatterChart>
      <c:valAx>
        <c:axId val="14563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1/</a:t>
                </a:r>
                <a:r>
                  <a:rPr lang="el-GR" sz="1000" b="0" i="0" u="none" strike="noStrike" baseline="0">
                    <a:effectLst/>
                  </a:rPr>
                  <a:t>λ</a:t>
                </a:r>
                <a:r>
                  <a:rPr lang="en-US" sz="1000" b="0" i="0" u="none" strike="noStrike" baseline="0">
                    <a:effectLst/>
                  </a:rPr>
                  <a:t> (nm^-1)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22671"/>
        <c:crosses val="autoZero"/>
        <c:crossBetween val="midCat"/>
      </c:valAx>
      <c:valAx>
        <c:axId val="1456322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KE of Ejected ELectrons</a:t>
                </a:r>
                <a:r>
                  <a:rPr lang="en-US" baseline="0"/>
                  <a:t>( 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2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6023172693448"/>
          <c:y val="0.14554204435765719"/>
          <c:w val="0.7854815981515203"/>
          <c:h val="0.78196018367162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'Quantum Mechanics'!$F$35</c:f>
              <c:strCache>
                <c:ptCount val="1"/>
                <c:pt idx="0">
                  <c:v>Hydrogenic Energy Level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26859142607172E-3"/>
                  <c:y val="-0.1310498687664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'Quantum Mechanics'!$D$36:$D$39</c:f>
              <c:numCache>
                <c:formatCode>General</c:formatCode>
                <c:ptCount val="4"/>
                <c:pt idx="0">
                  <c:v>0.1111111111111111</c:v>
                </c:pt>
                <c:pt idx="1">
                  <c:v>6.25E-2</c:v>
                </c:pt>
                <c:pt idx="2">
                  <c:v>2.7777777777777776E-2</c:v>
                </c:pt>
                <c:pt idx="3">
                  <c:v>2.0408163265306121E-2</c:v>
                </c:pt>
              </c:numCache>
            </c:numRef>
          </c:xVal>
          <c:yVal>
            <c:numRef>
              <c:f>'Quantum Mechanics'!$F$36:$F$39</c:f>
              <c:numCache>
                <c:formatCode>General</c:formatCode>
                <c:ptCount val="4"/>
                <c:pt idx="0">
                  <c:v>-5.47</c:v>
                </c:pt>
                <c:pt idx="1">
                  <c:v>-5.58</c:v>
                </c:pt>
                <c:pt idx="2">
                  <c:v>-6.28</c:v>
                </c:pt>
                <c:pt idx="3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2D44-9E7E-975F47B5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40016"/>
        <c:axId val="352697344"/>
      </c:scatterChart>
      <c:valAx>
        <c:axId val="3533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1/n^2</a:t>
                </a:r>
              </a:p>
            </c:rich>
          </c:tx>
          <c:layout>
            <c:manualLayout>
              <c:xMode val="edge"/>
              <c:yMode val="edge"/>
              <c:x val="0.47226271106399942"/>
              <c:y val="7.50208030533334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97344"/>
        <c:crosses val="autoZero"/>
        <c:crossBetween val="midCat"/>
      </c:valAx>
      <c:valAx>
        <c:axId val="35269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Hydrogenic Energy Level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446039</xdr:colOff>
      <xdr:row>4</xdr:row>
      <xdr:rowOff>159905</xdr:rowOff>
    </xdr:from>
    <xdr:to>
      <xdr:col>16</xdr:col>
      <xdr:colOff>355985</xdr:colOff>
      <xdr:row>22</xdr:row>
      <xdr:rowOff>105834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CB851-16AB-373E-8607-71FA64C4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375228</xdr:colOff>
      <xdr:row>35</xdr:row>
      <xdr:rowOff>52339</xdr:rowOff>
    </xdr:from>
    <xdr:to>
      <xdr:col>12</xdr:col>
      <xdr:colOff>76969</xdr:colOff>
      <xdr:row>53</xdr:row>
      <xdr:rowOff>48106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D9BE16-6BA4-8133-811C-0D617B822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6EB-3CA0-1444-992E-F85035066B2C}">
  <dimension ref="A1:I39"/>
  <sheetViews>
    <sheetView showGridLines="0" tabSelected="1" workbookViewId="0">
      <selection activeCell="A18" sqref="A18"/>
    </sheetView>
  </sheetViews>
  <sheetFormatPr baseColWidth="10" defaultRowHeight="16" x14ac:dyDescent="0.2"/>
  <cols>
    <col min="1" max="1" width="13.83203125" style="2" customWidth="1"/>
    <col min="2" max="2" width="16.83203125" style="2" customWidth="1"/>
    <col min="3" max="3" width="23.1640625" style="2" customWidth="1"/>
    <col min="4" max="4" width="20.1640625" style="3" customWidth="1"/>
    <col min="5" max="5" width="16.83203125" style="2" customWidth="1"/>
    <col min="6" max="6" width="23.1640625" style="2" customWidth="1"/>
    <col min="7" max="7" width="10.83203125" style="2"/>
    <col min="8" max="16384" width="10.83203125" style="4"/>
  </cols>
  <sheetData>
    <row r="1" spans="1:8" x14ac:dyDescent="0.2">
      <c r="A1" s="17" t="s">
        <v>27</v>
      </c>
    </row>
    <row r="2" spans="1:8" x14ac:dyDescent="0.2">
      <c r="A2" s="1" t="s">
        <v>15</v>
      </c>
      <c r="H2" s="19" t="s">
        <v>18</v>
      </c>
    </row>
    <row r="4" spans="1:8" x14ac:dyDescent="0.2">
      <c r="A4" s="16" t="s">
        <v>14</v>
      </c>
      <c r="H4" s="16" t="s">
        <v>16</v>
      </c>
    </row>
    <row r="5" spans="1:8" x14ac:dyDescent="0.2">
      <c r="A5" s="23" t="s">
        <v>1</v>
      </c>
      <c r="B5" s="23"/>
      <c r="C5" s="23"/>
      <c r="D5" s="23" t="s">
        <v>2</v>
      </c>
      <c r="E5" s="23"/>
      <c r="F5" s="23"/>
    </row>
    <row r="6" spans="1:8" ht="18" x14ac:dyDescent="0.25">
      <c r="A6" s="12" t="s">
        <v>10</v>
      </c>
      <c r="B6" s="12" t="s">
        <v>8</v>
      </c>
      <c r="C6" s="12" t="s">
        <v>9</v>
      </c>
      <c r="D6" s="12" t="s">
        <v>10</v>
      </c>
      <c r="E6" s="12" t="s">
        <v>8</v>
      </c>
      <c r="F6" s="12" t="s">
        <v>9</v>
      </c>
    </row>
    <row r="7" spans="1:8" x14ac:dyDescent="0.2">
      <c r="A7" s="5">
        <v>59</v>
      </c>
      <c r="B7" s="5">
        <v>21.5</v>
      </c>
      <c r="C7" s="20">
        <f>((0.000000633*SQRT((B7*B7)+(A7*A7)))/B7)*1000000</f>
        <v>1.8488105303033406</v>
      </c>
      <c r="D7" s="5">
        <v>101</v>
      </c>
      <c r="E7" s="5">
        <v>28</v>
      </c>
      <c r="F7" s="20">
        <f>((0.000000532*SQRT((E7*E7)+(D7*D7)))/E7)*1000000</f>
        <v>1.9913776638297418</v>
      </c>
    </row>
    <row r="8" spans="1:8" x14ac:dyDescent="0.2">
      <c r="A8" s="5">
        <v>82.5</v>
      </c>
      <c r="B8" s="5">
        <v>30</v>
      </c>
      <c r="C8" s="20">
        <f t="shared" ref="C8:C9" si="0">((0.000000633*SQRT((B8*B8)+(A8*A8)))/B8)*1000000</f>
        <v>1.8522687608713808</v>
      </c>
      <c r="D8" s="5">
        <v>136</v>
      </c>
      <c r="E8" s="5">
        <v>37.200000000000003</v>
      </c>
      <c r="F8" s="20">
        <f t="shared" ref="F8:F9" si="1">((0.000000532*SQRT((E8*E8)+(D8*D8)))/E8)*1000000</f>
        <v>2.0163927849269747</v>
      </c>
    </row>
    <row r="9" spans="1:8" x14ac:dyDescent="0.2">
      <c r="A9" s="5">
        <v>100</v>
      </c>
      <c r="B9" s="5">
        <v>37</v>
      </c>
      <c r="C9" s="20">
        <f t="shared" si="0"/>
        <v>1.824160801680363</v>
      </c>
      <c r="D9" s="5">
        <v>59</v>
      </c>
      <c r="E9" s="5">
        <v>17.100000000000001</v>
      </c>
      <c r="F9" s="20">
        <f t="shared" si="1"/>
        <v>1.9110960722922501</v>
      </c>
    </row>
    <row r="10" spans="1:8" x14ac:dyDescent="0.2">
      <c r="A10" s="28" t="s">
        <v>25</v>
      </c>
      <c r="B10" s="29"/>
      <c r="C10" s="20">
        <f>AVERAGE(C7:C9,F7:F9)</f>
        <v>1.9073511023173417</v>
      </c>
      <c r="D10" s="2"/>
    </row>
    <row r="11" spans="1:8" x14ac:dyDescent="0.2">
      <c r="A11" s="27" t="s">
        <v>26</v>
      </c>
      <c r="B11" s="27"/>
      <c r="C11" s="20">
        <f>STDEV(C7:C9,F7:F9)</f>
        <v>8.0431667167872173E-2</v>
      </c>
      <c r="D11" s="2"/>
    </row>
    <row r="13" spans="1:8" x14ac:dyDescent="0.2">
      <c r="A13" s="18" t="s">
        <v>5</v>
      </c>
    </row>
    <row r="14" spans="1:8" x14ac:dyDescent="0.2">
      <c r="A14" s="18" t="s">
        <v>24</v>
      </c>
    </row>
    <row r="15" spans="1:8" x14ac:dyDescent="0.2">
      <c r="A15" s="1"/>
    </row>
    <row r="16" spans="1:8" x14ac:dyDescent="0.2">
      <c r="A16" s="16" t="s">
        <v>17</v>
      </c>
    </row>
    <row r="17" spans="1:9" x14ac:dyDescent="0.2">
      <c r="A17" s="24" t="s">
        <v>28</v>
      </c>
      <c r="B17" s="25"/>
      <c r="C17" s="26"/>
      <c r="D17" s="24" t="s">
        <v>29</v>
      </c>
      <c r="E17" s="25"/>
      <c r="F17" s="26"/>
    </row>
    <row r="18" spans="1:9" s="6" customFormat="1" ht="34" x14ac:dyDescent="0.2">
      <c r="A18" s="11" t="s">
        <v>6</v>
      </c>
      <c r="B18" s="11" t="s">
        <v>7</v>
      </c>
      <c r="C18" s="11" t="s">
        <v>0</v>
      </c>
      <c r="D18" s="11" t="s">
        <v>6</v>
      </c>
      <c r="E18" s="11" t="s">
        <v>7</v>
      </c>
      <c r="F18" s="11" t="s">
        <v>0</v>
      </c>
    </row>
    <row r="19" spans="1:9" s="6" customFormat="1" x14ac:dyDescent="0.2">
      <c r="A19" s="7">
        <v>538</v>
      </c>
      <c r="B19" s="7">
        <f>1/A19</f>
        <v>1.8587360594795538E-3</v>
      </c>
      <c r="C19" s="7">
        <v>0</v>
      </c>
      <c r="D19" s="7">
        <v>287</v>
      </c>
      <c r="E19" s="7">
        <f>1/D19</f>
        <v>3.4843205574912892E-3</v>
      </c>
      <c r="F19" s="7">
        <v>0</v>
      </c>
    </row>
    <row r="20" spans="1:9" x14ac:dyDescent="0.2">
      <c r="A20" s="5">
        <v>497</v>
      </c>
      <c r="B20" s="7">
        <f>1/A20</f>
        <v>2.012072434607646E-3</v>
      </c>
      <c r="C20" s="5">
        <v>3.1999999999999997E-20</v>
      </c>
      <c r="D20" s="5">
        <v>100</v>
      </c>
      <c r="E20" s="7">
        <f t="shared" ref="E20:E27" si="2">1/D20</f>
        <v>0.01</v>
      </c>
      <c r="F20" s="8">
        <v>1.2959999999999999E-18</v>
      </c>
      <c r="G20" s="4"/>
      <c r="H20" s="6"/>
      <c r="I20" s="6"/>
    </row>
    <row r="21" spans="1:9" x14ac:dyDescent="0.2">
      <c r="A21" s="5">
        <v>475</v>
      </c>
      <c r="B21" s="7">
        <f t="shared" ref="B21:B27" si="3">1/A21</f>
        <v>2.1052631578947368E-3</v>
      </c>
      <c r="C21" s="8">
        <v>6.3999999999999994E-20</v>
      </c>
      <c r="D21" s="5">
        <v>120</v>
      </c>
      <c r="E21" s="7">
        <f t="shared" si="2"/>
        <v>8.3333333333333332E-3</v>
      </c>
      <c r="F21" s="8">
        <v>9.599999999999999E-19</v>
      </c>
      <c r="G21" s="4"/>
      <c r="H21" s="6"/>
      <c r="I21" s="6"/>
    </row>
    <row r="22" spans="1:9" x14ac:dyDescent="0.2">
      <c r="A22" s="5">
        <v>441</v>
      </c>
      <c r="B22" s="7">
        <f t="shared" si="3"/>
        <v>2.2675736961451248E-3</v>
      </c>
      <c r="C22" s="8">
        <v>9.5999999999999997E-20</v>
      </c>
      <c r="D22" s="5">
        <v>140</v>
      </c>
      <c r="E22" s="7">
        <f t="shared" si="2"/>
        <v>7.1428571428571426E-3</v>
      </c>
      <c r="F22" s="8">
        <v>7.3599999999999988E-19</v>
      </c>
      <c r="G22" s="4"/>
      <c r="H22" s="6"/>
      <c r="I22" s="6"/>
    </row>
    <row r="23" spans="1:9" x14ac:dyDescent="0.2">
      <c r="A23" s="5">
        <v>406</v>
      </c>
      <c r="B23" s="7">
        <f t="shared" si="3"/>
        <v>2.4630541871921183E-3</v>
      </c>
      <c r="C23" s="8">
        <v>1.2799999999999999E-19</v>
      </c>
      <c r="D23" s="5">
        <v>160</v>
      </c>
      <c r="E23" s="7">
        <f t="shared" si="2"/>
        <v>6.2500000000000003E-3</v>
      </c>
      <c r="F23" s="8">
        <v>5.4399999999999996E-19</v>
      </c>
      <c r="G23" s="4"/>
      <c r="H23" s="6"/>
      <c r="I23" s="6"/>
    </row>
    <row r="24" spans="1:9" x14ac:dyDescent="0.2">
      <c r="A24" s="5">
        <v>381</v>
      </c>
      <c r="B24" s="7">
        <f t="shared" si="3"/>
        <v>2.6246719160104987E-3</v>
      </c>
      <c r="C24" s="8">
        <v>1.5999999999999999E-19</v>
      </c>
      <c r="D24" s="5">
        <v>180</v>
      </c>
      <c r="E24" s="7">
        <f t="shared" si="2"/>
        <v>5.5555555555555558E-3</v>
      </c>
      <c r="F24" s="8">
        <v>4.4799999999999995E-19</v>
      </c>
      <c r="G24" s="4"/>
      <c r="H24" s="6"/>
      <c r="I24" s="6"/>
    </row>
    <row r="25" spans="1:9" x14ac:dyDescent="0.2">
      <c r="A25" s="5">
        <v>367</v>
      </c>
      <c r="B25" s="7">
        <f t="shared" si="3"/>
        <v>2.7247956403269754E-3</v>
      </c>
      <c r="C25" s="8">
        <v>1.9199999999999999E-19</v>
      </c>
      <c r="D25" s="5">
        <v>200</v>
      </c>
      <c r="E25" s="7">
        <f t="shared" si="2"/>
        <v>5.0000000000000001E-3</v>
      </c>
      <c r="F25" s="8">
        <v>3.1999999999999998E-19</v>
      </c>
      <c r="G25" s="4"/>
      <c r="H25" s="6"/>
      <c r="I25" s="6"/>
    </row>
    <row r="26" spans="1:9" x14ac:dyDescent="0.2">
      <c r="A26" s="5">
        <v>328</v>
      </c>
      <c r="B26" s="7">
        <f t="shared" si="3"/>
        <v>3.0487804878048782E-3</v>
      </c>
      <c r="C26" s="8">
        <v>2.5599999999999998E-19</v>
      </c>
      <c r="D26" s="21">
        <v>220</v>
      </c>
      <c r="E26" s="7">
        <f t="shared" si="2"/>
        <v>4.5454545454545452E-3</v>
      </c>
      <c r="F26" s="22">
        <v>2.5599999999999998E-19</v>
      </c>
      <c r="G26" s="4"/>
    </row>
    <row r="27" spans="1:9" x14ac:dyDescent="0.2">
      <c r="A27" s="5">
        <v>268</v>
      </c>
      <c r="B27" s="7">
        <f t="shared" si="3"/>
        <v>3.7313432835820895E-3</v>
      </c>
      <c r="C27" s="8">
        <v>3.5199999999999999E-19</v>
      </c>
      <c r="D27" s="5">
        <v>240</v>
      </c>
      <c r="E27" s="7">
        <f t="shared" si="2"/>
        <v>4.1666666666666666E-3</v>
      </c>
      <c r="F27" s="8">
        <v>1.2799999999999999E-19</v>
      </c>
      <c r="G27" s="4"/>
    </row>
    <row r="28" spans="1:9" x14ac:dyDescent="0.2">
      <c r="C28" s="3"/>
      <c r="D28" s="2"/>
      <c r="F28" s="3"/>
      <c r="G28" s="4"/>
    </row>
    <row r="30" spans="1:9" ht="19" x14ac:dyDescent="0.25">
      <c r="A30" s="18" t="s">
        <v>21</v>
      </c>
    </row>
    <row r="31" spans="1:9" x14ac:dyDescent="0.2">
      <c r="A31" s="18" t="s">
        <v>22</v>
      </c>
    </row>
    <row r="32" spans="1:9" ht="19" x14ac:dyDescent="0.25">
      <c r="A32" s="18" t="s">
        <v>23</v>
      </c>
    </row>
    <row r="33" spans="1:8" x14ac:dyDescent="0.2">
      <c r="A33" s="1"/>
    </row>
    <row r="34" spans="1:8" ht="18" x14ac:dyDescent="0.2">
      <c r="A34" s="16" t="s">
        <v>19</v>
      </c>
      <c r="H34" s="16" t="s">
        <v>20</v>
      </c>
    </row>
    <row r="35" spans="1:8" s="10" customFormat="1" ht="34" x14ac:dyDescent="0.2">
      <c r="A35" s="11" t="s">
        <v>6</v>
      </c>
      <c r="B35" s="13" t="s">
        <v>11</v>
      </c>
      <c r="C35" s="14" t="s">
        <v>12</v>
      </c>
      <c r="D35" s="15" t="s">
        <v>13</v>
      </c>
      <c r="E35" s="11" t="s">
        <v>3</v>
      </c>
      <c r="F35" s="11" t="s">
        <v>4</v>
      </c>
    </row>
    <row r="36" spans="1:8" x14ac:dyDescent="0.2">
      <c r="A36" s="5">
        <v>600</v>
      </c>
      <c r="B36" s="5">
        <v>3</v>
      </c>
      <c r="C36" s="9">
        <v>2</v>
      </c>
      <c r="D36" s="5">
        <f>1/(B36^2)</f>
        <v>0.1111111111111111</v>
      </c>
      <c r="E36" s="5">
        <f>-(F36-(-3.4))</f>
        <v>2.0699999999999998</v>
      </c>
      <c r="F36" s="5">
        <v>-5.47</v>
      </c>
      <c r="G36" s="4"/>
    </row>
    <row r="37" spans="1:8" x14ac:dyDescent="0.2">
      <c r="A37" s="5">
        <v>570</v>
      </c>
      <c r="B37" s="5">
        <v>4</v>
      </c>
      <c r="C37" s="9">
        <v>2</v>
      </c>
      <c r="D37" s="5">
        <f t="shared" ref="D37:D39" si="4">1/(B37^2)</f>
        <v>6.25E-2</v>
      </c>
      <c r="E37" s="5">
        <f t="shared" ref="E37:E39" si="5">-(F37-(-3.4))</f>
        <v>2.1800000000000002</v>
      </c>
      <c r="F37" s="5">
        <v>-5.58</v>
      </c>
      <c r="G37" s="4"/>
    </row>
    <row r="38" spans="1:8" x14ac:dyDescent="0.2">
      <c r="A38" s="5">
        <v>430</v>
      </c>
      <c r="B38" s="5">
        <v>6</v>
      </c>
      <c r="C38" s="9">
        <v>2</v>
      </c>
      <c r="D38" s="5">
        <f t="shared" si="4"/>
        <v>2.7777777777777776E-2</v>
      </c>
      <c r="E38" s="5">
        <f t="shared" si="5"/>
        <v>2.8800000000000003</v>
      </c>
      <c r="F38" s="5">
        <v>-6.28</v>
      </c>
      <c r="G38" s="4"/>
    </row>
    <row r="39" spans="1:8" x14ac:dyDescent="0.2">
      <c r="A39" s="5">
        <v>400</v>
      </c>
      <c r="B39" s="5">
        <v>7</v>
      </c>
      <c r="C39" s="9">
        <v>2</v>
      </c>
      <c r="D39" s="5">
        <f t="shared" si="4"/>
        <v>2.0408163265306121E-2</v>
      </c>
      <c r="E39" s="5">
        <f t="shared" si="5"/>
        <v>3.1</v>
      </c>
      <c r="F39" s="5">
        <v>-6.5</v>
      </c>
      <c r="G39" s="4"/>
    </row>
  </sheetData>
  <mergeCells count="6">
    <mergeCell ref="A5:C5"/>
    <mergeCell ref="D5:F5"/>
    <mergeCell ref="A17:C17"/>
    <mergeCell ref="D17:F17"/>
    <mergeCell ref="A11:B11"/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Quantum Mechanics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Goel, Rudra</cp:lastModifiedBy>
  <dcterms:created xsi:type="dcterms:W3CDTF">2020-08-25T15:57:47Z</dcterms:created>
  <dcterms:modified xsi:type="dcterms:W3CDTF">2023-10-22T21:18:13Z</dcterms:modified>
</cp:coreProperties>
</file>