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13_ncr:1_{50E3D8B1-7E1F-4E1A-8FB0-87D78283A4F8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 a="1"/>
  <c r="C107" i="1" s="1"/>
  <c r="C96" i="1" a="1"/>
  <c r="C96" i="1" s="1"/>
  <c r="C87" i="1" a="1"/>
  <c r="C87" i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0" i="1"/>
  <c r="E110" i="1" s="1" a="1"/>
  <c r="E110" i="1" s="1"/>
  <c r="D100" i="1"/>
  <c r="D101" i="1"/>
  <c r="D102" i="1"/>
  <c r="D103" i="1"/>
  <c r="D104" i="1"/>
  <c r="D105" i="1"/>
  <c r="D99" i="1"/>
  <c r="E90" i="1"/>
  <c r="E92" i="1" s="1"/>
  <c r="D90" i="1"/>
  <c r="D92" i="1" s="1"/>
  <c r="F82" i="1"/>
  <c r="F83" i="1"/>
  <c r="F81" i="1"/>
  <c r="E82" i="1"/>
  <c r="E83" i="1"/>
  <c r="E81" i="1"/>
  <c r="D83" i="1"/>
  <c r="D82" i="1"/>
  <c r="D81" i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8" i="1"/>
  <c r="D37" i="1"/>
  <c r="D25" i="1"/>
  <c r="D18" i="1"/>
  <c r="D13" i="1"/>
  <c r="C8" i="1"/>
  <c r="F55" i="1" l="1"/>
  <c r="F58" i="1"/>
  <c r="F59" i="1"/>
  <c r="D40" i="1"/>
  <c r="F57" i="1"/>
  <c r="F56" i="1"/>
  <c r="F53" i="1"/>
  <c r="F54" i="1"/>
  <c r="E93" i="1" a="1"/>
  <c r="E93" i="1" s="1"/>
  <c r="D93" i="1" a="1"/>
  <c r="D93" i="1" s="1"/>
  <c r="F61" i="1" l="1"/>
  <c r="F6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<sst xmlns="http://schemas.openxmlformats.org/spreadsheetml/2006/main" count="146" uniqueCount="73">
  <si>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</si>
  <si>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</si>
  <si>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</si>
  <si>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</si>
  <si>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</si>
  <si>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</si>
  <si>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</si>
  <si>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</si>
  <si>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</si>
  <si>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</si>
  <si>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</si>
  <si>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</si>
  <si>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</si>
  <si>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</si>
  <si>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</si>
  <si>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</si>
  <si>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</si>
  <si>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</si>
  <si>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</si>
  <si>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</si>
  <si>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</si>
  <si>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</si>
  <si>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</si>
  <si>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</si>
  <si>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</si>
  <si>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</si>
  <si>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</si>
  <si>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</si>
  <si>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</si>
  <si>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</si>
  <si>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</si>
  <si>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</si>
  <si>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</si>
  <si>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</si>
  <si>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</si>
  <si>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</si>
  <si>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</si>
  <si>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</si>
  <si>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</si>
  <si>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</si>
  <si>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</si>
  <si>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</si>
  <si>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</si>
  <si>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</si>
  <si>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</si>
  <si>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</si>
  <si>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</si>
  <si>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</si>
  <si>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</si>
  <si>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</si>
  <si>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</si>
  <si>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</si>
  <si>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</si>
  <si>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</si>
  <si>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</si>
  <si>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</si>
  <si>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</si>
  <si>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</si>
  <si>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</si>
  <si>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</si>
  <si>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</si>
  <si>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</si>
  <si>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</si>
  <si>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</si>
  <si>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</si>
  <si>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</si>
  <si>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</si>
  <si>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</si>
  <si>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</si>
  <si>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</si>
  <si>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</si>
  <si>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</si>
  <si>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Want to master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</si>
</sst>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-yy;@"/>
    <numFmt numFmtId="165" formatCode="0.0"/>
    <numFmt numFmtId="166" formatCode="0.000%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0" fontId="6" fillId="0" borderId="5" xfId="0" applyFont="1" applyBorder="1" applyAlignment="1">
      <alignment horizontal="center"/>
    </xf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excel-school-progra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0</xdr:colOff>
      <xdr:row>1</xdr:row>
      <xdr:rowOff>142387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77A377-164B-40E0-8E37-2F804387D8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3558" y="152482"/>
          <a:ext cx="2154115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8496</xdr:colOff>
      <xdr:row>13</xdr:row>
      <xdr:rowOff>43961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581B1E-E9A3-433F-8B7E-F830A887C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3558" y="1055076"/>
          <a:ext cx="2162611" cy="194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157832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0E428B-6B5D-4519-BDF3-81C8F398DF14}" name="data" displayName="data" ref="I4:O53" totalsRowShown="0" headerRowDxfId="7" dataDxfId="6">
  <tableColumns count="7">
    <tableColumn id="1" xr3:uid="{806CF604-E5DE-4732-8A72-FEA801184BB9}" name="Month" dataDxfId="5"/>
    <tableColumn id="2" xr3:uid="{00528B5B-7262-4301-8A0C-B5FC7B75E2CB}" name="App"/>
    <tableColumn id="3" xr3:uid="{46FF7A0C-72FD-4071-BECC-CBB3D1F16C2D}" name="Downloads" dataDxfId="4"/>
    <tableColumn id="4" xr3:uid="{46E78B7B-528A-48B8-A9DB-F6C9AF7C31E1}" name="Uninstalls" dataDxfId="3"/>
    <tableColumn id="5" xr3:uid="{2FD3DA62-ADF8-404B-958C-7D5412C97A83}" name="5 star ratings" dataDxfId="2"/>
    <tableColumn id="6" xr3:uid="{C0655608-679D-429C-BDC5-A55DBB88E59F}" name="1 star ratings" dataDxfId="1"/>
    <tableColumn id="7" xr3:uid="{DABF496F-3AA1-4584-9CF2-A76DCD32450C}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47D9-6ACF-461B-BF19-AD85769FA754}">
  <dimension ref="A1:J53"/>
  <sheetViews>
    <sheetView showGridLines="0" tabSelected="1" zoomScale="130" zoomScaleNormal="130" workbookViewId="0">
      <selection activeCell="D4" sqref="D4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4.42578125" customWidth="1"/>
    <col min="6" max="6" width="16.85546875" customWidth="1"/>
    <col min="7" max="7" width="4.14062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  <c r="H3" s="22" t="s">
        <v>72</v>
      </c>
    </row>
    <row r="4" spans="1:10" x14ac:dyDescent="0.25">
      <c r="C4" s="5">
        <v>1</v>
      </c>
      <c r="D4" s="11" t="s">
        <v>22</v>
      </c>
      <c r="E4" s="10"/>
      <c r="F4" s="18" t="s">
        <v>16</v>
      </c>
      <c r="H4" s="63"/>
    </row>
    <row r="5" spans="1:10" x14ac:dyDescent="0.25">
      <c r="C5" s="5">
        <v>2</v>
      </c>
      <c r="D5" s="14" t="s">
        <v>23</v>
      </c>
      <c r="E5" s="7"/>
      <c r="F5" s="19" t="s">
        <v>17</v>
      </c>
      <c r="H5" s="64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64"/>
    </row>
    <row r="7" spans="1:10" x14ac:dyDescent="0.25">
      <c r="C7" s="5">
        <v>4</v>
      </c>
      <c r="D7" s="14" t="s">
        <v>24</v>
      </c>
      <c r="E7" s="7"/>
      <c r="F7" s="19" t="s">
        <v>20</v>
      </c>
      <c r="H7" s="64"/>
    </row>
    <row r="8" spans="1:10" x14ac:dyDescent="0.25">
      <c r="C8" s="5">
        <v>5</v>
      </c>
      <c r="D8" s="12" t="s">
        <v>25</v>
      </c>
      <c r="E8" s="7"/>
      <c r="F8" s="21" t="s">
        <v>18</v>
      </c>
      <c r="H8" s="64"/>
    </row>
    <row r="9" spans="1:10" x14ac:dyDescent="0.25">
      <c r="C9" s="5">
        <v>6</v>
      </c>
      <c r="D9" s="14" t="s">
        <v>27</v>
      </c>
      <c r="E9" s="7"/>
      <c r="F9" s="23" t="s">
        <v>60</v>
      </c>
      <c r="H9" s="64"/>
    </row>
    <row r="10" spans="1:10" x14ac:dyDescent="0.25">
      <c r="C10" s="5">
        <v>7</v>
      </c>
      <c r="D10" s="12" t="s">
        <v>28</v>
      </c>
      <c r="E10" s="7"/>
      <c r="F10" s="24" t="s">
        <v>61</v>
      </c>
      <c r="H10" s="64"/>
    </row>
    <row r="11" spans="1:10" x14ac:dyDescent="0.25">
      <c r="C11" s="5">
        <v>8</v>
      </c>
      <c r="D11" s="14" t="s">
        <v>29</v>
      </c>
      <c r="E11" s="7"/>
      <c r="F11" s="23" t="s">
        <v>62</v>
      </c>
      <c r="H11" s="64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x14ac:dyDescent="0.25">
      <c r="C20" s="61" t="s">
        <v>64</v>
      </c>
      <c r="D20" s="62"/>
      <c r="E20" s="7"/>
    </row>
    <row r="21" spans="3:5" s="56" customFormat="1" ht="30" x14ac:dyDescent="0.25">
      <c r="C21" s="57" t="s">
        <v>65</v>
      </c>
      <c r="D21" s="58" t="s">
        <v>68</v>
      </c>
      <c r="E21" s="55"/>
    </row>
    <row r="22" spans="3:5" s="56" customFormat="1" ht="30" x14ac:dyDescent="0.25">
      <c r="C22" s="57" t="s">
        <v>66</v>
      </c>
      <c r="D22" s="59" t="s">
        <v>69</v>
      </c>
      <c r="E22" s="55"/>
    </row>
    <row r="23" spans="3:5" s="56" customFormat="1" ht="30" x14ac:dyDescent="0.25">
      <c r="C23" s="57" t="s">
        <v>67</v>
      </c>
      <c r="D23" s="60" t="s">
        <v>70</v>
      </c>
      <c r="E23" s="55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O116"/>
  <sheetViews>
    <sheetView showGridLines="0" zoomScale="130" zoomScaleNormal="130" workbookViewId="0">
      <selection activeCell="E7" sqref="E7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0</v>
      </c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2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7">
        <f>SUMIFS(data[Downloads],data[App],C7)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35</v>
      </c>
      <c r="D12" s="29" t="s">
        <v>71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36</v>
      </c>
      <c r="D13" s="30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9</v>
      </c>
      <c r="D17" s="31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11</v>
      </c>
      <c r="D18" s="27">
        <f>SUMIFS(data[Uninstalls],data[Month],DATE(2021,12,1))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37</v>
      </c>
      <c r="D22" s="38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38</v>
      </c>
      <c r="D23" s="38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36</v>
      </c>
      <c r="D25" s="27">
        <f>SUMIFS(data[Downloads],data[Month],"&gt;="&amp;D22, 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7">
        <f>COUNTIFS(data[Downloads],"&gt;"&amp;C30)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1</v>
      </c>
      <c r="D36" s="39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39</v>
      </c>
      <c r="D37" s="32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40</v>
      </c>
      <c r="D38" s="32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41</v>
      </c>
      <c r="D40" s="45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42</v>
      </c>
      <c r="D47" s="46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6" t="s">
        <v>9</v>
      </c>
      <c r="D52" s="36" t="s">
        <v>11</v>
      </c>
      <c r="E52" s="36" t="s">
        <v>10</v>
      </c>
      <c r="F52" s="36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40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40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 x14ac:dyDescent="0.25">
      <c r="C55" s="40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 x14ac:dyDescent="0.25">
      <c r="C56" s="40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 x14ac:dyDescent="0.25">
      <c r="C57" s="40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 x14ac:dyDescent="0.25">
      <c r="C58" s="40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</row>
    <row r="59" spans="2:15" x14ac:dyDescent="0.25">
      <c r="C59" s="40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</row>
    <row r="61" spans="2:15" x14ac:dyDescent="0.25">
      <c r="E61" s="27" t="s">
        <v>44</v>
      </c>
      <c r="F61" s="47">
        <f>MAX(F53:F59)</f>
        <v>1.9938445068914758E-2</v>
      </c>
    </row>
    <row r="62" spans="2:15" x14ac:dyDescent="0.25">
      <c r="E62" s="27" t="s">
        <v>45</v>
      </c>
      <c r="F62" s="35">
        <f>_xlfn.XLOOKUP(F61,F53:F59,C53:C59)</f>
        <v>44378</v>
      </c>
    </row>
    <row r="65" spans="2:6" x14ac:dyDescent="0.25">
      <c r="B65" s="26">
        <v>9</v>
      </c>
      <c r="C65" t="str" cm="1">
        <f t="array" ref="C65">INDEX(Questions!$D$4:$D$18,B65)</f>
        <v>Average monthly downloads</v>
      </c>
    </row>
    <row r="67" spans="2:6" x14ac:dyDescent="0.25">
      <c r="C67" s="36" t="s">
        <v>9</v>
      </c>
      <c r="D67" s="36" t="s">
        <v>46</v>
      </c>
    </row>
    <row r="68" spans="2:6" x14ac:dyDescent="0.25">
      <c r="C68" s="41">
        <v>44348</v>
      </c>
      <c r="D68" s="48">
        <f>AVERAGEIFS(data[Downloads],data[Month],C68)</f>
        <v>4971.5714285714284</v>
      </c>
    </row>
    <row r="69" spans="2:6" x14ac:dyDescent="0.25">
      <c r="C69" s="41">
        <v>44378</v>
      </c>
      <c r="D69" s="48">
        <f>AVERAGEIFS(data[Downloads],data[Month],C69)</f>
        <v>6405.4285714285716</v>
      </c>
    </row>
    <row r="70" spans="2:6" x14ac:dyDescent="0.25">
      <c r="C70" s="41">
        <v>44409</v>
      </c>
      <c r="D70" s="48">
        <f>AVERAGEIFS(data[Downloads],data[Month],C70)</f>
        <v>6723.1428571428569</v>
      </c>
    </row>
    <row r="71" spans="2:6" x14ac:dyDescent="0.25">
      <c r="C71" s="41">
        <v>44440</v>
      </c>
      <c r="D71" s="48">
        <f>AVERAGEIFS(data[Downloads],data[Month],C71)</f>
        <v>6855.2857142857147</v>
      </c>
    </row>
    <row r="72" spans="2:6" x14ac:dyDescent="0.25">
      <c r="C72" s="41">
        <v>44470</v>
      </c>
      <c r="D72" s="48">
        <f>AVERAGEIFS(data[Downloads],data[Month],C72)</f>
        <v>5754</v>
      </c>
    </row>
    <row r="73" spans="2:6" x14ac:dyDescent="0.25">
      <c r="C73" s="41">
        <v>44501</v>
      </c>
      <c r="D73" s="48">
        <f>AVERAGEIFS(data[Downloads],data[Month],C73)</f>
        <v>6084.5714285714284</v>
      </c>
    </row>
    <row r="74" spans="2:6" x14ac:dyDescent="0.25">
      <c r="C74" s="41">
        <v>44531</v>
      </c>
      <c r="D74" s="48">
        <f>AVERAGEIFS(data[Downloads],data[Month],C74)</f>
        <v>5618.5714285714284</v>
      </c>
    </row>
    <row r="77" spans="2:6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3">
        <v>11</v>
      </c>
      <c r="C78" t="str" cm="1">
        <f t="array" ref="C78">INDEX(Questions!$D$4:$D$18,B78)</f>
        <v>Which month and app was that?</v>
      </c>
    </row>
    <row r="80" spans="2:6" x14ac:dyDescent="0.25">
      <c r="C80" s="36"/>
      <c r="D80" s="42" t="s">
        <v>10</v>
      </c>
      <c r="E80" s="36" t="s">
        <v>51</v>
      </c>
      <c r="F80" s="36" t="s">
        <v>52</v>
      </c>
    </row>
    <row r="81" spans="2:6" x14ac:dyDescent="0.25">
      <c r="C81" s="25" t="s">
        <v>48</v>
      </c>
      <c r="D81" s="49">
        <f>MAX(data[Downloads])</f>
        <v>10028</v>
      </c>
      <c r="E81" s="53" t="str">
        <f>_xlfn.XLOOKUP(D81,data[Downloads],data[App])</f>
        <v>Chocolate Crossing</v>
      </c>
      <c r="F81" s="54">
        <f>INDEX(data[Month],MATCH(D81,data[Downloads],0))</f>
        <v>44409</v>
      </c>
    </row>
    <row r="82" spans="2:6" x14ac:dyDescent="0.25">
      <c r="C82" s="25" t="s">
        <v>49</v>
      </c>
      <c r="D82" s="49">
        <f>LARGE(data[Downloads],2)</f>
        <v>9195</v>
      </c>
      <c r="E82" s="53" t="str">
        <f>_xlfn.XLOOKUP(D82,data[Downloads],data[App])</f>
        <v>Where is my Coco?</v>
      </c>
      <c r="F82" s="54">
        <f>INDEX(data[Month],MATCH(D82,data[Downloads],0))</f>
        <v>44501</v>
      </c>
    </row>
    <row r="83" spans="2:6" x14ac:dyDescent="0.25">
      <c r="C83" s="25" t="s">
        <v>50</v>
      </c>
      <c r="D83" s="49">
        <f>LARGE(data[Downloads],3)</f>
        <v>8586</v>
      </c>
      <c r="E83" s="53" t="str">
        <f>_xlfn.XLOOKUP(D83,data[Downloads],data[App])</f>
        <v>Crushed by Candies</v>
      </c>
      <c r="F83" s="54">
        <f>INDEX(data[Month],MATCH(D83,data[Downloads],0))</f>
        <v>44378</v>
      </c>
    </row>
    <row r="86" spans="2:6" x14ac:dyDescent="0.2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3">
        <v>13</v>
      </c>
      <c r="C87" t="str" cm="1">
        <f t="array" ref="C87">INDEX(Questions!$D$4:$D$18,B87)</f>
        <v>Does it change by December 2021?</v>
      </c>
    </row>
    <row r="89" spans="2:6" x14ac:dyDescent="0.25">
      <c r="C89" s="36" t="s">
        <v>9</v>
      </c>
      <c r="D89" s="43">
        <v>44470</v>
      </c>
      <c r="E89" s="43">
        <v>44531</v>
      </c>
    </row>
    <row r="90" spans="2:6" x14ac:dyDescent="0.25">
      <c r="C90" s="25" t="s">
        <v>54</v>
      </c>
      <c r="D90" s="25">
        <f>_xlfn.MAXIFS(data[1 star ratings],data[Month],D89)</f>
        <v>47</v>
      </c>
      <c r="E90" s="25">
        <f>_xlfn.MAXIFS(data[1 star ratings],data[Month],E89)</f>
        <v>55</v>
      </c>
    </row>
    <row r="92" spans="2:6" x14ac:dyDescent="0.25">
      <c r="C92" s="50" t="s">
        <v>55</v>
      </c>
      <c r="D92" s="49" t="str">
        <f>_xlfn.XLOOKUP(D90,data[1 star ratings],data[App])</f>
        <v>Where is my Coco?</v>
      </c>
      <c r="E92" s="52" t="str">
        <f>_xlfn.XLOOKUP(E90,data[1 star ratings],data[App])</f>
        <v>Subway Wafers</v>
      </c>
    </row>
    <row r="93" spans="2:6" x14ac:dyDescent="0.25">
      <c r="C93" s="51" t="s">
        <v>56</v>
      </c>
      <c r="D93" s="49" t="str" cm="1">
        <f t="array" ref="D93:D94">_xlfn._xlws.FILTER(data[App],(data[Month]=D89)*(data[1 star ratings]=D90))</f>
        <v>Where is my Coco?</v>
      </c>
      <c r="E93" s="52" t="str" cm="1">
        <f t="array" ref="E93">_xlfn._xlws.FILTER(data[App],(data[Month]=E89)*(data[1 star ratings]=E90))</f>
        <v>Temple Bun</v>
      </c>
    </row>
    <row r="94" spans="2:6" x14ac:dyDescent="0.25">
      <c r="D94" s="49" t="str">
        <v>Sugar Rush</v>
      </c>
    </row>
    <row r="96" spans="2:6" x14ac:dyDescent="0.25">
      <c r="B96" s="26">
        <v>14</v>
      </c>
      <c r="C96" t="str" cm="1">
        <f t="array" ref="C96">INDEX(Questions!$D$4:$D$18,B96)</f>
        <v>What are the best download figures for each app?</v>
      </c>
    </row>
    <row r="98" spans="2:5" x14ac:dyDescent="0.25">
      <c r="C98" s="36" t="s">
        <v>57</v>
      </c>
      <c r="D98" s="36" t="s">
        <v>58</v>
      </c>
      <c r="E98" s="44" t="s">
        <v>9</v>
      </c>
    </row>
    <row r="99" spans="2:5" x14ac:dyDescent="0.25">
      <c r="C99" s="28" t="s">
        <v>2</v>
      </c>
      <c r="D99" s="27">
        <f>_xlfn.MAXIFS(data[Downloads],data[App],C99)</f>
        <v>8586</v>
      </c>
      <c r="E99" s="37" t="s">
        <v>63</v>
      </c>
    </row>
    <row r="100" spans="2:5" x14ac:dyDescent="0.25">
      <c r="C100" s="28" t="s">
        <v>3</v>
      </c>
      <c r="D100" s="27">
        <f>_xlfn.MAXIFS(data[Downloads],data[App],C100)</f>
        <v>10028</v>
      </c>
      <c r="E100" s="37" t="s">
        <v>63</v>
      </c>
    </row>
    <row r="101" spans="2:5" x14ac:dyDescent="0.25">
      <c r="C101" s="28" t="s">
        <v>4</v>
      </c>
      <c r="D101" s="27">
        <f>_xlfn.MAXIFS(data[Downloads],data[App],C101)</f>
        <v>7909</v>
      </c>
      <c r="E101" s="37" t="s">
        <v>63</v>
      </c>
    </row>
    <row r="102" spans="2:5" x14ac:dyDescent="0.25">
      <c r="C102" s="28" t="s">
        <v>5</v>
      </c>
      <c r="D102" s="27">
        <f>_xlfn.MAXIFS(data[Downloads],data[App],C102)</f>
        <v>9195</v>
      </c>
      <c r="E102" s="37" t="s">
        <v>63</v>
      </c>
    </row>
    <row r="103" spans="2:5" x14ac:dyDescent="0.25">
      <c r="C103" s="28" t="s">
        <v>6</v>
      </c>
      <c r="D103" s="27">
        <f>_xlfn.MAXIFS(data[Downloads],data[App],C103)</f>
        <v>7488</v>
      </c>
      <c r="E103" s="37" t="s">
        <v>63</v>
      </c>
    </row>
    <row r="104" spans="2:5" x14ac:dyDescent="0.25">
      <c r="C104" s="28" t="s">
        <v>7</v>
      </c>
      <c r="D104" s="27">
        <f>_xlfn.MAXIFS(data[Downloads],data[App],C104)</f>
        <v>7092</v>
      </c>
      <c r="E104" s="37" t="s">
        <v>63</v>
      </c>
    </row>
    <row r="105" spans="2:5" x14ac:dyDescent="0.25">
      <c r="C105" s="28" t="s">
        <v>8</v>
      </c>
      <c r="D105" s="27">
        <f>_xlfn.MAXIFS(data[Downloads],data[App],C105)</f>
        <v>8453</v>
      </c>
      <c r="E105" s="37" t="s">
        <v>63</v>
      </c>
    </row>
    <row r="107" spans="2:5" x14ac:dyDescent="0.25">
      <c r="B107" s="26">
        <v>15</v>
      </c>
      <c r="C107" t="str" cm="1">
        <f t="array" ref="C107">INDEX(Questions!$D$4:$D$18,B107)</f>
        <v>What is the least downloaded app in each month?</v>
      </c>
    </row>
    <row r="109" spans="2:5" x14ac:dyDescent="0.25">
      <c r="C109" s="36" t="s">
        <v>9</v>
      </c>
      <c r="D109" s="42" t="s">
        <v>59</v>
      </c>
      <c r="E109" s="36" t="s">
        <v>51</v>
      </c>
    </row>
    <row r="110" spans="2:5" x14ac:dyDescent="0.25">
      <c r="C110" s="40">
        <v>44348</v>
      </c>
      <c r="D110" s="49">
        <f>_xlfn.MINIFS(data[Downloads],data[Month],C110)</f>
        <v>1837</v>
      </c>
      <c r="E110" s="27" t="str" cm="1">
        <f t="array" ref="E110">_xlfn._xlws.FILTER(data[App],(data[Month]=C110)*(data[Downloads]=D110))</f>
        <v>Temple Bun</v>
      </c>
    </row>
    <row r="111" spans="2:5" x14ac:dyDescent="0.25">
      <c r="C111" s="40">
        <v>44378</v>
      </c>
      <c r="D111" s="49">
        <f>_xlfn.MINIFS(data[Downloads],data[Month],C111)</f>
        <v>4576</v>
      </c>
      <c r="E111" s="27" t="str" cm="1">
        <f t="array" ref="E111">_xlfn._xlws.FILTER(data[App],(data[Month]=C111)*(data[Downloads]=D111))</f>
        <v>Subway Wafers</v>
      </c>
    </row>
    <row r="112" spans="2:5" x14ac:dyDescent="0.25">
      <c r="C112" s="40">
        <v>44409</v>
      </c>
      <c r="D112" s="49">
        <f>_xlfn.MINIFS(data[Downloads],data[Month],C112)</f>
        <v>4856</v>
      </c>
      <c r="E112" s="27" t="str" cm="1">
        <f t="array" ref="E112">_xlfn._xlws.FILTER(data[App],(data[Month]=C112)*(data[Downloads]=D112))</f>
        <v>Crushed by Candies</v>
      </c>
    </row>
    <row r="113" spans="3:5" x14ac:dyDescent="0.25">
      <c r="C113" s="40">
        <v>44440</v>
      </c>
      <c r="D113" s="49">
        <f>_xlfn.MINIFS(data[Downloads],data[Month],C113)</f>
        <v>4879</v>
      </c>
      <c r="E113" s="27" t="str" cm="1">
        <f t="array" ref="E113">_xlfn._xlws.FILTER(data[App],(data[Month]=C113)*(data[Downloads]=D113))</f>
        <v>Subway Wafers</v>
      </c>
    </row>
    <row r="114" spans="3:5" x14ac:dyDescent="0.25">
      <c r="C114" s="40">
        <v>44470</v>
      </c>
      <c r="D114" s="49">
        <f>_xlfn.MINIFS(data[Downloads],data[Month],C114)</f>
        <v>4340</v>
      </c>
      <c r="E114" s="27" t="str" cm="1">
        <f t="array" ref="E114">_xlfn._xlws.FILTER(data[App],(data[Month]=C114)*(data[Downloads]=D114))</f>
        <v>Temple Bun</v>
      </c>
    </row>
    <row r="115" spans="3:5" x14ac:dyDescent="0.25">
      <c r="C115" s="40">
        <v>44501</v>
      </c>
      <c r="D115" s="49">
        <f>_xlfn.MINIFS(data[Downloads],data[Month],C115)</f>
        <v>2849</v>
      </c>
      <c r="E115" s="27" t="str" cm="1">
        <f t="array" ref="E115">_xlfn._xlws.FILTER(data[App],(data[Month]=C115)*(data[Downloads]=D115))</f>
        <v>Subway Wafers</v>
      </c>
    </row>
    <row r="116" spans="3:5" x14ac:dyDescent="0.25">
      <c r="C116" s="40">
        <v>44531</v>
      </c>
      <c r="D116" s="49">
        <f>_xlfn.MINIFS(data[Downloads],data[Month],C116)</f>
        <v>2297</v>
      </c>
      <c r="E116" s="27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2022-03-21T04:12:36Z</dcterms:modified>
</cp:coreProperties>
</file>