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y\Desktop\Data Analyst\OpenClassroom\P2\"/>
    </mc:Choice>
  </mc:AlternateContent>
  <xr:revisionPtr revIDLastSave="0" documentId="13_ncr:1_{3B28C638-D63D-4492-B598-7E32BE74D852}" xr6:coauthVersionLast="47" xr6:coauthVersionMax="47" xr10:uidLastSave="{00000000-0000-0000-0000-000000000000}"/>
  <bookViews>
    <workbookView xWindow="-120" yWindow="-120" windowWidth="29040" windowHeight="15840" tabRatio="670" firstSheet="1" activeTab="6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6" r:id="rId6"/>
    <sheet name="Clients x categor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3" i="7"/>
  <c r="D3" i="6"/>
  <c r="F2" i="6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4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4" i="7"/>
  <c r="B4" i="6"/>
  <c r="E4" i="6" s="1"/>
  <c r="B3" i="7"/>
  <c r="B2" i="6"/>
  <c r="E2" i="6" s="1"/>
  <c r="B1" i="7"/>
  <c r="D1" i="7"/>
  <c r="C2" i="6"/>
  <c r="E10" i="6"/>
  <c r="E12" i="6"/>
  <c r="E14" i="6"/>
  <c r="E16" i="6"/>
  <c r="E18" i="6"/>
  <c r="E20" i="6"/>
  <c r="E22" i="6"/>
  <c r="E24" i="6"/>
  <c r="E26" i="6"/>
  <c r="E28" i="6"/>
  <c r="E30" i="6"/>
  <c r="E32" i="6"/>
  <c r="E34" i="6"/>
  <c r="E36" i="6"/>
  <c r="E38" i="6"/>
  <c r="E40" i="6"/>
  <c r="E42" i="6"/>
  <c r="E44" i="6"/>
  <c r="E46" i="6"/>
  <c r="E48" i="6"/>
  <c r="E50" i="6"/>
  <c r="E52" i="6"/>
  <c r="E54" i="6"/>
  <c r="E56" i="6"/>
  <c r="E58" i="6"/>
  <c r="E60" i="6"/>
  <c r="E62" i="6"/>
  <c r="E64" i="6"/>
  <c r="E66" i="6"/>
  <c r="E68" i="6"/>
  <c r="E70" i="6"/>
  <c r="E72" i="6"/>
  <c r="E74" i="6"/>
  <c r="E76" i="6"/>
  <c r="E78" i="6"/>
  <c r="E80" i="6"/>
  <c r="E82" i="6"/>
  <c r="E84" i="6"/>
  <c r="E86" i="6"/>
  <c r="E88" i="6"/>
  <c r="E90" i="6"/>
  <c r="E92" i="6"/>
  <c r="E94" i="6"/>
  <c r="E96" i="6"/>
  <c r="E98" i="6"/>
  <c r="E100" i="6"/>
  <c r="E102" i="6"/>
  <c r="E104" i="6"/>
  <c r="E106" i="6"/>
  <c r="E108" i="6"/>
  <c r="E110" i="6"/>
  <c r="E112" i="6"/>
  <c r="E114" i="6"/>
  <c r="E116" i="6"/>
  <c r="E118" i="6"/>
  <c r="E120" i="6"/>
  <c r="E122" i="6"/>
  <c r="E124" i="6"/>
  <c r="E126" i="6"/>
  <c r="E128" i="6"/>
  <c r="E130" i="6"/>
  <c r="E132" i="6"/>
  <c r="E134" i="6"/>
  <c r="E136" i="6"/>
  <c r="E138" i="6"/>
  <c r="E140" i="6"/>
  <c r="E142" i="6"/>
  <c r="E144" i="6"/>
  <c r="E146" i="6"/>
  <c r="E148" i="6"/>
  <c r="F6" i="6"/>
  <c r="F8" i="6"/>
  <c r="F10" i="6"/>
  <c r="F12" i="6"/>
  <c r="F14" i="6"/>
  <c r="F16" i="6"/>
  <c r="F18" i="6"/>
  <c r="F20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F78" i="6"/>
  <c r="F80" i="6"/>
  <c r="F82" i="6"/>
  <c r="F84" i="6"/>
  <c r="F86" i="6"/>
  <c r="F88" i="6"/>
  <c r="F90" i="6"/>
  <c r="F92" i="6"/>
  <c r="F94" i="6"/>
  <c r="F96" i="6"/>
  <c r="F98" i="6"/>
  <c r="F100" i="6"/>
  <c r="F102" i="6"/>
  <c r="F104" i="6"/>
  <c r="F106" i="6"/>
  <c r="F108" i="6"/>
  <c r="F110" i="6"/>
  <c r="F112" i="6"/>
  <c r="F114" i="6"/>
  <c r="F116" i="6"/>
  <c r="F118" i="6"/>
  <c r="F120" i="6"/>
  <c r="F122" i="6"/>
  <c r="F124" i="6"/>
  <c r="F126" i="6"/>
  <c r="F128" i="6"/>
  <c r="F130" i="6"/>
  <c r="F132" i="6"/>
  <c r="F134" i="6"/>
  <c r="F136" i="6"/>
  <c r="F138" i="6"/>
  <c r="F140" i="6"/>
  <c r="F142" i="6"/>
  <c r="F144" i="6"/>
  <c r="F146" i="6"/>
  <c r="F148" i="6"/>
  <c r="F4" i="6"/>
  <c r="E8" i="6"/>
  <c r="E6" i="6"/>
  <c r="D5" i="6"/>
  <c r="D7" i="6"/>
  <c r="D9" i="6"/>
  <c r="D11" i="6"/>
  <c r="D13" i="6"/>
  <c r="D15" i="6"/>
  <c r="D17" i="6"/>
  <c r="D19" i="6"/>
  <c r="D21" i="6"/>
  <c r="D25" i="6"/>
  <c r="D27" i="6"/>
  <c r="D29" i="6"/>
  <c r="D31" i="6"/>
  <c r="D33" i="6"/>
  <c r="D35" i="6"/>
  <c r="D37" i="6"/>
  <c r="D39" i="6"/>
  <c r="D41" i="6"/>
  <c r="D45" i="6"/>
  <c r="D47" i="6"/>
  <c r="D49" i="6"/>
  <c r="D51" i="6"/>
  <c r="D53" i="6"/>
  <c r="D55" i="6"/>
  <c r="D57" i="6"/>
  <c r="D59" i="6"/>
  <c r="D61" i="6"/>
  <c r="D65" i="6"/>
  <c r="D67" i="6"/>
  <c r="D69" i="6"/>
  <c r="D71" i="6"/>
  <c r="D73" i="6"/>
  <c r="D75" i="6"/>
  <c r="D77" i="6"/>
  <c r="D79" i="6"/>
  <c r="D81" i="6"/>
  <c r="D83" i="6"/>
  <c r="D85" i="6"/>
  <c r="D87" i="6"/>
  <c r="D89" i="6"/>
  <c r="D91" i="6"/>
  <c r="D92" i="6"/>
  <c r="D93" i="6"/>
  <c r="D95" i="6"/>
  <c r="D97" i="6"/>
  <c r="D99" i="6"/>
  <c r="D101" i="6"/>
  <c r="D105" i="6"/>
  <c r="D107" i="6"/>
  <c r="D109" i="6"/>
  <c r="D111" i="6"/>
  <c r="D115" i="6"/>
  <c r="D117" i="6"/>
  <c r="D119" i="6"/>
  <c r="D121" i="6"/>
  <c r="D125" i="6"/>
  <c r="D127" i="6"/>
  <c r="D129" i="6"/>
  <c r="D131" i="6"/>
  <c r="D135" i="6"/>
  <c r="D137" i="6"/>
  <c r="D139" i="6"/>
  <c r="D141" i="6"/>
  <c r="D143" i="6"/>
  <c r="D145" i="6"/>
  <c r="D147" i="6"/>
  <c r="D149" i="6"/>
  <c r="D8" i="6"/>
  <c r="D10" i="6"/>
  <c r="D12" i="6"/>
  <c r="D14" i="6"/>
  <c r="D16" i="6"/>
  <c r="D18" i="6"/>
  <c r="D20" i="6"/>
  <c r="D22" i="6"/>
  <c r="D23" i="6"/>
  <c r="D24" i="6"/>
  <c r="D26" i="6"/>
  <c r="D28" i="6"/>
  <c r="D30" i="6"/>
  <c r="D32" i="6"/>
  <c r="D34" i="6"/>
  <c r="D36" i="6"/>
  <c r="D38" i="6"/>
  <c r="D40" i="6"/>
  <c r="D42" i="6"/>
  <c r="D43" i="6"/>
  <c r="D44" i="6"/>
  <c r="D46" i="6"/>
  <c r="D48" i="6"/>
  <c r="D50" i="6"/>
  <c r="D52" i="6"/>
  <c r="D54" i="6"/>
  <c r="D56" i="6"/>
  <c r="D58" i="6"/>
  <c r="D60" i="6"/>
  <c r="D62" i="6"/>
  <c r="D63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4" i="6"/>
  <c r="D96" i="6"/>
  <c r="D98" i="6"/>
  <c r="D100" i="6"/>
  <c r="D102" i="6"/>
  <c r="D103" i="6"/>
  <c r="D104" i="6"/>
  <c r="D106" i="6"/>
  <c r="D108" i="6"/>
  <c r="D110" i="6"/>
  <c r="D112" i="6"/>
  <c r="D113" i="6"/>
  <c r="D114" i="6"/>
  <c r="D116" i="6"/>
  <c r="D118" i="6"/>
  <c r="D120" i="6"/>
  <c r="D122" i="6"/>
  <c r="D123" i="6"/>
  <c r="D124" i="6"/>
  <c r="D126" i="6"/>
  <c r="D128" i="6"/>
  <c r="D130" i="6"/>
  <c r="D132" i="6"/>
  <c r="D133" i="6"/>
  <c r="D134" i="6"/>
  <c r="D136" i="6"/>
  <c r="D138" i="6"/>
  <c r="D140" i="6"/>
  <c r="D142" i="6"/>
  <c r="D144" i="6"/>
  <c r="D146" i="6"/>
  <c r="D148" i="6"/>
  <c r="D6" i="6"/>
  <c r="D4" i="6"/>
  <c r="D2" i="6"/>
  <c r="H6" i="1"/>
  <c r="J6" i="1" s="1"/>
  <c r="B5" i="6"/>
  <c r="B7" i="6"/>
  <c r="B9" i="6"/>
  <c r="B11" i="6"/>
  <c r="B13" i="6"/>
  <c r="B15" i="6"/>
  <c r="B17" i="6"/>
  <c r="B19" i="6"/>
  <c r="B21" i="6"/>
  <c r="B25" i="6"/>
  <c r="B27" i="6"/>
  <c r="B29" i="6"/>
  <c r="B31" i="6"/>
  <c r="B33" i="6"/>
  <c r="B35" i="6"/>
  <c r="B37" i="6"/>
  <c r="B39" i="6"/>
  <c r="B41" i="6"/>
  <c r="B45" i="6"/>
  <c r="B47" i="6"/>
  <c r="B49" i="6"/>
  <c r="B51" i="6"/>
  <c r="B53" i="6"/>
  <c r="B55" i="6"/>
  <c r="B57" i="6"/>
  <c r="B59" i="6"/>
  <c r="B61" i="6"/>
  <c r="B65" i="6"/>
  <c r="B67" i="6"/>
  <c r="B69" i="6"/>
  <c r="B71" i="6"/>
  <c r="B73" i="6"/>
  <c r="B75" i="6"/>
  <c r="B77" i="6"/>
  <c r="B79" i="6"/>
  <c r="B81" i="6"/>
  <c r="B83" i="6"/>
  <c r="B85" i="6"/>
  <c r="B87" i="6"/>
  <c r="B89" i="6"/>
  <c r="B91" i="6"/>
  <c r="B92" i="6"/>
  <c r="B93" i="6"/>
  <c r="B95" i="6"/>
  <c r="B97" i="6"/>
  <c r="B99" i="6"/>
  <c r="B101" i="6"/>
  <c r="B105" i="6"/>
  <c r="B107" i="6"/>
  <c r="B109" i="6"/>
  <c r="B111" i="6"/>
  <c r="B115" i="6"/>
  <c r="B117" i="6"/>
  <c r="B119" i="6"/>
  <c r="B121" i="6"/>
  <c r="B125" i="6"/>
  <c r="B127" i="6"/>
  <c r="B129" i="6"/>
  <c r="B131" i="6"/>
  <c r="B135" i="6"/>
  <c r="B137" i="6"/>
  <c r="B139" i="6"/>
  <c r="B141" i="6"/>
  <c r="B143" i="6"/>
  <c r="B145" i="6"/>
  <c r="B147" i="6"/>
  <c r="B149" i="6"/>
  <c r="B3" i="6"/>
  <c r="B6" i="6"/>
  <c r="B8" i="6"/>
  <c r="B10" i="6"/>
  <c r="B12" i="6"/>
  <c r="B14" i="6"/>
  <c r="B16" i="6"/>
  <c r="B18" i="6"/>
  <c r="B20" i="6"/>
  <c r="B22" i="6"/>
  <c r="B23" i="6"/>
  <c r="B24" i="6"/>
  <c r="B26" i="6"/>
  <c r="B28" i="6"/>
  <c r="B30" i="6"/>
  <c r="B32" i="6"/>
  <c r="B34" i="6"/>
  <c r="B36" i="6"/>
  <c r="B38" i="6"/>
  <c r="B40" i="6"/>
  <c r="B42" i="6"/>
  <c r="B43" i="6"/>
  <c r="B44" i="6"/>
  <c r="B46" i="6"/>
  <c r="B48" i="6"/>
  <c r="B50" i="6"/>
  <c r="B52" i="6"/>
  <c r="B54" i="6"/>
  <c r="B56" i="6"/>
  <c r="B58" i="6"/>
  <c r="B60" i="6"/>
  <c r="B62" i="6"/>
  <c r="B63" i="6"/>
  <c r="B64" i="6"/>
  <c r="B66" i="6"/>
  <c r="B68" i="6"/>
  <c r="B70" i="6"/>
  <c r="B72" i="6"/>
  <c r="B74" i="6"/>
  <c r="B76" i="6"/>
  <c r="B78" i="6"/>
  <c r="B80" i="6"/>
  <c r="B82" i="6"/>
  <c r="B84" i="6"/>
  <c r="B86" i="6"/>
  <c r="B88" i="6"/>
  <c r="B90" i="6"/>
  <c r="B94" i="6"/>
  <c r="B96" i="6"/>
  <c r="B98" i="6"/>
  <c r="B100" i="6"/>
  <c r="B102" i="6"/>
  <c r="B103" i="6"/>
  <c r="B104" i="6"/>
  <c r="B106" i="6"/>
  <c r="B108" i="6"/>
  <c r="B110" i="6"/>
  <c r="B112" i="6"/>
  <c r="B113" i="6"/>
  <c r="B114" i="6"/>
  <c r="B116" i="6"/>
  <c r="B118" i="6"/>
  <c r="B120" i="6"/>
  <c r="B122" i="6"/>
  <c r="B123" i="6"/>
  <c r="B124" i="6"/>
  <c r="B126" i="6"/>
  <c r="B128" i="6"/>
  <c r="B130" i="6"/>
  <c r="B132" i="6"/>
  <c r="B133" i="6"/>
  <c r="B134" i="6"/>
  <c r="B136" i="6"/>
  <c r="B138" i="6"/>
  <c r="B140" i="6"/>
  <c r="B142" i="6"/>
  <c r="B144" i="6"/>
  <c r="B146" i="6"/>
  <c r="B148" i="6"/>
  <c r="C12" i="6"/>
  <c r="C13" i="6"/>
  <c r="C22" i="6"/>
  <c r="C23" i="6"/>
  <c r="C32" i="6"/>
  <c r="C33" i="6"/>
  <c r="C42" i="6"/>
  <c r="C43" i="6"/>
  <c r="C53" i="6"/>
  <c r="C52" i="6"/>
  <c r="C62" i="6"/>
  <c r="C63" i="6"/>
  <c r="C72" i="6"/>
  <c r="C73" i="6"/>
  <c r="C82" i="6"/>
  <c r="C83" i="6"/>
  <c r="C92" i="6"/>
  <c r="C93" i="6"/>
  <c r="C102" i="6"/>
  <c r="C103" i="6"/>
  <c r="C112" i="6"/>
  <c r="C113" i="6"/>
  <c r="C122" i="6"/>
  <c r="C123" i="6"/>
  <c r="C132" i="6"/>
  <c r="C133" i="6"/>
  <c r="C143" i="6"/>
  <c r="C142" i="6"/>
  <c r="C3" i="6"/>
  <c r="H7" i="1"/>
  <c r="J7" i="1" s="1"/>
  <c r="D16" i="1"/>
  <c r="D15" i="1"/>
  <c r="C15" i="1"/>
  <c r="C16" i="1"/>
  <c r="C10" i="1"/>
  <c r="D10" i="1"/>
  <c r="E10" i="1"/>
  <c r="F10" i="1"/>
  <c r="G10" i="1"/>
  <c r="J8" i="1"/>
  <c r="H10" i="1" l="1"/>
  <c r="J10" i="1"/>
</calcChain>
</file>

<file path=xl/sharedStrings.xml><?xml version="1.0" encoding="utf-8"?>
<sst xmlns="http://schemas.openxmlformats.org/spreadsheetml/2006/main" count="835" uniqueCount="29">
  <si>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</si>
  <si>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</si>
  <si>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</si>
  <si>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</si>
  <si>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</si>
  <si>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</si>
  <si>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</si>
  <si>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</si>
  <si>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</si>
  <si>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</si>
  <si>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</si>
  <si>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</si>
  <si>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</si>
  <si>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</si>
  <si>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</si>
  <si>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</si>
  <si>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</si>
  <si>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</si>
  <si>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</si>
  <si>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</si>
  <si>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</si>
  <si>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</si>
  <si>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</si>
  <si>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Nombre d'achat</t>
  </si>
  <si>
    <t>Nombre Total d'achats</t>
  </si>
  <si>
    <t>Total des achats</t>
  </si>
  <si>
    <t>Nbre d'achat</t>
  </si>
  <si>
    <t>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</si>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</sst>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3" xfId="0" applyNumberFormat="1" applyFont="1" applyFill="1" applyBorder="1"/>
    <xf numFmtId="0" fontId="5" fillId="3" borderId="24" xfId="0" applyFont="1" applyFill="1" applyBorder="1" applyAlignment="1">
      <alignment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6" xfId="0" applyFont="1" applyFill="1" applyBorder="1"/>
    <xf numFmtId="0" fontId="2" fillId="6" borderId="18" xfId="0" applyFont="1" applyFill="1" applyBorder="1"/>
    <xf numFmtId="0" fontId="2" fillId="7" borderId="2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" fontId="2" fillId="7" borderId="12" xfId="0" applyNumberFormat="1" applyFont="1" applyFill="1" applyBorder="1"/>
    <xf numFmtId="4" fontId="2" fillId="7" borderId="21" xfId="0" applyNumberFormat="1" applyFont="1" applyFill="1" applyBorder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164" fontId="2" fillId="6" borderId="24" xfId="0" applyNumberFormat="1" applyFont="1" applyFill="1" applyBorder="1"/>
    <xf numFmtId="2" fontId="9" fillId="9" borderId="0" xfId="0" applyNumberFormat="1" applyFont="1" applyFill="1"/>
    <xf numFmtId="164" fontId="9" fillId="10" borderId="0" xfId="0" applyNumberFormat="1" applyFont="1" applyFill="1" applyAlignment="1">
      <alignment horizontal="right"/>
    </xf>
    <xf numFmtId="2" fontId="9" fillId="10" borderId="0" xfId="0" applyNumberFormat="1" applyFont="1" applyFill="1"/>
    <xf numFmtId="164" fontId="9" fillId="6" borderId="0" xfId="0" applyNumberFormat="1" applyFont="1" applyFill="1" applyAlignment="1">
      <alignment horizontal="right"/>
    </xf>
    <xf numFmtId="4" fontId="9" fillId="9" borderId="0" xfId="0" applyNumberFormat="1" applyFont="1" applyFill="1"/>
    <xf numFmtId="4" fontId="9" fillId="10" borderId="0" xfId="0" applyNumberFormat="1" applyFont="1" applyFill="1" applyAlignment="1">
      <alignment horizontal="right"/>
    </xf>
    <xf numFmtId="4" fontId="9" fillId="6" borderId="0" xfId="0" applyNumberFormat="1" applyFont="1" applyFill="1" applyAlignment="1">
      <alignment horizontal="right"/>
    </xf>
    <xf numFmtId="0" fontId="0" fillId="0" borderId="28" xfId="0" applyBorder="1"/>
    <xf numFmtId="0" fontId="7" fillId="2" borderId="2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6" fillId="0" borderId="28" xfId="0" applyFont="1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8" xfId="0" applyBorder="1"/>
    <xf numFmtId="0" fontId="0" fillId="0" borderId="0" xfId="0" applyBorder="1"/>
    <xf numFmtId="0" fontId="0" fillId="0" borderId="31" xfId="0" applyBorder="1"/>
    <xf numFmtId="0" fontId="0" fillId="0" borderId="34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35" xfId="0" applyNumberFormat="1" applyBorder="1"/>
    <xf numFmtId="2" fontId="0" fillId="0" borderId="34" xfId="0" applyNumberFormat="1" applyBorder="1"/>
    <xf numFmtId="2" fontId="2" fillId="10" borderId="35" xfId="0" applyNumberFormat="1" applyFont="1" applyFill="1" applyBorder="1"/>
    <xf numFmtId="2" fontId="2" fillId="6" borderId="37" xfId="0" applyNumberFormat="1" applyFont="1" applyFill="1" applyBorder="1"/>
    <xf numFmtId="2" fontId="2" fillId="10" borderId="36" xfId="0" applyNumberFormat="1" applyFont="1" applyFill="1" applyBorder="1"/>
    <xf numFmtId="2" fontId="2" fillId="6" borderId="36" xfId="0" applyNumberFormat="1" applyFont="1" applyFill="1" applyBorder="1"/>
    <xf numFmtId="0" fontId="0" fillId="0" borderId="39" xfId="0" applyBorder="1"/>
    <xf numFmtId="0" fontId="0" fillId="0" borderId="40" xfId="0" applyBorder="1"/>
    <xf numFmtId="0" fontId="2" fillId="9" borderId="40" xfId="0" applyFont="1" applyFill="1" applyBorder="1"/>
    <xf numFmtId="2" fontId="2" fillId="9" borderId="40" xfId="0" applyNumberFormat="1" applyFont="1" applyFill="1" applyBorder="1"/>
    <xf numFmtId="0" fontId="0" fillId="0" borderId="41" xfId="0" applyBorder="1"/>
    <xf numFmtId="2" fontId="0" fillId="0" borderId="31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0" xfId="0" applyNumberFormat="1" applyBorder="1"/>
    <xf numFmtId="2" fontId="0" fillId="0" borderId="42" xfId="0" applyNumberFormat="1" applyBorder="1"/>
    <xf numFmtId="2" fontId="0" fillId="0" borderId="33" xfId="0" applyNumberFormat="1" applyBorder="1"/>
    <xf numFmtId="2" fontId="0" fillId="0" borderId="41" xfId="0" applyNumberFormat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3" fillId="3" borderId="28" xfId="0" applyFont="1" applyFill="1" applyBorder="1" applyAlignment="1">
      <alignment horizontal="left" vertical="top"/>
    </xf>
    <xf numFmtId="0" fontId="6" fillId="0" borderId="28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156853067215766"/>
                  <c:y val="0.24014365570715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'Montant x temps'!$B$3:$B$662</c:f>
              <c:numCache>
                <c:formatCode>#,##0.00</c:formatCode>
                <c:ptCount val="6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'Montant x temps'!$C$3:$C$662</c:f>
              <c:numCache>
                <c:formatCode>_-* #\ ##0.00\ "€"_-;\-* #\ ##0.00\ "€"_-;_-* "-"??\ "€"_-;_-@</c:formatCode>
                <c:ptCount val="660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36.58</c:v>
                </c:pt>
                <c:pt idx="63">
                  <c:v>35.78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D7F-B52F-A65F3ECA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94224"/>
        <c:axId val="1713783408"/>
      </c:scatterChart>
      <c:valAx>
        <c:axId val="17137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passe sur le site ( en minutes 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83408"/>
        <c:crosses val="autoZero"/>
        <c:crossBetween val="midCat"/>
      </c:valAx>
      <c:valAx>
        <c:axId val="17137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Montnat du panier ( en euros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9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chiffre d'affaires</a:t>
            </a:r>
          </a:p>
        </c:rich>
      </c:tx>
      <c:layout>
        <c:manualLayout>
          <c:xMode val="edge"/>
          <c:yMode val="edge"/>
          <c:x val="0.29391768432952559"/>
          <c:y val="2.545743834526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'Évolution CA x catégorie'!$B$4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catégorie'!$C$4:$H$4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FCE-80A2-7E2A951C16CD}"/>
            </c:ext>
          </c:extLst>
        </c:ser>
        <c:ser>
          <c:idx val="1"/>
          <c:order val="1"/>
          <c:tx>
            <c:strRef>
              <c:f>'Évolution CA x catégorie'!$B$5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catégorie'!$C$5:$H$5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FCE-80A2-7E2A951C16CD}"/>
            </c:ext>
          </c:extLst>
        </c:ser>
        <c:ser>
          <c:idx val="2"/>
          <c:order val="2"/>
          <c:tx>
            <c:strRef>
              <c:f>'Évolution CA x catégorie'!$B$6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catégorie'!$C$6:$H$6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23042.73999999998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3-4FCE-80A2-7E2A951C16CD}"/>
            </c:ext>
          </c:extLst>
        </c:ser>
        <c:ser>
          <c:idx val="3"/>
          <c:order val="3"/>
          <c:tx>
            <c:strRef>
              <c:f>'Évolution CA x catégorie'!$B$7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'Évolution CA x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'Évolution CA x catégorie'!$C$7:$H$7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3-4FCE-80A2-7E2A951C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29392"/>
        <c:axId val="1654236880"/>
      </c:lineChart>
      <c:catAx>
        <c:axId val="16542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36880"/>
        <c:crosses val="autoZero"/>
        <c:auto val="1"/>
        <c:lblAlgn val="ctr"/>
        <c:lblOffset val="100"/>
        <c:noMultiLvlLbl val="0"/>
      </c:catAx>
      <c:valAx>
        <c:axId val="16542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Chiffre d'affaire</a:t>
            </a:r>
            <a:r>
              <a:rPr lang="en-US" baseline="0"/>
              <a:t> par categorie</a:t>
            </a:r>
            <a:endParaRPr lang="en-US"/>
          </a:p>
        </c:rich>
      </c:tx>
      <c:layout>
        <c:manualLayout>
          <c:xMode val="edge"/>
          <c:yMode val="edge"/>
          <c:x val="0.37655105973025049"/>
          <c:y val="2.0075284953126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 par catégorie'!$B$4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 par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'CA par catégorie'!$C$4:$H$4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A2A-8928-40326564DD74}"/>
            </c:ext>
          </c:extLst>
        </c:ser>
        <c:ser>
          <c:idx val="1"/>
          <c:order val="1"/>
          <c:tx>
            <c:strRef>
              <c:f>'CA par catégorie'!$B$5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 par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'CA par catégorie'!$C$5:$H$5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2-4A2A-8928-40326564DD74}"/>
            </c:ext>
          </c:extLst>
        </c:ser>
        <c:ser>
          <c:idx val="2"/>
          <c:order val="2"/>
          <c:tx>
            <c:strRef>
              <c:f>'CA par catégorie'!$B$6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6280016280016279E-3"/>
                  <c:y val="-2.8091172813924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E2-4A2A-8928-40326564D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 par catégorie'!$C$3:$H$3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'CA par catégorie'!$C$6:$H$6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2-4A2A-8928-40326564DD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76752"/>
        <c:axId val="727279664"/>
      </c:barChart>
      <c:catAx>
        <c:axId val="7272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9664"/>
        <c:crosses val="autoZero"/>
        <c:auto val="1"/>
        <c:lblAlgn val="ctr"/>
        <c:lblOffset val="100"/>
        <c:noMultiLvlLbl val="0"/>
      </c:catAx>
      <c:valAx>
        <c:axId val="727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142875</xdr:rowOff>
    </xdr:from>
    <xdr:to>
      <xdr:col>19</xdr:col>
      <xdr:colOff>333375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EF29D-68CC-4963-9A50-80CA6D538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7</xdr:row>
      <xdr:rowOff>190499</xdr:rowOff>
    </xdr:from>
    <xdr:to>
      <xdr:col>8</xdr:col>
      <xdr:colOff>133349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B4FB3-A9FA-4B75-ACCB-C82EBCFA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9</xdr:row>
      <xdr:rowOff>38099</xdr:rowOff>
    </xdr:from>
    <xdr:to>
      <xdr:col>17</xdr:col>
      <xdr:colOff>447674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0B4A-3434-4B10-9319-5764C156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sortState xmlns:xlrd2="http://schemas.microsoft.com/office/spreadsheetml/2017/richdata2" ref="A2:D661">
    <sortCondition ref="A1:A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H8" sqref="H8"/>
    </sheetView>
  </sheetViews>
  <sheetFormatPr defaultColWidth="11.5703125" defaultRowHeight="15" x14ac:dyDescent="0.25"/>
  <cols>
    <col min="1" max="1" width="11.5703125" style="31"/>
    <col min="2" max="2" width="18.42578125" style="31" customWidth="1"/>
    <col min="3" max="3" width="16.7109375" style="31" bestFit="1" customWidth="1"/>
    <col min="4" max="8" width="16.7109375" style="31" customWidth="1"/>
    <col min="9" max="9" width="11.5703125" style="31"/>
    <col min="10" max="10" width="16.7109375" style="31" customWidth="1"/>
    <col min="11" max="16384" width="11.5703125" style="31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90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90" t="s">
        <v>8</v>
      </c>
    </row>
    <row r="5" spans="2:10" ht="16.5" thickBot="1" x14ac:dyDescent="0.3">
      <c r="B5" s="91"/>
      <c r="C5" s="6"/>
      <c r="D5" s="7"/>
      <c r="E5" s="7"/>
      <c r="F5" s="7"/>
      <c r="G5" s="7"/>
      <c r="H5" s="8"/>
      <c r="I5" s="2"/>
      <c r="J5" s="91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SUMIFS(Table_1[Montant],Table_1[Categorie],"=bien de conso.")</f>
        <v>14763.899999999991</v>
      </c>
      <c r="I6" s="2"/>
      <c r="J6" s="45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SUMIFS(Table_1[Montant],Table_1[Categorie],"=nourriture")</f>
        <v>24898.819999999996</v>
      </c>
      <c r="I7" s="2"/>
      <c r="J7" s="46">
        <f>SUM(C7:H7)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v>0</v>
      </c>
      <c r="I8" s="2"/>
      <c r="J8" s="47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1" t="s">
        <v>12</v>
      </c>
      <c r="C10" s="22">
        <f t="shared" ref="C10:G10" si="0">SUM(C6:C8)</f>
        <v>27400</v>
      </c>
      <c r="D10" s="22">
        <f t="shared" si="0"/>
        <v>31279</v>
      </c>
      <c r="E10" s="22">
        <f t="shared" si="0"/>
        <v>34547</v>
      </c>
      <c r="F10" s="22">
        <f t="shared" si="0"/>
        <v>35946</v>
      </c>
      <c r="G10" s="22">
        <f t="shared" si="0"/>
        <v>35912</v>
      </c>
      <c r="H10" s="22">
        <f>SUM(H6:H8)</f>
        <v>39662.719999999987</v>
      </c>
      <c r="I10" s="2"/>
      <c r="J10" s="48">
        <f>SUM(J6:J8)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3" t="s">
        <v>13</v>
      </c>
      <c r="C14" s="24" t="s">
        <v>14</v>
      </c>
      <c r="D14" s="25" t="s">
        <v>15</v>
      </c>
      <c r="E14" s="2"/>
      <c r="F14" s="2"/>
      <c r="G14" s="26"/>
      <c r="H14" s="2"/>
      <c r="I14" s="2"/>
      <c r="J14" s="2"/>
    </row>
    <row r="15" spans="2:10" x14ac:dyDescent="0.25">
      <c r="B15" s="27" t="s">
        <v>16</v>
      </c>
      <c r="C15" s="28">
        <f>COUNTIF(Table_1[Temps d''achat],"&lt;4")</f>
        <v>47</v>
      </c>
      <c r="D15" s="43">
        <f>SUMIFS(Table_1[Montant],Table_1[Temps d''achat],"&lt;4")</f>
        <v>1562.7299999999996</v>
      </c>
      <c r="E15" s="2"/>
      <c r="F15" s="2"/>
      <c r="G15" s="2"/>
      <c r="H15" s="2"/>
      <c r="I15" s="2"/>
      <c r="J15" s="2"/>
    </row>
    <row r="16" spans="2:10" ht="15.75" thickBot="1" x14ac:dyDescent="0.3">
      <c r="B16" s="29" t="s">
        <v>17</v>
      </c>
      <c r="C16" s="30">
        <f>COUNTIF(Table_1[Temps d''achat],"&gt;9,50")</f>
        <v>91</v>
      </c>
      <c r="D16" s="44">
        <f>SUMIFS(Table_1[Montant],Table_1[Temps d''achat],"&gt;9,50")</f>
        <v>7577.3200000000015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D1" sqref="D1"/>
    </sheetView>
  </sheetViews>
  <sheetFormatPr defaultColWidth="11.42578125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13" customWidth="1"/>
    <col min="6" max="7" width="11.5703125" customWidth="1"/>
  </cols>
  <sheetData>
    <row r="1" spans="1:4" x14ac:dyDescent="0.25">
      <c r="A1" s="32" t="s">
        <v>18</v>
      </c>
      <c r="B1" s="33" t="s">
        <v>19</v>
      </c>
      <c r="C1" s="34" t="s">
        <v>20</v>
      </c>
      <c r="D1" s="32" t="s">
        <v>21</v>
      </c>
    </row>
    <row r="2" spans="1:4" x14ac:dyDescent="0.25">
      <c r="A2" s="39">
        <v>1</v>
      </c>
      <c r="B2" s="40">
        <v>1.8</v>
      </c>
      <c r="C2" s="41">
        <v>31.37</v>
      </c>
      <c r="D2" s="42" t="s">
        <v>10</v>
      </c>
    </row>
    <row r="3" spans="1:4" x14ac:dyDescent="0.25">
      <c r="A3" s="39">
        <v>1</v>
      </c>
      <c r="B3" s="40">
        <v>4.5599999999999996</v>
      </c>
      <c r="C3" s="41">
        <v>46.9</v>
      </c>
      <c r="D3" s="42" t="s">
        <v>22</v>
      </c>
    </row>
    <row r="4" spans="1:4" x14ac:dyDescent="0.25">
      <c r="A4" s="39">
        <v>1</v>
      </c>
      <c r="B4" s="40">
        <v>4.84</v>
      </c>
      <c r="C4" s="41">
        <v>37.46</v>
      </c>
      <c r="D4" s="42" t="s">
        <v>22</v>
      </c>
    </row>
    <row r="5" spans="1:4" x14ac:dyDescent="0.25">
      <c r="A5" s="39">
        <v>1</v>
      </c>
      <c r="B5" s="40">
        <v>5.45</v>
      </c>
      <c r="C5" s="41">
        <v>52.45</v>
      </c>
      <c r="D5" s="42" t="s">
        <v>22</v>
      </c>
    </row>
    <row r="6" spans="1:4" x14ac:dyDescent="0.25">
      <c r="A6" s="35">
        <v>1</v>
      </c>
      <c r="B6" s="36">
        <v>5.76</v>
      </c>
      <c r="C6" s="37">
        <v>36.57</v>
      </c>
      <c r="D6" s="38" t="s">
        <v>10</v>
      </c>
    </row>
    <row r="7" spans="1:4" x14ac:dyDescent="0.25">
      <c r="A7" s="35">
        <v>1</v>
      </c>
      <c r="B7" s="36">
        <v>6.73</v>
      </c>
      <c r="C7" s="37">
        <v>44.64</v>
      </c>
      <c r="D7" s="38" t="s">
        <v>10</v>
      </c>
    </row>
    <row r="8" spans="1:4" x14ac:dyDescent="0.25">
      <c r="A8" s="35">
        <v>1</v>
      </c>
      <c r="B8" s="36">
        <v>6.81</v>
      </c>
      <c r="C8" s="37">
        <v>64.599999999999994</v>
      </c>
      <c r="D8" s="51" t="s">
        <v>22</v>
      </c>
    </row>
    <row r="9" spans="1:4" x14ac:dyDescent="0.25">
      <c r="A9" s="35">
        <v>1</v>
      </c>
      <c r="B9" s="36">
        <v>7.93</v>
      </c>
      <c r="C9" s="37">
        <v>53.17</v>
      </c>
      <c r="D9" s="38" t="s">
        <v>10</v>
      </c>
    </row>
    <row r="10" spans="1:4" x14ac:dyDescent="0.25">
      <c r="A10" s="39">
        <v>1</v>
      </c>
      <c r="B10" s="40">
        <v>9.06</v>
      </c>
      <c r="C10" s="41">
        <v>67.66</v>
      </c>
      <c r="D10" s="42" t="s">
        <v>10</v>
      </c>
    </row>
    <row r="11" spans="1:4" x14ac:dyDescent="0.25">
      <c r="A11" s="35">
        <v>2</v>
      </c>
      <c r="B11" s="36">
        <v>3.3</v>
      </c>
      <c r="C11" s="37">
        <v>33.03</v>
      </c>
      <c r="D11" s="38" t="s">
        <v>10</v>
      </c>
    </row>
    <row r="12" spans="1:4" x14ac:dyDescent="0.25">
      <c r="A12" s="39">
        <v>2</v>
      </c>
      <c r="B12" s="40">
        <v>4.6399999999999997</v>
      </c>
      <c r="C12" s="41">
        <v>51.67</v>
      </c>
      <c r="D12" s="42" t="s">
        <v>22</v>
      </c>
    </row>
    <row r="13" spans="1:4" x14ac:dyDescent="0.25">
      <c r="A13" s="35">
        <v>2</v>
      </c>
      <c r="B13" s="36">
        <v>5.0999999999999996</v>
      </c>
      <c r="C13" s="37">
        <v>51</v>
      </c>
      <c r="D13" s="38" t="s">
        <v>10</v>
      </c>
    </row>
    <row r="14" spans="1:4" x14ac:dyDescent="0.25">
      <c r="A14" s="35">
        <v>2</v>
      </c>
      <c r="B14" s="36">
        <v>5.96</v>
      </c>
      <c r="C14" s="37">
        <v>80.31</v>
      </c>
      <c r="D14" s="38" t="s">
        <v>10</v>
      </c>
    </row>
    <row r="15" spans="1:4" x14ac:dyDescent="0.25">
      <c r="A15" s="39">
        <v>2</v>
      </c>
      <c r="B15" s="40">
        <v>6.03</v>
      </c>
      <c r="C15" s="41">
        <v>66.72</v>
      </c>
      <c r="D15" s="42" t="s">
        <v>10</v>
      </c>
    </row>
    <row r="16" spans="1:4" x14ac:dyDescent="0.25">
      <c r="A16" s="39">
        <v>2</v>
      </c>
      <c r="B16" s="40">
        <v>7.12</v>
      </c>
      <c r="C16" s="41">
        <v>89.46</v>
      </c>
      <c r="D16" s="42" t="s">
        <v>10</v>
      </c>
    </row>
    <row r="17" spans="1:4" x14ac:dyDescent="0.25">
      <c r="A17" s="35">
        <v>2</v>
      </c>
      <c r="B17" s="36">
        <v>7.76</v>
      </c>
      <c r="C17" s="37">
        <v>36.99</v>
      </c>
      <c r="D17" s="38" t="s">
        <v>10</v>
      </c>
    </row>
    <row r="18" spans="1:4" x14ac:dyDescent="0.25">
      <c r="A18" s="39">
        <v>2</v>
      </c>
      <c r="B18" s="40">
        <v>8.5399999999999991</v>
      </c>
      <c r="C18" s="41">
        <v>86.36</v>
      </c>
      <c r="D18" s="42" t="s">
        <v>10</v>
      </c>
    </row>
    <row r="19" spans="1:4" x14ac:dyDescent="0.25">
      <c r="A19" s="39">
        <v>2</v>
      </c>
      <c r="B19" s="40">
        <v>9.4600000000000009</v>
      </c>
      <c r="C19" s="41">
        <v>90.99</v>
      </c>
      <c r="D19" s="42" t="s">
        <v>22</v>
      </c>
    </row>
    <row r="20" spans="1:4" x14ac:dyDescent="0.25">
      <c r="A20" s="39">
        <v>2</v>
      </c>
      <c r="B20" s="40">
        <v>9.73</v>
      </c>
      <c r="C20" s="41">
        <v>94.71</v>
      </c>
      <c r="D20" s="42" t="s">
        <v>10</v>
      </c>
    </row>
    <row r="21" spans="1:4" x14ac:dyDescent="0.25">
      <c r="A21" s="35">
        <v>2</v>
      </c>
      <c r="B21" s="36">
        <v>10.7</v>
      </c>
      <c r="C21" s="37">
        <v>99.73</v>
      </c>
      <c r="D21" s="38" t="s">
        <v>10</v>
      </c>
    </row>
    <row r="22" spans="1:4" x14ac:dyDescent="0.25">
      <c r="A22" s="39">
        <v>2</v>
      </c>
      <c r="B22" s="40">
        <v>12.4</v>
      </c>
      <c r="C22" s="41">
        <v>90.66</v>
      </c>
      <c r="D22" s="42" t="s">
        <v>10</v>
      </c>
    </row>
    <row r="23" spans="1:4" x14ac:dyDescent="0.25">
      <c r="A23" s="35">
        <v>3</v>
      </c>
      <c r="B23" s="36">
        <v>5.0999999999999996</v>
      </c>
      <c r="C23" s="37">
        <v>38.1</v>
      </c>
      <c r="D23" s="38" t="s">
        <v>10</v>
      </c>
    </row>
    <row r="24" spans="1:4" x14ac:dyDescent="0.25">
      <c r="A24" s="35">
        <v>3</v>
      </c>
      <c r="B24" s="36">
        <v>5.44</v>
      </c>
      <c r="C24" s="37">
        <v>47.04</v>
      </c>
      <c r="D24" s="38" t="s">
        <v>10</v>
      </c>
    </row>
    <row r="25" spans="1:4" x14ac:dyDescent="0.25">
      <c r="A25" s="35">
        <v>3</v>
      </c>
      <c r="B25" s="36">
        <v>5.63</v>
      </c>
      <c r="C25" s="37">
        <v>51.14</v>
      </c>
      <c r="D25" s="38" t="s">
        <v>22</v>
      </c>
    </row>
    <row r="26" spans="1:4" x14ac:dyDescent="0.25">
      <c r="A26" s="35">
        <v>3</v>
      </c>
      <c r="B26" s="36">
        <v>6.22</v>
      </c>
      <c r="C26" s="37">
        <v>51.33</v>
      </c>
      <c r="D26" s="38" t="s">
        <v>22</v>
      </c>
    </row>
    <row r="27" spans="1:4" x14ac:dyDescent="0.25">
      <c r="A27" s="39">
        <v>3</v>
      </c>
      <c r="B27" s="40">
        <v>7.71</v>
      </c>
      <c r="C27" s="41">
        <v>67.36</v>
      </c>
      <c r="D27" s="42" t="s">
        <v>22</v>
      </c>
    </row>
    <row r="28" spans="1:4" x14ac:dyDescent="0.25">
      <c r="A28" s="39">
        <v>3</v>
      </c>
      <c r="B28" s="40">
        <v>8.1199999999999992</v>
      </c>
      <c r="C28" s="41">
        <v>72.25</v>
      </c>
      <c r="D28" s="42" t="s">
        <v>22</v>
      </c>
    </row>
    <row r="29" spans="1:4" x14ac:dyDescent="0.25">
      <c r="A29" s="39">
        <v>3</v>
      </c>
      <c r="B29" s="40">
        <v>8.93</v>
      </c>
      <c r="C29" s="41">
        <v>118.54</v>
      </c>
      <c r="D29" s="42" t="s">
        <v>22</v>
      </c>
    </row>
    <row r="30" spans="1:4" x14ac:dyDescent="0.25">
      <c r="A30" s="35">
        <v>3</v>
      </c>
      <c r="B30" s="36">
        <v>9.23</v>
      </c>
      <c r="C30" s="37">
        <v>94.26</v>
      </c>
      <c r="D30" s="38" t="s">
        <v>10</v>
      </c>
    </row>
    <row r="31" spans="1:4" x14ac:dyDescent="0.25">
      <c r="A31" s="39">
        <v>3</v>
      </c>
      <c r="B31" s="40">
        <v>12</v>
      </c>
      <c r="C31" s="41">
        <v>95.73</v>
      </c>
      <c r="D31" s="42" t="s">
        <v>10</v>
      </c>
    </row>
    <row r="32" spans="1:4" x14ac:dyDescent="0.25">
      <c r="A32" s="39">
        <v>4</v>
      </c>
      <c r="B32" s="40">
        <v>5.12</v>
      </c>
      <c r="C32" s="41">
        <v>63.38</v>
      </c>
      <c r="D32" s="42" t="s">
        <v>22</v>
      </c>
    </row>
    <row r="33" spans="1:4" x14ac:dyDescent="0.25">
      <c r="A33" s="35">
        <v>4</v>
      </c>
      <c r="B33" s="36">
        <v>5.83</v>
      </c>
      <c r="C33" s="37">
        <v>56.59</v>
      </c>
      <c r="D33" s="38" t="s">
        <v>10</v>
      </c>
    </row>
    <row r="34" spans="1:4" x14ac:dyDescent="0.25">
      <c r="A34" s="39">
        <v>4</v>
      </c>
      <c r="B34" s="40">
        <v>7.06</v>
      </c>
      <c r="C34" s="41">
        <v>40.79</v>
      </c>
      <c r="D34" s="42" t="s">
        <v>10</v>
      </c>
    </row>
    <row r="35" spans="1:4" x14ac:dyDescent="0.25">
      <c r="A35" s="39">
        <v>4</v>
      </c>
      <c r="B35" s="40">
        <v>9.42</v>
      </c>
      <c r="C35" s="41">
        <v>75.459999999999994</v>
      </c>
      <c r="D35" s="42" t="s">
        <v>22</v>
      </c>
    </row>
    <row r="36" spans="1:4" x14ac:dyDescent="0.25">
      <c r="A36" s="35">
        <v>4</v>
      </c>
      <c r="B36" s="36">
        <v>9.86</v>
      </c>
      <c r="C36" s="37">
        <v>72.349999999999994</v>
      </c>
      <c r="D36" s="38" t="s">
        <v>10</v>
      </c>
    </row>
    <row r="37" spans="1:4" x14ac:dyDescent="0.25">
      <c r="A37" s="39">
        <v>4</v>
      </c>
      <c r="B37" s="40">
        <v>10.4</v>
      </c>
      <c r="C37" s="41">
        <v>103.09</v>
      </c>
      <c r="D37" s="42" t="s">
        <v>10</v>
      </c>
    </row>
    <row r="38" spans="1:4" x14ac:dyDescent="0.25">
      <c r="A38" s="39">
        <v>5</v>
      </c>
      <c r="B38" s="40">
        <v>1.5</v>
      </c>
      <c r="C38" s="41">
        <v>22.81</v>
      </c>
      <c r="D38" s="42" t="s">
        <v>10</v>
      </c>
    </row>
    <row r="39" spans="1:4" x14ac:dyDescent="0.25">
      <c r="A39" s="35">
        <v>5</v>
      </c>
      <c r="B39" s="36">
        <v>4.04</v>
      </c>
      <c r="C39" s="37">
        <v>51.67</v>
      </c>
      <c r="D39" s="38" t="s">
        <v>10</v>
      </c>
    </row>
    <row r="40" spans="1:4" x14ac:dyDescent="0.25">
      <c r="A40" s="39">
        <v>5</v>
      </c>
      <c r="B40" s="40">
        <v>4.24</v>
      </c>
      <c r="C40" s="41">
        <v>57.95</v>
      </c>
      <c r="D40" s="42" t="s">
        <v>10</v>
      </c>
    </row>
    <row r="41" spans="1:4" x14ac:dyDescent="0.25">
      <c r="A41" s="35">
        <v>5</v>
      </c>
      <c r="B41" s="36">
        <v>5.43</v>
      </c>
      <c r="C41" s="37">
        <v>39.72</v>
      </c>
      <c r="D41" s="38" t="s">
        <v>22</v>
      </c>
    </row>
    <row r="42" spans="1:4" x14ac:dyDescent="0.25">
      <c r="A42" s="39">
        <v>5</v>
      </c>
      <c r="B42" s="40">
        <v>5.73</v>
      </c>
      <c r="C42" s="41">
        <v>71.98</v>
      </c>
      <c r="D42" s="42" t="s">
        <v>10</v>
      </c>
    </row>
    <row r="43" spans="1:4" x14ac:dyDescent="0.25">
      <c r="A43" s="39">
        <v>5</v>
      </c>
      <c r="B43" s="40">
        <v>6.8</v>
      </c>
      <c r="C43" s="41">
        <v>61.9</v>
      </c>
      <c r="D43" s="42" t="s">
        <v>10</v>
      </c>
    </row>
    <row r="44" spans="1:4" x14ac:dyDescent="0.25">
      <c r="A44" s="35">
        <v>5</v>
      </c>
      <c r="B44" s="36">
        <v>6.85</v>
      </c>
      <c r="C44" s="37">
        <v>54.74</v>
      </c>
      <c r="D44" s="38" t="s">
        <v>10</v>
      </c>
    </row>
    <row r="45" spans="1:4" x14ac:dyDescent="0.25">
      <c r="A45" s="35">
        <v>5</v>
      </c>
      <c r="B45" s="36">
        <v>7.28</v>
      </c>
      <c r="C45" s="37">
        <v>62.93</v>
      </c>
      <c r="D45" s="38" t="s">
        <v>22</v>
      </c>
    </row>
    <row r="46" spans="1:4" x14ac:dyDescent="0.25">
      <c r="A46" s="39">
        <v>5</v>
      </c>
      <c r="B46" s="40">
        <v>7.29</v>
      </c>
      <c r="C46" s="41">
        <v>36.71</v>
      </c>
      <c r="D46" s="42" t="s">
        <v>10</v>
      </c>
    </row>
    <row r="47" spans="1:4" x14ac:dyDescent="0.25">
      <c r="A47" s="39">
        <v>5</v>
      </c>
      <c r="B47" s="40">
        <v>7.66</v>
      </c>
      <c r="C47" s="41">
        <v>69.099999999999994</v>
      </c>
      <c r="D47" s="42" t="s">
        <v>10</v>
      </c>
    </row>
    <row r="48" spans="1:4" x14ac:dyDescent="0.25">
      <c r="A48" s="39">
        <v>5</v>
      </c>
      <c r="B48" s="40">
        <v>8.2200000000000006</v>
      </c>
      <c r="C48" s="41">
        <v>60.49</v>
      </c>
      <c r="D48" s="42" t="s">
        <v>22</v>
      </c>
    </row>
    <row r="49" spans="1:4" x14ac:dyDescent="0.25">
      <c r="A49" s="39">
        <v>5</v>
      </c>
      <c r="B49" s="40">
        <v>8.52</v>
      </c>
      <c r="C49" s="41">
        <v>66.650000000000006</v>
      </c>
      <c r="D49" s="42" t="s">
        <v>10</v>
      </c>
    </row>
    <row r="50" spans="1:4" x14ac:dyDescent="0.25">
      <c r="A50" s="35">
        <v>5</v>
      </c>
      <c r="B50" s="36">
        <v>8.68</v>
      </c>
      <c r="C50" s="37">
        <v>87.01</v>
      </c>
      <c r="D50" s="38" t="s">
        <v>10</v>
      </c>
    </row>
    <row r="51" spans="1:4" x14ac:dyDescent="0.25">
      <c r="A51" s="39">
        <v>6</v>
      </c>
      <c r="B51" s="40">
        <v>1.8</v>
      </c>
      <c r="C51" s="41">
        <v>67.260000000000005</v>
      </c>
      <c r="D51" s="42" t="s">
        <v>10</v>
      </c>
    </row>
    <row r="52" spans="1:4" x14ac:dyDescent="0.25">
      <c r="A52" s="39">
        <v>6</v>
      </c>
      <c r="B52" s="40">
        <v>2.5</v>
      </c>
      <c r="C52" s="41">
        <v>38.9</v>
      </c>
      <c r="D52" s="42" t="s">
        <v>10</v>
      </c>
    </row>
    <row r="53" spans="1:4" x14ac:dyDescent="0.25">
      <c r="A53" s="39">
        <v>6</v>
      </c>
      <c r="B53" s="40">
        <v>4.68</v>
      </c>
      <c r="C53" s="41">
        <v>9.23</v>
      </c>
      <c r="D53" s="42" t="s">
        <v>22</v>
      </c>
    </row>
    <row r="54" spans="1:4" x14ac:dyDescent="0.25">
      <c r="A54" s="35">
        <v>6</v>
      </c>
      <c r="B54" s="36">
        <v>4.78</v>
      </c>
      <c r="C54" s="37">
        <v>62.92</v>
      </c>
      <c r="D54" s="38" t="s">
        <v>22</v>
      </c>
    </row>
    <row r="55" spans="1:4" x14ac:dyDescent="0.25">
      <c r="A55" s="35">
        <v>6</v>
      </c>
      <c r="B55" s="36">
        <v>6.34</v>
      </c>
      <c r="C55" s="37">
        <v>52.36</v>
      </c>
      <c r="D55" s="38" t="s">
        <v>22</v>
      </c>
    </row>
    <row r="56" spans="1:4" x14ac:dyDescent="0.25">
      <c r="A56" s="39">
        <v>6</v>
      </c>
      <c r="B56" s="40">
        <v>7.33</v>
      </c>
      <c r="C56" s="41">
        <v>71.599999999999994</v>
      </c>
      <c r="D56" s="42" t="s">
        <v>10</v>
      </c>
    </row>
    <row r="57" spans="1:4" x14ac:dyDescent="0.25">
      <c r="A57" s="39">
        <v>6</v>
      </c>
      <c r="B57" s="40">
        <v>7.52</v>
      </c>
      <c r="C57" s="41">
        <v>63.74</v>
      </c>
      <c r="D57" s="42" t="s">
        <v>22</v>
      </c>
    </row>
    <row r="58" spans="1:4" x14ac:dyDescent="0.25">
      <c r="A58" s="39">
        <v>6</v>
      </c>
      <c r="B58" s="40">
        <v>8.98</v>
      </c>
      <c r="C58" s="41">
        <v>72.540000000000006</v>
      </c>
      <c r="D58" s="42" t="s">
        <v>22</v>
      </c>
    </row>
    <row r="59" spans="1:4" x14ac:dyDescent="0.25">
      <c r="A59" s="39">
        <v>6</v>
      </c>
      <c r="B59" s="40">
        <v>9.0500000000000007</v>
      </c>
      <c r="C59" s="41">
        <v>77.84</v>
      </c>
      <c r="D59" s="42" t="s">
        <v>22</v>
      </c>
    </row>
    <row r="60" spans="1:4" x14ac:dyDescent="0.25">
      <c r="A60" s="35">
        <v>6</v>
      </c>
      <c r="B60" s="36">
        <v>9.33</v>
      </c>
      <c r="C60" s="37">
        <v>70.38</v>
      </c>
      <c r="D60" s="38" t="s">
        <v>10</v>
      </c>
    </row>
    <row r="61" spans="1:4" x14ac:dyDescent="0.25">
      <c r="A61" s="39">
        <v>7</v>
      </c>
      <c r="B61" s="40">
        <v>3.9</v>
      </c>
      <c r="C61" s="41">
        <v>11.95</v>
      </c>
      <c r="D61" s="42" t="s">
        <v>10</v>
      </c>
    </row>
    <row r="62" spans="1:4" x14ac:dyDescent="0.25">
      <c r="A62" s="39">
        <v>7</v>
      </c>
      <c r="B62" s="40">
        <v>4.0599999999999996</v>
      </c>
      <c r="C62" s="41">
        <v>21.98</v>
      </c>
      <c r="D62" s="42" t="s">
        <v>10</v>
      </c>
    </row>
    <row r="63" spans="1:4" x14ac:dyDescent="0.25">
      <c r="A63" s="39">
        <v>7</v>
      </c>
      <c r="B63" s="40">
        <v>4.3899999999999997</v>
      </c>
      <c r="C63" s="41">
        <v>20.170000000000002</v>
      </c>
      <c r="D63" s="42" t="s">
        <v>10</v>
      </c>
    </row>
    <row r="64" spans="1:4" x14ac:dyDescent="0.25">
      <c r="A64" s="39">
        <v>7</v>
      </c>
      <c r="B64" s="40">
        <v>4.4400000000000004</v>
      </c>
      <c r="C64" s="41">
        <v>76.47</v>
      </c>
      <c r="D64" s="42" t="s">
        <v>22</v>
      </c>
    </row>
    <row r="65" spans="1:4" x14ac:dyDescent="0.25">
      <c r="A65" s="39">
        <v>7</v>
      </c>
      <c r="B65" s="40">
        <v>5.36</v>
      </c>
      <c r="C65" s="41">
        <v>66.86</v>
      </c>
      <c r="D65" s="42" t="s">
        <v>22</v>
      </c>
    </row>
    <row r="66" spans="1:4" x14ac:dyDescent="0.25">
      <c r="A66" s="39">
        <v>7</v>
      </c>
      <c r="B66" s="40">
        <v>5.66</v>
      </c>
      <c r="C66" s="41">
        <v>56.39</v>
      </c>
      <c r="D66" s="42" t="s">
        <v>10</v>
      </c>
    </row>
    <row r="67" spans="1:4" x14ac:dyDescent="0.25">
      <c r="A67" s="39">
        <v>7</v>
      </c>
      <c r="B67" s="40">
        <v>5.84</v>
      </c>
      <c r="C67" s="41">
        <v>40.15</v>
      </c>
      <c r="D67" s="42" t="s">
        <v>10</v>
      </c>
    </row>
    <row r="68" spans="1:4" x14ac:dyDescent="0.25">
      <c r="A68" s="39">
        <v>7</v>
      </c>
      <c r="B68" s="40">
        <v>6.43</v>
      </c>
      <c r="C68" s="41">
        <v>54.95</v>
      </c>
      <c r="D68" s="42" t="s">
        <v>22</v>
      </c>
    </row>
    <row r="69" spans="1:4" x14ac:dyDescent="0.25">
      <c r="A69" s="39">
        <v>7</v>
      </c>
      <c r="B69" s="40">
        <v>6.99</v>
      </c>
      <c r="C69" s="41">
        <v>57.18</v>
      </c>
      <c r="D69" s="42" t="s">
        <v>10</v>
      </c>
    </row>
    <row r="70" spans="1:4" x14ac:dyDescent="0.25">
      <c r="A70" s="35">
        <v>7</v>
      </c>
      <c r="B70" s="36">
        <v>7.45</v>
      </c>
      <c r="C70" s="37">
        <v>57.16</v>
      </c>
      <c r="D70" s="38" t="s">
        <v>22</v>
      </c>
    </row>
    <row r="71" spans="1:4" x14ac:dyDescent="0.25">
      <c r="A71" s="39">
        <v>7</v>
      </c>
      <c r="B71" s="40">
        <v>7.75</v>
      </c>
      <c r="C71" s="41">
        <v>54.28</v>
      </c>
      <c r="D71" s="42" t="s">
        <v>22</v>
      </c>
    </row>
    <row r="72" spans="1:4" x14ac:dyDescent="0.25">
      <c r="A72" s="35">
        <v>7</v>
      </c>
      <c r="B72" s="36">
        <v>7.91</v>
      </c>
      <c r="C72" s="37">
        <v>66.209999999999994</v>
      </c>
      <c r="D72" s="38" t="s">
        <v>22</v>
      </c>
    </row>
    <row r="73" spans="1:4" x14ac:dyDescent="0.25">
      <c r="A73" s="39">
        <v>7</v>
      </c>
      <c r="B73" s="40">
        <v>8.17</v>
      </c>
      <c r="C73" s="41">
        <v>65.260000000000005</v>
      </c>
      <c r="D73" s="42" t="s">
        <v>10</v>
      </c>
    </row>
    <row r="74" spans="1:4" x14ac:dyDescent="0.25">
      <c r="A74" s="35">
        <v>7</v>
      </c>
      <c r="B74" s="36">
        <v>8.9600000000000009</v>
      </c>
      <c r="C74" s="37">
        <v>79.349999999999994</v>
      </c>
      <c r="D74" s="38" t="s">
        <v>22</v>
      </c>
    </row>
    <row r="75" spans="1:4" x14ac:dyDescent="0.25">
      <c r="A75" s="39">
        <v>7</v>
      </c>
      <c r="B75" s="40">
        <v>9.5</v>
      </c>
      <c r="C75" s="41">
        <v>47.91</v>
      </c>
      <c r="D75" s="42" t="s">
        <v>10</v>
      </c>
    </row>
    <row r="76" spans="1:4" x14ac:dyDescent="0.25">
      <c r="A76" s="35">
        <v>7</v>
      </c>
      <c r="B76" s="36">
        <v>9.9499999999999993</v>
      </c>
      <c r="C76" s="37">
        <v>80.989999999999995</v>
      </c>
      <c r="D76" s="38" t="s">
        <v>22</v>
      </c>
    </row>
    <row r="77" spans="1:4" x14ac:dyDescent="0.25">
      <c r="A77" s="35">
        <v>8</v>
      </c>
      <c r="B77" s="36">
        <v>4.22</v>
      </c>
      <c r="C77" s="37">
        <v>52.93</v>
      </c>
      <c r="D77" s="38" t="s">
        <v>10</v>
      </c>
    </row>
    <row r="78" spans="1:4" x14ac:dyDescent="0.25">
      <c r="A78" s="35">
        <v>8</v>
      </c>
      <c r="B78" s="36">
        <v>4.62</v>
      </c>
      <c r="C78" s="37">
        <v>24.61</v>
      </c>
      <c r="D78" s="38" t="s">
        <v>10</v>
      </c>
    </row>
    <row r="79" spans="1:4" x14ac:dyDescent="0.25">
      <c r="A79" s="35">
        <v>8</v>
      </c>
      <c r="B79" s="36">
        <v>4.87</v>
      </c>
      <c r="C79" s="37">
        <v>53.52</v>
      </c>
      <c r="D79" s="38" t="s">
        <v>10</v>
      </c>
    </row>
    <row r="80" spans="1:4" x14ac:dyDescent="0.25">
      <c r="A80" s="35">
        <v>8</v>
      </c>
      <c r="B80" s="36">
        <v>5.64</v>
      </c>
      <c r="C80" s="37">
        <v>46.17</v>
      </c>
      <c r="D80" s="38" t="s">
        <v>22</v>
      </c>
    </row>
    <row r="81" spans="1:4" x14ac:dyDescent="0.25">
      <c r="A81" s="35">
        <v>8</v>
      </c>
      <c r="B81" s="36">
        <v>6.67</v>
      </c>
      <c r="C81" s="37">
        <v>50.18</v>
      </c>
      <c r="D81" s="38" t="s">
        <v>10</v>
      </c>
    </row>
    <row r="82" spans="1:4" x14ac:dyDescent="0.25">
      <c r="A82" s="39">
        <v>8</v>
      </c>
      <c r="B82" s="40">
        <v>8.39</v>
      </c>
      <c r="C82" s="41">
        <v>89.98</v>
      </c>
      <c r="D82" s="42" t="s">
        <v>22</v>
      </c>
    </row>
    <row r="83" spans="1:4" x14ac:dyDescent="0.25">
      <c r="A83" s="35">
        <v>8</v>
      </c>
      <c r="B83" s="36">
        <v>9.1999999999999993</v>
      </c>
      <c r="C83" s="37">
        <v>73.45</v>
      </c>
      <c r="D83" s="38" t="s">
        <v>10</v>
      </c>
    </row>
    <row r="84" spans="1:4" x14ac:dyDescent="0.25">
      <c r="A84" s="39">
        <v>8</v>
      </c>
      <c r="B84" s="40">
        <v>9.25</v>
      </c>
      <c r="C84" s="41">
        <v>55.73</v>
      </c>
      <c r="D84" s="42" t="s">
        <v>10</v>
      </c>
    </row>
    <row r="85" spans="1:4" x14ac:dyDescent="0.25">
      <c r="A85" s="35">
        <v>8</v>
      </c>
      <c r="B85" s="36">
        <v>9.66</v>
      </c>
      <c r="C85" s="37">
        <v>63.34</v>
      </c>
      <c r="D85" s="38" t="s">
        <v>10</v>
      </c>
    </row>
    <row r="86" spans="1:4" x14ac:dyDescent="0.25">
      <c r="A86" s="39">
        <v>9</v>
      </c>
      <c r="B86" s="40">
        <v>2.1</v>
      </c>
      <c r="C86" s="41">
        <v>22.59</v>
      </c>
      <c r="D86" s="42" t="s">
        <v>10</v>
      </c>
    </row>
    <row r="87" spans="1:4" x14ac:dyDescent="0.25">
      <c r="A87" s="35">
        <v>9</v>
      </c>
      <c r="B87" s="36">
        <v>2.2999999999999998</v>
      </c>
      <c r="C87" s="37">
        <v>51.99</v>
      </c>
      <c r="D87" s="38" t="s">
        <v>10</v>
      </c>
    </row>
    <row r="88" spans="1:4" x14ac:dyDescent="0.25">
      <c r="A88" s="35">
        <v>9</v>
      </c>
      <c r="B88" s="36">
        <v>3.5</v>
      </c>
      <c r="C88" s="37">
        <v>51.98</v>
      </c>
      <c r="D88" s="38" t="s">
        <v>10</v>
      </c>
    </row>
    <row r="89" spans="1:4" x14ac:dyDescent="0.25">
      <c r="A89" s="39">
        <v>9</v>
      </c>
      <c r="B89" s="40">
        <v>4.3</v>
      </c>
      <c r="C89" s="41">
        <v>50.74</v>
      </c>
      <c r="D89" s="42" t="s">
        <v>22</v>
      </c>
    </row>
    <row r="90" spans="1:4" x14ac:dyDescent="0.25">
      <c r="A90" s="35">
        <v>9</v>
      </c>
      <c r="B90" s="36">
        <v>4.4400000000000004</v>
      </c>
      <c r="C90" s="37">
        <v>34.409999999999997</v>
      </c>
      <c r="D90" s="38" t="s">
        <v>10</v>
      </c>
    </row>
    <row r="91" spans="1:4" x14ac:dyDescent="0.25">
      <c r="A91" s="39">
        <v>9</v>
      </c>
      <c r="B91" s="40">
        <v>4.46</v>
      </c>
      <c r="C91" s="41">
        <v>30.81</v>
      </c>
      <c r="D91" s="42" t="s">
        <v>10</v>
      </c>
    </row>
    <row r="92" spans="1:4" x14ac:dyDescent="0.25">
      <c r="A92" s="39">
        <v>9</v>
      </c>
      <c r="B92" s="40">
        <v>5.47</v>
      </c>
      <c r="C92" s="41">
        <v>45.76</v>
      </c>
      <c r="D92" s="42" t="s">
        <v>22</v>
      </c>
    </row>
    <row r="93" spans="1:4" x14ac:dyDescent="0.25">
      <c r="A93" s="35">
        <v>9</v>
      </c>
      <c r="B93" s="36">
        <v>5.67</v>
      </c>
      <c r="C93" s="37">
        <v>50.27</v>
      </c>
      <c r="D93" s="38" t="s">
        <v>22</v>
      </c>
    </row>
    <row r="94" spans="1:4" x14ac:dyDescent="0.25">
      <c r="A94" s="35">
        <v>9</v>
      </c>
      <c r="B94" s="36">
        <v>5.68</v>
      </c>
      <c r="C94" s="37">
        <v>47.5</v>
      </c>
      <c r="D94" s="38" t="s">
        <v>10</v>
      </c>
    </row>
    <row r="95" spans="1:4" x14ac:dyDescent="0.25">
      <c r="A95" s="35">
        <v>9</v>
      </c>
      <c r="B95" s="36">
        <v>6.5</v>
      </c>
      <c r="C95" s="37">
        <v>76.010000000000005</v>
      </c>
      <c r="D95" s="38" t="s">
        <v>22</v>
      </c>
    </row>
    <row r="96" spans="1:4" x14ac:dyDescent="0.25">
      <c r="A96" s="35">
        <v>9</v>
      </c>
      <c r="B96" s="36">
        <v>6.7</v>
      </c>
      <c r="C96" s="37">
        <v>47.74</v>
      </c>
      <c r="D96" s="38" t="s">
        <v>10</v>
      </c>
    </row>
    <row r="97" spans="1:4" x14ac:dyDescent="0.25">
      <c r="A97" s="35">
        <v>9</v>
      </c>
      <c r="B97" s="36">
        <v>6.81</v>
      </c>
      <c r="C97" s="37">
        <v>70.040000000000006</v>
      </c>
      <c r="D97" s="38" t="s">
        <v>10</v>
      </c>
    </row>
    <row r="98" spans="1:4" x14ac:dyDescent="0.25">
      <c r="A98" s="35">
        <v>9</v>
      </c>
      <c r="B98" s="36">
        <v>8.1199999999999992</v>
      </c>
      <c r="C98" s="37">
        <v>89.07</v>
      </c>
      <c r="D98" s="38" t="s">
        <v>10</v>
      </c>
    </row>
    <row r="99" spans="1:4" x14ac:dyDescent="0.25">
      <c r="A99" s="35">
        <v>9</v>
      </c>
      <c r="B99" s="36">
        <v>9.23</v>
      </c>
      <c r="C99" s="37">
        <v>82.68</v>
      </c>
      <c r="D99" s="38" t="s">
        <v>10</v>
      </c>
    </row>
    <row r="100" spans="1:4" x14ac:dyDescent="0.25">
      <c r="A100" s="35">
        <v>9</v>
      </c>
      <c r="B100" s="36">
        <v>9.57</v>
      </c>
      <c r="C100" s="37">
        <v>80.03</v>
      </c>
      <c r="D100" s="38" t="s">
        <v>10</v>
      </c>
    </row>
    <row r="101" spans="1:4" x14ac:dyDescent="0.25">
      <c r="A101" s="39">
        <v>9</v>
      </c>
      <c r="B101" s="40">
        <v>9.9600000000000009</v>
      </c>
      <c r="C101" s="41">
        <v>50.61</v>
      </c>
      <c r="D101" s="42" t="s">
        <v>22</v>
      </c>
    </row>
    <row r="102" spans="1:4" x14ac:dyDescent="0.25">
      <c r="A102" s="35">
        <v>10</v>
      </c>
      <c r="B102" s="36">
        <v>4.26</v>
      </c>
      <c r="C102" s="37">
        <v>43.55</v>
      </c>
      <c r="D102" s="38" t="s">
        <v>10</v>
      </c>
    </row>
    <row r="103" spans="1:4" x14ac:dyDescent="0.25">
      <c r="A103" s="35">
        <v>10</v>
      </c>
      <c r="B103" s="36">
        <v>4.8</v>
      </c>
      <c r="C103" s="37">
        <v>29.99</v>
      </c>
      <c r="D103" s="38" t="s">
        <v>10</v>
      </c>
    </row>
    <row r="104" spans="1:4" x14ac:dyDescent="0.25">
      <c r="A104" s="35">
        <v>10</v>
      </c>
      <c r="B104" s="36">
        <v>5.46</v>
      </c>
      <c r="C104" s="37">
        <v>21.46</v>
      </c>
      <c r="D104" s="38" t="s">
        <v>22</v>
      </c>
    </row>
    <row r="105" spans="1:4" x14ac:dyDescent="0.25">
      <c r="A105" s="39">
        <v>10</v>
      </c>
      <c r="B105" s="40">
        <v>5.65</v>
      </c>
      <c r="C105" s="41">
        <v>20.309999999999999</v>
      </c>
      <c r="D105" s="42" t="s">
        <v>10</v>
      </c>
    </row>
    <row r="106" spans="1:4" x14ac:dyDescent="0.25">
      <c r="A106" s="35">
        <v>10</v>
      </c>
      <c r="B106" s="36">
        <v>5.93</v>
      </c>
      <c r="C106" s="37">
        <v>44.95</v>
      </c>
      <c r="D106" s="38" t="s">
        <v>10</v>
      </c>
    </row>
    <row r="107" spans="1:4" x14ac:dyDescent="0.25">
      <c r="A107" s="35">
        <v>10</v>
      </c>
      <c r="B107" s="36">
        <v>6.69</v>
      </c>
      <c r="C107" s="37">
        <v>57.47</v>
      </c>
      <c r="D107" s="38" t="s">
        <v>22</v>
      </c>
    </row>
    <row r="108" spans="1:4" x14ac:dyDescent="0.25">
      <c r="A108" s="35">
        <v>10</v>
      </c>
      <c r="B108" s="36">
        <v>6.76</v>
      </c>
      <c r="C108" s="37">
        <v>37.07</v>
      </c>
      <c r="D108" s="38" t="s">
        <v>22</v>
      </c>
    </row>
    <row r="109" spans="1:4" x14ac:dyDescent="0.25">
      <c r="A109" s="39">
        <v>10</v>
      </c>
      <c r="B109" s="40">
        <v>6.95</v>
      </c>
      <c r="C109" s="41">
        <v>87.42</v>
      </c>
      <c r="D109" s="42" t="s">
        <v>10</v>
      </c>
    </row>
    <row r="110" spans="1:4" x14ac:dyDescent="0.25">
      <c r="A110" s="39">
        <v>10</v>
      </c>
      <c r="B110" s="40">
        <v>6.96</v>
      </c>
      <c r="C110" s="41">
        <v>47.98</v>
      </c>
      <c r="D110" s="42" t="s">
        <v>10</v>
      </c>
    </row>
    <row r="111" spans="1:4" x14ac:dyDescent="0.25">
      <c r="A111" s="39">
        <v>10</v>
      </c>
      <c r="B111" s="40">
        <v>7.21</v>
      </c>
      <c r="C111" s="41">
        <v>56.66</v>
      </c>
      <c r="D111" s="42" t="s">
        <v>22</v>
      </c>
    </row>
    <row r="112" spans="1:4" x14ac:dyDescent="0.25">
      <c r="A112" s="35">
        <v>10</v>
      </c>
      <c r="B112" s="36">
        <v>7.27</v>
      </c>
      <c r="C112" s="37">
        <v>62.96</v>
      </c>
      <c r="D112" s="38" t="s">
        <v>10</v>
      </c>
    </row>
    <row r="113" spans="1:4" x14ac:dyDescent="0.25">
      <c r="A113" s="35">
        <v>10</v>
      </c>
      <c r="B113" s="36">
        <v>8.02</v>
      </c>
      <c r="C113" s="37">
        <v>79.25</v>
      </c>
      <c r="D113" s="38" t="s">
        <v>10</v>
      </c>
    </row>
    <row r="114" spans="1:4" x14ac:dyDescent="0.25">
      <c r="A114" s="35">
        <v>10</v>
      </c>
      <c r="B114" s="36">
        <v>9.75</v>
      </c>
      <c r="C114" s="37">
        <v>51.12</v>
      </c>
      <c r="D114" s="38" t="s">
        <v>22</v>
      </c>
    </row>
    <row r="115" spans="1:4" x14ac:dyDescent="0.25">
      <c r="A115" s="39">
        <v>10</v>
      </c>
      <c r="B115" s="40">
        <v>9.85</v>
      </c>
      <c r="C115" s="41">
        <v>42.98</v>
      </c>
      <c r="D115" s="42" t="s">
        <v>10</v>
      </c>
    </row>
    <row r="116" spans="1:4" x14ac:dyDescent="0.25">
      <c r="A116" s="35">
        <v>10</v>
      </c>
      <c r="B116" s="36">
        <v>11.6</v>
      </c>
      <c r="C116" s="37">
        <v>64.5</v>
      </c>
      <c r="D116" s="38" t="s">
        <v>10</v>
      </c>
    </row>
    <row r="117" spans="1:4" x14ac:dyDescent="0.25">
      <c r="A117" s="39">
        <v>11</v>
      </c>
      <c r="B117" s="40">
        <v>3.5</v>
      </c>
      <c r="C117" s="41">
        <v>22.47</v>
      </c>
      <c r="D117" s="42" t="s">
        <v>10</v>
      </c>
    </row>
    <row r="118" spans="1:4" x14ac:dyDescent="0.25">
      <c r="A118" s="39">
        <v>11</v>
      </c>
      <c r="B118" s="40">
        <v>5.46</v>
      </c>
      <c r="C118" s="41">
        <v>47.61</v>
      </c>
      <c r="D118" s="42" t="s">
        <v>22</v>
      </c>
    </row>
    <row r="119" spans="1:4" x14ac:dyDescent="0.25">
      <c r="A119" s="39">
        <v>11</v>
      </c>
      <c r="B119" s="40">
        <v>6.33</v>
      </c>
      <c r="C119" s="41">
        <v>50.62</v>
      </c>
      <c r="D119" s="42" t="s">
        <v>22</v>
      </c>
    </row>
    <row r="120" spans="1:4" x14ac:dyDescent="0.25">
      <c r="A120" s="35">
        <v>11</v>
      </c>
      <c r="B120" s="36">
        <v>6.64</v>
      </c>
      <c r="C120" s="37">
        <v>52.51</v>
      </c>
      <c r="D120" s="38" t="s">
        <v>22</v>
      </c>
    </row>
    <row r="121" spans="1:4" x14ac:dyDescent="0.25">
      <c r="A121" s="39">
        <v>11</v>
      </c>
      <c r="B121" s="40">
        <v>8.19</v>
      </c>
      <c r="C121" s="41">
        <v>77.39</v>
      </c>
      <c r="D121" s="42" t="s">
        <v>10</v>
      </c>
    </row>
    <row r="122" spans="1:4" x14ac:dyDescent="0.25">
      <c r="A122" s="39">
        <v>12</v>
      </c>
      <c r="B122" s="40">
        <v>2.4</v>
      </c>
      <c r="C122" s="41">
        <v>31.1</v>
      </c>
      <c r="D122" s="42" t="s">
        <v>10</v>
      </c>
    </row>
    <row r="123" spans="1:4" x14ac:dyDescent="0.25">
      <c r="A123" s="35">
        <v>12</v>
      </c>
      <c r="B123" s="36">
        <v>3.7</v>
      </c>
      <c r="C123" s="37">
        <v>34.53</v>
      </c>
      <c r="D123" s="38" t="s">
        <v>10</v>
      </c>
    </row>
    <row r="124" spans="1:4" x14ac:dyDescent="0.25">
      <c r="A124" s="35">
        <v>12</v>
      </c>
      <c r="B124" s="36">
        <v>3.9</v>
      </c>
      <c r="C124" s="37">
        <v>50.93</v>
      </c>
      <c r="D124" s="38" t="s">
        <v>10</v>
      </c>
    </row>
    <row r="125" spans="1:4" x14ac:dyDescent="0.25">
      <c r="A125" s="35">
        <v>12</v>
      </c>
      <c r="B125" s="36">
        <v>4.5199999999999996</v>
      </c>
      <c r="C125" s="37">
        <v>45.92</v>
      </c>
      <c r="D125" s="38" t="s">
        <v>22</v>
      </c>
    </row>
    <row r="126" spans="1:4" x14ac:dyDescent="0.25">
      <c r="A126" s="35">
        <v>12</v>
      </c>
      <c r="B126" s="36">
        <v>5.61</v>
      </c>
      <c r="C126" s="37">
        <v>83.08</v>
      </c>
      <c r="D126" s="38" t="s">
        <v>10</v>
      </c>
    </row>
    <row r="127" spans="1:4" x14ac:dyDescent="0.25">
      <c r="A127" s="35">
        <v>12</v>
      </c>
      <c r="B127" s="36">
        <v>6.96</v>
      </c>
      <c r="C127" s="37">
        <v>61.19</v>
      </c>
      <c r="D127" s="38" t="s">
        <v>10</v>
      </c>
    </row>
    <row r="128" spans="1:4" x14ac:dyDescent="0.25">
      <c r="A128" s="39">
        <v>12</v>
      </c>
      <c r="B128" s="40">
        <v>8.44</v>
      </c>
      <c r="C128" s="41">
        <v>68.91</v>
      </c>
      <c r="D128" s="42" t="s">
        <v>22</v>
      </c>
    </row>
    <row r="129" spans="1:4" x14ac:dyDescent="0.25">
      <c r="A129" s="39">
        <v>12</v>
      </c>
      <c r="B129" s="40">
        <v>9.07</v>
      </c>
      <c r="C129" s="41">
        <v>68.02</v>
      </c>
      <c r="D129" s="42" t="s">
        <v>22</v>
      </c>
    </row>
    <row r="130" spans="1:4" x14ac:dyDescent="0.25">
      <c r="A130" s="35">
        <v>13</v>
      </c>
      <c r="B130" s="36">
        <v>2.2999999999999998</v>
      </c>
      <c r="C130" s="37">
        <v>14</v>
      </c>
      <c r="D130" s="38" t="s">
        <v>10</v>
      </c>
    </row>
    <row r="131" spans="1:4" x14ac:dyDescent="0.25">
      <c r="A131" s="35">
        <v>13</v>
      </c>
      <c r="B131" s="36">
        <v>4.08</v>
      </c>
      <c r="C131" s="37">
        <v>82.05</v>
      </c>
      <c r="D131" s="38" t="s">
        <v>22</v>
      </c>
    </row>
    <row r="132" spans="1:4" x14ac:dyDescent="0.25">
      <c r="A132" s="39">
        <v>13</v>
      </c>
      <c r="B132" s="40">
        <v>4.7699999999999996</v>
      </c>
      <c r="C132" s="41">
        <v>43.81</v>
      </c>
      <c r="D132" s="42" t="s">
        <v>10</v>
      </c>
    </row>
    <row r="133" spans="1:4" x14ac:dyDescent="0.25">
      <c r="A133" s="39">
        <v>13</v>
      </c>
      <c r="B133" s="40">
        <v>5.2</v>
      </c>
      <c r="C133" s="41">
        <v>37.39</v>
      </c>
      <c r="D133" s="42" t="s">
        <v>10</v>
      </c>
    </row>
    <row r="134" spans="1:4" x14ac:dyDescent="0.25">
      <c r="A134" s="35">
        <v>13</v>
      </c>
      <c r="B134" s="36">
        <v>5.42</v>
      </c>
      <c r="C134" s="37">
        <v>35.58</v>
      </c>
      <c r="D134" s="38" t="s">
        <v>10</v>
      </c>
    </row>
    <row r="135" spans="1:4" x14ac:dyDescent="0.25">
      <c r="A135" s="39">
        <v>13</v>
      </c>
      <c r="B135" s="40">
        <v>5.67</v>
      </c>
      <c r="C135" s="41">
        <v>61.28</v>
      </c>
      <c r="D135" s="42" t="s">
        <v>10</v>
      </c>
    </row>
    <row r="136" spans="1:4" x14ac:dyDescent="0.25">
      <c r="A136" s="39">
        <v>13</v>
      </c>
      <c r="B136" s="40">
        <v>6.16</v>
      </c>
      <c r="C136" s="41">
        <v>70.489999999999995</v>
      </c>
      <c r="D136" s="42" t="s">
        <v>22</v>
      </c>
    </row>
    <row r="137" spans="1:4" x14ac:dyDescent="0.25">
      <c r="A137" s="39">
        <v>13</v>
      </c>
      <c r="B137" s="40">
        <v>7.11</v>
      </c>
      <c r="C137" s="41">
        <v>55.07</v>
      </c>
      <c r="D137" s="42" t="s">
        <v>22</v>
      </c>
    </row>
    <row r="138" spans="1:4" x14ac:dyDescent="0.25">
      <c r="A138" s="35">
        <v>13</v>
      </c>
      <c r="B138" s="36">
        <v>7.88</v>
      </c>
      <c r="C138" s="37">
        <v>67.95</v>
      </c>
      <c r="D138" s="38" t="s">
        <v>10</v>
      </c>
    </row>
    <row r="139" spans="1:4" x14ac:dyDescent="0.25">
      <c r="A139" s="39">
        <v>13</v>
      </c>
      <c r="B139" s="40">
        <v>8.24</v>
      </c>
      <c r="C139" s="41">
        <v>76.959999999999994</v>
      </c>
      <c r="D139" s="42" t="s">
        <v>22</v>
      </c>
    </row>
    <row r="140" spans="1:4" x14ac:dyDescent="0.25">
      <c r="A140" s="35">
        <v>13</v>
      </c>
      <c r="B140" s="36">
        <v>10.6</v>
      </c>
      <c r="C140" s="37">
        <v>51.82</v>
      </c>
      <c r="D140" s="38" t="s">
        <v>10</v>
      </c>
    </row>
    <row r="141" spans="1:4" x14ac:dyDescent="0.25">
      <c r="A141" s="35">
        <v>14</v>
      </c>
      <c r="B141" s="36">
        <v>1.5</v>
      </c>
      <c r="C141" s="37">
        <v>34.97</v>
      </c>
      <c r="D141" s="38" t="s">
        <v>10</v>
      </c>
    </row>
    <row r="142" spans="1:4" x14ac:dyDescent="0.25">
      <c r="A142" s="35">
        <v>14</v>
      </c>
      <c r="B142" s="36">
        <v>3.9</v>
      </c>
      <c r="C142" s="37">
        <v>27.84</v>
      </c>
      <c r="D142" s="38" t="s">
        <v>10</v>
      </c>
    </row>
    <row r="143" spans="1:4" x14ac:dyDescent="0.25">
      <c r="A143" s="35">
        <v>14</v>
      </c>
      <c r="B143" s="36">
        <v>5.15</v>
      </c>
      <c r="C143" s="37">
        <v>52.61</v>
      </c>
      <c r="D143" s="38" t="s">
        <v>22</v>
      </c>
    </row>
    <row r="144" spans="1:4" x14ac:dyDescent="0.25">
      <c r="A144" s="39">
        <v>14</v>
      </c>
      <c r="B144" s="40">
        <v>5.79</v>
      </c>
      <c r="C144" s="41">
        <v>43.41</v>
      </c>
      <c r="D144" s="42" t="s">
        <v>10</v>
      </c>
    </row>
    <row r="145" spans="1:4" x14ac:dyDescent="0.25">
      <c r="A145" s="39">
        <v>14</v>
      </c>
      <c r="B145" s="40">
        <v>6.27</v>
      </c>
      <c r="C145" s="41">
        <v>78.2</v>
      </c>
      <c r="D145" s="42" t="s">
        <v>10</v>
      </c>
    </row>
    <row r="146" spans="1:4" x14ac:dyDescent="0.25">
      <c r="A146" s="39">
        <v>14</v>
      </c>
      <c r="B146" s="40">
        <v>6.28</v>
      </c>
      <c r="C146" s="41">
        <v>58.85</v>
      </c>
      <c r="D146" s="42" t="s">
        <v>22</v>
      </c>
    </row>
    <row r="147" spans="1:4" x14ac:dyDescent="0.25">
      <c r="A147" s="35">
        <v>14</v>
      </c>
      <c r="B147" s="36">
        <v>6.74</v>
      </c>
      <c r="C147" s="37">
        <v>79.67</v>
      </c>
      <c r="D147" s="38" t="s">
        <v>10</v>
      </c>
    </row>
    <row r="148" spans="1:4" x14ac:dyDescent="0.25">
      <c r="A148" s="39">
        <v>14</v>
      </c>
      <c r="B148" s="40">
        <v>7.18</v>
      </c>
      <c r="C148" s="41">
        <v>77.290000000000006</v>
      </c>
      <c r="D148" s="42" t="s">
        <v>22</v>
      </c>
    </row>
    <row r="149" spans="1:4" x14ac:dyDescent="0.25">
      <c r="A149" s="39">
        <v>14</v>
      </c>
      <c r="B149" s="40">
        <v>7.73</v>
      </c>
      <c r="C149" s="41">
        <v>66.22</v>
      </c>
      <c r="D149" s="42" t="s">
        <v>10</v>
      </c>
    </row>
    <row r="150" spans="1:4" x14ac:dyDescent="0.25">
      <c r="A150" s="35">
        <v>14</v>
      </c>
      <c r="B150" s="36">
        <v>7.95</v>
      </c>
      <c r="C150" s="37">
        <v>85.03</v>
      </c>
      <c r="D150" s="38" t="s">
        <v>22</v>
      </c>
    </row>
    <row r="151" spans="1:4" x14ac:dyDescent="0.25">
      <c r="A151" s="39">
        <v>14</v>
      </c>
      <c r="B151" s="40">
        <v>8.1199999999999992</v>
      </c>
      <c r="C151" s="41">
        <v>35.380000000000003</v>
      </c>
      <c r="D151" s="42" t="s">
        <v>10</v>
      </c>
    </row>
    <row r="152" spans="1:4" x14ac:dyDescent="0.25">
      <c r="A152" s="39">
        <v>14</v>
      </c>
      <c r="B152" s="40">
        <v>8.6</v>
      </c>
      <c r="C152" s="41">
        <v>84.49</v>
      </c>
      <c r="D152" s="42" t="s">
        <v>10</v>
      </c>
    </row>
    <row r="153" spans="1:4" x14ac:dyDescent="0.25">
      <c r="A153" s="39">
        <v>14</v>
      </c>
      <c r="B153" s="40">
        <v>9.3800000000000008</v>
      </c>
      <c r="C153" s="41">
        <v>79.900000000000006</v>
      </c>
      <c r="D153" s="42" t="s">
        <v>10</v>
      </c>
    </row>
    <row r="154" spans="1:4" x14ac:dyDescent="0.25">
      <c r="A154" s="35">
        <v>14</v>
      </c>
      <c r="B154" s="36">
        <v>9.69</v>
      </c>
      <c r="C154" s="37">
        <v>82.07</v>
      </c>
      <c r="D154" s="38" t="s">
        <v>10</v>
      </c>
    </row>
    <row r="155" spans="1:4" x14ac:dyDescent="0.25">
      <c r="A155" s="35">
        <v>15</v>
      </c>
      <c r="B155" s="36">
        <v>2.6</v>
      </c>
      <c r="C155" s="37">
        <v>9.8000000000000007</v>
      </c>
      <c r="D155" s="38" t="s">
        <v>10</v>
      </c>
    </row>
    <row r="156" spans="1:4" x14ac:dyDescent="0.25">
      <c r="A156" s="35">
        <v>15</v>
      </c>
      <c r="B156" s="36">
        <v>4.1399999999999997</v>
      </c>
      <c r="C156" s="37">
        <v>35.78</v>
      </c>
      <c r="D156" s="38" t="s">
        <v>22</v>
      </c>
    </row>
    <row r="157" spans="1:4" x14ac:dyDescent="0.25">
      <c r="A157" s="35">
        <v>15</v>
      </c>
      <c r="B157" s="36">
        <v>4.62</v>
      </c>
      <c r="C157" s="37">
        <v>65.36</v>
      </c>
      <c r="D157" s="38" t="s">
        <v>10</v>
      </c>
    </row>
    <row r="158" spans="1:4" x14ac:dyDescent="0.25">
      <c r="A158" s="35">
        <v>15</v>
      </c>
      <c r="B158" s="36">
        <v>4.96</v>
      </c>
      <c r="C158" s="37">
        <v>76.37</v>
      </c>
      <c r="D158" s="38" t="s">
        <v>10</v>
      </c>
    </row>
    <row r="159" spans="1:4" x14ac:dyDescent="0.25">
      <c r="A159" s="35">
        <v>15</v>
      </c>
      <c r="B159" s="36">
        <v>5.35</v>
      </c>
      <c r="C159" s="37">
        <v>43.32</v>
      </c>
      <c r="D159" s="38" t="s">
        <v>10</v>
      </c>
    </row>
    <row r="160" spans="1:4" x14ac:dyDescent="0.25">
      <c r="A160" s="35">
        <v>15</v>
      </c>
      <c r="B160" s="36">
        <v>5.59</v>
      </c>
      <c r="C160" s="37">
        <v>68.12</v>
      </c>
      <c r="D160" s="38" t="s">
        <v>10</v>
      </c>
    </row>
    <row r="161" spans="1:4" x14ac:dyDescent="0.25">
      <c r="A161" s="35">
        <v>15</v>
      </c>
      <c r="B161" s="36">
        <v>6.65</v>
      </c>
      <c r="C161" s="37">
        <v>54.56</v>
      </c>
      <c r="D161" s="38" t="s">
        <v>10</v>
      </c>
    </row>
    <row r="162" spans="1:4" x14ac:dyDescent="0.25">
      <c r="A162" s="39">
        <v>15</v>
      </c>
      <c r="B162" s="40">
        <v>7.42</v>
      </c>
      <c r="C162" s="41">
        <v>53.4</v>
      </c>
      <c r="D162" s="42" t="s">
        <v>10</v>
      </c>
    </row>
    <row r="163" spans="1:4" x14ac:dyDescent="0.25">
      <c r="A163" s="39">
        <v>15</v>
      </c>
      <c r="B163" s="40">
        <v>8.98</v>
      </c>
      <c r="C163" s="41">
        <v>47.37</v>
      </c>
      <c r="D163" s="42" t="s">
        <v>10</v>
      </c>
    </row>
    <row r="164" spans="1:4" x14ac:dyDescent="0.25">
      <c r="A164" s="35">
        <v>15</v>
      </c>
      <c r="B164" s="36">
        <v>9.25</v>
      </c>
      <c r="C164" s="37">
        <v>82.31</v>
      </c>
      <c r="D164" s="38" t="s">
        <v>10</v>
      </c>
    </row>
    <row r="165" spans="1:4" x14ac:dyDescent="0.25">
      <c r="A165" s="35">
        <v>15</v>
      </c>
      <c r="B165" s="36">
        <v>9.5299999999999994</v>
      </c>
      <c r="C165" s="37">
        <v>73.02</v>
      </c>
      <c r="D165" s="38" t="s">
        <v>10</v>
      </c>
    </row>
    <row r="166" spans="1:4" x14ac:dyDescent="0.25">
      <c r="A166" s="39">
        <v>15</v>
      </c>
      <c r="B166" s="40">
        <v>9.59</v>
      </c>
      <c r="C166" s="41">
        <v>71.150000000000006</v>
      </c>
      <c r="D166" s="42" t="s">
        <v>22</v>
      </c>
    </row>
    <row r="167" spans="1:4" x14ac:dyDescent="0.25">
      <c r="A167" s="39">
        <v>15</v>
      </c>
      <c r="B167" s="40">
        <v>9.69</v>
      </c>
      <c r="C167" s="41">
        <v>100.72</v>
      </c>
      <c r="D167" s="42" t="s">
        <v>10</v>
      </c>
    </row>
    <row r="168" spans="1:4" x14ac:dyDescent="0.25">
      <c r="A168" s="35">
        <v>15</v>
      </c>
      <c r="B168" s="36">
        <v>9.98</v>
      </c>
      <c r="C168" s="37">
        <v>83.73</v>
      </c>
      <c r="D168" s="38" t="s">
        <v>22</v>
      </c>
    </row>
    <row r="169" spans="1:4" x14ac:dyDescent="0.25">
      <c r="A169" s="39">
        <v>15</v>
      </c>
      <c r="B169" s="40">
        <v>10.9</v>
      </c>
      <c r="C169" s="41">
        <v>77.13</v>
      </c>
      <c r="D169" s="42" t="s">
        <v>10</v>
      </c>
    </row>
    <row r="170" spans="1:4" x14ac:dyDescent="0.25">
      <c r="A170" s="39">
        <v>15</v>
      </c>
      <c r="B170" s="40">
        <v>12.6</v>
      </c>
      <c r="C170" s="41">
        <v>120.86</v>
      </c>
      <c r="D170" s="42" t="s">
        <v>10</v>
      </c>
    </row>
    <row r="171" spans="1:4" x14ac:dyDescent="0.25">
      <c r="A171" s="39">
        <v>16</v>
      </c>
      <c r="B171" s="40">
        <v>2.8</v>
      </c>
      <c r="C171" s="41">
        <v>63</v>
      </c>
      <c r="D171" s="42" t="s">
        <v>10</v>
      </c>
    </row>
    <row r="172" spans="1:4" x14ac:dyDescent="0.25">
      <c r="A172" s="39">
        <v>16</v>
      </c>
      <c r="B172" s="40">
        <v>4.34</v>
      </c>
      <c r="C172" s="41">
        <v>35.799999999999997</v>
      </c>
      <c r="D172" s="42" t="s">
        <v>22</v>
      </c>
    </row>
    <row r="173" spans="1:4" x14ac:dyDescent="0.25">
      <c r="A173" s="35">
        <v>16</v>
      </c>
      <c r="B173" s="36">
        <v>5.22</v>
      </c>
      <c r="C173" s="37">
        <v>48.26</v>
      </c>
      <c r="D173" s="38" t="s">
        <v>22</v>
      </c>
    </row>
    <row r="174" spans="1:4" x14ac:dyDescent="0.25">
      <c r="A174" s="39">
        <v>16</v>
      </c>
      <c r="B174" s="40">
        <v>5.91</v>
      </c>
      <c r="C174" s="41">
        <v>56.36</v>
      </c>
      <c r="D174" s="42" t="s">
        <v>22</v>
      </c>
    </row>
    <row r="175" spans="1:4" x14ac:dyDescent="0.25">
      <c r="A175" s="39">
        <v>16</v>
      </c>
      <c r="B175" s="40">
        <v>6.49</v>
      </c>
      <c r="C175" s="41">
        <v>63.52</v>
      </c>
      <c r="D175" s="42" t="s">
        <v>10</v>
      </c>
    </row>
    <row r="176" spans="1:4" x14ac:dyDescent="0.25">
      <c r="A176" s="35">
        <v>16</v>
      </c>
      <c r="B176" s="36">
        <v>6.66</v>
      </c>
      <c r="C176" s="37">
        <v>55.42</v>
      </c>
      <c r="D176" s="38" t="s">
        <v>10</v>
      </c>
    </row>
    <row r="177" spans="1:4" x14ac:dyDescent="0.25">
      <c r="A177" s="39">
        <v>16</v>
      </c>
      <c r="B177" s="40">
        <v>8.2899999999999991</v>
      </c>
      <c r="C177" s="41">
        <v>115.29</v>
      </c>
      <c r="D177" s="42" t="s">
        <v>22</v>
      </c>
    </row>
    <row r="178" spans="1:4" x14ac:dyDescent="0.25">
      <c r="A178" s="35">
        <v>16</v>
      </c>
      <c r="B178" s="36">
        <v>8.74</v>
      </c>
      <c r="C178" s="37">
        <v>83.38</v>
      </c>
      <c r="D178" s="38" t="s">
        <v>10</v>
      </c>
    </row>
    <row r="179" spans="1:4" x14ac:dyDescent="0.25">
      <c r="A179" s="35">
        <v>16</v>
      </c>
      <c r="B179" s="36">
        <v>9.0399999999999991</v>
      </c>
      <c r="C179" s="37">
        <v>89.08</v>
      </c>
      <c r="D179" s="38" t="s">
        <v>10</v>
      </c>
    </row>
    <row r="180" spans="1:4" x14ac:dyDescent="0.25">
      <c r="A180" s="35">
        <v>16</v>
      </c>
      <c r="B180" s="36">
        <v>9.15</v>
      </c>
      <c r="C180" s="37">
        <v>69.040000000000006</v>
      </c>
      <c r="D180" s="38" t="s">
        <v>22</v>
      </c>
    </row>
    <row r="181" spans="1:4" x14ac:dyDescent="0.25">
      <c r="A181" s="35">
        <v>16</v>
      </c>
      <c r="B181" s="36">
        <v>9.3800000000000008</v>
      </c>
      <c r="C181" s="37">
        <v>90.42</v>
      </c>
      <c r="D181" s="38" t="s">
        <v>10</v>
      </c>
    </row>
    <row r="182" spans="1:4" x14ac:dyDescent="0.25">
      <c r="A182" s="39">
        <v>16</v>
      </c>
      <c r="B182" s="40">
        <v>9.65</v>
      </c>
      <c r="C182" s="41">
        <v>53.41</v>
      </c>
      <c r="D182" s="42" t="s">
        <v>22</v>
      </c>
    </row>
    <row r="183" spans="1:4" x14ac:dyDescent="0.25">
      <c r="A183" s="39">
        <v>16</v>
      </c>
      <c r="B183" s="40">
        <v>9.99</v>
      </c>
      <c r="C183" s="41">
        <v>64.83</v>
      </c>
      <c r="D183" s="42" t="s">
        <v>10</v>
      </c>
    </row>
    <row r="184" spans="1:4" x14ac:dyDescent="0.25">
      <c r="A184" s="35">
        <v>16</v>
      </c>
      <c r="B184" s="36">
        <v>11.9</v>
      </c>
      <c r="C184" s="37">
        <v>79.23</v>
      </c>
      <c r="D184" s="38" t="s">
        <v>10</v>
      </c>
    </row>
    <row r="185" spans="1:4" x14ac:dyDescent="0.25">
      <c r="A185" s="35">
        <v>17</v>
      </c>
      <c r="B185" s="36">
        <v>2</v>
      </c>
      <c r="C185" s="37">
        <v>29.17</v>
      </c>
      <c r="D185" s="38" t="s">
        <v>10</v>
      </c>
    </row>
    <row r="186" spans="1:4" x14ac:dyDescent="0.25">
      <c r="A186" s="39">
        <v>17</v>
      </c>
      <c r="B186" s="40">
        <v>5.24</v>
      </c>
      <c r="C186" s="41">
        <v>42.46</v>
      </c>
      <c r="D186" s="42" t="s">
        <v>10</v>
      </c>
    </row>
    <row r="187" spans="1:4" x14ac:dyDescent="0.25">
      <c r="A187" s="39">
        <v>17</v>
      </c>
      <c r="B187" s="40">
        <v>5.35</v>
      </c>
      <c r="C187" s="41">
        <v>40.880000000000003</v>
      </c>
      <c r="D187" s="42" t="s">
        <v>22</v>
      </c>
    </row>
    <row r="188" spans="1:4" x14ac:dyDescent="0.25">
      <c r="A188" s="39">
        <v>17</v>
      </c>
      <c r="B188" s="40">
        <v>5.99</v>
      </c>
      <c r="C188" s="41">
        <v>80.13</v>
      </c>
      <c r="D188" s="42" t="s">
        <v>10</v>
      </c>
    </row>
    <row r="189" spans="1:4" x14ac:dyDescent="0.25">
      <c r="A189" s="35">
        <v>17</v>
      </c>
      <c r="B189" s="36">
        <v>6.05</v>
      </c>
      <c r="C189" s="37">
        <v>67.25</v>
      </c>
      <c r="D189" s="38" t="s">
        <v>10</v>
      </c>
    </row>
    <row r="190" spans="1:4" x14ac:dyDescent="0.25">
      <c r="A190" s="35">
        <v>17</v>
      </c>
      <c r="B190" s="36">
        <v>6.06</v>
      </c>
      <c r="C190" s="37">
        <v>55.41</v>
      </c>
      <c r="D190" s="38" t="s">
        <v>22</v>
      </c>
    </row>
    <row r="191" spans="1:4" x14ac:dyDescent="0.25">
      <c r="A191" s="35">
        <v>17</v>
      </c>
      <c r="B191" s="36">
        <v>6.91</v>
      </c>
      <c r="C191" s="37">
        <v>52.93</v>
      </c>
      <c r="D191" s="38" t="s">
        <v>10</v>
      </c>
    </row>
    <row r="192" spans="1:4" x14ac:dyDescent="0.25">
      <c r="A192" s="39">
        <v>17</v>
      </c>
      <c r="B192" s="40">
        <v>7.7</v>
      </c>
      <c r="C192" s="41">
        <v>61.02</v>
      </c>
      <c r="D192" s="42" t="s">
        <v>10</v>
      </c>
    </row>
    <row r="193" spans="1:4" x14ac:dyDescent="0.25">
      <c r="A193" s="35">
        <v>17</v>
      </c>
      <c r="B193" s="36">
        <v>7.93</v>
      </c>
      <c r="C193" s="37">
        <v>61.63</v>
      </c>
      <c r="D193" s="38" t="s">
        <v>10</v>
      </c>
    </row>
    <row r="194" spans="1:4" x14ac:dyDescent="0.25">
      <c r="A194" s="35">
        <v>17</v>
      </c>
      <c r="B194" s="36">
        <v>9.0500000000000007</v>
      </c>
      <c r="C194" s="37">
        <v>29.32</v>
      </c>
      <c r="D194" s="38" t="s">
        <v>22</v>
      </c>
    </row>
    <row r="195" spans="1:4" x14ac:dyDescent="0.25">
      <c r="A195" s="39">
        <v>17</v>
      </c>
      <c r="B195" s="40">
        <v>9.1</v>
      </c>
      <c r="C195" s="41">
        <v>52.07</v>
      </c>
      <c r="D195" s="42" t="s">
        <v>10</v>
      </c>
    </row>
    <row r="196" spans="1:4" x14ac:dyDescent="0.25">
      <c r="A196" s="35">
        <v>17</v>
      </c>
      <c r="B196" s="36">
        <v>9.17</v>
      </c>
      <c r="C196" s="37">
        <v>59.62</v>
      </c>
      <c r="D196" s="38" t="s">
        <v>10</v>
      </c>
    </row>
    <row r="197" spans="1:4" x14ac:dyDescent="0.25">
      <c r="A197" s="35">
        <v>17</v>
      </c>
      <c r="B197" s="36">
        <v>9.66</v>
      </c>
      <c r="C197" s="37">
        <v>55.39</v>
      </c>
      <c r="D197" s="38" t="s">
        <v>10</v>
      </c>
    </row>
    <row r="198" spans="1:4" x14ac:dyDescent="0.25">
      <c r="A198" s="35">
        <v>17</v>
      </c>
      <c r="B198" s="36">
        <v>10</v>
      </c>
      <c r="C198" s="37">
        <v>88.16</v>
      </c>
      <c r="D198" s="38" t="s">
        <v>10</v>
      </c>
    </row>
    <row r="199" spans="1:4" x14ac:dyDescent="0.25">
      <c r="A199" s="39">
        <v>17</v>
      </c>
      <c r="B199" s="40">
        <v>10.1</v>
      </c>
      <c r="C199" s="41">
        <v>87.63</v>
      </c>
      <c r="D199" s="42" t="s">
        <v>10</v>
      </c>
    </row>
    <row r="200" spans="1:4" x14ac:dyDescent="0.25">
      <c r="A200" s="39">
        <v>17</v>
      </c>
      <c r="B200" s="40">
        <v>10.199999999999999</v>
      </c>
      <c r="C200" s="41">
        <v>45.79</v>
      </c>
      <c r="D200" s="42" t="s">
        <v>10</v>
      </c>
    </row>
    <row r="201" spans="1:4" x14ac:dyDescent="0.25">
      <c r="A201" s="39">
        <v>18</v>
      </c>
      <c r="B201" s="40">
        <v>2.6</v>
      </c>
      <c r="C201" s="41">
        <v>42.51</v>
      </c>
      <c r="D201" s="42" t="s">
        <v>10</v>
      </c>
    </row>
    <row r="202" spans="1:4" x14ac:dyDescent="0.25">
      <c r="A202" s="39">
        <v>18</v>
      </c>
      <c r="B202" s="40">
        <v>4.0199999999999996</v>
      </c>
      <c r="C202" s="41">
        <v>70</v>
      </c>
      <c r="D202" s="42" t="s">
        <v>10</v>
      </c>
    </row>
    <row r="203" spans="1:4" x14ac:dyDescent="0.25">
      <c r="A203" s="39">
        <v>18</v>
      </c>
      <c r="B203" s="40">
        <v>4.3</v>
      </c>
      <c r="C203" s="41">
        <v>52.51</v>
      </c>
      <c r="D203" s="42" t="s">
        <v>22</v>
      </c>
    </row>
    <row r="204" spans="1:4" x14ac:dyDescent="0.25">
      <c r="A204" s="35">
        <v>18</v>
      </c>
      <c r="B204" s="36">
        <v>5.66</v>
      </c>
      <c r="C204" s="37">
        <v>48.8</v>
      </c>
      <c r="D204" s="38" t="s">
        <v>22</v>
      </c>
    </row>
    <row r="205" spans="1:4" x14ac:dyDescent="0.25">
      <c r="A205" s="39">
        <v>18</v>
      </c>
      <c r="B205" s="40">
        <v>6.06</v>
      </c>
      <c r="C205" s="41">
        <v>52.84</v>
      </c>
      <c r="D205" s="42" t="s">
        <v>22</v>
      </c>
    </row>
    <row r="206" spans="1:4" x14ac:dyDescent="0.25">
      <c r="A206" s="39">
        <v>18</v>
      </c>
      <c r="B206" s="40">
        <v>6.54</v>
      </c>
      <c r="C206" s="41">
        <v>60.5</v>
      </c>
      <c r="D206" s="42" t="s">
        <v>10</v>
      </c>
    </row>
    <row r="207" spans="1:4" x14ac:dyDescent="0.25">
      <c r="A207" s="35">
        <v>18</v>
      </c>
      <c r="B207" s="36">
        <v>6.84</v>
      </c>
      <c r="C207" s="37">
        <v>81.88</v>
      </c>
      <c r="D207" s="38" t="s">
        <v>10</v>
      </c>
    </row>
    <row r="208" spans="1:4" x14ac:dyDescent="0.25">
      <c r="A208" s="39">
        <v>18</v>
      </c>
      <c r="B208" s="40">
        <v>7.31</v>
      </c>
      <c r="C208" s="41">
        <v>53.57</v>
      </c>
      <c r="D208" s="42" t="s">
        <v>10</v>
      </c>
    </row>
    <row r="209" spans="1:4" x14ac:dyDescent="0.25">
      <c r="A209" s="35">
        <v>18</v>
      </c>
      <c r="B209" s="36">
        <v>7.54</v>
      </c>
      <c r="C209" s="37">
        <v>75.03</v>
      </c>
      <c r="D209" s="38" t="s">
        <v>22</v>
      </c>
    </row>
    <row r="210" spans="1:4" x14ac:dyDescent="0.25">
      <c r="A210" s="39">
        <v>18</v>
      </c>
      <c r="B210" s="40">
        <v>7.57</v>
      </c>
      <c r="C210" s="41">
        <v>73.78</v>
      </c>
      <c r="D210" s="42" t="s">
        <v>10</v>
      </c>
    </row>
    <row r="211" spans="1:4" x14ac:dyDescent="0.25">
      <c r="A211" s="35">
        <v>18</v>
      </c>
      <c r="B211" s="36">
        <v>8.1</v>
      </c>
      <c r="C211" s="37">
        <v>77.16</v>
      </c>
      <c r="D211" s="38" t="s">
        <v>22</v>
      </c>
    </row>
    <row r="212" spans="1:4" x14ac:dyDescent="0.25">
      <c r="A212" s="35">
        <v>18</v>
      </c>
      <c r="B212" s="36">
        <v>8.39</v>
      </c>
      <c r="C212" s="37">
        <v>72.72</v>
      </c>
      <c r="D212" s="38" t="s">
        <v>22</v>
      </c>
    </row>
    <row r="213" spans="1:4" x14ac:dyDescent="0.25">
      <c r="A213" s="39">
        <v>18</v>
      </c>
      <c r="B213" s="40">
        <v>9.1999999999999993</v>
      </c>
      <c r="C213" s="41">
        <v>76.39</v>
      </c>
      <c r="D213" s="42" t="s">
        <v>22</v>
      </c>
    </row>
    <row r="214" spans="1:4" x14ac:dyDescent="0.25">
      <c r="A214" s="35">
        <v>18</v>
      </c>
      <c r="B214" s="36">
        <v>9.99</v>
      </c>
      <c r="C214" s="37">
        <v>75.739999999999995</v>
      </c>
      <c r="D214" s="38" t="s">
        <v>22</v>
      </c>
    </row>
    <row r="215" spans="1:4" x14ac:dyDescent="0.25">
      <c r="A215" s="39">
        <v>18</v>
      </c>
      <c r="B215" s="40">
        <v>11.1</v>
      </c>
      <c r="C215" s="41">
        <v>100.82</v>
      </c>
      <c r="D215" s="42" t="s">
        <v>10</v>
      </c>
    </row>
    <row r="216" spans="1:4" x14ac:dyDescent="0.25">
      <c r="A216" s="39">
        <v>19</v>
      </c>
      <c r="B216" s="40">
        <v>2.9</v>
      </c>
      <c r="C216" s="41">
        <v>31.65</v>
      </c>
      <c r="D216" s="42" t="s">
        <v>10</v>
      </c>
    </row>
    <row r="217" spans="1:4" x14ac:dyDescent="0.25">
      <c r="A217" s="39">
        <v>19</v>
      </c>
      <c r="B217" s="40">
        <v>3.8</v>
      </c>
      <c r="C217" s="41">
        <v>50.34</v>
      </c>
      <c r="D217" s="42" t="s">
        <v>10</v>
      </c>
    </row>
    <row r="218" spans="1:4" x14ac:dyDescent="0.25">
      <c r="A218" s="35">
        <v>19</v>
      </c>
      <c r="B218" s="36">
        <v>3.8</v>
      </c>
      <c r="C218" s="37">
        <v>23.5</v>
      </c>
      <c r="D218" s="38" t="s">
        <v>10</v>
      </c>
    </row>
    <row r="219" spans="1:4" x14ac:dyDescent="0.25">
      <c r="A219" s="39">
        <v>19</v>
      </c>
      <c r="B219" s="40">
        <v>4.12</v>
      </c>
      <c r="C219" s="41">
        <v>37.869999999999997</v>
      </c>
      <c r="D219" s="42" t="s">
        <v>10</v>
      </c>
    </row>
    <row r="220" spans="1:4" x14ac:dyDescent="0.25">
      <c r="A220" s="35">
        <v>19</v>
      </c>
      <c r="B220" s="36">
        <v>5.0999999999999996</v>
      </c>
      <c r="C220" s="37">
        <v>47.22</v>
      </c>
      <c r="D220" s="38" t="s">
        <v>22</v>
      </c>
    </row>
    <row r="221" spans="1:4" x14ac:dyDescent="0.25">
      <c r="A221" s="35">
        <v>19</v>
      </c>
      <c r="B221" s="36">
        <v>6.22</v>
      </c>
      <c r="C221" s="37">
        <v>33.18</v>
      </c>
      <c r="D221" s="38" t="s">
        <v>10</v>
      </c>
    </row>
    <row r="222" spans="1:4" x14ac:dyDescent="0.25">
      <c r="A222" s="39">
        <v>19</v>
      </c>
      <c r="B222" s="40">
        <v>6.41</v>
      </c>
      <c r="C222" s="41">
        <v>26.77</v>
      </c>
      <c r="D222" s="42" t="s">
        <v>10</v>
      </c>
    </row>
    <row r="223" spans="1:4" x14ac:dyDescent="0.25">
      <c r="A223" s="39">
        <v>19</v>
      </c>
      <c r="B223" s="40">
        <v>6.57</v>
      </c>
      <c r="C223" s="41">
        <v>64.61</v>
      </c>
      <c r="D223" s="42" t="s">
        <v>22</v>
      </c>
    </row>
    <row r="224" spans="1:4" x14ac:dyDescent="0.25">
      <c r="A224" s="39">
        <v>19</v>
      </c>
      <c r="B224" s="40">
        <v>7.3</v>
      </c>
      <c r="C224" s="41">
        <v>66.13</v>
      </c>
      <c r="D224" s="42" t="s">
        <v>10</v>
      </c>
    </row>
    <row r="225" spans="1:4" x14ac:dyDescent="0.25">
      <c r="A225" s="39">
        <v>19</v>
      </c>
      <c r="B225" s="40">
        <v>7.59</v>
      </c>
      <c r="C225" s="41">
        <v>58.01</v>
      </c>
      <c r="D225" s="42" t="s">
        <v>22</v>
      </c>
    </row>
    <row r="226" spans="1:4" x14ac:dyDescent="0.25">
      <c r="A226" s="39">
        <v>19</v>
      </c>
      <c r="B226" s="40">
        <v>7.73</v>
      </c>
      <c r="C226" s="41">
        <v>75.430000000000007</v>
      </c>
      <c r="D226" s="42" t="s">
        <v>10</v>
      </c>
    </row>
    <row r="227" spans="1:4" x14ac:dyDescent="0.25">
      <c r="A227" s="35">
        <v>19</v>
      </c>
      <c r="B227" s="36">
        <v>7.79</v>
      </c>
      <c r="C227" s="37">
        <v>34.770000000000003</v>
      </c>
      <c r="D227" s="38" t="s">
        <v>10</v>
      </c>
    </row>
    <row r="228" spans="1:4" x14ac:dyDescent="0.25">
      <c r="A228" s="35">
        <v>19</v>
      </c>
      <c r="B228" s="36">
        <v>8.7799999999999994</v>
      </c>
      <c r="C228" s="37">
        <v>61.87</v>
      </c>
      <c r="D228" s="38" t="s">
        <v>10</v>
      </c>
    </row>
    <row r="229" spans="1:4" x14ac:dyDescent="0.25">
      <c r="A229" s="35">
        <v>19</v>
      </c>
      <c r="B229" s="36">
        <v>12.7</v>
      </c>
      <c r="C229" s="37">
        <v>89.68</v>
      </c>
      <c r="D229" s="38" t="s">
        <v>10</v>
      </c>
    </row>
    <row r="230" spans="1:4" x14ac:dyDescent="0.25">
      <c r="A230" s="35">
        <v>20</v>
      </c>
      <c r="B230" s="36">
        <v>3</v>
      </c>
      <c r="C230" s="37">
        <v>30.68</v>
      </c>
      <c r="D230" s="38" t="s">
        <v>10</v>
      </c>
    </row>
    <row r="231" spans="1:4" x14ac:dyDescent="0.25">
      <c r="A231" s="39">
        <v>20</v>
      </c>
      <c r="B231" s="40">
        <v>4.46</v>
      </c>
      <c r="C231" s="41">
        <v>34.049999999999997</v>
      </c>
      <c r="D231" s="42" t="s">
        <v>10</v>
      </c>
    </row>
    <row r="232" spans="1:4" x14ac:dyDescent="0.25">
      <c r="A232" s="35">
        <v>20</v>
      </c>
      <c r="B232" s="36">
        <v>4.78</v>
      </c>
      <c r="C232" s="37">
        <v>76.27</v>
      </c>
      <c r="D232" s="38" t="s">
        <v>10</v>
      </c>
    </row>
    <row r="233" spans="1:4" x14ac:dyDescent="0.25">
      <c r="A233" s="39">
        <v>20</v>
      </c>
      <c r="B233" s="40">
        <v>5.0999999999999996</v>
      </c>
      <c r="C233" s="41">
        <v>58.17</v>
      </c>
      <c r="D233" s="42" t="s">
        <v>10</v>
      </c>
    </row>
    <row r="234" spans="1:4" x14ac:dyDescent="0.25">
      <c r="A234" s="35">
        <v>20</v>
      </c>
      <c r="B234" s="36">
        <v>5.88</v>
      </c>
      <c r="C234" s="37">
        <v>63.1</v>
      </c>
      <c r="D234" s="38" t="s">
        <v>10</v>
      </c>
    </row>
    <row r="235" spans="1:4" x14ac:dyDescent="0.25">
      <c r="A235" s="35">
        <v>20</v>
      </c>
      <c r="B235" s="36">
        <v>5.93</v>
      </c>
      <c r="C235" s="37">
        <v>53.41</v>
      </c>
      <c r="D235" s="38" t="s">
        <v>22</v>
      </c>
    </row>
    <row r="236" spans="1:4" x14ac:dyDescent="0.25">
      <c r="A236" s="39">
        <v>20</v>
      </c>
      <c r="B236" s="40">
        <v>6.41</v>
      </c>
      <c r="C236" s="41">
        <v>45.66</v>
      </c>
      <c r="D236" s="42" t="s">
        <v>22</v>
      </c>
    </row>
    <row r="237" spans="1:4" x14ac:dyDescent="0.25">
      <c r="A237" s="35">
        <v>20</v>
      </c>
      <c r="B237" s="36">
        <v>6.68</v>
      </c>
      <c r="C237" s="37">
        <v>74.41</v>
      </c>
      <c r="D237" s="38" t="s">
        <v>10</v>
      </c>
    </row>
    <row r="238" spans="1:4" x14ac:dyDescent="0.25">
      <c r="A238" s="35">
        <v>20</v>
      </c>
      <c r="B238" s="36">
        <v>6.75</v>
      </c>
      <c r="C238" s="37">
        <v>79.989999999999995</v>
      </c>
      <c r="D238" s="38" t="s">
        <v>10</v>
      </c>
    </row>
    <row r="239" spans="1:4" x14ac:dyDescent="0.25">
      <c r="A239" s="39">
        <v>20</v>
      </c>
      <c r="B239" s="40">
        <v>7.31</v>
      </c>
      <c r="C239" s="41">
        <v>57.02</v>
      </c>
      <c r="D239" s="42" t="s">
        <v>22</v>
      </c>
    </row>
    <row r="240" spans="1:4" x14ac:dyDescent="0.25">
      <c r="A240" s="39">
        <v>20</v>
      </c>
      <c r="B240" s="40">
        <v>7.36</v>
      </c>
      <c r="C240" s="41">
        <v>80.430000000000007</v>
      </c>
      <c r="D240" s="42" t="s">
        <v>22</v>
      </c>
    </row>
    <row r="241" spans="1:4" x14ac:dyDescent="0.25">
      <c r="A241" s="39">
        <v>20</v>
      </c>
      <c r="B241" s="40">
        <v>7.69</v>
      </c>
      <c r="C241" s="41">
        <v>57.42</v>
      </c>
      <c r="D241" s="42" t="s">
        <v>10</v>
      </c>
    </row>
    <row r="242" spans="1:4" x14ac:dyDescent="0.25">
      <c r="A242" s="39">
        <v>20</v>
      </c>
      <c r="B242" s="40">
        <v>7.84</v>
      </c>
      <c r="C242" s="41">
        <v>63.91</v>
      </c>
      <c r="D242" s="42" t="s">
        <v>10</v>
      </c>
    </row>
    <row r="243" spans="1:4" x14ac:dyDescent="0.25">
      <c r="A243" s="39">
        <v>20</v>
      </c>
      <c r="B243" s="40">
        <v>7.97</v>
      </c>
      <c r="C243" s="41">
        <v>104.75</v>
      </c>
      <c r="D243" s="42" t="s">
        <v>10</v>
      </c>
    </row>
    <row r="244" spans="1:4" x14ac:dyDescent="0.25">
      <c r="A244" s="35">
        <v>20</v>
      </c>
      <c r="B244" s="36">
        <v>8.31</v>
      </c>
      <c r="C244" s="37">
        <v>64.02</v>
      </c>
      <c r="D244" s="38" t="s">
        <v>22</v>
      </c>
    </row>
    <row r="245" spans="1:4" x14ac:dyDescent="0.25">
      <c r="A245" s="35">
        <v>20</v>
      </c>
      <c r="B245" s="36">
        <v>8.35</v>
      </c>
      <c r="C245" s="37">
        <v>41.23</v>
      </c>
      <c r="D245" s="38" t="s">
        <v>10</v>
      </c>
    </row>
    <row r="246" spans="1:4" x14ac:dyDescent="0.25">
      <c r="A246" s="39">
        <v>20</v>
      </c>
      <c r="B246" s="40">
        <v>9.0299999999999994</v>
      </c>
      <c r="C246" s="41">
        <v>68.260000000000005</v>
      </c>
      <c r="D246" s="42" t="s">
        <v>22</v>
      </c>
    </row>
    <row r="247" spans="1:4" x14ac:dyDescent="0.25">
      <c r="A247" s="35">
        <v>20</v>
      </c>
      <c r="B247" s="36">
        <v>11.9</v>
      </c>
      <c r="C247" s="37">
        <v>95.17</v>
      </c>
      <c r="D247" s="38" t="s">
        <v>10</v>
      </c>
    </row>
    <row r="248" spans="1:4" x14ac:dyDescent="0.25">
      <c r="A248" s="39">
        <v>21</v>
      </c>
      <c r="B248" s="40">
        <v>1.5</v>
      </c>
      <c r="C248" s="41">
        <v>23.33</v>
      </c>
      <c r="D248" s="42" t="s">
        <v>10</v>
      </c>
    </row>
    <row r="249" spans="1:4" x14ac:dyDescent="0.25">
      <c r="A249" s="35">
        <v>21</v>
      </c>
      <c r="B249" s="36">
        <v>4.2</v>
      </c>
      <c r="C249" s="37">
        <v>44.29</v>
      </c>
      <c r="D249" s="38" t="s">
        <v>10</v>
      </c>
    </row>
    <row r="250" spans="1:4" x14ac:dyDescent="0.25">
      <c r="A250" s="35">
        <v>21</v>
      </c>
      <c r="B250" s="36">
        <v>6.16</v>
      </c>
      <c r="C250" s="37">
        <v>43.75</v>
      </c>
      <c r="D250" s="38" t="s">
        <v>10</v>
      </c>
    </row>
    <row r="251" spans="1:4" x14ac:dyDescent="0.25">
      <c r="A251" s="39">
        <v>21</v>
      </c>
      <c r="B251" s="40">
        <v>6.65</v>
      </c>
      <c r="C251" s="41">
        <v>62.98</v>
      </c>
      <c r="D251" s="42" t="s">
        <v>10</v>
      </c>
    </row>
    <row r="252" spans="1:4" x14ac:dyDescent="0.25">
      <c r="A252" s="39">
        <v>21</v>
      </c>
      <c r="B252" s="40">
        <v>7.27</v>
      </c>
      <c r="C252" s="41">
        <v>64.69</v>
      </c>
      <c r="D252" s="42" t="s">
        <v>10</v>
      </c>
    </row>
    <row r="253" spans="1:4" x14ac:dyDescent="0.25">
      <c r="A253" s="35">
        <v>21</v>
      </c>
      <c r="B253" s="36">
        <v>7.87</v>
      </c>
      <c r="C253" s="37">
        <v>55.21</v>
      </c>
      <c r="D253" s="38" t="s">
        <v>10</v>
      </c>
    </row>
    <row r="254" spans="1:4" x14ac:dyDescent="0.25">
      <c r="A254" s="35">
        <v>21</v>
      </c>
      <c r="B254" s="36">
        <v>9.15</v>
      </c>
      <c r="C254" s="37">
        <v>78.58</v>
      </c>
      <c r="D254" s="38" t="s">
        <v>10</v>
      </c>
    </row>
    <row r="255" spans="1:4" x14ac:dyDescent="0.25">
      <c r="A255" s="35">
        <v>21</v>
      </c>
      <c r="B255" s="36">
        <v>9.5299999999999994</v>
      </c>
      <c r="C255" s="37">
        <v>57.6</v>
      </c>
      <c r="D255" s="38" t="s">
        <v>10</v>
      </c>
    </row>
    <row r="256" spans="1:4" x14ac:dyDescent="0.25">
      <c r="A256" s="35">
        <v>21</v>
      </c>
      <c r="B256" s="36">
        <v>9.58</v>
      </c>
      <c r="C256" s="37">
        <v>57.83</v>
      </c>
      <c r="D256" s="38" t="s">
        <v>10</v>
      </c>
    </row>
    <row r="257" spans="1:4" x14ac:dyDescent="0.25">
      <c r="A257" s="35">
        <v>21</v>
      </c>
      <c r="B257" s="36">
        <v>10.6</v>
      </c>
      <c r="C257" s="37">
        <v>85.37</v>
      </c>
      <c r="D257" s="38" t="s">
        <v>10</v>
      </c>
    </row>
    <row r="258" spans="1:4" x14ac:dyDescent="0.25">
      <c r="A258" s="35">
        <v>22</v>
      </c>
      <c r="B258" s="36">
        <v>4.1500000000000004</v>
      </c>
      <c r="C258" s="37">
        <v>45.83</v>
      </c>
      <c r="D258" s="38" t="s">
        <v>22</v>
      </c>
    </row>
    <row r="259" spans="1:4" x14ac:dyDescent="0.25">
      <c r="A259" s="39">
        <v>22</v>
      </c>
      <c r="B259" s="40">
        <v>4.38</v>
      </c>
      <c r="C259" s="41">
        <v>43.95</v>
      </c>
      <c r="D259" s="42" t="s">
        <v>22</v>
      </c>
    </row>
    <row r="260" spans="1:4" x14ac:dyDescent="0.25">
      <c r="A260" s="39">
        <v>22</v>
      </c>
      <c r="B260" s="40">
        <v>5.05</v>
      </c>
      <c r="C260" s="41">
        <v>45.65</v>
      </c>
      <c r="D260" s="42" t="s">
        <v>10</v>
      </c>
    </row>
    <row r="261" spans="1:4" x14ac:dyDescent="0.25">
      <c r="A261" s="35">
        <v>22</v>
      </c>
      <c r="B261" s="36">
        <v>5.7</v>
      </c>
      <c r="C261" s="37">
        <v>49.24</v>
      </c>
      <c r="D261" s="38" t="s">
        <v>22</v>
      </c>
    </row>
    <row r="262" spans="1:4" x14ac:dyDescent="0.25">
      <c r="A262" s="39">
        <v>22</v>
      </c>
      <c r="B262" s="40">
        <v>5.79</v>
      </c>
      <c r="C262" s="41">
        <v>67.23</v>
      </c>
      <c r="D262" s="42" t="s">
        <v>10</v>
      </c>
    </row>
    <row r="263" spans="1:4" x14ac:dyDescent="0.25">
      <c r="A263" s="39">
        <v>22</v>
      </c>
      <c r="B263" s="40">
        <v>6.09</v>
      </c>
      <c r="C263" s="41">
        <v>55.31</v>
      </c>
      <c r="D263" s="42" t="s">
        <v>10</v>
      </c>
    </row>
    <row r="264" spans="1:4" x14ac:dyDescent="0.25">
      <c r="A264" s="39">
        <v>22</v>
      </c>
      <c r="B264" s="40">
        <v>7.66</v>
      </c>
      <c r="C264" s="41">
        <v>69.86</v>
      </c>
      <c r="D264" s="42" t="s">
        <v>10</v>
      </c>
    </row>
    <row r="265" spans="1:4" x14ac:dyDescent="0.25">
      <c r="A265" s="39">
        <v>22</v>
      </c>
      <c r="B265" s="40">
        <v>8.1</v>
      </c>
      <c r="C265" s="41">
        <v>65.84</v>
      </c>
      <c r="D265" s="42" t="s">
        <v>10</v>
      </c>
    </row>
    <row r="266" spans="1:4" x14ac:dyDescent="0.25">
      <c r="A266" s="35">
        <v>22</v>
      </c>
      <c r="B266" s="36">
        <v>8.7200000000000006</v>
      </c>
      <c r="C266" s="37">
        <v>68.069999999999993</v>
      </c>
      <c r="D266" s="38" t="s">
        <v>22</v>
      </c>
    </row>
    <row r="267" spans="1:4" x14ac:dyDescent="0.25">
      <c r="A267" s="39">
        <v>22</v>
      </c>
      <c r="B267" s="40">
        <v>9.1999999999999993</v>
      </c>
      <c r="C267" s="41">
        <v>72.510000000000005</v>
      </c>
      <c r="D267" s="42" t="s">
        <v>10</v>
      </c>
    </row>
    <row r="268" spans="1:4" x14ac:dyDescent="0.25">
      <c r="A268" s="35">
        <v>22</v>
      </c>
      <c r="B268" s="36">
        <v>9.8699999999999992</v>
      </c>
      <c r="C268" s="37">
        <v>84.28</v>
      </c>
      <c r="D268" s="38" t="s">
        <v>22</v>
      </c>
    </row>
    <row r="269" spans="1:4" x14ac:dyDescent="0.25">
      <c r="A269" s="35">
        <v>22</v>
      </c>
      <c r="B269" s="36">
        <v>10.7</v>
      </c>
      <c r="C269" s="37">
        <v>82.02</v>
      </c>
      <c r="D269" s="38" t="s">
        <v>10</v>
      </c>
    </row>
    <row r="270" spans="1:4" x14ac:dyDescent="0.25">
      <c r="A270" s="39">
        <v>22</v>
      </c>
      <c r="B270" s="40">
        <v>11.3</v>
      </c>
      <c r="C270" s="41">
        <v>99.6</v>
      </c>
      <c r="D270" s="42" t="s">
        <v>10</v>
      </c>
    </row>
    <row r="271" spans="1:4" x14ac:dyDescent="0.25">
      <c r="A271" s="39">
        <v>22</v>
      </c>
      <c r="B271" s="40">
        <v>12.4</v>
      </c>
      <c r="C271" s="41">
        <v>96.74</v>
      </c>
      <c r="D271" s="42" t="s">
        <v>10</v>
      </c>
    </row>
    <row r="272" spans="1:4" x14ac:dyDescent="0.25">
      <c r="A272" s="39">
        <v>22</v>
      </c>
      <c r="B272" s="40">
        <v>12.7</v>
      </c>
      <c r="C272" s="41">
        <v>88.57</v>
      </c>
      <c r="D272" s="42" t="s">
        <v>10</v>
      </c>
    </row>
    <row r="273" spans="1:4" x14ac:dyDescent="0.25">
      <c r="A273" s="39">
        <v>23</v>
      </c>
      <c r="B273" s="40">
        <v>2.8</v>
      </c>
      <c r="C273" s="41">
        <v>11.14</v>
      </c>
      <c r="D273" s="42" t="s">
        <v>10</v>
      </c>
    </row>
    <row r="274" spans="1:4" x14ac:dyDescent="0.25">
      <c r="A274" s="35">
        <v>23</v>
      </c>
      <c r="B274" s="36">
        <v>4.1500000000000004</v>
      </c>
      <c r="C274" s="37">
        <v>49.27</v>
      </c>
      <c r="D274" s="38" t="s">
        <v>22</v>
      </c>
    </row>
    <row r="275" spans="1:4" x14ac:dyDescent="0.25">
      <c r="A275" s="39">
        <v>23</v>
      </c>
      <c r="B275" s="40">
        <v>4.17</v>
      </c>
      <c r="C275" s="41">
        <v>39.58</v>
      </c>
      <c r="D275" s="42" t="s">
        <v>22</v>
      </c>
    </row>
    <row r="276" spans="1:4" x14ac:dyDescent="0.25">
      <c r="A276" s="35">
        <v>23</v>
      </c>
      <c r="B276" s="36">
        <v>4.34</v>
      </c>
      <c r="C276" s="37">
        <v>50.33</v>
      </c>
      <c r="D276" s="38" t="s">
        <v>22</v>
      </c>
    </row>
    <row r="277" spans="1:4" x14ac:dyDescent="0.25">
      <c r="A277" s="39">
        <v>23</v>
      </c>
      <c r="B277" s="40">
        <v>4.54</v>
      </c>
      <c r="C277" s="41">
        <v>21.1</v>
      </c>
      <c r="D277" s="42" t="s">
        <v>22</v>
      </c>
    </row>
    <row r="278" spans="1:4" x14ac:dyDescent="0.25">
      <c r="A278" s="39">
        <v>23</v>
      </c>
      <c r="B278" s="40">
        <v>4.6100000000000003</v>
      </c>
      <c r="C278" s="41">
        <v>41.34</v>
      </c>
      <c r="D278" s="42" t="s">
        <v>10</v>
      </c>
    </row>
    <row r="279" spans="1:4" x14ac:dyDescent="0.25">
      <c r="A279" s="39">
        <v>23</v>
      </c>
      <c r="B279" s="40">
        <v>5.41</v>
      </c>
      <c r="C279" s="41">
        <v>44.6</v>
      </c>
      <c r="D279" s="42" t="s">
        <v>22</v>
      </c>
    </row>
    <row r="280" spans="1:4" x14ac:dyDescent="0.25">
      <c r="A280" s="35">
        <v>23</v>
      </c>
      <c r="B280" s="36">
        <v>6.68</v>
      </c>
      <c r="C280" s="37">
        <v>33.049999999999997</v>
      </c>
      <c r="D280" s="38" t="s">
        <v>22</v>
      </c>
    </row>
    <row r="281" spans="1:4" x14ac:dyDescent="0.25">
      <c r="A281" s="39">
        <v>23</v>
      </c>
      <c r="B281" s="40">
        <v>7.55</v>
      </c>
      <c r="C281" s="41">
        <v>92.22</v>
      </c>
      <c r="D281" s="42" t="s">
        <v>10</v>
      </c>
    </row>
    <row r="282" spans="1:4" x14ac:dyDescent="0.25">
      <c r="A282" s="39">
        <v>23</v>
      </c>
      <c r="B282" s="40">
        <v>8.18</v>
      </c>
      <c r="C282" s="41">
        <v>92.48</v>
      </c>
      <c r="D282" s="42" t="s">
        <v>22</v>
      </c>
    </row>
    <row r="283" spans="1:4" x14ac:dyDescent="0.25">
      <c r="A283" s="35">
        <v>23</v>
      </c>
      <c r="B283" s="36">
        <v>8.65</v>
      </c>
      <c r="C283" s="37">
        <v>88.43</v>
      </c>
      <c r="D283" s="38" t="s">
        <v>22</v>
      </c>
    </row>
    <row r="284" spans="1:4" x14ac:dyDescent="0.25">
      <c r="A284" s="35">
        <v>23</v>
      </c>
      <c r="B284" s="36">
        <v>8.9700000000000006</v>
      </c>
      <c r="C284" s="37">
        <v>53.51</v>
      </c>
      <c r="D284" s="38" t="s">
        <v>10</v>
      </c>
    </row>
    <row r="285" spans="1:4" x14ac:dyDescent="0.25">
      <c r="A285" s="39">
        <v>23</v>
      </c>
      <c r="B285" s="40">
        <v>9.3000000000000007</v>
      </c>
      <c r="C285" s="41">
        <v>58.26</v>
      </c>
      <c r="D285" s="42" t="s">
        <v>10</v>
      </c>
    </row>
    <row r="286" spans="1:4" x14ac:dyDescent="0.25">
      <c r="A286" s="35">
        <v>23</v>
      </c>
      <c r="B286" s="36">
        <v>11.8</v>
      </c>
      <c r="C286" s="37">
        <v>74.97</v>
      </c>
      <c r="D286" s="38" t="s">
        <v>10</v>
      </c>
    </row>
    <row r="287" spans="1:4" x14ac:dyDescent="0.25">
      <c r="A287" s="35">
        <v>23</v>
      </c>
      <c r="B287" s="36">
        <v>12.1</v>
      </c>
      <c r="C287" s="37">
        <v>83.86</v>
      </c>
      <c r="D287" s="38" t="s">
        <v>10</v>
      </c>
    </row>
    <row r="288" spans="1:4" x14ac:dyDescent="0.25">
      <c r="A288" s="39">
        <v>24</v>
      </c>
      <c r="B288" s="40">
        <v>4</v>
      </c>
      <c r="C288" s="41">
        <v>58.99</v>
      </c>
      <c r="D288" s="42" t="s">
        <v>10</v>
      </c>
    </row>
    <row r="289" spans="1:4" x14ac:dyDescent="0.25">
      <c r="A289" s="35">
        <v>24</v>
      </c>
      <c r="B289" s="36">
        <v>4.05</v>
      </c>
      <c r="C289" s="37">
        <v>47.74</v>
      </c>
      <c r="D289" s="38" t="s">
        <v>22</v>
      </c>
    </row>
    <row r="290" spans="1:4" x14ac:dyDescent="0.25">
      <c r="A290" s="35">
        <v>24</v>
      </c>
      <c r="B290" s="36">
        <v>4.4800000000000004</v>
      </c>
      <c r="C290" s="37">
        <v>38.24</v>
      </c>
      <c r="D290" s="38" t="s">
        <v>22</v>
      </c>
    </row>
    <row r="291" spans="1:4" x14ac:dyDescent="0.25">
      <c r="A291" s="35">
        <v>24</v>
      </c>
      <c r="B291" s="36">
        <v>4.66</v>
      </c>
      <c r="C291" s="37">
        <v>38.69</v>
      </c>
      <c r="D291" s="38" t="s">
        <v>22</v>
      </c>
    </row>
    <row r="292" spans="1:4" x14ac:dyDescent="0.25">
      <c r="A292" s="35">
        <v>24</v>
      </c>
      <c r="B292" s="36">
        <v>4.66</v>
      </c>
      <c r="C292" s="37">
        <v>36.200000000000003</v>
      </c>
      <c r="D292" s="38" t="s">
        <v>10</v>
      </c>
    </row>
    <row r="293" spans="1:4" x14ac:dyDescent="0.25">
      <c r="A293" s="39">
        <v>24</v>
      </c>
      <c r="B293" s="40">
        <v>4.67</v>
      </c>
      <c r="C293" s="41">
        <v>57.53</v>
      </c>
      <c r="D293" s="42" t="s">
        <v>22</v>
      </c>
    </row>
    <row r="294" spans="1:4" x14ac:dyDescent="0.25">
      <c r="A294" s="35">
        <v>24</v>
      </c>
      <c r="B294" s="36">
        <v>5.0599999999999996</v>
      </c>
      <c r="C294" s="37">
        <v>96.03</v>
      </c>
      <c r="D294" s="38" t="s">
        <v>22</v>
      </c>
    </row>
    <row r="295" spans="1:4" x14ac:dyDescent="0.25">
      <c r="A295" s="35">
        <v>24</v>
      </c>
      <c r="B295" s="36">
        <v>5.18</v>
      </c>
      <c r="C295" s="37">
        <v>59.17</v>
      </c>
      <c r="D295" s="38" t="s">
        <v>10</v>
      </c>
    </row>
    <row r="296" spans="1:4" x14ac:dyDescent="0.25">
      <c r="A296" s="35">
        <v>24</v>
      </c>
      <c r="B296" s="36">
        <v>5.61</v>
      </c>
      <c r="C296" s="37">
        <v>63.19</v>
      </c>
      <c r="D296" s="38" t="s">
        <v>10</v>
      </c>
    </row>
    <row r="297" spans="1:4" x14ac:dyDescent="0.25">
      <c r="A297" s="35">
        <v>24</v>
      </c>
      <c r="B297" s="36">
        <v>5.65</v>
      </c>
      <c r="C297" s="37">
        <v>65.02</v>
      </c>
      <c r="D297" s="38" t="s">
        <v>10</v>
      </c>
    </row>
    <row r="298" spans="1:4" x14ac:dyDescent="0.25">
      <c r="A298" s="39">
        <v>24</v>
      </c>
      <c r="B298" s="40">
        <v>6.46</v>
      </c>
      <c r="C298" s="41">
        <v>50.33</v>
      </c>
      <c r="D298" s="42" t="s">
        <v>10</v>
      </c>
    </row>
    <row r="299" spans="1:4" x14ac:dyDescent="0.25">
      <c r="A299" s="35">
        <v>24</v>
      </c>
      <c r="B299" s="36">
        <v>6.56</v>
      </c>
      <c r="C299" s="37">
        <v>76.7</v>
      </c>
      <c r="D299" s="38" t="s">
        <v>10</v>
      </c>
    </row>
    <row r="300" spans="1:4" x14ac:dyDescent="0.25">
      <c r="A300" s="39">
        <v>24</v>
      </c>
      <c r="B300" s="40">
        <v>6.85</v>
      </c>
      <c r="C300" s="41">
        <v>62.56</v>
      </c>
      <c r="D300" s="42" t="s">
        <v>10</v>
      </c>
    </row>
    <row r="301" spans="1:4" x14ac:dyDescent="0.25">
      <c r="A301" s="35">
        <v>24</v>
      </c>
      <c r="B301" s="36">
        <v>7.07</v>
      </c>
      <c r="C301" s="37">
        <v>92.83</v>
      </c>
      <c r="D301" s="38" t="s">
        <v>10</v>
      </c>
    </row>
    <row r="302" spans="1:4" x14ac:dyDescent="0.25">
      <c r="A302" s="39">
        <v>24</v>
      </c>
      <c r="B302" s="40">
        <v>7.72</v>
      </c>
      <c r="C302" s="41">
        <v>31.75</v>
      </c>
      <c r="D302" s="42" t="s">
        <v>10</v>
      </c>
    </row>
    <row r="303" spans="1:4" x14ac:dyDescent="0.25">
      <c r="A303" s="39">
        <v>24</v>
      </c>
      <c r="B303" s="40">
        <v>7.9</v>
      </c>
      <c r="C303" s="41">
        <v>65.95</v>
      </c>
      <c r="D303" s="42" t="s">
        <v>22</v>
      </c>
    </row>
    <row r="304" spans="1:4" x14ac:dyDescent="0.25">
      <c r="A304" s="35">
        <v>24</v>
      </c>
      <c r="B304" s="36">
        <v>8.6</v>
      </c>
      <c r="C304" s="37">
        <v>68.48</v>
      </c>
      <c r="D304" s="38" t="s">
        <v>22</v>
      </c>
    </row>
    <row r="305" spans="1:4" x14ac:dyDescent="0.25">
      <c r="A305" s="39">
        <v>24</v>
      </c>
      <c r="B305" s="40">
        <v>8.6199999999999992</v>
      </c>
      <c r="C305" s="41">
        <v>59.47</v>
      </c>
      <c r="D305" s="42" t="s">
        <v>10</v>
      </c>
    </row>
    <row r="306" spans="1:4" x14ac:dyDescent="0.25">
      <c r="A306" s="39">
        <v>24</v>
      </c>
      <c r="B306" s="40">
        <v>8.65</v>
      </c>
      <c r="C306" s="41">
        <v>79.790000000000006</v>
      </c>
      <c r="D306" s="42" t="s">
        <v>22</v>
      </c>
    </row>
    <row r="307" spans="1:4" x14ac:dyDescent="0.25">
      <c r="A307" s="39">
        <v>24</v>
      </c>
      <c r="B307" s="40">
        <v>8.83</v>
      </c>
      <c r="C307" s="41">
        <v>76.27</v>
      </c>
      <c r="D307" s="42" t="s">
        <v>10</v>
      </c>
    </row>
    <row r="308" spans="1:4" x14ac:dyDescent="0.25">
      <c r="A308" s="39">
        <v>24</v>
      </c>
      <c r="B308" s="40">
        <v>9.02</v>
      </c>
      <c r="C308" s="41">
        <v>68.38</v>
      </c>
      <c r="D308" s="42" t="s">
        <v>10</v>
      </c>
    </row>
    <row r="309" spans="1:4" x14ac:dyDescent="0.25">
      <c r="A309" s="39">
        <v>24</v>
      </c>
      <c r="B309" s="40">
        <v>9.2799999999999994</v>
      </c>
      <c r="C309" s="41">
        <v>76.55</v>
      </c>
      <c r="D309" s="42" t="s">
        <v>22</v>
      </c>
    </row>
    <row r="310" spans="1:4" x14ac:dyDescent="0.25">
      <c r="A310" s="39">
        <v>24</v>
      </c>
      <c r="B310" s="40">
        <v>9.31</v>
      </c>
      <c r="C310" s="41">
        <v>77.760000000000005</v>
      </c>
      <c r="D310" s="42" t="s">
        <v>10</v>
      </c>
    </row>
    <row r="311" spans="1:4" x14ac:dyDescent="0.25">
      <c r="A311" s="35">
        <v>24</v>
      </c>
      <c r="B311" s="36">
        <v>9.91</v>
      </c>
      <c r="C311" s="37">
        <v>62.71</v>
      </c>
      <c r="D311" s="38" t="s">
        <v>22</v>
      </c>
    </row>
    <row r="312" spans="1:4" x14ac:dyDescent="0.25">
      <c r="A312" s="39">
        <v>25</v>
      </c>
      <c r="B312" s="40">
        <v>2.4</v>
      </c>
      <c r="C312" s="41">
        <v>48.14</v>
      </c>
      <c r="D312" s="42" t="s">
        <v>10</v>
      </c>
    </row>
    <row r="313" spans="1:4" x14ac:dyDescent="0.25">
      <c r="A313" s="35">
        <v>25</v>
      </c>
      <c r="B313" s="36">
        <v>3.8</v>
      </c>
      <c r="C313" s="37">
        <v>44.87</v>
      </c>
      <c r="D313" s="38" t="s">
        <v>10</v>
      </c>
    </row>
    <row r="314" spans="1:4" x14ac:dyDescent="0.25">
      <c r="A314" s="39">
        <v>25</v>
      </c>
      <c r="B314" s="40">
        <v>4</v>
      </c>
      <c r="C314" s="41">
        <v>18.52</v>
      </c>
      <c r="D314" s="42" t="s">
        <v>10</v>
      </c>
    </row>
    <row r="315" spans="1:4" x14ac:dyDescent="0.25">
      <c r="A315" s="35">
        <v>25</v>
      </c>
      <c r="B315" s="36">
        <v>4.32</v>
      </c>
      <c r="C315" s="37">
        <v>31.48</v>
      </c>
      <c r="D315" s="38" t="s">
        <v>10</v>
      </c>
    </row>
    <row r="316" spans="1:4" x14ac:dyDescent="0.25">
      <c r="A316" s="35">
        <v>25</v>
      </c>
      <c r="B316" s="36">
        <v>4.57</v>
      </c>
      <c r="C316" s="37">
        <v>45.88</v>
      </c>
      <c r="D316" s="38" t="s">
        <v>10</v>
      </c>
    </row>
    <row r="317" spans="1:4" x14ac:dyDescent="0.25">
      <c r="A317" s="39">
        <v>25</v>
      </c>
      <c r="B317" s="40">
        <v>4.78</v>
      </c>
      <c r="C317" s="41">
        <v>67.87</v>
      </c>
      <c r="D317" s="42" t="s">
        <v>10</v>
      </c>
    </row>
    <row r="318" spans="1:4" x14ac:dyDescent="0.25">
      <c r="A318" s="39">
        <v>25</v>
      </c>
      <c r="B318" s="40">
        <v>4.88</v>
      </c>
      <c r="C318" s="41">
        <v>62.64</v>
      </c>
      <c r="D318" s="42" t="s">
        <v>10</v>
      </c>
    </row>
    <row r="319" spans="1:4" x14ac:dyDescent="0.25">
      <c r="A319" s="35">
        <v>25</v>
      </c>
      <c r="B319" s="36">
        <v>4.99</v>
      </c>
      <c r="C319" s="37">
        <v>42.91</v>
      </c>
      <c r="D319" s="38" t="s">
        <v>10</v>
      </c>
    </row>
    <row r="320" spans="1:4" x14ac:dyDescent="0.25">
      <c r="A320" s="39">
        <v>25</v>
      </c>
      <c r="B320" s="40">
        <v>5.48</v>
      </c>
      <c r="C320" s="41">
        <v>34.47</v>
      </c>
      <c r="D320" s="42" t="s">
        <v>10</v>
      </c>
    </row>
    <row r="321" spans="1:4" x14ac:dyDescent="0.25">
      <c r="A321" s="39">
        <v>25</v>
      </c>
      <c r="B321" s="40">
        <v>5.94</v>
      </c>
      <c r="C321" s="41">
        <v>100.07</v>
      </c>
      <c r="D321" s="42" t="s">
        <v>10</v>
      </c>
    </row>
    <row r="322" spans="1:4" x14ac:dyDescent="0.25">
      <c r="A322" s="35">
        <v>25</v>
      </c>
      <c r="B322" s="36">
        <v>5.97</v>
      </c>
      <c r="C322" s="37">
        <v>49.48</v>
      </c>
      <c r="D322" s="38" t="s">
        <v>10</v>
      </c>
    </row>
    <row r="323" spans="1:4" x14ac:dyDescent="0.25">
      <c r="A323" s="39">
        <v>25</v>
      </c>
      <c r="B323" s="40">
        <v>6.16</v>
      </c>
      <c r="C323" s="41">
        <v>71.33</v>
      </c>
      <c r="D323" s="42" t="s">
        <v>22</v>
      </c>
    </row>
    <row r="324" spans="1:4" x14ac:dyDescent="0.25">
      <c r="A324" s="35">
        <v>25</v>
      </c>
      <c r="B324" s="36">
        <v>6.25</v>
      </c>
      <c r="C324" s="37">
        <v>59.23</v>
      </c>
      <c r="D324" s="38" t="s">
        <v>10</v>
      </c>
    </row>
    <row r="325" spans="1:4" x14ac:dyDescent="0.25">
      <c r="A325" s="39">
        <v>25</v>
      </c>
      <c r="B325" s="40">
        <v>6.28</v>
      </c>
      <c r="C325" s="41">
        <v>61.5</v>
      </c>
      <c r="D325" s="42" t="s">
        <v>10</v>
      </c>
    </row>
    <row r="326" spans="1:4" x14ac:dyDescent="0.25">
      <c r="A326" s="39">
        <v>25</v>
      </c>
      <c r="B326" s="40">
        <v>7.37</v>
      </c>
      <c r="C326" s="41">
        <v>19.02</v>
      </c>
      <c r="D326" s="42" t="s">
        <v>10</v>
      </c>
    </row>
    <row r="327" spans="1:4" x14ac:dyDescent="0.25">
      <c r="A327" s="39">
        <v>25</v>
      </c>
      <c r="B327" s="40">
        <v>7.98</v>
      </c>
      <c r="C327" s="41">
        <v>66.28</v>
      </c>
      <c r="D327" s="42" t="s">
        <v>22</v>
      </c>
    </row>
    <row r="328" spans="1:4" x14ac:dyDescent="0.25">
      <c r="A328" s="39">
        <v>25</v>
      </c>
      <c r="B328" s="40">
        <v>8.0399999999999991</v>
      </c>
      <c r="C328" s="41">
        <v>110.48</v>
      </c>
      <c r="D328" s="42" t="s">
        <v>10</v>
      </c>
    </row>
    <row r="329" spans="1:4" x14ac:dyDescent="0.25">
      <c r="A329" s="39">
        <v>25</v>
      </c>
      <c r="B329" s="40">
        <v>8.39</v>
      </c>
      <c r="C329" s="41">
        <v>56.55</v>
      </c>
      <c r="D329" s="42" t="s">
        <v>22</v>
      </c>
    </row>
    <row r="330" spans="1:4" x14ac:dyDescent="0.25">
      <c r="A330" s="35">
        <v>25</v>
      </c>
      <c r="B330" s="36">
        <v>8.5500000000000007</v>
      </c>
      <c r="C330" s="37">
        <v>37.83</v>
      </c>
      <c r="D330" s="38" t="s">
        <v>10</v>
      </c>
    </row>
    <row r="331" spans="1:4" x14ac:dyDescent="0.25">
      <c r="A331" s="35">
        <v>25</v>
      </c>
      <c r="B331" s="36">
        <v>9.67</v>
      </c>
      <c r="C331" s="37">
        <v>93.01</v>
      </c>
      <c r="D331" s="38" t="s">
        <v>22</v>
      </c>
    </row>
    <row r="332" spans="1:4" x14ac:dyDescent="0.25">
      <c r="A332" s="35">
        <v>25</v>
      </c>
      <c r="B332" s="36">
        <v>9.77</v>
      </c>
      <c r="C332" s="37">
        <v>81.569999999999993</v>
      </c>
      <c r="D332" s="38" t="s">
        <v>22</v>
      </c>
    </row>
    <row r="333" spans="1:4" x14ac:dyDescent="0.25">
      <c r="A333" s="35">
        <v>25</v>
      </c>
      <c r="B333" s="36">
        <v>12</v>
      </c>
      <c r="C333" s="37">
        <v>83.21</v>
      </c>
      <c r="D333" s="38" t="s">
        <v>10</v>
      </c>
    </row>
    <row r="334" spans="1:4" x14ac:dyDescent="0.25">
      <c r="A334" s="35">
        <v>25</v>
      </c>
      <c r="B334" s="36">
        <v>12.5</v>
      </c>
      <c r="C334" s="37">
        <v>110.81</v>
      </c>
      <c r="D334" s="38" t="s">
        <v>10</v>
      </c>
    </row>
    <row r="335" spans="1:4" x14ac:dyDescent="0.25">
      <c r="A335" s="39">
        <v>26</v>
      </c>
      <c r="B335" s="40">
        <v>2.6</v>
      </c>
      <c r="C335" s="41">
        <v>43.26</v>
      </c>
      <c r="D335" s="42" t="s">
        <v>10</v>
      </c>
    </row>
    <row r="336" spans="1:4" x14ac:dyDescent="0.25">
      <c r="A336" s="39">
        <v>26</v>
      </c>
      <c r="B336" s="40">
        <v>3.2</v>
      </c>
      <c r="C336" s="41">
        <v>6.97</v>
      </c>
      <c r="D336" s="42" t="s">
        <v>10</v>
      </c>
    </row>
    <row r="337" spans="1:4" x14ac:dyDescent="0.25">
      <c r="A337" s="35">
        <v>26</v>
      </c>
      <c r="B337" s="36">
        <v>4.18</v>
      </c>
      <c r="C337" s="37">
        <v>8</v>
      </c>
      <c r="D337" s="38" t="s">
        <v>22</v>
      </c>
    </row>
    <row r="338" spans="1:4" x14ac:dyDescent="0.25">
      <c r="A338" s="39">
        <v>26</v>
      </c>
      <c r="B338" s="40">
        <v>4.76</v>
      </c>
      <c r="C338" s="41">
        <v>58</v>
      </c>
      <c r="D338" s="42" t="s">
        <v>22</v>
      </c>
    </row>
    <row r="339" spans="1:4" x14ac:dyDescent="0.25">
      <c r="A339" s="39">
        <v>26</v>
      </c>
      <c r="B339" s="40">
        <v>5.3</v>
      </c>
      <c r="C339" s="41">
        <v>30.67</v>
      </c>
      <c r="D339" s="42" t="s">
        <v>10</v>
      </c>
    </row>
    <row r="340" spans="1:4" x14ac:dyDescent="0.25">
      <c r="A340" s="39">
        <v>26</v>
      </c>
      <c r="B340" s="40">
        <v>5.31</v>
      </c>
      <c r="C340" s="41">
        <v>52.1</v>
      </c>
      <c r="D340" s="42" t="s">
        <v>10</v>
      </c>
    </row>
    <row r="341" spans="1:4" x14ac:dyDescent="0.25">
      <c r="A341" s="39">
        <v>26</v>
      </c>
      <c r="B341" s="40">
        <v>5.78</v>
      </c>
      <c r="C341" s="41">
        <v>87.4</v>
      </c>
      <c r="D341" s="42" t="s">
        <v>22</v>
      </c>
    </row>
    <row r="342" spans="1:4" x14ac:dyDescent="0.25">
      <c r="A342" s="39">
        <v>26</v>
      </c>
      <c r="B342" s="40">
        <v>6.21</v>
      </c>
      <c r="C342" s="41">
        <v>65.28</v>
      </c>
      <c r="D342" s="42" t="s">
        <v>22</v>
      </c>
    </row>
    <row r="343" spans="1:4" x14ac:dyDescent="0.25">
      <c r="A343" s="39">
        <v>26</v>
      </c>
      <c r="B343" s="40">
        <v>6.23</v>
      </c>
      <c r="C343" s="41">
        <v>53.91</v>
      </c>
      <c r="D343" s="42" t="s">
        <v>22</v>
      </c>
    </row>
    <row r="344" spans="1:4" x14ac:dyDescent="0.25">
      <c r="A344" s="35">
        <v>26</v>
      </c>
      <c r="B344" s="36">
        <v>6.82</v>
      </c>
      <c r="C344" s="37">
        <v>51.97</v>
      </c>
      <c r="D344" s="38" t="s">
        <v>10</v>
      </c>
    </row>
    <row r="345" spans="1:4" x14ac:dyDescent="0.25">
      <c r="A345" s="35">
        <v>26</v>
      </c>
      <c r="B345" s="36">
        <v>7.31</v>
      </c>
      <c r="C345" s="37">
        <v>62.13</v>
      </c>
      <c r="D345" s="38" t="s">
        <v>22</v>
      </c>
    </row>
    <row r="346" spans="1:4" x14ac:dyDescent="0.25">
      <c r="A346" s="39">
        <v>26</v>
      </c>
      <c r="B346" s="40">
        <v>7.37</v>
      </c>
      <c r="C346" s="41">
        <v>69.61</v>
      </c>
      <c r="D346" s="42" t="s">
        <v>22</v>
      </c>
    </row>
    <row r="347" spans="1:4" x14ac:dyDescent="0.25">
      <c r="A347" s="35">
        <v>26</v>
      </c>
      <c r="B347" s="36">
        <v>7.81</v>
      </c>
      <c r="C347" s="37">
        <v>71.47</v>
      </c>
      <c r="D347" s="38" t="s">
        <v>10</v>
      </c>
    </row>
    <row r="348" spans="1:4" x14ac:dyDescent="0.25">
      <c r="A348" s="35">
        <v>26</v>
      </c>
      <c r="B348" s="36">
        <v>8.14</v>
      </c>
      <c r="C348" s="37">
        <v>63.07</v>
      </c>
      <c r="D348" s="38" t="s">
        <v>22</v>
      </c>
    </row>
    <row r="349" spans="1:4" x14ac:dyDescent="0.25">
      <c r="A349" s="35">
        <v>26</v>
      </c>
      <c r="B349" s="36">
        <v>8.6300000000000008</v>
      </c>
      <c r="C349" s="37">
        <v>68.959999999999994</v>
      </c>
      <c r="D349" s="38" t="s">
        <v>22</v>
      </c>
    </row>
    <row r="350" spans="1:4" x14ac:dyDescent="0.25">
      <c r="A350" s="39">
        <v>26</v>
      </c>
      <c r="B350" s="40">
        <v>8.91</v>
      </c>
      <c r="C350" s="41">
        <v>47.3</v>
      </c>
      <c r="D350" s="42" t="s">
        <v>10</v>
      </c>
    </row>
    <row r="351" spans="1:4" x14ac:dyDescent="0.25">
      <c r="A351" s="35">
        <v>26</v>
      </c>
      <c r="B351" s="36">
        <v>9.2100000000000009</v>
      </c>
      <c r="C351" s="37">
        <v>83.15</v>
      </c>
      <c r="D351" s="38" t="s">
        <v>22</v>
      </c>
    </row>
    <row r="352" spans="1:4" x14ac:dyDescent="0.25">
      <c r="A352" s="39">
        <v>26</v>
      </c>
      <c r="B352" s="40">
        <v>9.3000000000000007</v>
      </c>
      <c r="C352" s="41">
        <v>78.83</v>
      </c>
      <c r="D352" s="42" t="s">
        <v>10</v>
      </c>
    </row>
    <row r="353" spans="1:4" x14ac:dyDescent="0.25">
      <c r="A353" s="39">
        <v>26</v>
      </c>
      <c r="B353" s="40">
        <v>9.68</v>
      </c>
      <c r="C353" s="41">
        <v>132.72999999999999</v>
      </c>
      <c r="D353" s="42" t="s">
        <v>10</v>
      </c>
    </row>
    <row r="354" spans="1:4" x14ac:dyDescent="0.25">
      <c r="A354" s="35">
        <v>26</v>
      </c>
      <c r="B354" s="36">
        <v>10</v>
      </c>
      <c r="C354" s="37">
        <v>98.34</v>
      </c>
      <c r="D354" s="38" t="s">
        <v>10</v>
      </c>
    </row>
    <row r="355" spans="1:4" x14ac:dyDescent="0.25">
      <c r="A355" s="35">
        <v>26</v>
      </c>
      <c r="B355" s="36">
        <v>11.8</v>
      </c>
      <c r="C355" s="37">
        <v>105.6</v>
      </c>
      <c r="D355" s="38" t="s">
        <v>10</v>
      </c>
    </row>
    <row r="356" spans="1:4" x14ac:dyDescent="0.25">
      <c r="A356" s="39">
        <v>27</v>
      </c>
      <c r="B356" s="40">
        <v>1.6</v>
      </c>
      <c r="C356" s="41">
        <v>38.61</v>
      </c>
      <c r="D356" s="42" t="s">
        <v>10</v>
      </c>
    </row>
    <row r="357" spans="1:4" x14ac:dyDescent="0.25">
      <c r="A357" s="35">
        <v>27</v>
      </c>
      <c r="B357" s="36">
        <v>4.1100000000000003</v>
      </c>
      <c r="C357" s="37">
        <v>36.31</v>
      </c>
      <c r="D357" s="38" t="s">
        <v>10</v>
      </c>
    </row>
    <row r="358" spans="1:4" x14ac:dyDescent="0.25">
      <c r="A358" s="39">
        <v>27</v>
      </c>
      <c r="B358" s="40">
        <v>4.7</v>
      </c>
      <c r="C358" s="41">
        <v>44.37</v>
      </c>
      <c r="D358" s="42" t="s">
        <v>22</v>
      </c>
    </row>
    <row r="359" spans="1:4" x14ac:dyDescent="0.25">
      <c r="A359" s="39">
        <v>27</v>
      </c>
      <c r="B359" s="40">
        <v>4.84</v>
      </c>
      <c r="C359" s="41">
        <v>45.31</v>
      </c>
      <c r="D359" s="42" t="s">
        <v>22</v>
      </c>
    </row>
    <row r="360" spans="1:4" x14ac:dyDescent="0.25">
      <c r="A360" s="35">
        <v>27</v>
      </c>
      <c r="B360" s="36">
        <v>5.05</v>
      </c>
      <c r="C360" s="37">
        <v>73.69</v>
      </c>
      <c r="D360" s="38" t="s">
        <v>10</v>
      </c>
    </row>
    <row r="361" spans="1:4" x14ac:dyDescent="0.25">
      <c r="A361" s="35">
        <v>27</v>
      </c>
      <c r="B361" s="36">
        <v>5.22</v>
      </c>
      <c r="C361" s="37">
        <v>28.76</v>
      </c>
      <c r="D361" s="38" t="s">
        <v>10</v>
      </c>
    </row>
    <row r="362" spans="1:4" x14ac:dyDescent="0.25">
      <c r="A362" s="35">
        <v>27</v>
      </c>
      <c r="B362" s="36">
        <v>6.47</v>
      </c>
      <c r="C362" s="37">
        <v>36.21</v>
      </c>
      <c r="D362" s="38" t="s">
        <v>10</v>
      </c>
    </row>
    <row r="363" spans="1:4" x14ac:dyDescent="0.25">
      <c r="A363" s="39">
        <v>27</v>
      </c>
      <c r="B363" s="40">
        <v>6.5</v>
      </c>
      <c r="C363" s="41">
        <v>44.27</v>
      </c>
      <c r="D363" s="42" t="s">
        <v>10</v>
      </c>
    </row>
    <row r="364" spans="1:4" x14ac:dyDescent="0.25">
      <c r="A364" s="35">
        <v>27</v>
      </c>
      <c r="B364" s="36">
        <v>6.63</v>
      </c>
      <c r="C364" s="37">
        <v>54.57</v>
      </c>
      <c r="D364" s="38" t="s">
        <v>22</v>
      </c>
    </row>
    <row r="365" spans="1:4" x14ac:dyDescent="0.25">
      <c r="A365" s="39">
        <v>27</v>
      </c>
      <c r="B365" s="40">
        <v>6.63</v>
      </c>
      <c r="C365" s="41">
        <v>34.28</v>
      </c>
      <c r="D365" s="42" t="s">
        <v>22</v>
      </c>
    </row>
    <row r="366" spans="1:4" x14ac:dyDescent="0.25">
      <c r="A366" s="39">
        <v>27</v>
      </c>
      <c r="B366" s="40">
        <v>6.96</v>
      </c>
      <c r="C366" s="41">
        <v>65.400000000000006</v>
      </c>
      <c r="D366" s="42" t="s">
        <v>22</v>
      </c>
    </row>
    <row r="367" spans="1:4" x14ac:dyDescent="0.25">
      <c r="A367" s="35">
        <v>27</v>
      </c>
      <c r="B367" s="36">
        <v>7.7</v>
      </c>
      <c r="C367" s="37">
        <v>53.96</v>
      </c>
      <c r="D367" s="38" t="s">
        <v>22</v>
      </c>
    </row>
    <row r="368" spans="1:4" x14ac:dyDescent="0.25">
      <c r="A368" s="39">
        <v>27</v>
      </c>
      <c r="B368" s="40">
        <v>8.41</v>
      </c>
      <c r="C368" s="41">
        <v>54.49</v>
      </c>
      <c r="D368" s="42" t="s">
        <v>10</v>
      </c>
    </row>
    <row r="369" spans="1:4" x14ac:dyDescent="0.25">
      <c r="A369" s="35">
        <v>27</v>
      </c>
      <c r="B369" s="36">
        <v>9.25</v>
      </c>
      <c r="C369" s="37">
        <v>66.709999999999994</v>
      </c>
      <c r="D369" s="38" t="s">
        <v>22</v>
      </c>
    </row>
    <row r="370" spans="1:4" x14ac:dyDescent="0.25">
      <c r="A370" s="35">
        <v>27</v>
      </c>
      <c r="B370" s="36">
        <v>9.7799999999999994</v>
      </c>
      <c r="C370" s="37">
        <v>109.79</v>
      </c>
      <c r="D370" s="38" t="s">
        <v>10</v>
      </c>
    </row>
    <row r="371" spans="1:4" x14ac:dyDescent="0.25">
      <c r="A371" s="39">
        <v>27</v>
      </c>
      <c r="B371" s="40">
        <v>11.3</v>
      </c>
      <c r="C371" s="41">
        <v>92.43</v>
      </c>
      <c r="D371" s="42" t="s">
        <v>10</v>
      </c>
    </row>
    <row r="372" spans="1:4" x14ac:dyDescent="0.25">
      <c r="A372" s="35">
        <v>27</v>
      </c>
      <c r="B372" s="36">
        <v>11.4</v>
      </c>
      <c r="C372" s="37">
        <v>56.37</v>
      </c>
      <c r="D372" s="38" t="s">
        <v>10</v>
      </c>
    </row>
    <row r="373" spans="1:4" x14ac:dyDescent="0.25">
      <c r="A373" s="39">
        <v>28</v>
      </c>
      <c r="B373" s="40">
        <v>4.1399999999999997</v>
      </c>
      <c r="C373" s="41">
        <v>22.54</v>
      </c>
      <c r="D373" s="42" t="s">
        <v>10</v>
      </c>
    </row>
    <row r="374" spans="1:4" x14ac:dyDescent="0.25">
      <c r="A374" s="35">
        <v>28</v>
      </c>
      <c r="B374" s="36">
        <v>4.3899999999999997</v>
      </c>
      <c r="C374" s="37">
        <v>35.26</v>
      </c>
      <c r="D374" s="38" t="s">
        <v>10</v>
      </c>
    </row>
    <row r="375" spans="1:4" x14ac:dyDescent="0.25">
      <c r="A375" s="39">
        <v>28</v>
      </c>
      <c r="B375" s="40">
        <v>5.29</v>
      </c>
      <c r="C375" s="41">
        <v>46.77</v>
      </c>
      <c r="D375" s="42" t="s">
        <v>22</v>
      </c>
    </row>
    <row r="376" spans="1:4" x14ac:dyDescent="0.25">
      <c r="A376" s="39">
        <v>28</v>
      </c>
      <c r="B376" s="40">
        <v>5.34</v>
      </c>
      <c r="C376" s="41">
        <v>51.69</v>
      </c>
      <c r="D376" s="42" t="s">
        <v>22</v>
      </c>
    </row>
    <row r="377" spans="1:4" x14ac:dyDescent="0.25">
      <c r="A377" s="39">
        <v>28</v>
      </c>
      <c r="B377" s="40">
        <v>5.39</v>
      </c>
      <c r="C377" s="41">
        <v>44.63</v>
      </c>
      <c r="D377" s="42" t="s">
        <v>22</v>
      </c>
    </row>
    <row r="378" spans="1:4" x14ac:dyDescent="0.25">
      <c r="A378" s="39">
        <v>28</v>
      </c>
      <c r="B378" s="40">
        <v>6.93</v>
      </c>
      <c r="C378" s="41">
        <v>71.62</v>
      </c>
      <c r="D378" s="42" t="s">
        <v>10</v>
      </c>
    </row>
    <row r="379" spans="1:4" x14ac:dyDescent="0.25">
      <c r="A379" s="39">
        <v>28</v>
      </c>
      <c r="B379" s="40">
        <v>7.21</v>
      </c>
      <c r="C379" s="41">
        <v>52.08</v>
      </c>
      <c r="D379" s="42" t="s">
        <v>22</v>
      </c>
    </row>
    <row r="380" spans="1:4" x14ac:dyDescent="0.25">
      <c r="A380" s="35">
        <v>28</v>
      </c>
      <c r="B380" s="36">
        <v>7.27</v>
      </c>
      <c r="C380" s="37">
        <v>33.450000000000003</v>
      </c>
      <c r="D380" s="38" t="s">
        <v>10</v>
      </c>
    </row>
    <row r="381" spans="1:4" x14ac:dyDescent="0.25">
      <c r="A381" s="35">
        <v>28</v>
      </c>
      <c r="B381" s="36">
        <v>7.41</v>
      </c>
      <c r="C381" s="37">
        <v>86.46</v>
      </c>
      <c r="D381" s="38" t="s">
        <v>22</v>
      </c>
    </row>
    <row r="382" spans="1:4" x14ac:dyDescent="0.25">
      <c r="A382" s="39">
        <v>28</v>
      </c>
      <c r="B382" s="40">
        <v>7.58</v>
      </c>
      <c r="C382" s="41">
        <v>54.71</v>
      </c>
      <c r="D382" s="42" t="s">
        <v>10</v>
      </c>
    </row>
    <row r="383" spans="1:4" x14ac:dyDescent="0.25">
      <c r="A383" s="35">
        <v>28</v>
      </c>
      <c r="B383" s="36">
        <v>7.6</v>
      </c>
      <c r="C383" s="37">
        <v>73.75</v>
      </c>
      <c r="D383" s="38" t="s">
        <v>22</v>
      </c>
    </row>
    <row r="384" spans="1:4" x14ac:dyDescent="0.25">
      <c r="A384" s="39">
        <v>28</v>
      </c>
      <c r="B384" s="40">
        <v>7.97</v>
      </c>
      <c r="C384" s="41">
        <v>52.97</v>
      </c>
      <c r="D384" s="42" t="s">
        <v>22</v>
      </c>
    </row>
    <row r="385" spans="1:4" x14ac:dyDescent="0.25">
      <c r="A385" s="35">
        <v>28</v>
      </c>
      <c r="B385" s="36">
        <v>8.86</v>
      </c>
      <c r="C385" s="37">
        <v>55.5</v>
      </c>
      <c r="D385" s="38" t="s">
        <v>22</v>
      </c>
    </row>
    <row r="386" spans="1:4" x14ac:dyDescent="0.25">
      <c r="A386" s="39">
        <v>28</v>
      </c>
      <c r="B386" s="40">
        <v>9.27</v>
      </c>
      <c r="C386" s="41">
        <v>81.64</v>
      </c>
      <c r="D386" s="42" t="s">
        <v>10</v>
      </c>
    </row>
    <row r="387" spans="1:4" x14ac:dyDescent="0.25">
      <c r="A387" s="35">
        <v>28</v>
      </c>
      <c r="B387" s="36">
        <v>9.49</v>
      </c>
      <c r="C387" s="37">
        <v>80.47</v>
      </c>
      <c r="D387" s="38" t="s">
        <v>22</v>
      </c>
    </row>
    <row r="388" spans="1:4" x14ac:dyDescent="0.25">
      <c r="A388" s="35">
        <v>28</v>
      </c>
      <c r="B388" s="36">
        <v>9.8699999999999992</v>
      </c>
      <c r="C388" s="37">
        <v>77.92</v>
      </c>
      <c r="D388" s="38" t="s">
        <v>10</v>
      </c>
    </row>
    <row r="389" spans="1:4" x14ac:dyDescent="0.25">
      <c r="A389" s="39">
        <v>28</v>
      </c>
      <c r="B389" s="40">
        <v>12.3</v>
      </c>
      <c r="C389" s="41">
        <v>103.88</v>
      </c>
      <c r="D389" s="42" t="s">
        <v>10</v>
      </c>
    </row>
    <row r="390" spans="1:4" x14ac:dyDescent="0.25">
      <c r="A390" s="35">
        <v>29</v>
      </c>
      <c r="B390" s="36">
        <v>2.67</v>
      </c>
      <c r="C390" s="37">
        <v>25.28</v>
      </c>
      <c r="D390" s="38" t="s">
        <v>10</v>
      </c>
    </row>
    <row r="391" spans="1:4" x14ac:dyDescent="0.25">
      <c r="A391" s="39">
        <v>29</v>
      </c>
      <c r="B391" s="40">
        <v>2.9</v>
      </c>
      <c r="C391" s="41">
        <v>26.05</v>
      </c>
      <c r="D391" s="42" t="s">
        <v>10</v>
      </c>
    </row>
    <row r="392" spans="1:4" x14ac:dyDescent="0.25">
      <c r="A392" s="35">
        <v>29</v>
      </c>
      <c r="B392" s="36">
        <v>4.1500000000000004</v>
      </c>
      <c r="C392" s="37">
        <v>20.84</v>
      </c>
      <c r="D392" s="38" t="s">
        <v>10</v>
      </c>
    </row>
    <row r="393" spans="1:4" x14ac:dyDescent="0.25">
      <c r="A393" s="39">
        <v>29</v>
      </c>
      <c r="B393" s="40">
        <v>4.8499999999999996</v>
      </c>
      <c r="C393" s="41">
        <v>59.93</v>
      </c>
      <c r="D393" s="42" t="s">
        <v>10</v>
      </c>
    </row>
    <row r="394" spans="1:4" x14ac:dyDescent="0.25">
      <c r="A394" s="39">
        <v>29</v>
      </c>
      <c r="B394" s="40">
        <v>5.47</v>
      </c>
      <c r="C394" s="41">
        <v>44.4</v>
      </c>
      <c r="D394" s="42" t="s">
        <v>22</v>
      </c>
    </row>
    <row r="395" spans="1:4" x14ac:dyDescent="0.25">
      <c r="A395" s="35">
        <v>29</v>
      </c>
      <c r="B395" s="36">
        <v>5.88</v>
      </c>
      <c r="C395" s="37">
        <v>51.43</v>
      </c>
      <c r="D395" s="38" t="s">
        <v>10</v>
      </c>
    </row>
    <row r="396" spans="1:4" x14ac:dyDescent="0.25">
      <c r="A396" s="35">
        <v>29</v>
      </c>
      <c r="B396" s="36">
        <v>5.96</v>
      </c>
      <c r="C396" s="37">
        <v>55.1</v>
      </c>
      <c r="D396" s="38" t="s">
        <v>22</v>
      </c>
    </row>
    <row r="397" spans="1:4" x14ac:dyDescent="0.25">
      <c r="A397" s="39">
        <v>29</v>
      </c>
      <c r="B397" s="40">
        <v>6.27</v>
      </c>
      <c r="C397" s="41">
        <v>59.31</v>
      </c>
      <c r="D397" s="42" t="s">
        <v>10</v>
      </c>
    </row>
    <row r="398" spans="1:4" x14ac:dyDescent="0.25">
      <c r="A398" s="35">
        <v>29</v>
      </c>
      <c r="B398" s="36">
        <v>6.32</v>
      </c>
      <c r="C398" s="37">
        <v>73.260000000000005</v>
      </c>
      <c r="D398" s="38" t="s">
        <v>10</v>
      </c>
    </row>
    <row r="399" spans="1:4" x14ac:dyDescent="0.25">
      <c r="A399" s="35">
        <v>29</v>
      </c>
      <c r="B399" s="36">
        <v>6.59</v>
      </c>
      <c r="C399" s="37">
        <v>52.87</v>
      </c>
      <c r="D399" s="38" t="s">
        <v>22</v>
      </c>
    </row>
    <row r="400" spans="1:4" x14ac:dyDescent="0.25">
      <c r="A400" s="39">
        <v>29</v>
      </c>
      <c r="B400" s="40">
        <v>6.91</v>
      </c>
      <c r="C400" s="41">
        <v>76.37</v>
      </c>
      <c r="D400" s="42" t="s">
        <v>10</v>
      </c>
    </row>
    <row r="401" spans="1:4" x14ac:dyDescent="0.25">
      <c r="A401" s="35">
        <v>29</v>
      </c>
      <c r="B401" s="36">
        <v>7.38</v>
      </c>
      <c r="C401" s="37">
        <v>26.08</v>
      </c>
      <c r="D401" s="38" t="s">
        <v>22</v>
      </c>
    </row>
    <row r="402" spans="1:4" x14ac:dyDescent="0.25">
      <c r="A402" s="39">
        <v>29</v>
      </c>
      <c r="B402" s="40">
        <v>7.9</v>
      </c>
      <c r="C402" s="41">
        <v>41.49</v>
      </c>
      <c r="D402" s="42" t="s">
        <v>10</v>
      </c>
    </row>
    <row r="403" spans="1:4" x14ac:dyDescent="0.25">
      <c r="A403" s="39">
        <v>29</v>
      </c>
      <c r="B403" s="40">
        <v>8.2899999999999991</v>
      </c>
      <c r="C403" s="41">
        <v>50.65</v>
      </c>
      <c r="D403" s="42" t="s">
        <v>10</v>
      </c>
    </row>
    <row r="404" spans="1:4" x14ac:dyDescent="0.25">
      <c r="A404" s="35">
        <v>29</v>
      </c>
      <c r="B404" s="36">
        <v>9.02</v>
      </c>
      <c r="C404" s="37">
        <v>78.27</v>
      </c>
      <c r="D404" s="38" t="s">
        <v>22</v>
      </c>
    </row>
    <row r="405" spans="1:4" x14ac:dyDescent="0.25">
      <c r="A405" s="39">
        <v>29</v>
      </c>
      <c r="B405" s="40">
        <v>12.2</v>
      </c>
      <c r="C405" s="41">
        <v>57.01</v>
      </c>
      <c r="D405" s="42" t="s">
        <v>10</v>
      </c>
    </row>
    <row r="406" spans="1:4" x14ac:dyDescent="0.25">
      <c r="A406" s="39">
        <v>30</v>
      </c>
      <c r="B406" s="40">
        <v>2</v>
      </c>
      <c r="C406" s="41">
        <v>32.700000000000003</v>
      </c>
      <c r="D406" s="42" t="s">
        <v>10</v>
      </c>
    </row>
    <row r="407" spans="1:4" x14ac:dyDescent="0.25">
      <c r="A407" s="39">
        <v>30</v>
      </c>
      <c r="B407" s="40">
        <v>3.7</v>
      </c>
      <c r="C407" s="41">
        <v>12.65</v>
      </c>
      <c r="D407" s="42" t="s">
        <v>10</v>
      </c>
    </row>
    <row r="408" spans="1:4" x14ac:dyDescent="0.25">
      <c r="A408" s="35">
        <v>30</v>
      </c>
      <c r="B408" s="36">
        <v>4.1500000000000004</v>
      </c>
      <c r="C408" s="37">
        <v>60.58</v>
      </c>
      <c r="D408" s="38" t="s">
        <v>22</v>
      </c>
    </row>
    <row r="409" spans="1:4" x14ac:dyDescent="0.25">
      <c r="A409" s="39">
        <v>30</v>
      </c>
      <c r="B409" s="40">
        <v>4.54</v>
      </c>
      <c r="C409" s="41">
        <v>42.01</v>
      </c>
      <c r="D409" s="42" t="s">
        <v>22</v>
      </c>
    </row>
    <row r="410" spans="1:4" x14ac:dyDescent="0.25">
      <c r="A410" s="39">
        <v>30</v>
      </c>
      <c r="B410" s="40">
        <v>4.93</v>
      </c>
      <c r="C410" s="41">
        <v>43.97</v>
      </c>
      <c r="D410" s="42" t="s">
        <v>22</v>
      </c>
    </row>
    <row r="411" spans="1:4" x14ac:dyDescent="0.25">
      <c r="A411" s="39">
        <v>30</v>
      </c>
      <c r="B411" s="40">
        <v>6.15</v>
      </c>
      <c r="C411" s="41">
        <v>48.99</v>
      </c>
      <c r="D411" s="42" t="s">
        <v>10</v>
      </c>
    </row>
    <row r="412" spans="1:4" x14ac:dyDescent="0.25">
      <c r="A412" s="35">
        <v>30</v>
      </c>
      <c r="B412" s="36">
        <v>6.45</v>
      </c>
      <c r="C412" s="37">
        <v>59.74</v>
      </c>
      <c r="D412" s="38" t="s">
        <v>22</v>
      </c>
    </row>
    <row r="413" spans="1:4" x14ac:dyDescent="0.25">
      <c r="A413" s="35">
        <v>30</v>
      </c>
      <c r="B413" s="36">
        <v>6.72</v>
      </c>
      <c r="C413" s="37">
        <v>64.55</v>
      </c>
      <c r="D413" s="38" t="s">
        <v>22</v>
      </c>
    </row>
    <row r="414" spans="1:4" x14ac:dyDescent="0.25">
      <c r="A414" s="35">
        <v>30</v>
      </c>
      <c r="B414" s="36">
        <v>7.18</v>
      </c>
      <c r="C414" s="37">
        <v>22.58</v>
      </c>
      <c r="D414" s="38" t="s">
        <v>10</v>
      </c>
    </row>
    <row r="415" spans="1:4" x14ac:dyDescent="0.25">
      <c r="A415" s="39">
        <v>30</v>
      </c>
      <c r="B415" s="40">
        <v>8.27</v>
      </c>
      <c r="C415" s="41">
        <v>46.56</v>
      </c>
      <c r="D415" s="42" t="s">
        <v>10</v>
      </c>
    </row>
    <row r="416" spans="1:4" x14ac:dyDescent="0.25">
      <c r="A416" s="35">
        <v>30</v>
      </c>
      <c r="B416" s="36">
        <v>8.44</v>
      </c>
      <c r="C416" s="37">
        <v>64.36</v>
      </c>
      <c r="D416" s="38" t="s">
        <v>10</v>
      </c>
    </row>
    <row r="417" spans="1:4" x14ac:dyDescent="0.25">
      <c r="A417" s="35">
        <v>30</v>
      </c>
      <c r="B417" s="36">
        <v>8.6</v>
      </c>
      <c r="C417" s="37">
        <v>42.69</v>
      </c>
      <c r="D417" s="38" t="s">
        <v>10</v>
      </c>
    </row>
    <row r="418" spans="1:4" x14ac:dyDescent="0.25">
      <c r="A418" s="35">
        <v>30</v>
      </c>
      <c r="B418" s="36">
        <v>8.61</v>
      </c>
      <c r="C418" s="37">
        <v>52.91</v>
      </c>
      <c r="D418" s="38" t="s">
        <v>22</v>
      </c>
    </row>
    <row r="419" spans="1:4" x14ac:dyDescent="0.25">
      <c r="A419" s="39">
        <v>30</v>
      </c>
      <c r="B419" s="40">
        <v>9.18</v>
      </c>
      <c r="C419" s="41">
        <v>73.87</v>
      </c>
      <c r="D419" s="42" t="s">
        <v>22</v>
      </c>
    </row>
    <row r="420" spans="1:4" x14ac:dyDescent="0.25">
      <c r="A420" s="39">
        <v>30</v>
      </c>
      <c r="B420" s="40">
        <v>9.2200000000000006</v>
      </c>
      <c r="C420" s="41">
        <v>83.76</v>
      </c>
      <c r="D420" s="42" t="s">
        <v>22</v>
      </c>
    </row>
    <row r="421" spans="1:4" x14ac:dyDescent="0.25">
      <c r="A421" s="35">
        <v>30</v>
      </c>
      <c r="B421" s="36">
        <v>9.24</v>
      </c>
      <c r="C421" s="37">
        <v>77.36</v>
      </c>
      <c r="D421" s="38" t="s">
        <v>10</v>
      </c>
    </row>
    <row r="422" spans="1:4" x14ac:dyDescent="0.25">
      <c r="A422" s="35">
        <v>30</v>
      </c>
      <c r="B422" s="36">
        <v>12.1</v>
      </c>
      <c r="C422" s="37">
        <v>92.08</v>
      </c>
      <c r="D422" s="38" t="s">
        <v>10</v>
      </c>
    </row>
    <row r="423" spans="1:4" x14ac:dyDescent="0.25">
      <c r="A423" s="35">
        <v>30</v>
      </c>
      <c r="B423" s="36">
        <v>12.2</v>
      </c>
      <c r="C423" s="37">
        <v>79.36</v>
      </c>
      <c r="D423" s="38" t="s">
        <v>10</v>
      </c>
    </row>
    <row r="424" spans="1:4" x14ac:dyDescent="0.25">
      <c r="A424" s="35">
        <v>31</v>
      </c>
      <c r="B424" s="36">
        <v>4.13</v>
      </c>
      <c r="C424" s="37">
        <v>26.63</v>
      </c>
      <c r="D424" s="38" t="s">
        <v>22</v>
      </c>
    </row>
    <row r="425" spans="1:4" x14ac:dyDescent="0.25">
      <c r="A425" s="35">
        <v>31</v>
      </c>
      <c r="B425" s="36">
        <v>4.55</v>
      </c>
      <c r="C425" s="37">
        <v>44.23</v>
      </c>
      <c r="D425" s="38" t="s">
        <v>22</v>
      </c>
    </row>
    <row r="426" spans="1:4" x14ac:dyDescent="0.25">
      <c r="A426" s="35">
        <v>31</v>
      </c>
      <c r="B426" s="36">
        <v>4.6500000000000004</v>
      </c>
      <c r="C426" s="37">
        <v>30.74</v>
      </c>
      <c r="D426" s="38" t="s">
        <v>22</v>
      </c>
    </row>
    <row r="427" spans="1:4" x14ac:dyDescent="0.25">
      <c r="A427" s="35">
        <v>31</v>
      </c>
      <c r="B427" s="36">
        <v>4.83</v>
      </c>
      <c r="C427" s="37">
        <v>39.82</v>
      </c>
      <c r="D427" s="38" t="s">
        <v>10</v>
      </c>
    </row>
    <row r="428" spans="1:4" x14ac:dyDescent="0.25">
      <c r="A428" s="35">
        <v>31</v>
      </c>
      <c r="B428" s="36">
        <v>5.87</v>
      </c>
      <c r="C428" s="37">
        <v>57.43</v>
      </c>
      <c r="D428" s="38" t="s">
        <v>22</v>
      </c>
    </row>
    <row r="429" spans="1:4" x14ac:dyDescent="0.25">
      <c r="A429" s="39">
        <v>31</v>
      </c>
      <c r="B429" s="40">
        <v>6.34</v>
      </c>
      <c r="C429" s="41">
        <v>56.08</v>
      </c>
      <c r="D429" s="42" t="s">
        <v>10</v>
      </c>
    </row>
    <row r="430" spans="1:4" x14ac:dyDescent="0.25">
      <c r="A430" s="39">
        <v>31</v>
      </c>
      <c r="B430" s="40">
        <v>6.38</v>
      </c>
      <c r="C430" s="41">
        <v>63.51</v>
      </c>
      <c r="D430" s="42" t="s">
        <v>22</v>
      </c>
    </row>
    <row r="431" spans="1:4" x14ac:dyDescent="0.25">
      <c r="A431" s="39">
        <v>31</v>
      </c>
      <c r="B431" s="40">
        <v>6.55</v>
      </c>
      <c r="C431" s="41">
        <v>50.83</v>
      </c>
      <c r="D431" s="42" t="s">
        <v>22</v>
      </c>
    </row>
    <row r="432" spans="1:4" x14ac:dyDescent="0.25">
      <c r="A432" s="35">
        <v>31</v>
      </c>
      <c r="B432" s="36">
        <v>7.22</v>
      </c>
      <c r="C432" s="37">
        <v>28.75</v>
      </c>
      <c r="D432" s="38" t="s">
        <v>22</v>
      </c>
    </row>
    <row r="433" spans="1:4" x14ac:dyDescent="0.25">
      <c r="A433" s="39">
        <v>31</v>
      </c>
      <c r="B433" s="40">
        <v>7.3</v>
      </c>
      <c r="C433" s="41">
        <v>63.35</v>
      </c>
      <c r="D433" s="42" t="s">
        <v>10</v>
      </c>
    </row>
    <row r="434" spans="1:4" x14ac:dyDescent="0.25">
      <c r="A434" s="35">
        <v>31</v>
      </c>
      <c r="B434" s="36">
        <v>7.33</v>
      </c>
      <c r="C434" s="37">
        <v>57</v>
      </c>
      <c r="D434" s="38" t="s">
        <v>22</v>
      </c>
    </row>
    <row r="435" spans="1:4" x14ac:dyDescent="0.25">
      <c r="A435" s="35">
        <v>31</v>
      </c>
      <c r="B435" s="36">
        <v>7.46</v>
      </c>
      <c r="C435" s="37">
        <v>52.4</v>
      </c>
      <c r="D435" s="38" t="s">
        <v>10</v>
      </c>
    </row>
    <row r="436" spans="1:4" x14ac:dyDescent="0.25">
      <c r="A436" s="35">
        <v>31</v>
      </c>
      <c r="B436" s="36">
        <v>8.92</v>
      </c>
      <c r="C436" s="37">
        <v>77.150000000000006</v>
      </c>
      <c r="D436" s="38" t="s">
        <v>22</v>
      </c>
    </row>
    <row r="437" spans="1:4" x14ac:dyDescent="0.25">
      <c r="A437" s="35">
        <v>31</v>
      </c>
      <c r="B437" s="36">
        <v>8.94</v>
      </c>
      <c r="C437" s="37">
        <v>49.92</v>
      </c>
      <c r="D437" s="38" t="s">
        <v>10</v>
      </c>
    </row>
    <row r="438" spans="1:4" x14ac:dyDescent="0.25">
      <c r="A438" s="39">
        <v>31</v>
      </c>
      <c r="B438" s="40">
        <v>9</v>
      </c>
      <c r="C438" s="41">
        <v>60.12</v>
      </c>
      <c r="D438" s="42" t="s">
        <v>10</v>
      </c>
    </row>
    <row r="439" spans="1:4" x14ac:dyDescent="0.25">
      <c r="A439" s="39">
        <v>31</v>
      </c>
      <c r="B439" s="40">
        <v>9.6</v>
      </c>
      <c r="C439" s="41">
        <v>79.55</v>
      </c>
      <c r="D439" s="42" t="s">
        <v>22</v>
      </c>
    </row>
    <row r="440" spans="1:4" x14ac:dyDescent="0.25">
      <c r="A440" s="39">
        <v>31</v>
      </c>
      <c r="B440" s="40">
        <v>9.73</v>
      </c>
      <c r="C440" s="41">
        <v>74.14</v>
      </c>
      <c r="D440" s="42" t="s">
        <v>22</v>
      </c>
    </row>
    <row r="441" spans="1:4" x14ac:dyDescent="0.25">
      <c r="A441" s="35">
        <v>31</v>
      </c>
      <c r="B441" s="36">
        <v>9.84</v>
      </c>
      <c r="C441" s="37">
        <v>108.17</v>
      </c>
      <c r="D441" s="38" t="s">
        <v>10</v>
      </c>
    </row>
    <row r="442" spans="1:4" x14ac:dyDescent="0.25">
      <c r="A442" s="35">
        <v>31</v>
      </c>
      <c r="B442" s="36">
        <v>11.6</v>
      </c>
      <c r="C442" s="37">
        <v>95.39</v>
      </c>
      <c r="D442" s="38" t="s">
        <v>10</v>
      </c>
    </row>
    <row r="443" spans="1:4" x14ac:dyDescent="0.25">
      <c r="A443" s="39">
        <v>32</v>
      </c>
      <c r="B443" s="40">
        <v>4.3099999999999996</v>
      </c>
      <c r="C443" s="41">
        <v>33.97</v>
      </c>
      <c r="D443" s="42" t="s">
        <v>10</v>
      </c>
    </row>
    <row r="444" spans="1:4" x14ac:dyDescent="0.25">
      <c r="A444" s="35">
        <v>32</v>
      </c>
      <c r="B444" s="36">
        <v>6.24</v>
      </c>
      <c r="C444" s="37">
        <v>54.93</v>
      </c>
      <c r="D444" s="38" t="s">
        <v>10</v>
      </c>
    </row>
    <row r="445" spans="1:4" x14ac:dyDescent="0.25">
      <c r="A445" s="35">
        <v>32</v>
      </c>
      <c r="B445" s="36">
        <v>6.31</v>
      </c>
      <c r="C445" s="37">
        <v>21.73</v>
      </c>
      <c r="D445" s="38" t="s">
        <v>10</v>
      </c>
    </row>
    <row r="446" spans="1:4" x14ac:dyDescent="0.25">
      <c r="A446" s="39">
        <v>32</v>
      </c>
      <c r="B446" s="40">
        <v>7.19</v>
      </c>
      <c r="C446" s="41">
        <v>48.4</v>
      </c>
      <c r="D446" s="42" t="s">
        <v>10</v>
      </c>
    </row>
    <row r="447" spans="1:4" x14ac:dyDescent="0.25">
      <c r="A447" s="39">
        <v>32</v>
      </c>
      <c r="B447" s="40">
        <v>7.3</v>
      </c>
      <c r="C447" s="41">
        <v>101.92</v>
      </c>
      <c r="D447" s="42" t="s">
        <v>10</v>
      </c>
    </row>
    <row r="448" spans="1:4" x14ac:dyDescent="0.25">
      <c r="A448" s="39">
        <v>32</v>
      </c>
      <c r="B448" s="40">
        <v>7.38</v>
      </c>
      <c r="C448" s="41">
        <v>75.75</v>
      </c>
      <c r="D448" s="42" t="s">
        <v>10</v>
      </c>
    </row>
    <row r="449" spans="1:4" x14ac:dyDescent="0.25">
      <c r="A449" s="35">
        <v>32</v>
      </c>
      <c r="B449" s="36">
        <v>7.48</v>
      </c>
      <c r="C449" s="37">
        <v>49.8</v>
      </c>
      <c r="D449" s="38" t="s">
        <v>10</v>
      </c>
    </row>
    <row r="450" spans="1:4" x14ac:dyDescent="0.25">
      <c r="A450" s="39">
        <v>32</v>
      </c>
      <c r="B450" s="40">
        <v>8</v>
      </c>
      <c r="C450" s="41">
        <v>62.46</v>
      </c>
      <c r="D450" s="42" t="s">
        <v>10</v>
      </c>
    </row>
    <row r="451" spans="1:4" x14ac:dyDescent="0.25">
      <c r="A451" s="35">
        <v>32</v>
      </c>
      <c r="B451" s="36">
        <v>8.68</v>
      </c>
      <c r="C451" s="37">
        <v>89.26</v>
      </c>
      <c r="D451" s="38" t="s">
        <v>10</v>
      </c>
    </row>
    <row r="452" spans="1:4" x14ac:dyDescent="0.25">
      <c r="A452" s="39">
        <v>32</v>
      </c>
      <c r="B452" s="40">
        <v>8.8000000000000007</v>
      </c>
      <c r="C452" s="41">
        <v>115.37</v>
      </c>
      <c r="D452" s="42" t="s">
        <v>10</v>
      </c>
    </row>
    <row r="453" spans="1:4" x14ac:dyDescent="0.25">
      <c r="A453" s="35">
        <v>32</v>
      </c>
      <c r="B453" s="36">
        <v>9.74</v>
      </c>
      <c r="C453" s="37">
        <v>89.32</v>
      </c>
      <c r="D453" s="38" t="s">
        <v>10</v>
      </c>
    </row>
    <row r="454" spans="1:4" x14ac:dyDescent="0.25">
      <c r="A454" s="39">
        <v>33</v>
      </c>
      <c r="B454" s="40">
        <v>5.91</v>
      </c>
      <c r="C454" s="41">
        <v>54.85</v>
      </c>
      <c r="D454" s="42" t="s">
        <v>10</v>
      </c>
    </row>
    <row r="455" spans="1:4" x14ac:dyDescent="0.25">
      <c r="A455" s="35">
        <v>33</v>
      </c>
      <c r="B455" s="36">
        <v>6.99</v>
      </c>
      <c r="C455" s="37">
        <v>54.32</v>
      </c>
      <c r="D455" s="38" t="s">
        <v>22</v>
      </c>
    </row>
    <row r="456" spans="1:4" x14ac:dyDescent="0.25">
      <c r="A456" s="35">
        <v>33</v>
      </c>
      <c r="B456" s="36">
        <v>7.6</v>
      </c>
      <c r="C456" s="37">
        <v>50.29</v>
      </c>
      <c r="D456" s="38" t="s">
        <v>22</v>
      </c>
    </row>
    <row r="457" spans="1:4" x14ac:dyDescent="0.25">
      <c r="A457" s="39">
        <v>33</v>
      </c>
      <c r="B457" s="40">
        <v>8.4700000000000006</v>
      </c>
      <c r="C457" s="41">
        <v>69.06</v>
      </c>
      <c r="D457" s="42" t="s">
        <v>22</v>
      </c>
    </row>
    <row r="458" spans="1:4" x14ac:dyDescent="0.25">
      <c r="A458" s="39">
        <v>33</v>
      </c>
      <c r="B458" s="40">
        <v>8.6199999999999992</v>
      </c>
      <c r="C458" s="41">
        <v>71.040000000000006</v>
      </c>
      <c r="D458" s="42" t="s">
        <v>10</v>
      </c>
    </row>
    <row r="459" spans="1:4" x14ac:dyDescent="0.25">
      <c r="A459" s="39">
        <v>33</v>
      </c>
      <c r="B459" s="40">
        <v>9.19</v>
      </c>
      <c r="C459" s="41">
        <v>72.56</v>
      </c>
      <c r="D459" s="42" t="s">
        <v>22</v>
      </c>
    </row>
    <row r="460" spans="1:4" x14ac:dyDescent="0.25">
      <c r="A460" s="35">
        <v>33</v>
      </c>
      <c r="B460" s="36">
        <v>11</v>
      </c>
      <c r="C460" s="37">
        <v>63.32</v>
      </c>
      <c r="D460" s="38" t="s">
        <v>10</v>
      </c>
    </row>
    <row r="461" spans="1:4" x14ac:dyDescent="0.25">
      <c r="A461" s="39">
        <v>33</v>
      </c>
      <c r="B461" s="40">
        <v>11.9</v>
      </c>
      <c r="C461" s="41">
        <v>114.96</v>
      </c>
      <c r="D461" s="42" t="s">
        <v>10</v>
      </c>
    </row>
    <row r="462" spans="1:4" x14ac:dyDescent="0.25">
      <c r="A462" s="35">
        <v>34</v>
      </c>
      <c r="B462" s="36">
        <v>2</v>
      </c>
      <c r="C462" s="37">
        <v>19.010000000000002</v>
      </c>
      <c r="D462" s="38" t="s">
        <v>10</v>
      </c>
    </row>
    <row r="463" spans="1:4" x14ac:dyDescent="0.25">
      <c r="A463" s="35">
        <v>34</v>
      </c>
      <c r="B463" s="36">
        <v>4.03</v>
      </c>
      <c r="C463" s="37">
        <v>44.21</v>
      </c>
      <c r="D463" s="38" t="s">
        <v>22</v>
      </c>
    </row>
    <row r="464" spans="1:4" x14ac:dyDescent="0.25">
      <c r="A464" s="35">
        <v>34</v>
      </c>
      <c r="B464" s="36">
        <v>4.93</v>
      </c>
      <c r="C464" s="37">
        <v>65.16</v>
      </c>
      <c r="D464" s="38" t="s">
        <v>22</v>
      </c>
    </row>
    <row r="465" spans="1:4" x14ac:dyDescent="0.25">
      <c r="A465" s="35">
        <v>34</v>
      </c>
      <c r="B465" s="36">
        <v>5.15</v>
      </c>
      <c r="C465" s="37">
        <v>51.35</v>
      </c>
      <c r="D465" s="38" t="s">
        <v>22</v>
      </c>
    </row>
    <row r="466" spans="1:4" x14ac:dyDescent="0.25">
      <c r="A466" s="39">
        <v>34</v>
      </c>
      <c r="B466" s="40">
        <v>5.38</v>
      </c>
      <c r="C466" s="41">
        <v>50.46</v>
      </c>
      <c r="D466" s="42" t="s">
        <v>22</v>
      </c>
    </row>
    <row r="467" spans="1:4" x14ac:dyDescent="0.25">
      <c r="A467" s="39">
        <v>34</v>
      </c>
      <c r="B467" s="40">
        <v>5.59</v>
      </c>
      <c r="C467" s="41">
        <v>58.41</v>
      </c>
      <c r="D467" s="42" t="s">
        <v>10</v>
      </c>
    </row>
    <row r="468" spans="1:4" x14ac:dyDescent="0.25">
      <c r="A468" s="35">
        <v>34</v>
      </c>
      <c r="B468" s="36">
        <v>6.12</v>
      </c>
      <c r="C468" s="37">
        <v>49.54</v>
      </c>
      <c r="D468" s="38" t="s">
        <v>22</v>
      </c>
    </row>
    <row r="469" spans="1:4" x14ac:dyDescent="0.25">
      <c r="A469" s="35">
        <v>34</v>
      </c>
      <c r="B469" s="36">
        <v>6.25</v>
      </c>
      <c r="C469" s="37">
        <v>35.03</v>
      </c>
      <c r="D469" s="38" t="s">
        <v>10</v>
      </c>
    </row>
    <row r="470" spans="1:4" x14ac:dyDescent="0.25">
      <c r="A470" s="39">
        <v>34</v>
      </c>
      <c r="B470" s="40">
        <v>6.82</v>
      </c>
      <c r="C470" s="41">
        <v>55.6</v>
      </c>
      <c r="D470" s="42" t="s">
        <v>22</v>
      </c>
    </row>
    <row r="471" spans="1:4" x14ac:dyDescent="0.25">
      <c r="A471" s="35">
        <v>34</v>
      </c>
      <c r="B471" s="36">
        <v>8.41</v>
      </c>
      <c r="C471" s="37">
        <v>8.69</v>
      </c>
      <c r="D471" s="38" t="s">
        <v>10</v>
      </c>
    </row>
    <row r="472" spans="1:4" x14ac:dyDescent="0.25">
      <c r="A472" s="39">
        <v>34</v>
      </c>
      <c r="B472" s="40">
        <v>8.64</v>
      </c>
      <c r="C472" s="41">
        <v>65.87</v>
      </c>
      <c r="D472" s="42" t="s">
        <v>22</v>
      </c>
    </row>
    <row r="473" spans="1:4" x14ac:dyDescent="0.25">
      <c r="A473" s="35">
        <v>34</v>
      </c>
      <c r="B473" s="36">
        <v>8.89</v>
      </c>
      <c r="C473" s="37">
        <v>85.79</v>
      </c>
      <c r="D473" s="38" t="s">
        <v>10</v>
      </c>
    </row>
    <row r="474" spans="1:4" x14ac:dyDescent="0.25">
      <c r="A474" s="39">
        <v>34</v>
      </c>
      <c r="B474" s="40">
        <v>9.94</v>
      </c>
      <c r="C474" s="41">
        <v>81.680000000000007</v>
      </c>
      <c r="D474" s="42" t="s">
        <v>22</v>
      </c>
    </row>
    <row r="475" spans="1:4" x14ac:dyDescent="0.25">
      <c r="A475" s="39">
        <v>34</v>
      </c>
      <c r="B475" s="40">
        <v>9.99</v>
      </c>
      <c r="C475" s="41">
        <v>92.22</v>
      </c>
      <c r="D475" s="42" t="s">
        <v>10</v>
      </c>
    </row>
    <row r="476" spans="1:4" x14ac:dyDescent="0.25">
      <c r="A476" s="35">
        <v>35</v>
      </c>
      <c r="B476" s="36">
        <v>4.68</v>
      </c>
      <c r="C476" s="37">
        <v>49.81</v>
      </c>
      <c r="D476" s="38" t="s">
        <v>22</v>
      </c>
    </row>
    <row r="477" spans="1:4" x14ac:dyDescent="0.25">
      <c r="A477" s="35">
        <v>35</v>
      </c>
      <c r="B477" s="36">
        <v>4.88</v>
      </c>
      <c r="C477" s="37">
        <v>46.33</v>
      </c>
      <c r="D477" s="38" t="s">
        <v>22</v>
      </c>
    </row>
    <row r="478" spans="1:4" x14ac:dyDescent="0.25">
      <c r="A478" s="39">
        <v>35</v>
      </c>
      <c r="B478" s="40">
        <v>5.05</v>
      </c>
      <c r="C478" s="41">
        <v>74.09</v>
      </c>
      <c r="D478" s="42" t="s">
        <v>10</v>
      </c>
    </row>
    <row r="479" spans="1:4" x14ac:dyDescent="0.25">
      <c r="A479" s="39">
        <v>35</v>
      </c>
      <c r="B479" s="40">
        <v>5.58</v>
      </c>
      <c r="C479" s="41">
        <v>74.44</v>
      </c>
      <c r="D479" s="42" t="s">
        <v>10</v>
      </c>
    </row>
    <row r="480" spans="1:4" x14ac:dyDescent="0.25">
      <c r="A480" s="35">
        <v>35</v>
      </c>
      <c r="B480" s="36">
        <v>6.33</v>
      </c>
      <c r="C480" s="37">
        <v>47.69</v>
      </c>
      <c r="D480" s="38" t="s">
        <v>10</v>
      </c>
    </row>
    <row r="481" spans="1:4" x14ac:dyDescent="0.25">
      <c r="A481" s="39">
        <v>35</v>
      </c>
      <c r="B481" s="40">
        <v>6.63</v>
      </c>
      <c r="C481" s="41">
        <v>79.290000000000006</v>
      </c>
      <c r="D481" s="42" t="s">
        <v>22</v>
      </c>
    </row>
    <row r="482" spans="1:4" x14ac:dyDescent="0.25">
      <c r="A482" s="35">
        <v>35</v>
      </c>
      <c r="B482" s="36">
        <v>7.37</v>
      </c>
      <c r="C482" s="37">
        <v>57.9</v>
      </c>
      <c r="D482" s="38" t="s">
        <v>22</v>
      </c>
    </row>
    <row r="483" spans="1:4" x14ac:dyDescent="0.25">
      <c r="A483" s="35">
        <v>35</v>
      </c>
      <c r="B483" s="36">
        <v>7.46</v>
      </c>
      <c r="C483" s="37">
        <v>55.88</v>
      </c>
      <c r="D483" s="38" t="s">
        <v>10</v>
      </c>
    </row>
    <row r="484" spans="1:4" x14ac:dyDescent="0.25">
      <c r="A484" s="39">
        <v>35</v>
      </c>
      <c r="B484" s="40">
        <v>7.69</v>
      </c>
      <c r="C484" s="41">
        <v>81.08</v>
      </c>
      <c r="D484" s="42" t="s">
        <v>22</v>
      </c>
    </row>
    <row r="485" spans="1:4" x14ac:dyDescent="0.25">
      <c r="A485" s="39">
        <v>35</v>
      </c>
      <c r="B485" s="40">
        <v>8.08</v>
      </c>
      <c r="C485" s="41">
        <v>53.62</v>
      </c>
      <c r="D485" s="42" t="s">
        <v>10</v>
      </c>
    </row>
    <row r="486" spans="1:4" x14ac:dyDescent="0.25">
      <c r="A486" s="35">
        <v>35</v>
      </c>
      <c r="B486" s="36">
        <v>8.3800000000000008</v>
      </c>
      <c r="C486" s="37">
        <v>100.78</v>
      </c>
      <c r="D486" s="38" t="s">
        <v>22</v>
      </c>
    </row>
    <row r="487" spans="1:4" x14ac:dyDescent="0.25">
      <c r="A487" s="35">
        <v>35</v>
      </c>
      <c r="B487" s="36">
        <v>8.74</v>
      </c>
      <c r="C487" s="37">
        <v>72.92</v>
      </c>
      <c r="D487" s="38" t="s">
        <v>10</v>
      </c>
    </row>
    <row r="488" spans="1:4" x14ac:dyDescent="0.25">
      <c r="A488" s="39">
        <v>35</v>
      </c>
      <c r="B488" s="40">
        <v>9.07</v>
      </c>
      <c r="C488" s="41">
        <v>67.150000000000006</v>
      </c>
      <c r="D488" s="42" t="s">
        <v>22</v>
      </c>
    </row>
    <row r="489" spans="1:4" x14ac:dyDescent="0.25">
      <c r="A489" s="35">
        <v>35</v>
      </c>
      <c r="B489" s="36">
        <v>9.33</v>
      </c>
      <c r="C489" s="37">
        <v>84.48</v>
      </c>
      <c r="D489" s="38" t="s">
        <v>10</v>
      </c>
    </row>
    <row r="490" spans="1:4" x14ac:dyDescent="0.25">
      <c r="A490" s="39">
        <v>35</v>
      </c>
      <c r="B490" s="40">
        <v>9.56</v>
      </c>
      <c r="C490" s="41">
        <v>67.12</v>
      </c>
      <c r="D490" s="42" t="s">
        <v>10</v>
      </c>
    </row>
    <row r="491" spans="1:4" x14ac:dyDescent="0.25">
      <c r="A491" s="39">
        <v>35</v>
      </c>
      <c r="B491" s="40">
        <v>12.4</v>
      </c>
      <c r="C491" s="41">
        <v>109.42</v>
      </c>
      <c r="D491" s="42" t="s">
        <v>10</v>
      </c>
    </row>
    <row r="492" spans="1:4" x14ac:dyDescent="0.25">
      <c r="A492" s="35">
        <v>36</v>
      </c>
      <c r="B492" s="36">
        <v>1.9</v>
      </c>
      <c r="C492" s="37">
        <v>28.32</v>
      </c>
      <c r="D492" s="38" t="s">
        <v>10</v>
      </c>
    </row>
    <row r="493" spans="1:4" x14ac:dyDescent="0.25">
      <c r="A493" s="35">
        <v>36</v>
      </c>
      <c r="B493" s="36">
        <v>4.24</v>
      </c>
      <c r="C493" s="37">
        <v>45.75</v>
      </c>
      <c r="D493" s="38" t="s">
        <v>22</v>
      </c>
    </row>
    <row r="494" spans="1:4" x14ac:dyDescent="0.25">
      <c r="A494" s="35">
        <v>36</v>
      </c>
      <c r="B494" s="36">
        <v>5.2</v>
      </c>
      <c r="C494" s="37">
        <v>39.99</v>
      </c>
      <c r="D494" s="38" t="s">
        <v>22</v>
      </c>
    </row>
    <row r="495" spans="1:4" x14ac:dyDescent="0.25">
      <c r="A495" s="35">
        <v>36</v>
      </c>
      <c r="B495" s="36">
        <v>5.77</v>
      </c>
      <c r="C495" s="37">
        <v>46.76</v>
      </c>
      <c r="D495" s="38" t="s">
        <v>22</v>
      </c>
    </row>
    <row r="496" spans="1:4" x14ac:dyDescent="0.25">
      <c r="A496" s="39">
        <v>36</v>
      </c>
      <c r="B496" s="40">
        <v>5.86</v>
      </c>
      <c r="C496" s="41">
        <v>50.94</v>
      </c>
      <c r="D496" s="42" t="s">
        <v>10</v>
      </c>
    </row>
    <row r="497" spans="1:4" x14ac:dyDescent="0.25">
      <c r="A497" s="39">
        <v>36</v>
      </c>
      <c r="B497" s="40">
        <v>5.98</v>
      </c>
      <c r="C497" s="41">
        <v>56.8</v>
      </c>
      <c r="D497" s="42" t="s">
        <v>10</v>
      </c>
    </row>
    <row r="498" spans="1:4" x14ac:dyDescent="0.25">
      <c r="A498" s="39">
        <v>36</v>
      </c>
      <c r="B498" s="40">
        <v>6.71</v>
      </c>
      <c r="C498" s="41">
        <v>40.14</v>
      </c>
      <c r="D498" s="42" t="s">
        <v>10</v>
      </c>
    </row>
    <row r="499" spans="1:4" x14ac:dyDescent="0.25">
      <c r="A499" s="35">
        <v>36</v>
      </c>
      <c r="B499" s="36">
        <v>6.94</v>
      </c>
      <c r="C499" s="37">
        <v>85.29</v>
      </c>
      <c r="D499" s="38" t="s">
        <v>10</v>
      </c>
    </row>
    <row r="500" spans="1:4" x14ac:dyDescent="0.25">
      <c r="A500" s="35">
        <v>36</v>
      </c>
      <c r="B500" s="36">
        <v>6.97</v>
      </c>
      <c r="C500" s="37">
        <v>58.86</v>
      </c>
      <c r="D500" s="38" t="s">
        <v>22</v>
      </c>
    </row>
    <row r="501" spans="1:4" x14ac:dyDescent="0.25">
      <c r="A501" s="35">
        <v>36</v>
      </c>
      <c r="B501" s="36">
        <v>7.25</v>
      </c>
      <c r="C501" s="37">
        <v>42.01</v>
      </c>
      <c r="D501" s="38" t="s">
        <v>10</v>
      </c>
    </row>
    <row r="502" spans="1:4" x14ac:dyDescent="0.25">
      <c r="A502" s="35">
        <v>36</v>
      </c>
      <c r="B502" s="36">
        <v>7.25</v>
      </c>
      <c r="C502" s="37">
        <v>91.39</v>
      </c>
      <c r="D502" s="38" t="s">
        <v>10</v>
      </c>
    </row>
    <row r="503" spans="1:4" x14ac:dyDescent="0.25">
      <c r="A503" s="35">
        <v>36</v>
      </c>
      <c r="B503" s="36">
        <v>8.11</v>
      </c>
      <c r="C503" s="37">
        <v>81.53</v>
      </c>
      <c r="D503" s="38" t="s">
        <v>10</v>
      </c>
    </row>
    <row r="504" spans="1:4" x14ac:dyDescent="0.25">
      <c r="A504" s="35">
        <v>36</v>
      </c>
      <c r="B504" s="36">
        <v>8.49</v>
      </c>
      <c r="C504" s="37">
        <v>62.51</v>
      </c>
      <c r="D504" s="38" t="s">
        <v>22</v>
      </c>
    </row>
    <row r="505" spans="1:4" x14ac:dyDescent="0.25">
      <c r="A505" s="39">
        <v>36</v>
      </c>
      <c r="B505" s="40">
        <v>8.8800000000000008</v>
      </c>
      <c r="C505" s="41">
        <v>73.25</v>
      </c>
      <c r="D505" s="42" t="s">
        <v>10</v>
      </c>
    </row>
    <row r="506" spans="1:4" x14ac:dyDescent="0.25">
      <c r="A506" s="39">
        <v>36</v>
      </c>
      <c r="B506" s="40">
        <v>9.0299999999999994</v>
      </c>
      <c r="C506" s="41">
        <v>77.069999999999993</v>
      </c>
      <c r="D506" s="42" t="s">
        <v>22</v>
      </c>
    </row>
    <row r="507" spans="1:4" x14ac:dyDescent="0.25">
      <c r="A507" s="39">
        <v>36</v>
      </c>
      <c r="B507" s="40">
        <v>9.35</v>
      </c>
      <c r="C507" s="41">
        <v>96.31</v>
      </c>
      <c r="D507" s="42" t="s">
        <v>22</v>
      </c>
    </row>
    <row r="508" spans="1:4" x14ac:dyDescent="0.25">
      <c r="A508" s="39">
        <v>36</v>
      </c>
      <c r="B508" s="40">
        <v>9.99</v>
      </c>
      <c r="C508" s="41">
        <v>78.39</v>
      </c>
      <c r="D508" s="42" t="s">
        <v>22</v>
      </c>
    </row>
    <row r="509" spans="1:4" x14ac:dyDescent="0.25">
      <c r="A509" s="35">
        <v>36</v>
      </c>
      <c r="B509" s="36">
        <v>11.3</v>
      </c>
      <c r="C509" s="37">
        <v>87.75</v>
      </c>
      <c r="D509" s="38" t="s">
        <v>10</v>
      </c>
    </row>
    <row r="510" spans="1:4" x14ac:dyDescent="0.25">
      <c r="A510" s="39">
        <v>36</v>
      </c>
      <c r="B510" s="40">
        <v>12.8</v>
      </c>
      <c r="C510" s="41">
        <v>91.79</v>
      </c>
      <c r="D510" s="42" t="s">
        <v>10</v>
      </c>
    </row>
    <row r="511" spans="1:4" x14ac:dyDescent="0.25">
      <c r="A511" s="39">
        <v>37</v>
      </c>
      <c r="B511" s="40">
        <v>2.2999999999999998</v>
      </c>
      <c r="C511" s="41">
        <v>39.54</v>
      </c>
      <c r="D511" s="42" t="s">
        <v>10</v>
      </c>
    </row>
    <row r="512" spans="1:4" x14ac:dyDescent="0.25">
      <c r="A512" s="39">
        <v>37</v>
      </c>
      <c r="B512" s="40">
        <v>3.3</v>
      </c>
      <c r="C512" s="41">
        <v>43.28</v>
      </c>
      <c r="D512" s="42" t="s">
        <v>10</v>
      </c>
    </row>
    <row r="513" spans="1:4" x14ac:dyDescent="0.25">
      <c r="A513" s="39">
        <v>37</v>
      </c>
      <c r="B513" s="40">
        <v>5.15</v>
      </c>
      <c r="C513" s="41">
        <v>36.72</v>
      </c>
      <c r="D513" s="42" t="s">
        <v>10</v>
      </c>
    </row>
    <row r="514" spans="1:4" x14ac:dyDescent="0.25">
      <c r="A514" s="39">
        <v>37</v>
      </c>
      <c r="B514" s="40">
        <v>6.64</v>
      </c>
      <c r="C514" s="41">
        <v>66.959999999999994</v>
      </c>
      <c r="D514" s="42" t="s">
        <v>10</v>
      </c>
    </row>
    <row r="515" spans="1:4" x14ac:dyDescent="0.25">
      <c r="A515" s="39">
        <v>37</v>
      </c>
      <c r="B515" s="40">
        <v>8.6</v>
      </c>
      <c r="C515" s="41">
        <v>43.95</v>
      </c>
      <c r="D515" s="42" t="s">
        <v>22</v>
      </c>
    </row>
    <row r="516" spans="1:4" x14ac:dyDescent="0.25">
      <c r="A516" s="35">
        <v>37</v>
      </c>
      <c r="B516" s="36">
        <v>8.65</v>
      </c>
      <c r="C516" s="37">
        <v>91.16</v>
      </c>
      <c r="D516" s="38" t="s">
        <v>10</v>
      </c>
    </row>
    <row r="517" spans="1:4" x14ac:dyDescent="0.25">
      <c r="A517" s="39">
        <v>37</v>
      </c>
      <c r="B517" s="40">
        <v>8.8000000000000007</v>
      </c>
      <c r="C517" s="41">
        <v>68.760000000000005</v>
      </c>
      <c r="D517" s="42" t="s">
        <v>22</v>
      </c>
    </row>
    <row r="518" spans="1:4" x14ac:dyDescent="0.25">
      <c r="A518" s="35">
        <v>37</v>
      </c>
      <c r="B518" s="36">
        <v>9.44</v>
      </c>
      <c r="C518" s="37">
        <v>61.2</v>
      </c>
      <c r="D518" s="38" t="s">
        <v>10</v>
      </c>
    </row>
    <row r="519" spans="1:4" x14ac:dyDescent="0.25">
      <c r="A519" s="35">
        <v>38</v>
      </c>
      <c r="B519" s="36">
        <v>3.6</v>
      </c>
      <c r="C519" s="37">
        <v>48.57</v>
      </c>
      <c r="D519" s="38" t="s">
        <v>10</v>
      </c>
    </row>
    <row r="520" spans="1:4" x14ac:dyDescent="0.25">
      <c r="A520" s="39">
        <v>38</v>
      </c>
      <c r="B520" s="40">
        <v>4.28</v>
      </c>
      <c r="C520" s="41">
        <v>43.18</v>
      </c>
      <c r="D520" s="42" t="s">
        <v>22</v>
      </c>
    </row>
    <row r="521" spans="1:4" x14ac:dyDescent="0.25">
      <c r="A521" s="39">
        <v>38</v>
      </c>
      <c r="B521" s="40">
        <v>4.57</v>
      </c>
      <c r="C521" s="41">
        <v>40.86</v>
      </c>
      <c r="D521" s="42" t="s">
        <v>22</v>
      </c>
    </row>
    <row r="522" spans="1:4" x14ac:dyDescent="0.25">
      <c r="A522" s="35">
        <v>38</v>
      </c>
      <c r="B522" s="36">
        <v>4.75</v>
      </c>
      <c r="C522" s="37">
        <v>51</v>
      </c>
      <c r="D522" s="38" t="s">
        <v>22</v>
      </c>
    </row>
    <row r="523" spans="1:4" x14ac:dyDescent="0.25">
      <c r="A523" s="39">
        <v>38</v>
      </c>
      <c r="B523" s="40">
        <v>4.92</v>
      </c>
      <c r="C523" s="41">
        <v>38.86</v>
      </c>
      <c r="D523" s="42" t="s">
        <v>10</v>
      </c>
    </row>
    <row r="524" spans="1:4" x14ac:dyDescent="0.25">
      <c r="A524" s="39">
        <v>38</v>
      </c>
      <c r="B524" s="40">
        <v>5.5</v>
      </c>
      <c r="C524" s="41">
        <v>42.01</v>
      </c>
      <c r="D524" s="42" t="s">
        <v>22</v>
      </c>
    </row>
    <row r="525" spans="1:4" x14ac:dyDescent="0.25">
      <c r="A525" s="39">
        <v>38</v>
      </c>
      <c r="B525" s="40">
        <v>6.02</v>
      </c>
      <c r="C525" s="41">
        <v>45.03</v>
      </c>
      <c r="D525" s="42" t="s">
        <v>10</v>
      </c>
    </row>
    <row r="526" spans="1:4" x14ac:dyDescent="0.25">
      <c r="A526" s="35">
        <v>38</v>
      </c>
      <c r="B526" s="36">
        <v>6.82</v>
      </c>
      <c r="C526" s="37">
        <v>52.3</v>
      </c>
      <c r="D526" s="38" t="s">
        <v>22</v>
      </c>
    </row>
    <row r="527" spans="1:4" x14ac:dyDescent="0.25">
      <c r="A527" s="35">
        <v>38</v>
      </c>
      <c r="B527" s="36">
        <v>6.92</v>
      </c>
      <c r="C527" s="37">
        <v>50.8</v>
      </c>
      <c r="D527" s="38" t="s">
        <v>10</v>
      </c>
    </row>
    <row r="528" spans="1:4" x14ac:dyDescent="0.25">
      <c r="A528" s="35">
        <v>38</v>
      </c>
      <c r="B528" s="36">
        <v>7.21</v>
      </c>
      <c r="C528" s="37">
        <v>86.23</v>
      </c>
      <c r="D528" s="38" t="s">
        <v>22</v>
      </c>
    </row>
    <row r="529" spans="1:4" x14ac:dyDescent="0.25">
      <c r="A529" s="35">
        <v>38</v>
      </c>
      <c r="B529" s="36">
        <v>7.31</v>
      </c>
      <c r="C529" s="37">
        <v>51.36</v>
      </c>
      <c r="D529" s="38" t="s">
        <v>10</v>
      </c>
    </row>
    <row r="530" spans="1:4" x14ac:dyDescent="0.25">
      <c r="A530" s="39">
        <v>38</v>
      </c>
      <c r="B530" s="40">
        <v>7.34</v>
      </c>
      <c r="C530" s="41">
        <v>56.7</v>
      </c>
      <c r="D530" s="42" t="s">
        <v>22</v>
      </c>
    </row>
    <row r="531" spans="1:4" x14ac:dyDescent="0.25">
      <c r="A531" s="39">
        <v>38</v>
      </c>
      <c r="B531" s="40">
        <v>7.81</v>
      </c>
      <c r="C531" s="41">
        <v>44.39</v>
      </c>
      <c r="D531" s="42" t="s">
        <v>10</v>
      </c>
    </row>
    <row r="532" spans="1:4" x14ac:dyDescent="0.25">
      <c r="A532" s="35">
        <v>38</v>
      </c>
      <c r="B532" s="36">
        <v>8.2200000000000006</v>
      </c>
      <c r="C532" s="37">
        <v>80.31</v>
      </c>
      <c r="D532" s="38" t="s">
        <v>22</v>
      </c>
    </row>
    <row r="533" spans="1:4" x14ac:dyDescent="0.25">
      <c r="A533" s="35">
        <v>38</v>
      </c>
      <c r="B533" s="36">
        <v>8.39</v>
      </c>
      <c r="C533" s="37">
        <v>27.64</v>
      </c>
      <c r="D533" s="38" t="s">
        <v>22</v>
      </c>
    </row>
    <row r="534" spans="1:4" x14ac:dyDescent="0.25">
      <c r="A534" s="35">
        <v>38</v>
      </c>
      <c r="B534" s="36">
        <v>8.56</v>
      </c>
      <c r="C534" s="37">
        <v>103.65</v>
      </c>
      <c r="D534" s="38" t="s">
        <v>10</v>
      </c>
    </row>
    <row r="535" spans="1:4" x14ac:dyDescent="0.25">
      <c r="A535" s="35">
        <v>38</v>
      </c>
      <c r="B535" s="36">
        <v>8.75</v>
      </c>
      <c r="C535" s="37">
        <v>88.53</v>
      </c>
      <c r="D535" s="38" t="s">
        <v>22</v>
      </c>
    </row>
    <row r="536" spans="1:4" x14ac:dyDescent="0.25">
      <c r="A536" s="39">
        <v>38</v>
      </c>
      <c r="B536" s="40">
        <v>9.24</v>
      </c>
      <c r="C536" s="41">
        <v>91.7</v>
      </c>
      <c r="D536" s="42" t="s">
        <v>10</v>
      </c>
    </row>
    <row r="537" spans="1:4" x14ac:dyDescent="0.25">
      <c r="A537" s="35">
        <v>38</v>
      </c>
      <c r="B537" s="36">
        <v>9.8800000000000008</v>
      </c>
      <c r="C537" s="37">
        <v>51.89</v>
      </c>
      <c r="D537" s="38" t="s">
        <v>10</v>
      </c>
    </row>
    <row r="538" spans="1:4" x14ac:dyDescent="0.25">
      <c r="A538" s="35">
        <v>39</v>
      </c>
      <c r="B538" s="36">
        <v>2.1</v>
      </c>
      <c r="C538" s="37">
        <v>43.17</v>
      </c>
      <c r="D538" s="38" t="s">
        <v>10</v>
      </c>
    </row>
    <row r="539" spans="1:4" x14ac:dyDescent="0.25">
      <c r="A539" s="35">
        <v>39</v>
      </c>
      <c r="B539" s="36">
        <v>3</v>
      </c>
      <c r="C539" s="37">
        <v>58.89</v>
      </c>
      <c r="D539" s="38" t="s">
        <v>10</v>
      </c>
    </row>
    <row r="540" spans="1:4" x14ac:dyDescent="0.25">
      <c r="A540" s="35">
        <v>39</v>
      </c>
      <c r="B540" s="36">
        <v>5.38</v>
      </c>
      <c r="C540" s="37">
        <v>46.56</v>
      </c>
      <c r="D540" s="38" t="s">
        <v>22</v>
      </c>
    </row>
    <row r="541" spans="1:4" x14ac:dyDescent="0.25">
      <c r="A541" s="39">
        <v>39</v>
      </c>
      <c r="B541" s="40">
        <v>5.47</v>
      </c>
      <c r="C541" s="41">
        <v>49.61</v>
      </c>
      <c r="D541" s="42" t="s">
        <v>22</v>
      </c>
    </row>
    <row r="542" spans="1:4" x14ac:dyDescent="0.25">
      <c r="A542" s="35">
        <v>39</v>
      </c>
      <c r="B542" s="36">
        <v>7.07</v>
      </c>
      <c r="C542" s="37">
        <v>48.18</v>
      </c>
      <c r="D542" s="38" t="s">
        <v>10</v>
      </c>
    </row>
    <row r="543" spans="1:4" x14ac:dyDescent="0.25">
      <c r="A543" s="39">
        <v>39</v>
      </c>
      <c r="B543" s="40">
        <v>7.98</v>
      </c>
      <c r="C543" s="41">
        <v>55.94</v>
      </c>
      <c r="D543" s="42" t="s">
        <v>10</v>
      </c>
    </row>
    <row r="544" spans="1:4" x14ac:dyDescent="0.25">
      <c r="A544" s="39">
        <v>39</v>
      </c>
      <c r="B544" s="40">
        <v>8.02</v>
      </c>
      <c r="C544" s="41">
        <v>62.53</v>
      </c>
      <c r="D544" s="42" t="s">
        <v>22</v>
      </c>
    </row>
    <row r="545" spans="1:4" x14ac:dyDescent="0.25">
      <c r="A545" s="35">
        <v>39</v>
      </c>
      <c r="B545" s="36">
        <v>8.93</v>
      </c>
      <c r="C545" s="37">
        <v>72.44</v>
      </c>
      <c r="D545" s="38" t="s">
        <v>22</v>
      </c>
    </row>
    <row r="546" spans="1:4" x14ac:dyDescent="0.25">
      <c r="A546" s="39">
        <v>39</v>
      </c>
      <c r="B546" s="40">
        <v>12.5</v>
      </c>
      <c r="C546" s="41">
        <v>105.61</v>
      </c>
      <c r="D546" s="42" t="s">
        <v>10</v>
      </c>
    </row>
    <row r="547" spans="1:4" x14ac:dyDescent="0.25">
      <c r="A547" s="35">
        <v>40</v>
      </c>
      <c r="B547" s="36">
        <v>4.4400000000000004</v>
      </c>
      <c r="C547" s="37">
        <v>24.63</v>
      </c>
      <c r="D547" s="38" t="s">
        <v>22</v>
      </c>
    </row>
    <row r="548" spans="1:4" x14ac:dyDescent="0.25">
      <c r="A548" s="35">
        <v>40</v>
      </c>
      <c r="B548" s="36">
        <v>5.5</v>
      </c>
      <c r="C548" s="37">
        <v>70.36</v>
      </c>
      <c r="D548" s="38" t="s">
        <v>10</v>
      </c>
    </row>
    <row r="549" spans="1:4" x14ac:dyDescent="0.25">
      <c r="A549" s="39">
        <v>40</v>
      </c>
      <c r="B549" s="40">
        <v>6.96</v>
      </c>
      <c r="C549" s="41">
        <v>63.5</v>
      </c>
      <c r="D549" s="42" t="s">
        <v>22</v>
      </c>
    </row>
    <row r="550" spans="1:4" x14ac:dyDescent="0.25">
      <c r="A550" s="39">
        <v>40</v>
      </c>
      <c r="B550" s="40">
        <v>8.6999999999999993</v>
      </c>
      <c r="C550" s="41">
        <v>66.56</v>
      </c>
      <c r="D550" s="42" t="s">
        <v>10</v>
      </c>
    </row>
    <row r="551" spans="1:4" x14ac:dyDescent="0.25">
      <c r="A551" s="35">
        <v>40</v>
      </c>
      <c r="B551" s="36">
        <v>9.2100000000000009</v>
      </c>
      <c r="C551" s="37">
        <v>67.63</v>
      </c>
      <c r="D551" s="38" t="s">
        <v>10</v>
      </c>
    </row>
    <row r="552" spans="1:4" x14ac:dyDescent="0.25">
      <c r="A552" s="35">
        <v>40</v>
      </c>
      <c r="B552" s="36">
        <v>9.27</v>
      </c>
      <c r="C552" s="37">
        <v>55.3</v>
      </c>
      <c r="D552" s="38" t="s">
        <v>10</v>
      </c>
    </row>
    <row r="553" spans="1:4" x14ac:dyDescent="0.25">
      <c r="A553" s="39">
        <v>40</v>
      </c>
      <c r="B553" s="40">
        <v>10.6</v>
      </c>
      <c r="C553" s="41">
        <v>80</v>
      </c>
      <c r="D553" s="42" t="s">
        <v>10</v>
      </c>
    </row>
    <row r="554" spans="1:4" x14ac:dyDescent="0.25">
      <c r="A554" s="39">
        <v>40</v>
      </c>
      <c r="B554" s="40">
        <v>12.1</v>
      </c>
      <c r="C554" s="41">
        <v>94.07</v>
      </c>
      <c r="D554" s="42" t="s">
        <v>10</v>
      </c>
    </row>
    <row r="555" spans="1:4" x14ac:dyDescent="0.25">
      <c r="A555" s="39">
        <v>41</v>
      </c>
      <c r="B555" s="40">
        <v>4.6399999999999997</v>
      </c>
      <c r="C555" s="41">
        <v>38.450000000000003</v>
      </c>
      <c r="D555" s="42" t="s">
        <v>10</v>
      </c>
    </row>
    <row r="556" spans="1:4" x14ac:dyDescent="0.25">
      <c r="A556" s="39">
        <v>41</v>
      </c>
      <c r="B556" s="40">
        <v>5.14</v>
      </c>
      <c r="C556" s="41">
        <v>46.8</v>
      </c>
      <c r="D556" s="42" t="s">
        <v>22</v>
      </c>
    </row>
    <row r="557" spans="1:4" x14ac:dyDescent="0.25">
      <c r="A557" s="39">
        <v>41</v>
      </c>
      <c r="B557" s="40">
        <v>5.74</v>
      </c>
      <c r="C557" s="41">
        <v>77.319999999999993</v>
      </c>
      <c r="D557" s="42" t="s">
        <v>10</v>
      </c>
    </row>
    <row r="558" spans="1:4" x14ac:dyDescent="0.25">
      <c r="A558" s="39">
        <v>41</v>
      </c>
      <c r="B558" s="40">
        <v>7.05</v>
      </c>
      <c r="C558" s="41">
        <v>48.83</v>
      </c>
      <c r="D558" s="42" t="s">
        <v>22</v>
      </c>
    </row>
    <row r="559" spans="1:4" x14ac:dyDescent="0.25">
      <c r="A559" s="39">
        <v>41</v>
      </c>
      <c r="B559" s="40">
        <v>8.19</v>
      </c>
      <c r="C559" s="41">
        <v>70.88</v>
      </c>
      <c r="D559" s="42" t="s">
        <v>10</v>
      </c>
    </row>
    <row r="560" spans="1:4" x14ac:dyDescent="0.25">
      <c r="A560" s="39">
        <v>41</v>
      </c>
      <c r="B560" s="40">
        <v>8.68</v>
      </c>
      <c r="C560" s="41">
        <v>67.36</v>
      </c>
      <c r="D560" s="42" t="s">
        <v>22</v>
      </c>
    </row>
    <row r="561" spans="1:4" x14ac:dyDescent="0.25">
      <c r="A561" s="39">
        <v>41</v>
      </c>
      <c r="B561" s="40">
        <v>9.23</v>
      </c>
      <c r="C561" s="41">
        <v>74.239999999999995</v>
      </c>
      <c r="D561" s="42" t="s">
        <v>22</v>
      </c>
    </row>
    <row r="562" spans="1:4" x14ac:dyDescent="0.25">
      <c r="A562" s="35">
        <v>41</v>
      </c>
      <c r="B562" s="36">
        <v>11.1</v>
      </c>
      <c r="C562" s="37">
        <v>67.2</v>
      </c>
      <c r="D562" s="38" t="s">
        <v>10</v>
      </c>
    </row>
    <row r="563" spans="1:4" x14ac:dyDescent="0.25">
      <c r="A563" s="39">
        <v>41</v>
      </c>
      <c r="B563" s="40">
        <v>11.7</v>
      </c>
      <c r="C563" s="41">
        <v>93.63</v>
      </c>
      <c r="D563" s="42" t="s">
        <v>10</v>
      </c>
    </row>
    <row r="564" spans="1:4" x14ac:dyDescent="0.25">
      <c r="A564" s="35">
        <v>41</v>
      </c>
      <c r="B564" s="36">
        <v>12.5</v>
      </c>
      <c r="C564" s="37">
        <v>99.72</v>
      </c>
      <c r="D564" s="38" t="s">
        <v>10</v>
      </c>
    </row>
    <row r="565" spans="1:4" x14ac:dyDescent="0.25">
      <c r="A565" s="39">
        <v>41</v>
      </c>
      <c r="B565" s="40">
        <v>12.5</v>
      </c>
      <c r="C565" s="41">
        <v>100.55</v>
      </c>
      <c r="D565" s="42" t="s">
        <v>10</v>
      </c>
    </row>
    <row r="566" spans="1:4" x14ac:dyDescent="0.25">
      <c r="A566" s="35">
        <v>42</v>
      </c>
      <c r="B566" s="36">
        <v>3.3</v>
      </c>
      <c r="C566" s="37">
        <v>41.24</v>
      </c>
      <c r="D566" s="38" t="s">
        <v>10</v>
      </c>
    </row>
    <row r="567" spans="1:4" x14ac:dyDescent="0.25">
      <c r="A567" s="35">
        <v>42</v>
      </c>
      <c r="B567" s="36">
        <v>5.61</v>
      </c>
      <c r="C567" s="37">
        <v>47.22</v>
      </c>
      <c r="D567" s="38" t="s">
        <v>10</v>
      </c>
    </row>
    <row r="568" spans="1:4" x14ac:dyDescent="0.25">
      <c r="A568" s="35">
        <v>42</v>
      </c>
      <c r="B568" s="36">
        <v>6.71</v>
      </c>
      <c r="C568" s="37">
        <v>70.739999999999995</v>
      </c>
      <c r="D568" s="38" t="s">
        <v>10</v>
      </c>
    </row>
    <row r="569" spans="1:4" x14ac:dyDescent="0.25">
      <c r="A569" s="35">
        <v>42</v>
      </c>
      <c r="B569" s="36">
        <v>6.73</v>
      </c>
      <c r="C569" s="37">
        <v>67.739999999999995</v>
      </c>
      <c r="D569" s="38" t="s">
        <v>10</v>
      </c>
    </row>
    <row r="570" spans="1:4" x14ac:dyDescent="0.25">
      <c r="A570" s="35">
        <v>42</v>
      </c>
      <c r="B570" s="36">
        <v>7.06</v>
      </c>
      <c r="C570" s="37">
        <v>86.68</v>
      </c>
      <c r="D570" s="38" t="s">
        <v>22</v>
      </c>
    </row>
    <row r="571" spans="1:4" x14ac:dyDescent="0.25">
      <c r="A571" s="35">
        <v>42</v>
      </c>
      <c r="B571" s="36">
        <v>7.33</v>
      </c>
      <c r="C571" s="37">
        <v>84.13</v>
      </c>
      <c r="D571" s="38" t="s">
        <v>10</v>
      </c>
    </row>
    <row r="572" spans="1:4" x14ac:dyDescent="0.25">
      <c r="A572" s="35">
        <v>42</v>
      </c>
      <c r="B572" s="36">
        <v>7.52</v>
      </c>
      <c r="C572" s="37">
        <v>54.57</v>
      </c>
      <c r="D572" s="38" t="s">
        <v>22</v>
      </c>
    </row>
    <row r="573" spans="1:4" x14ac:dyDescent="0.25">
      <c r="A573" s="35">
        <v>42</v>
      </c>
      <c r="B573" s="36">
        <v>7.67</v>
      </c>
      <c r="C573" s="37">
        <v>58.01</v>
      </c>
      <c r="D573" s="38" t="s">
        <v>10</v>
      </c>
    </row>
    <row r="574" spans="1:4" x14ac:dyDescent="0.25">
      <c r="A574" s="35">
        <v>42</v>
      </c>
      <c r="B574" s="36">
        <v>7.68</v>
      </c>
      <c r="C574" s="37">
        <v>70.06</v>
      </c>
      <c r="D574" s="38" t="s">
        <v>22</v>
      </c>
    </row>
    <row r="575" spans="1:4" x14ac:dyDescent="0.25">
      <c r="A575" s="35">
        <v>42</v>
      </c>
      <c r="B575" s="36">
        <v>8.68</v>
      </c>
      <c r="C575" s="37">
        <v>42.13</v>
      </c>
      <c r="D575" s="38" t="s">
        <v>10</v>
      </c>
    </row>
    <row r="576" spans="1:4" x14ac:dyDescent="0.25">
      <c r="A576" s="35">
        <v>43</v>
      </c>
      <c r="B576" s="36">
        <v>4</v>
      </c>
      <c r="C576" s="37">
        <v>18.28</v>
      </c>
      <c r="D576" s="38" t="s">
        <v>10</v>
      </c>
    </row>
    <row r="577" spans="1:4" x14ac:dyDescent="0.25">
      <c r="A577" s="39">
        <v>43</v>
      </c>
      <c r="B577" s="40">
        <v>4.68</v>
      </c>
      <c r="C577" s="41">
        <v>50.07</v>
      </c>
      <c r="D577" s="42" t="s">
        <v>22</v>
      </c>
    </row>
    <row r="578" spans="1:4" x14ac:dyDescent="0.25">
      <c r="A578" s="39">
        <v>43</v>
      </c>
      <c r="B578" s="40">
        <v>5.03</v>
      </c>
      <c r="C578" s="41">
        <v>41.59</v>
      </c>
      <c r="D578" s="42" t="s">
        <v>22</v>
      </c>
    </row>
    <row r="579" spans="1:4" x14ac:dyDescent="0.25">
      <c r="A579" s="35">
        <v>43</v>
      </c>
      <c r="B579" s="36">
        <v>5.56</v>
      </c>
      <c r="C579" s="37">
        <v>43.2</v>
      </c>
      <c r="D579" s="38" t="s">
        <v>22</v>
      </c>
    </row>
    <row r="580" spans="1:4" x14ac:dyDescent="0.25">
      <c r="A580" s="35">
        <v>43</v>
      </c>
      <c r="B580" s="36">
        <v>6.23</v>
      </c>
      <c r="C580" s="37">
        <v>42.26</v>
      </c>
      <c r="D580" s="38" t="s">
        <v>10</v>
      </c>
    </row>
    <row r="581" spans="1:4" x14ac:dyDescent="0.25">
      <c r="A581" s="35">
        <v>43</v>
      </c>
      <c r="B581" s="36">
        <v>7</v>
      </c>
      <c r="C581" s="37">
        <v>38.090000000000003</v>
      </c>
      <c r="D581" s="38" t="s">
        <v>10</v>
      </c>
    </row>
    <row r="582" spans="1:4" x14ac:dyDescent="0.25">
      <c r="A582" s="35">
        <v>43</v>
      </c>
      <c r="B582" s="36">
        <v>8.85</v>
      </c>
      <c r="C582" s="37">
        <v>66.16</v>
      </c>
      <c r="D582" s="38" t="s">
        <v>10</v>
      </c>
    </row>
    <row r="583" spans="1:4" x14ac:dyDescent="0.25">
      <c r="A583" s="35">
        <v>43</v>
      </c>
      <c r="B583" s="36">
        <v>9.01</v>
      </c>
      <c r="C583" s="37">
        <v>61.06</v>
      </c>
      <c r="D583" s="38" t="s">
        <v>22</v>
      </c>
    </row>
    <row r="584" spans="1:4" x14ac:dyDescent="0.25">
      <c r="A584" s="35">
        <v>43</v>
      </c>
      <c r="B584" s="36">
        <v>9.18</v>
      </c>
      <c r="C584" s="37">
        <v>65.19</v>
      </c>
      <c r="D584" s="38" t="s">
        <v>10</v>
      </c>
    </row>
    <row r="585" spans="1:4" x14ac:dyDescent="0.25">
      <c r="A585" s="39">
        <v>43</v>
      </c>
      <c r="B585" s="40">
        <v>9.27</v>
      </c>
      <c r="C585" s="41">
        <v>63.57</v>
      </c>
      <c r="D585" s="42" t="s">
        <v>22</v>
      </c>
    </row>
    <row r="586" spans="1:4" x14ac:dyDescent="0.25">
      <c r="A586" s="35">
        <v>44</v>
      </c>
      <c r="B586" s="36">
        <v>3.3</v>
      </c>
      <c r="C586" s="37">
        <v>35.11</v>
      </c>
      <c r="D586" s="38" t="s">
        <v>10</v>
      </c>
    </row>
    <row r="587" spans="1:4" x14ac:dyDescent="0.25">
      <c r="A587" s="39">
        <v>44</v>
      </c>
      <c r="B587" s="40">
        <v>5.67</v>
      </c>
      <c r="C587" s="41">
        <v>77.45</v>
      </c>
      <c r="D587" s="42" t="s">
        <v>10</v>
      </c>
    </row>
    <row r="588" spans="1:4" x14ac:dyDescent="0.25">
      <c r="A588" s="39">
        <v>44</v>
      </c>
      <c r="B588" s="40">
        <v>6.44</v>
      </c>
      <c r="C588" s="41">
        <v>95.27</v>
      </c>
      <c r="D588" s="42" t="s">
        <v>22</v>
      </c>
    </row>
    <row r="589" spans="1:4" x14ac:dyDescent="0.25">
      <c r="A589" s="35">
        <v>44</v>
      </c>
      <c r="B589" s="36">
        <v>8.7899999999999991</v>
      </c>
      <c r="C589" s="37">
        <v>91.53</v>
      </c>
      <c r="D589" s="38" t="s">
        <v>10</v>
      </c>
    </row>
    <row r="590" spans="1:4" x14ac:dyDescent="0.25">
      <c r="A590" s="35">
        <v>44</v>
      </c>
      <c r="B590" s="36">
        <v>9.9600000000000009</v>
      </c>
      <c r="C590" s="37">
        <v>78.3</v>
      </c>
      <c r="D590" s="38" t="s">
        <v>22</v>
      </c>
    </row>
    <row r="591" spans="1:4" x14ac:dyDescent="0.25">
      <c r="A591" s="39">
        <v>44</v>
      </c>
      <c r="B591" s="40">
        <v>10.3</v>
      </c>
      <c r="C591" s="41">
        <v>89.49</v>
      </c>
      <c r="D591" s="42" t="s">
        <v>10</v>
      </c>
    </row>
    <row r="592" spans="1:4" x14ac:dyDescent="0.25">
      <c r="A592" s="35">
        <v>45</v>
      </c>
      <c r="B592" s="36">
        <v>4.59</v>
      </c>
      <c r="C592" s="37">
        <v>44.25</v>
      </c>
      <c r="D592" s="38" t="s">
        <v>22</v>
      </c>
    </row>
    <row r="593" spans="1:4" x14ac:dyDescent="0.25">
      <c r="A593" s="35">
        <v>45</v>
      </c>
      <c r="B593" s="36">
        <v>6.06</v>
      </c>
      <c r="C593" s="37">
        <v>54.51</v>
      </c>
      <c r="D593" s="38" t="s">
        <v>10</v>
      </c>
    </row>
    <row r="594" spans="1:4" x14ac:dyDescent="0.25">
      <c r="A594" s="39">
        <v>45</v>
      </c>
      <c r="B594" s="40">
        <v>8.7100000000000009</v>
      </c>
      <c r="C594" s="41">
        <v>73.91</v>
      </c>
      <c r="D594" s="42" t="s">
        <v>22</v>
      </c>
    </row>
    <row r="595" spans="1:4" x14ac:dyDescent="0.25">
      <c r="A595" s="35">
        <v>45</v>
      </c>
      <c r="B595" s="36">
        <v>11.8</v>
      </c>
      <c r="C595" s="37">
        <v>78.2</v>
      </c>
      <c r="D595" s="38" t="s">
        <v>10</v>
      </c>
    </row>
    <row r="596" spans="1:4" x14ac:dyDescent="0.25">
      <c r="A596" s="39">
        <v>46</v>
      </c>
      <c r="B596" s="40">
        <v>5.45</v>
      </c>
      <c r="C596" s="41">
        <v>53</v>
      </c>
      <c r="D596" s="42" t="s">
        <v>10</v>
      </c>
    </row>
    <row r="597" spans="1:4" x14ac:dyDescent="0.25">
      <c r="A597" s="35">
        <v>46</v>
      </c>
      <c r="B597" s="36">
        <v>7.22</v>
      </c>
      <c r="C597" s="37">
        <v>61.92</v>
      </c>
      <c r="D597" s="38" t="s">
        <v>22</v>
      </c>
    </row>
    <row r="598" spans="1:4" x14ac:dyDescent="0.25">
      <c r="A598" s="39">
        <v>46</v>
      </c>
      <c r="B598" s="40">
        <v>8.14</v>
      </c>
      <c r="C598" s="41">
        <v>74.739999999999995</v>
      </c>
      <c r="D598" s="42" t="s">
        <v>10</v>
      </c>
    </row>
    <row r="599" spans="1:4" x14ac:dyDescent="0.25">
      <c r="A599" s="39">
        <v>46</v>
      </c>
      <c r="B599" s="40">
        <v>9.4700000000000006</v>
      </c>
      <c r="C599" s="41">
        <v>75.08</v>
      </c>
      <c r="D599" s="42" t="s">
        <v>10</v>
      </c>
    </row>
    <row r="600" spans="1:4" x14ac:dyDescent="0.25">
      <c r="A600" s="35">
        <v>46</v>
      </c>
      <c r="B600" s="36">
        <v>9.6199999999999992</v>
      </c>
      <c r="C600" s="37">
        <v>92.89</v>
      </c>
      <c r="D600" s="38" t="s">
        <v>10</v>
      </c>
    </row>
    <row r="601" spans="1:4" x14ac:dyDescent="0.25">
      <c r="A601" s="35">
        <v>46</v>
      </c>
      <c r="B601" s="36">
        <v>9.93</v>
      </c>
      <c r="C601" s="37">
        <v>80.16</v>
      </c>
      <c r="D601" s="38" t="s">
        <v>22</v>
      </c>
    </row>
    <row r="602" spans="1:4" x14ac:dyDescent="0.25">
      <c r="A602" s="39">
        <v>46</v>
      </c>
      <c r="B602" s="40">
        <v>12.2</v>
      </c>
      <c r="C602" s="41">
        <v>90.89</v>
      </c>
      <c r="D602" s="42" t="s">
        <v>10</v>
      </c>
    </row>
    <row r="603" spans="1:4" x14ac:dyDescent="0.25">
      <c r="A603" s="35">
        <v>47</v>
      </c>
      <c r="B603" s="36">
        <v>3.6</v>
      </c>
      <c r="C603" s="37">
        <v>30.33</v>
      </c>
      <c r="D603" s="38" t="s">
        <v>10</v>
      </c>
    </row>
    <row r="604" spans="1:4" x14ac:dyDescent="0.25">
      <c r="A604" s="35">
        <v>47</v>
      </c>
      <c r="B604" s="36">
        <v>4.5</v>
      </c>
      <c r="C604" s="37">
        <v>64.67</v>
      </c>
      <c r="D604" s="38" t="s">
        <v>10</v>
      </c>
    </row>
    <row r="605" spans="1:4" x14ac:dyDescent="0.25">
      <c r="A605" s="35">
        <v>47</v>
      </c>
      <c r="B605" s="36">
        <v>5.03</v>
      </c>
      <c r="C605" s="37">
        <v>31.21</v>
      </c>
      <c r="D605" s="38" t="s">
        <v>22</v>
      </c>
    </row>
    <row r="606" spans="1:4" x14ac:dyDescent="0.25">
      <c r="A606" s="35">
        <v>47</v>
      </c>
      <c r="B606" s="36">
        <v>5.23</v>
      </c>
      <c r="C606" s="37">
        <v>40.19</v>
      </c>
      <c r="D606" s="38" t="s">
        <v>22</v>
      </c>
    </row>
    <row r="607" spans="1:4" x14ac:dyDescent="0.25">
      <c r="A607" s="39">
        <v>47</v>
      </c>
      <c r="B607" s="40">
        <v>6.36</v>
      </c>
      <c r="C607" s="41">
        <v>67.44</v>
      </c>
      <c r="D607" s="42" t="s">
        <v>22</v>
      </c>
    </row>
    <row r="608" spans="1:4" x14ac:dyDescent="0.25">
      <c r="A608" s="35">
        <v>47</v>
      </c>
      <c r="B608" s="36">
        <v>7.59</v>
      </c>
      <c r="C608" s="37">
        <v>83.57</v>
      </c>
      <c r="D608" s="38" t="s">
        <v>22</v>
      </c>
    </row>
    <row r="609" spans="1:4" x14ac:dyDescent="0.25">
      <c r="A609" s="39">
        <v>47</v>
      </c>
      <c r="B609" s="40">
        <v>9.2100000000000009</v>
      </c>
      <c r="C609" s="41">
        <v>62.31</v>
      </c>
      <c r="D609" s="42" t="s">
        <v>22</v>
      </c>
    </row>
    <row r="610" spans="1:4" x14ac:dyDescent="0.25">
      <c r="A610" s="39">
        <v>48</v>
      </c>
      <c r="B610" s="40">
        <v>4</v>
      </c>
      <c r="C610" s="41">
        <v>30.62</v>
      </c>
      <c r="D610" s="42" t="s">
        <v>10</v>
      </c>
    </row>
    <row r="611" spans="1:4" x14ac:dyDescent="0.25">
      <c r="A611" s="39">
        <v>48</v>
      </c>
      <c r="B611" s="40">
        <v>4.6900000000000004</v>
      </c>
      <c r="C611" s="41">
        <v>61.81</v>
      </c>
      <c r="D611" s="42" t="s">
        <v>10</v>
      </c>
    </row>
    <row r="612" spans="1:4" x14ac:dyDescent="0.25">
      <c r="A612" s="39">
        <v>48</v>
      </c>
      <c r="B612" s="40">
        <v>5.53</v>
      </c>
      <c r="C612" s="41">
        <v>61.26</v>
      </c>
      <c r="D612" s="42" t="s">
        <v>10</v>
      </c>
    </row>
    <row r="613" spans="1:4" x14ac:dyDescent="0.25">
      <c r="A613" s="35">
        <v>48</v>
      </c>
      <c r="B613" s="36">
        <v>5.86</v>
      </c>
      <c r="C613" s="37">
        <v>77.989999999999995</v>
      </c>
      <c r="D613" s="38" t="s">
        <v>10</v>
      </c>
    </row>
    <row r="614" spans="1:4" x14ac:dyDescent="0.25">
      <c r="A614" s="39">
        <v>48</v>
      </c>
      <c r="B614" s="40">
        <v>5.93</v>
      </c>
      <c r="C614" s="41">
        <v>10.96</v>
      </c>
      <c r="D614" s="42" t="s">
        <v>10</v>
      </c>
    </row>
    <row r="615" spans="1:4" x14ac:dyDescent="0.25">
      <c r="A615" s="39">
        <v>48</v>
      </c>
      <c r="B615" s="40">
        <v>6.09</v>
      </c>
      <c r="C615" s="41">
        <v>65.209999999999994</v>
      </c>
      <c r="D615" s="42" t="s">
        <v>22</v>
      </c>
    </row>
    <row r="616" spans="1:4" x14ac:dyDescent="0.25">
      <c r="A616" s="35">
        <v>48</v>
      </c>
      <c r="B616" s="36">
        <v>6.23</v>
      </c>
      <c r="C616" s="37">
        <v>36.51</v>
      </c>
      <c r="D616" s="38" t="s">
        <v>10</v>
      </c>
    </row>
    <row r="617" spans="1:4" x14ac:dyDescent="0.25">
      <c r="A617" s="39">
        <v>48</v>
      </c>
      <c r="B617" s="40">
        <v>6.78</v>
      </c>
      <c r="C617" s="41">
        <v>73.25</v>
      </c>
      <c r="D617" s="42" t="s">
        <v>10</v>
      </c>
    </row>
    <row r="618" spans="1:4" x14ac:dyDescent="0.25">
      <c r="A618" s="35">
        <v>48</v>
      </c>
      <c r="B618" s="36">
        <v>9.58</v>
      </c>
      <c r="C618" s="37">
        <v>77.38</v>
      </c>
      <c r="D618" s="38" t="s">
        <v>22</v>
      </c>
    </row>
    <row r="619" spans="1:4" x14ac:dyDescent="0.25">
      <c r="A619" s="39">
        <v>49</v>
      </c>
      <c r="B619" s="40">
        <v>4</v>
      </c>
      <c r="C619" s="41">
        <v>21.99</v>
      </c>
      <c r="D619" s="42" t="s">
        <v>10</v>
      </c>
    </row>
    <row r="620" spans="1:4" x14ac:dyDescent="0.25">
      <c r="A620" s="35">
        <v>49</v>
      </c>
      <c r="B620" s="36">
        <v>5.61</v>
      </c>
      <c r="C620" s="37">
        <v>71.069999999999993</v>
      </c>
      <c r="D620" s="38" t="s">
        <v>10</v>
      </c>
    </row>
    <row r="621" spans="1:4" x14ac:dyDescent="0.25">
      <c r="A621" s="39">
        <v>49</v>
      </c>
      <c r="B621" s="40">
        <v>6.69</v>
      </c>
      <c r="C621" s="41">
        <v>66.430000000000007</v>
      </c>
      <c r="D621" s="42" t="s">
        <v>10</v>
      </c>
    </row>
    <row r="622" spans="1:4" x14ac:dyDescent="0.25">
      <c r="A622" s="39">
        <v>49</v>
      </c>
      <c r="B622" s="40">
        <v>6.76</v>
      </c>
      <c r="C622" s="41">
        <v>59.39</v>
      </c>
      <c r="D622" s="42" t="s">
        <v>22</v>
      </c>
    </row>
    <row r="623" spans="1:4" x14ac:dyDescent="0.25">
      <c r="A623" s="35">
        <v>49</v>
      </c>
      <c r="B623" s="36">
        <v>7.37</v>
      </c>
      <c r="C623" s="37">
        <v>47.75</v>
      </c>
      <c r="D623" s="38" t="s">
        <v>10</v>
      </c>
    </row>
    <row r="624" spans="1:4" x14ac:dyDescent="0.25">
      <c r="A624" s="35">
        <v>50</v>
      </c>
      <c r="B624" s="36">
        <v>1.7</v>
      </c>
      <c r="C624" s="37">
        <v>17.32</v>
      </c>
      <c r="D624" s="38" t="s">
        <v>10</v>
      </c>
    </row>
    <row r="625" spans="1:4" x14ac:dyDescent="0.25">
      <c r="A625" s="39">
        <v>50</v>
      </c>
      <c r="B625" s="40">
        <v>5.21</v>
      </c>
      <c r="C625" s="41">
        <v>92.88</v>
      </c>
      <c r="D625" s="42" t="s">
        <v>10</v>
      </c>
    </row>
    <row r="626" spans="1:4" x14ac:dyDescent="0.25">
      <c r="A626" s="39">
        <v>50</v>
      </c>
      <c r="B626" s="40">
        <v>5.58</v>
      </c>
      <c r="C626" s="41">
        <v>24.34</v>
      </c>
      <c r="D626" s="42" t="s">
        <v>10</v>
      </c>
    </row>
    <row r="627" spans="1:4" x14ac:dyDescent="0.25">
      <c r="A627" s="35">
        <v>50</v>
      </c>
      <c r="B627" s="36">
        <v>6.18</v>
      </c>
      <c r="C627" s="37">
        <v>31.57</v>
      </c>
      <c r="D627" s="38" t="s">
        <v>10</v>
      </c>
    </row>
    <row r="628" spans="1:4" x14ac:dyDescent="0.25">
      <c r="A628" s="35">
        <v>50</v>
      </c>
      <c r="B628" s="36">
        <v>8.42</v>
      </c>
      <c r="C628" s="37">
        <v>88.33</v>
      </c>
      <c r="D628" s="38" t="s">
        <v>10</v>
      </c>
    </row>
    <row r="629" spans="1:4" x14ac:dyDescent="0.25">
      <c r="A629" s="35">
        <v>51</v>
      </c>
      <c r="B629" s="36">
        <v>4.96</v>
      </c>
      <c r="C629" s="37">
        <v>35.53</v>
      </c>
      <c r="D629" s="38" t="s">
        <v>10</v>
      </c>
    </row>
    <row r="630" spans="1:4" x14ac:dyDescent="0.25">
      <c r="A630" s="39">
        <v>51</v>
      </c>
      <c r="B630" s="40">
        <v>5.25</v>
      </c>
      <c r="C630" s="41">
        <v>44.82</v>
      </c>
      <c r="D630" s="42" t="s">
        <v>22</v>
      </c>
    </row>
    <row r="631" spans="1:4" x14ac:dyDescent="0.25">
      <c r="A631" s="39">
        <v>51</v>
      </c>
      <c r="B631" s="40">
        <v>6.46</v>
      </c>
      <c r="C631" s="41">
        <v>69.069999999999993</v>
      </c>
      <c r="D631" s="42" t="s">
        <v>10</v>
      </c>
    </row>
    <row r="632" spans="1:4" x14ac:dyDescent="0.25">
      <c r="A632" s="39">
        <v>51</v>
      </c>
      <c r="B632" s="40">
        <v>6.86</v>
      </c>
      <c r="C632" s="41">
        <v>74.760000000000005</v>
      </c>
      <c r="D632" s="42" t="s">
        <v>22</v>
      </c>
    </row>
    <row r="633" spans="1:4" x14ac:dyDescent="0.25">
      <c r="A633" s="39">
        <v>51</v>
      </c>
      <c r="B633" s="40">
        <v>7.45</v>
      </c>
      <c r="C633" s="41">
        <v>62.85</v>
      </c>
      <c r="D633" s="42" t="s">
        <v>10</v>
      </c>
    </row>
    <row r="634" spans="1:4" x14ac:dyDescent="0.25">
      <c r="A634" s="35">
        <v>51</v>
      </c>
      <c r="B634" s="36">
        <v>7.45</v>
      </c>
      <c r="C634" s="37">
        <v>35.75</v>
      </c>
      <c r="D634" s="38" t="s">
        <v>10</v>
      </c>
    </row>
    <row r="635" spans="1:4" x14ac:dyDescent="0.25">
      <c r="A635" s="35">
        <v>51</v>
      </c>
      <c r="B635" s="36">
        <v>8.34</v>
      </c>
      <c r="C635" s="37">
        <v>70.430000000000007</v>
      </c>
      <c r="D635" s="38" t="s">
        <v>10</v>
      </c>
    </row>
    <row r="636" spans="1:4" x14ac:dyDescent="0.25">
      <c r="A636" s="39">
        <v>51</v>
      </c>
      <c r="B636" s="40">
        <v>11.5</v>
      </c>
      <c r="C636" s="41">
        <v>118.49</v>
      </c>
      <c r="D636" s="42" t="s">
        <v>10</v>
      </c>
    </row>
    <row r="637" spans="1:4" x14ac:dyDescent="0.25">
      <c r="A637" s="39">
        <v>52</v>
      </c>
      <c r="B637" s="40">
        <v>4.03</v>
      </c>
      <c r="C637" s="41">
        <v>25.68</v>
      </c>
      <c r="D637" s="42" t="s">
        <v>10</v>
      </c>
    </row>
    <row r="638" spans="1:4" x14ac:dyDescent="0.25">
      <c r="A638" s="35">
        <v>52</v>
      </c>
      <c r="B638" s="36">
        <v>4.1399999999999997</v>
      </c>
      <c r="C638" s="37">
        <v>36.58</v>
      </c>
      <c r="D638" s="38" t="s">
        <v>10</v>
      </c>
    </row>
    <row r="639" spans="1:4" x14ac:dyDescent="0.25">
      <c r="A639" s="39">
        <v>52</v>
      </c>
      <c r="B639" s="40">
        <v>5.58</v>
      </c>
      <c r="C639" s="41">
        <v>50.66</v>
      </c>
      <c r="D639" s="42" t="s">
        <v>10</v>
      </c>
    </row>
    <row r="640" spans="1:4" x14ac:dyDescent="0.25">
      <c r="A640" s="39">
        <v>52</v>
      </c>
      <c r="B640" s="40">
        <v>6.17</v>
      </c>
      <c r="C640" s="41">
        <v>55.46</v>
      </c>
      <c r="D640" s="42" t="s">
        <v>22</v>
      </c>
    </row>
    <row r="641" spans="1:4" x14ac:dyDescent="0.25">
      <c r="A641" s="39">
        <v>53</v>
      </c>
      <c r="B641" s="40">
        <v>8.0500000000000007</v>
      </c>
      <c r="C641" s="41">
        <v>99.96</v>
      </c>
      <c r="D641" s="42" t="s">
        <v>10</v>
      </c>
    </row>
    <row r="642" spans="1:4" x14ac:dyDescent="0.25">
      <c r="A642" s="39">
        <v>53</v>
      </c>
      <c r="B642" s="40">
        <v>8.7200000000000006</v>
      </c>
      <c r="C642" s="41">
        <v>70.61</v>
      </c>
      <c r="D642" s="42" t="s">
        <v>22</v>
      </c>
    </row>
    <row r="643" spans="1:4" x14ac:dyDescent="0.25">
      <c r="A643" s="35">
        <v>54</v>
      </c>
      <c r="B643" s="36">
        <v>4.32</v>
      </c>
      <c r="C643" s="37">
        <v>41.82</v>
      </c>
      <c r="D643" s="38" t="s">
        <v>22</v>
      </c>
    </row>
    <row r="644" spans="1:4" x14ac:dyDescent="0.25">
      <c r="A644" s="39">
        <v>54</v>
      </c>
      <c r="B644" s="40">
        <v>7.58</v>
      </c>
      <c r="C644" s="41">
        <v>44.09</v>
      </c>
      <c r="D644" s="42" t="s">
        <v>22</v>
      </c>
    </row>
    <row r="645" spans="1:4" x14ac:dyDescent="0.25">
      <c r="A645" s="35">
        <v>54</v>
      </c>
      <c r="B645" s="36">
        <v>9.6199999999999992</v>
      </c>
      <c r="C645" s="37">
        <v>67.069999999999993</v>
      </c>
      <c r="D645" s="38" t="s">
        <v>10</v>
      </c>
    </row>
    <row r="646" spans="1:4" x14ac:dyDescent="0.25">
      <c r="A646" s="35">
        <v>55</v>
      </c>
      <c r="B646" s="36">
        <v>8.69</v>
      </c>
      <c r="C646" s="37">
        <v>72.78</v>
      </c>
      <c r="D646" s="38" t="s">
        <v>10</v>
      </c>
    </row>
    <row r="647" spans="1:4" x14ac:dyDescent="0.25">
      <c r="A647" s="39">
        <v>56</v>
      </c>
      <c r="B647" s="40">
        <v>6.51</v>
      </c>
      <c r="C647" s="41">
        <v>67.02</v>
      </c>
      <c r="D647" s="42" t="s">
        <v>10</v>
      </c>
    </row>
    <row r="648" spans="1:4" x14ac:dyDescent="0.25">
      <c r="A648" s="35">
        <v>57</v>
      </c>
      <c r="B648" s="36">
        <v>2.7</v>
      </c>
      <c r="C648" s="37">
        <v>16.579999999999998</v>
      </c>
      <c r="D648" s="38" t="s">
        <v>10</v>
      </c>
    </row>
    <row r="649" spans="1:4" x14ac:dyDescent="0.25">
      <c r="A649" s="39">
        <v>57</v>
      </c>
      <c r="B649" s="40">
        <v>5.85</v>
      </c>
      <c r="C649" s="41">
        <v>28.16</v>
      </c>
      <c r="D649" s="42" t="s">
        <v>10</v>
      </c>
    </row>
    <row r="650" spans="1:4" x14ac:dyDescent="0.25">
      <c r="A650" s="39">
        <v>57</v>
      </c>
      <c r="B650" s="40">
        <v>5.96</v>
      </c>
      <c r="C650" s="41">
        <v>84.26</v>
      </c>
      <c r="D650" s="42" t="s">
        <v>10</v>
      </c>
    </row>
    <row r="651" spans="1:4" x14ac:dyDescent="0.25">
      <c r="A651" s="35">
        <v>57</v>
      </c>
      <c r="B651" s="36">
        <v>13</v>
      </c>
      <c r="C651" s="37">
        <v>67.31</v>
      </c>
      <c r="D651" s="38" t="s">
        <v>10</v>
      </c>
    </row>
    <row r="652" spans="1:4" x14ac:dyDescent="0.25">
      <c r="A652" s="35">
        <v>58</v>
      </c>
      <c r="B652" s="36">
        <v>5.36</v>
      </c>
      <c r="C652" s="37">
        <v>53.2</v>
      </c>
      <c r="D652" s="38" t="s">
        <v>22</v>
      </c>
    </row>
    <row r="653" spans="1:4" x14ac:dyDescent="0.25">
      <c r="A653" s="39">
        <v>59</v>
      </c>
      <c r="B653" s="40">
        <v>8.5399999999999991</v>
      </c>
      <c r="C653" s="41">
        <v>42.33</v>
      </c>
      <c r="D653" s="42" t="s">
        <v>22</v>
      </c>
    </row>
    <row r="654" spans="1:4" x14ac:dyDescent="0.25">
      <c r="A654" s="39">
        <v>60</v>
      </c>
      <c r="B654" s="40">
        <v>4.6900000000000004</v>
      </c>
      <c r="C654" s="41">
        <v>46.24</v>
      </c>
      <c r="D654" s="42" t="s">
        <v>22</v>
      </c>
    </row>
    <row r="655" spans="1:4" x14ac:dyDescent="0.25">
      <c r="A655" s="35">
        <v>62</v>
      </c>
      <c r="B655" s="36">
        <v>9.91</v>
      </c>
      <c r="C655" s="37">
        <v>77.400000000000006</v>
      </c>
      <c r="D655" s="38" t="s">
        <v>22</v>
      </c>
    </row>
    <row r="656" spans="1:4" x14ac:dyDescent="0.25">
      <c r="A656" s="35">
        <v>63</v>
      </c>
      <c r="B656" s="36">
        <v>8.5500000000000007</v>
      </c>
      <c r="C656" s="37">
        <v>39.17</v>
      </c>
      <c r="D656" s="38" t="s">
        <v>22</v>
      </c>
    </row>
    <row r="657" spans="1:4" x14ac:dyDescent="0.25">
      <c r="A657" s="39">
        <v>64</v>
      </c>
      <c r="B657" s="40">
        <v>8.08</v>
      </c>
      <c r="C657" s="41">
        <v>89.18</v>
      </c>
      <c r="D657" s="42" t="s">
        <v>10</v>
      </c>
    </row>
    <row r="658" spans="1:4" x14ac:dyDescent="0.25">
      <c r="A658" s="39">
        <v>67</v>
      </c>
      <c r="B658" s="40">
        <v>4.17</v>
      </c>
      <c r="C658" s="41">
        <v>38.17</v>
      </c>
      <c r="D658" s="42" t="s">
        <v>22</v>
      </c>
    </row>
    <row r="659" spans="1:4" x14ac:dyDescent="0.25">
      <c r="A659" s="35">
        <v>67</v>
      </c>
      <c r="B659" s="36">
        <v>5.34</v>
      </c>
      <c r="C659" s="37">
        <v>70.22</v>
      </c>
      <c r="D659" s="38" t="s">
        <v>22</v>
      </c>
    </row>
    <row r="660" spans="1:4" x14ac:dyDescent="0.25">
      <c r="A660" s="35">
        <v>68</v>
      </c>
      <c r="B660" s="36">
        <v>4.37</v>
      </c>
      <c r="C660" s="37">
        <v>23.31</v>
      </c>
      <c r="D660" s="38" t="s">
        <v>10</v>
      </c>
    </row>
    <row r="661" spans="1:4" x14ac:dyDescent="0.25">
      <c r="A661" s="35">
        <v>74</v>
      </c>
      <c r="B661" s="36">
        <v>6.65</v>
      </c>
      <c r="C661" s="37">
        <v>55.63</v>
      </c>
      <c r="D661" s="38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A06C-7D0B-4768-B9C9-A76768A045E1}">
  <dimension ref="B2:C662"/>
  <sheetViews>
    <sheetView workbookViewId="0">
      <selection activeCell="H32" sqref="H32"/>
    </sheetView>
  </sheetViews>
  <sheetFormatPr defaultRowHeight="15" x14ac:dyDescent="0.25"/>
  <cols>
    <col min="2" max="2" width="14.42578125" customWidth="1"/>
  </cols>
  <sheetData>
    <row r="2" spans="2:3" x14ac:dyDescent="0.25">
      <c r="B2" s="53" t="s">
        <v>19</v>
      </c>
      <c r="C2" s="49" t="s">
        <v>20</v>
      </c>
    </row>
    <row r="3" spans="2:3" x14ac:dyDescent="0.25">
      <c r="B3" s="54">
        <v>1.5</v>
      </c>
      <c r="C3" s="50">
        <v>34.97</v>
      </c>
    </row>
    <row r="4" spans="2:3" x14ac:dyDescent="0.25">
      <c r="B4" s="55">
        <v>1.5</v>
      </c>
      <c r="C4" s="52">
        <v>23.33</v>
      </c>
    </row>
    <row r="5" spans="2:3" x14ac:dyDescent="0.25">
      <c r="B5" s="55">
        <v>1.5</v>
      </c>
      <c r="C5" s="52">
        <v>22.81</v>
      </c>
    </row>
    <row r="6" spans="2:3" x14ac:dyDescent="0.25">
      <c r="B6" s="55">
        <v>1.6</v>
      </c>
      <c r="C6" s="52">
        <v>38.61</v>
      </c>
    </row>
    <row r="7" spans="2:3" x14ac:dyDescent="0.25">
      <c r="B7" s="54">
        <v>1.7</v>
      </c>
      <c r="C7" s="50">
        <v>17.32</v>
      </c>
    </row>
    <row r="8" spans="2:3" x14ac:dyDescent="0.25">
      <c r="B8" s="55">
        <v>1.8</v>
      </c>
      <c r="C8" s="52">
        <v>31.37</v>
      </c>
    </row>
    <row r="9" spans="2:3" x14ac:dyDescent="0.25">
      <c r="B9" s="55">
        <v>1.8</v>
      </c>
      <c r="C9" s="52">
        <v>67.260000000000005</v>
      </c>
    </row>
    <row r="10" spans="2:3" x14ac:dyDescent="0.25">
      <c r="B10" s="54">
        <v>1.9</v>
      </c>
      <c r="C10" s="50">
        <v>28.32</v>
      </c>
    </row>
    <row r="11" spans="2:3" x14ac:dyDescent="0.25">
      <c r="B11" s="54">
        <v>2</v>
      </c>
      <c r="C11" s="50">
        <v>19.010000000000002</v>
      </c>
    </row>
    <row r="12" spans="2:3" x14ac:dyDescent="0.25">
      <c r="B12" s="55">
        <v>2</v>
      </c>
      <c r="C12" s="52">
        <v>32.700000000000003</v>
      </c>
    </row>
    <row r="13" spans="2:3" x14ac:dyDescent="0.25">
      <c r="B13" s="54">
        <v>2</v>
      </c>
      <c r="C13" s="50">
        <v>29.17</v>
      </c>
    </row>
    <row r="14" spans="2:3" x14ac:dyDescent="0.25">
      <c r="B14" s="55">
        <v>2.1</v>
      </c>
      <c r="C14" s="52">
        <v>22.59</v>
      </c>
    </row>
    <row r="15" spans="2:3" x14ac:dyDescent="0.25">
      <c r="B15" s="54">
        <v>2.1</v>
      </c>
      <c r="C15" s="50">
        <v>43.17</v>
      </c>
    </row>
    <row r="16" spans="2:3" x14ac:dyDescent="0.25">
      <c r="B16" s="55">
        <v>2.2999999999999998</v>
      </c>
      <c r="C16" s="52">
        <v>39.54</v>
      </c>
    </row>
    <row r="17" spans="2:3" x14ac:dyDescent="0.25">
      <c r="B17" s="54">
        <v>2.2999999999999998</v>
      </c>
      <c r="C17" s="50">
        <v>14</v>
      </c>
    </row>
    <row r="18" spans="2:3" x14ac:dyDescent="0.25">
      <c r="B18" s="54">
        <v>2.2999999999999998</v>
      </c>
      <c r="C18" s="50">
        <v>51.99</v>
      </c>
    </row>
    <row r="19" spans="2:3" x14ac:dyDescent="0.25">
      <c r="B19" s="55">
        <v>2.4</v>
      </c>
      <c r="C19" s="52">
        <v>31.1</v>
      </c>
    </row>
    <row r="20" spans="2:3" x14ac:dyDescent="0.25">
      <c r="B20" s="55">
        <v>2.4</v>
      </c>
      <c r="C20" s="52">
        <v>48.14</v>
      </c>
    </row>
    <row r="21" spans="2:3" x14ac:dyDescent="0.25">
      <c r="B21" s="55">
        <v>2.5</v>
      </c>
      <c r="C21" s="52">
        <v>38.9</v>
      </c>
    </row>
    <row r="22" spans="2:3" x14ac:dyDescent="0.25">
      <c r="B22" s="55">
        <v>2.6</v>
      </c>
      <c r="C22" s="52">
        <v>43.26</v>
      </c>
    </row>
    <row r="23" spans="2:3" x14ac:dyDescent="0.25">
      <c r="B23" s="55">
        <v>2.6</v>
      </c>
      <c r="C23" s="52">
        <v>42.51</v>
      </c>
    </row>
    <row r="24" spans="2:3" x14ac:dyDescent="0.25">
      <c r="B24" s="54">
        <v>2.6</v>
      </c>
      <c r="C24" s="50">
        <v>9.8000000000000007</v>
      </c>
    </row>
    <row r="25" spans="2:3" x14ac:dyDescent="0.25">
      <c r="B25" s="54">
        <v>2.67</v>
      </c>
      <c r="C25" s="50">
        <v>25.28</v>
      </c>
    </row>
    <row r="26" spans="2:3" x14ac:dyDescent="0.25">
      <c r="B26" s="54">
        <v>2.7</v>
      </c>
      <c r="C26" s="50">
        <v>16.579999999999998</v>
      </c>
    </row>
    <row r="27" spans="2:3" x14ac:dyDescent="0.25">
      <c r="B27" s="55">
        <v>2.8</v>
      </c>
      <c r="C27" s="52">
        <v>63</v>
      </c>
    </row>
    <row r="28" spans="2:3" x14ac:dyDescent="0.25">
      <c r="B28" s="55">
        <v>2.8</v>
      </c>
      <c r="C28" s="52">
        <v>11.14</v>
      </c>
    </row>
    <row r="29" spans="2:3" x14ac:dyDescent="0.25">
      <c r="B29" s="55">
        <v>2.9</v>
      </c>
      <c r="C29" s="52">
        <v>31.65</v>
      </c>
    </row>
    <row r="30" spans="2:3" x14ac:dyDescent="0.25">
      <c r="B30" s="55">
        <v>2.9</v>
      </c>
      <c r="C30" s="52">
        <v>26.05</v>
      </c>
    </row>
    <row r="31" spans="2:3" x14ac:dyDescent="0.25">
      <c r="B31" s="54">
        <v>3</v>
      </c>
      <c r="C31" s="50">
        <v>30.68</v>
      </c>
    </row>
    <row r="32" spans="2:3" x14ac:dyDescent="0.25">
      <c r="B32" s="54">
        <v>3</v>
      </c>
      <c r="C32" s="50">
        <v>58.89</v>
      </c>
    </row>
    <row r="33" spans="2:3" x14ac:dyDescent="0.25">
      <c r="B33" s="55">
        <v>3.2</v>
      </c>
      <c r="C33" s="52">
        <v>6.97</v>
      </c>
    </row>
    <row r="34" spans="2:3" x14ac:dyDescent="0.25">
      <c r="B34" s="54">
        <v>3.3</v>
      </c>
      <c r="C34" s="50">
        <v>33.03</v>
      </c>
    </row>
    <row r="35" spans="2:3" x14ac:dyDescent="0.25">
      <c r="B35" s="54">
        <v>3.3</v>
      </c>
      <c r="C35" s="50">
        <v>41.24</v>
      </c>
    </row>
    <row r="36" spans="2:3" x14ac:dyDescent="0.25">
      <c r="B36" s="55">
        <v>3.3</v>
      </c>
      <c r="C36" s="52">
        <v>43.28</v>
      </c>
    </row>
    <row r="37" spans="2:3" x14ac:dyDescent="0.25">
      <c r="B37" s="54">
        <v>3.3</v>
      </c>
      <c r="C37" s="50">
        <v>35.11</v>
      </c>
    </row>
    <row r="38" spans="2:3" x14ac:dyDescent="0.25">
      <c r="B38" s="54">
        <v>3.5</v>
      </c>
      <c r="C38" s="50">
        <v>51.98</v>
      </c>
    </row>
    <row r="39" spans="2:3" x14ac:dyDescent="0.25">
      <c r="B39" s="55">
        <v>3.5</v>
      </c>
      <c r="C39" s="52">
        <v>22.47</v>
      </c>
    </row>
    <row r="40" spans="2:3" x14ac:dyDescent="0.25">
      <c r="B40" s="54">
        <v>3.6</v>
      </c>
      <c r="C40" s="50">
        <v>48.57</v>
      </c>
    </row>
    <row r="41" spans="2:3" x14ac:dyDescent="0.25">
      <c r="B41" s="54">
        <v>3.6</v>
      </c>
      <c r="C41" s="50">
        <v>30.33</v>
      </c>
    </row>
    <row r="42" spans="2:3" x14ac:dyDescent="0.25">
      <c r="B42" s="54">
        <v>3.7</v>
      </c>
      <c r="C42" s="50">
        <v>34.53</v>
      </c>
    </row>
    <row r="43" spans="2:3" x14ac:dyDescent="0.25">
      <c r="B43" s="55">
        <v>3.7</v>
      </c>
      <c r="C43" s="52">
        <v>12.65</v>
      </c>
    </row>
    <row r="44" spans="2:3" x14ac:dyDescent="0.25">
      <c r="B44" s="55">
        <v>3.8</v>
      </c>
      <c r="C44" s="52">
        <v>50.34</v>
      </c>
    </row>
    <row r="45" spans="2:3" x14ac:dyDescent="0.25">
      <c r="B45" s="54">
        <v>3.8</v>
      </c>
      <c r="C45" s="50">
        <v>44.87</v>
      </c>
    </row>
    <row r="46" spans="2:3" x14ac:dyDescent="0.25">
      <c r="B46" s="54">
        <v>3.8</v>
      </c>
      <c r="C46" s="50">
        <v>23.5</v>
      </c>
    </row>
    <row r="47" spans="2:3" x14ac:dyDescent="0.25">
      <c r="B47" s="55">
        <v>3.9</v>
      </c>
      <c r="C47" s="52">
        <v>11.95</v>
      </c>
    </row>
    <row r="48" spans="2:3" x14ac:dyDescent="0.25">
      <c r="B48" s="54">
        <v>3.9</v>
      </c>
      <c r="C48" s="50">
        <v>50.93</v>
      </c>
    </row>
    <row r="49" spans="2:3" x14ac:dyDescent="0.25">
      <c r="B49" s="54">
        <v>3.9</v>
      </c>
      <c r="C49" s="50">
        <v>27.84</v>
      </c>
    </row>
    <row r="50" spans="2:3" x14ac:dyDescent="0.25">
      <c r="B50" s="55">
        <v>4</v>
      </c>
      <c r="C50" s="52">
        <v>30.62</v>
      </c>
    </row>
    <row r="51" spans="2:3" x14ac:dyDescent="0.25">
      <c r="B51" s="55">
        <v>4</v>
      </c>
      <c r="C51" s="52">
        <v>58.99</v>
      </c>
    </row>
    <row r="52" spans="2:3" x14ac:dyDescent="0.25">
      <c r="B52" s="55">
        <v>4</v>
      </c>
      <c r="C52" s="52">
        <v>21.99</v>
      </c>
    </row>
    <row r="53" spans="2:3" x14ac:dyDescent="0.25">
      <c r="B53" s="54">
        <v>4</v>
      </c>
      <c r="C53" s="50">
        <v>18.28</v>
      </c>
    </row>
    <row r="54" spans="2:3" x14ac:dyDescent="0.25">
      <c r="B54" s="55">
        <v>4</v>
      </c>
      <c r="C54" s="52">
        <v>18.52</v>
      </c>
    </row>
    <row r="55" spans="2:3" x14ac:dyDescent="0.25">
      <c r="B55" s="55">
        <v>4.0199999999999996</v>
      </c>
      <c r="C55" s="52">
        <v>70</v>
      </c>
    </row>
    <row r="56" spans="2:3" x14ac:dyDescent="0.25">
      <c r="B56" s="54">
        <v>4.03</v>
      </c>
      <c r="C56" s="50">
        <v>44.21</v>
      </c>
    </row>
    <row r="57" spans="2:3" x14ac:dyDescent="0.25">
      <c r="B57" s="55">
        <v>4.03</v>
      </c>
      <c r="C57" s="52">
        <v>25.68</v>
      </c>
    </row>
    <row r="58" spans="2:3" x14ac:dyDescent="0.25">
      <c r="B58" s="54">
        <v>4.04</v>
      </c>
      <c r="C58" s="50">
        <v>51.67</v>
      </c>
    </row>
    <row r="59" spans="2:3" x14ac:dyDescent="0.25">
      <c r="B59" s="54">
        <v>4.05</v>
      </c>
      <c r="C59" s="50">
        <v>47.74</v>
      </c>
    </row>
    <row r="60" spans="2:3" x14ac:dyDescent="0.25">
      <c r="B60" s="55">
        <v>4.0599999999999996</v>
      </c>
      <c r="C60" s="52">
        <v>21.98</v>
      </c>
    </row>
    <row r="61" spans="2:3" x14ac:dyDescent="0.25">
      <c r="B61" s="54">
        <v>4.08</v>
      </c>
      <c r="C61" s="50">
        <v>82.05</v>
      </c>
    </row>
    <row r="62" spans="2:3" x14ac:dyDescent="0.25">
      <c r="B62" s="54">
        <v>4.1100000000000003</v>
      </c>
      <c r="C62" s="50">
        <v>36.31</v>
      </c>
    </row>
    <row r="63" spans="2:3" x14ac:dyDescent="0.25">
      <c r="B63" s="55">
        <v>4.12</v>
      </c>
      <c r="C63" s="52">
        <v>37.869999999999997</v>
      </c>
    </row>
    <row r="64" spans="2:3" x14ac:dyDescent="0.25">
      <c r="B64" s="54">
        <v>4.13</v>
      </c>
      <c r="C64" s="50">
        <v>26.63</v>
      </c>
    </row>
    <row r="65" spans="2:3" x14ac:dyDescent="0.25">
      <c r="B65" s="54">
        <v>4.1399999999999997</v>
      </c>
      <c r="C65" s="50">
        <v>36.58</v>
      </c>
    </row>
    <row r="66" spans="2:3" x14ac:dyDescent="0.25">
      <c r="B66" s="54">
        <v>4.1399999999999997</v>
      </c>
      <c r="C66" s="50">
        <v>35.78</v>
      </c>
    </row>
    <row r="67" spans="2:3" x14ac:dyDescent="0.25">
      <c r="B67" s="55">
        <v>4.1399999999999997</v>
      </c>
      <c r="C67" s="52">
        <v>22.54</v>
      </c>
    </row>
    <row r="68" spans="2:3" x14ac:dyDescent="0.25">
      <c r="B68" s="54">
        <v>4.1500000000000004</v>
      </c>
      <c r="C68" s="50">
        <v>45.83</v>
      </c>
    </row>
    <row r="69" spans="2:3" x14ac:dyDescent="0.25">
      <c r="B69" s="54">
        <v>4.1500000000000004</v>
      </c>
      <c r="C69" s="50">
        <v>60.58</v>
      </c>
    </row>
    <row r="70" spans="2:3" x14ac:dyDescent="0.25">
      <c r="B70" s="54">
        <v>4.1500000000000004</v>
      </c>
      <c r="C70" s="50">
        <v>49.27</v>
      </c>
    </row>
    <row r="71" spans="2:3" x14ac:dyDescent="0.25">
      <c r="B71" s="54">
        <v>4.1500000000000004</v>
      </c>
      <c r="C71" s="50">
        <v>20.84</v>
      </c>
    </row>
    <row r="72" spans="2:3" x14ac:dyDescent="0.25">
      <c r="B72" s="55">
        <v>4.17</v>
      </c>
      <c r="C72" s="52">
        <v>38.17</v>
      </c>
    </row>
    <row r="73" spans="2:3" x14ac:dyDescent="0.25">
      <c r="B73" s="55">
        <v>4.17</v>
      </c>
      <c r="C73" s="52">
        <v>39.58</v>
      </c>
    </row>
    <row r="74" spans="2:3" x14ac:dyDescent="0.25">
      <c r="B74" s="54">
        <v>4.18</v>
      </c>
      <c r="C74" s="50">
        <v>8</v>
      </c>
    </row>
    <row r="75" spans="2:3" x14ac:dyDescent="0.25">
      <c r="B75" s="54">
        <v>4.2</v>
      </c>
      <c r="C75" s="50">
        <v>44.29</v>
      </c>
    </row>
    <row r="76" spans="2:3" x14ac:dyDescent="0.25">
      <c r="B76" s="54">
        <v>4.22</v>
      </c>
      <c r="C76" s="50">
        <v>52.93</v>
      </c>
    </row>
    <row r="77" spans="2:3" x14ac:dyDescent="0.25">
      <c r="B77" s="54">
        <v>4.24</v>
      </c>
      <c r="C77" s="50">
        <v>45.75</v>
      </c>
    </row>
    <row r="78" spans="2:3" x14ac:dyDescent="0.25">
      <c r="B78" s="55">
        <v>4.24</v>
      </c>
      <c r="C78" s="52">
        <v>57.95</v>
      </c>
    </row>
    <row r="79" spans="2:3" x14ac:dyDescent="0.25">
      <c r="B79" s="54">
        <v>4.26</v>
      </c>
      <c r="C79" s="50">
        <v>43.55</v>
      </c>
    </row>
    <row r="80" spans="2:3" x14ac:dyDescent="0.25">
      <c r="B80" s="55">
        <v>4.28</v>
      </c>
      <c r="C80" s="52">
        <v>43.18</v>
      </c>
    </row>
    <row r="81" spans="2:3" x14ac:dyDescent="0.25">
      <c r="B81" s="55">
        <v>4.3</v>
      </c>
      <c r="C81" s="52">
        <v>52.51</v>
      </c>
    </row>
    <row r="82" spans="2:3" x14ac:dyDescent="0.25">
      <c r="B82" s="55">
        <v>4.3</v>
      </c>
      <c r="C82" s="52">
        <v>50.74</v>
      </c>
    </row>
    <row r="83" spans="2:3" x14ac:dyDescent="0.25">
      <c r="B83" s="55">
        <v>4.3099999999999996</v>
      </c>
      <c r="C83" s="52">
        <v>33.97</v>
      </c>
    </row>
    <row r="84" spans="2:3" x14ac:dyDescent="0.25">
      <c r="B84" s="54">
        <v>4.32</v>
      </c>
      <c r="C84" s="50">
        <v>41.82</v>
      </c>
    </row>
    <row r="85" spans="2:3" x14ac:dyDescent="0.25">
      <c r="B85" s="54">
        <v>4.32</v>
      </c>
      <c r="C85" s="50">
        <v>31.48</v>
      </c>
    </row>
    <row r="86" spans="2:3" x14ac:dyDescent="0.25">
      <c r="B86" s="55">
        <v>4.34</v>
      </c>
      <c r="C86" s="52">
        <v>35.799999999999997</v>
      </c>
    </row>
    <row r="87" spans="2:3" x14ac:dyDescent="0.25">
      <c r="B87" s="54">
        <v>4.34</v>
      </c>
      <c r="C87" s="50">
        <v>50.33</v>
      </c>
    </row>
    <row r="88" spans="2:3" x14ac:dyDescent="0.25">
      <c r="B88" s="54">
        <v>4.37</v>
      </c>
      <c r="C88" s="50">
        <v>23.31</v>
      </c>
    </row>
    <row r="89" spans="2:3" x14ac:dyDescent="0.25">
      <c r="B89" s="55">
        <v>4.38</v>
      </c>
      <c r="C89" s="52">
        <v>43.95</v>
      </c>
    </row>
    <row r="90" spans="2:3" x14ac:dyDescent="0.25">
      <c r="B90" s="55">
        <v>4.3899999999999997</v>
      </c>
      <c r="C90" s="52">
        <v>20.170000000000002</v>
      </c>
    </row>
    <row r="91" spans="2:3" x14ac:dyDescent="0.25">
      <c r="B91" s="54">
        <v>4.3899999999999997</v>
      </c>
      <c r="C91" s="50">
        <v>35.26</v>
      </c>
    </row>
    <row r="92" spans="2:3" x14ac:dyDescent="0.25">
      <c r="B92" s="55">
        <v>4.4400000000000004</v>
      </c>
      <c r="C92" s="52">
        <v>76.47</v>
      </c>
    </row>
    <row r="93" spans="2:3" x14ac:dyDescent="0.25">
      <c r="B93" s="54">
        <v>4.4400000000000004</v>
      </c>
      <c r="C93" s="50">
        <v>24.63</v>
      </c>
    </row>
    <row r="94" spans="2:3" x14ac:dyDescent="0.25">
      <c r="B94" s="54">
        <v>4.4400000000000004</v>
      </c>
      <c r="C94" s="50">
        <v>34.409999999999997</v>
      </c>
    </row>
    <row r="95" spans="2:3" x14ac:dyDescent="0.25">
      <c r="B95" s="55">
        <v>4.46</v>
      </c>
      <c r="C95" s="52">
        <v>34.049999999999997</v>
      </c>
    </row>
    <row r="96" spans="2:3" x14ac:dyDescent="0.25">
      <c r="B96" s="55">
        <v>4.46</v>
      </c>
      <c r="C96" s="52">
        <v>30.81</v>
      </c>
    </row>
    <row r="97" spans="2:3" x14ac:dyDescent="0.25">
      <c r="B97" s="54">
        <v>4.4800000000000004</v>
      </c>
      <c r="C97" s="50">
        <v>38.24</v>
      </c>
    </row>
    <row r="98" spans="2:3" x14ac:dyDescent="0.25">
      <c r="B98" s="54">
        <v>4.5</v>
      </c>
      <c r="C98" s="50">
        <v>64.67</v>
      </c>
    </row>
    <row r="99" spans="2:3" x14ac:dyDescent="0.25">
      <c r="B99" s="54">
        <v>4.5199999999999996</v>
      </c>
      <c r="C99" s="50">
        <v>45.92</v>
      </c>
    </row>
    <row r="100" spans="2:3" x14ac:dyDescent="0.25">
      <c r="B100" s="55">
        <v>4.54</v>
      </c>
      <c r="C100" s="52">
        <v>21.1</v>
      </c>
    </row>
    <row r="101" spans="2:3" x14ac:dyDescent="0.25">
      <c r="B101" s="55">
        <v>4.54</v>
      </c>
      <c r="C101" s="52">
        <v>42.01</v>
      </c>
    </row>
    <row r="102" spans="2:3" x14ac:dyDescent="0.25">
      <c r="B102" s="54">
        <v>4.55</v>
      </c>
      <c r="C102" s="50">
        <v>44.23</v>
      </c>
    </row>
    <row r="103" spans="2:3" x14ac:dyDescent="0.25">
      <c r="B103" s="55">
        <v>4.5599999999999996</v>
      </c>
      <c r="C103" s="52">
        <v>46.9</v>
      </c>
    </row>
    <row r="104" spans="2:3" x14ac:dyDescent="0.25">
      <c r="B104" s="55">
        <v>4.57</v>
      </c>
      <c r="C104" s="52">
        <v>40.86</v>
      </c>
    </row>
    <row r="105" spans="2:3" x14ac:dyDescent="0.25">
      <c r="B105" s="54">
        <v>4.57</v>
      </c>
      <c r="C105" s="50">
        <v>45.88</v>
      </c>
    </row>
    <row r="106" spans="2:3" x14ac:dyDescent="0.25">
      <c r="B106" s="54">
        <v>4.59</v>
      </c>
      <c r="C106" s="50">
        <v>44.25</v>
      </c>
    </row>
    <row r="107" spans="2:3" x14ac:dyDescent="0.25">
      <c r="B107" s="55">
        <v>4.6100000000000003</v>
      </c>
      <c r="C107" s="52">
        <v>41.34</v>
      </c>
    </row>
    <row r="108" spans="2:3" x14ac:dyDescent="0.25">
      <c r="B108" s="54">
        <v>4.62</v>
      </c>
      <c r="C108" s="50">
        <v>65.36</v>
      </c>
    </row>
    <row r="109" spans="2:3" x14ac:dyDescent="0.25">
      <c r="B109" s="54">
        <v>4.62</v>
      </c>
      <c r="C109" s="50">
        <v>24.61</v>
      </c>
    </row>
    <row r="110" spans="2:3" x14ac:dyDescent="0.25">
      <c r="B110" s="55">
        <v>4.6399999999999997</v>
      </c>
      <c r="C110" s="52">
        <v>51.67</v>
      </c>
    </row>
    <row r="111" spans="2:3" x14ac:dyDescent="0.25">
      <c r="B111" s="55">
        <v>4.6399999999999997</v>
      </c>
      <c r="C111" s="52">
        <v>38.450000000000003</v>
      </c>
    </row>
    <row r="112" spans="2:3" x14ac:dyDescent="0.25">
      <c r="B112" s="54">
        <v>4.6500000000000004</v>
      </c>
      <c r="C112" s="50">
        <v>30.74</v>
      </c>
    </row>
    <row r="113" spans="2:3" x14ac:dyDescent="0.25">
      <c r="B113" s="54">
        <v>4.66</v>
      </c>
      <c r="C113" s="50">
        <v>38.69</v>
      </c>
    </row>
    <row r="114" spans="2:3" x14ac:dyDescent="0.25">
      <c r="B114" s="54">
        <v>4.66</v>
      </c>
      <c r="C114" s="50">
        <v>36.200000000000003</v>
      </c>
    </row>
    <row r="115" spans="2:3" x14ac:dyDescent="0.25">
      <c r="B115" s="55">
        <v>4.67</v>
      </c>
      <c r="C115" s="52">
        <v>57.53</v>
      </c>
    </row>
    <row r="116" spans="2:3" x14ac:dyDescent="0.25">
      <c r="B116" s="55">
        <v>4.68</v>
      </c>
      <c r="C116" s="52">
        <v>50.07</v>
      </c>
    </row>
    <row r="117" spans="2:3" x14ac:dyDescent="0.25">
      <c r="B117" s="54">
        <v>4.68</v>
      </c>
      <c r="C117" s="50">
        <v>49.81</v>
      </c>
    </row>
    <row r="118" spans="2:3" x14ac:dyDescent="0.25">
      <c r="B118" s="55">
        <v>4.68</v>
      </c>
      <c r="C118" s="52">
        <v>9.23</v>
      </c>
    </row>
    <row r="119" spans="2:3" x14ac:dyDescent="0.25">
      <c r="B119" s="55">
        <v>4.6900000000000004</v>
      </c>
      <c r="C119" s="52">
        <v>46.24</v>
      </c>
    </row>
    <row r="120" spans="2:3" x14ac:dyDescent="0.25">
      <c r="B120" s="55">
        <v>4.6900000000000004</v>
      </c>
      <c r="C120" s="52">
        <v>61.81</v>
      </c>
    </row>
    <row r="121" spans="2:3" x14ac:dyDescent="0.25">
      <c r="B121" s="55">
        <v>4.7</v>
      </c>
      <c r="C121" s="52">
        <v>44.37</v>
      </c>
    </row>
    <row r="122" spans="2:3" x14ac:dyDescent="0.25">
      <c r="B122" s="54">
        <v>4.75</v>
      </c>
      <c r="C122" s="50">
        <v>51</v>
      </c>
    </row>
    <row r="123" spans="2:3" x14ac:dyDescent="0.25">
      <c r="B123" s="55">
        <v>4.76</v>
      </c>
      <c r="C123" s="52">
        <v>58</v>
      </c>
    </row>
    <row r="124" spans="2:3" x14ac:dyDescent="0.25">
      <c r="B124" s="55">
        <v>4.7699999999999996</v>
      </c>
      <c r="C124" s="52">
        <v>43.81</v>
      </c>
    </row>
    <row r="125" spans="2:3" x14ac:dyDescent="0.25">
      <c r="B125" s="54">
        <v>4.78</v>
      </c>
      <c r="C125" s="50">
        <v>62.92</v>
      </c>
    </row>
    <row r="126" spans="2:3" x14ac:dyDescent="0.25">
      <c r="B126" s="54">
        <v>4.78</v>
      </c>
      <c r="C126" s="50">
        <v>76.27</v>
      </c>
    </row>
    <row r="127" spans="2:3" x14ac:dyDescent="0.25">
      <c r="B127" s="55">
        <v>4.78</v>
      </c>
      <c r="C127" s="52">
        <v>67.87</v>
      </c>
    </row>
    <row r="128" spans="2:3" x14ac:dyDescent="0.25">
      <c r="B128" s="54">
        <v>4.8</v>
      </c>
      <c r="C128" s="50">
        <v>29.99</v>
      </c>
    </row>
    <row r="129" spans="2:3" x14ac:dyDescent="0.25">
      <c r="B129" s="54">
        <v>4.83</v>
      </c>
      <c r="C129" s="50">
        <v>39.82</v>
      </c>
    </row>
    <row r="130" spans="2:3" x14ac:dyDescent="0.25">
      <c r="B130" s="55">
        <v>4.84</v>
      </c>
      <c r="C130" s="52">
        <v>37.46</v>
      </c>
    </row>
    <row r="131" spans="2:3" x14ac:dyDescent="0.25">
      <c r="B131" s="55">
        <v>4.84</v>
      </c>
      <c r="C131" s="52">
        <v>45.31</v>
      </c>
    </row>
    <row r="132" spans="2:3" x14ac:dyDescent="0.25">
      <c r="B132" s="55">
        <v>4.8499999999999996</v>
      </c>
      <c r="C132" s="52">
        <v>59.93</v>
      </c>
    </row>
    <row r="133" spans="2:3" x14ac:dyDescent="0.25">
      <c r="B133" s="54">
        <v>4.87</v>
      </c>
      <c r="C133" s="50">
        <v>53.52</v>
      </c>
    </row>
    <row r="134" spans="2:3" x14ac:dyDescent="0.25">
      <c r="B134" s="54">
        <v>4.88</v>
      </c>
      <c r="C134" s="50">
        <v>46.33</v>
      </c>
    </row>
    <row r="135" spans="2:3" x14ac:dyDescent="0.25">
      <c r="B135" s="55">
        <v>4.88</v>
      </c>
      <c r="C135" s="52">
        <v>62.64</v>
      </c>
    </row>
    <row r="136" spans="2:3" x14ac:dyDescent="0.25">
      <c r="B136" s="55">
        <v>4.92</v>
      </c>
      <c r="C136" s="52">
        <v>38.86</v>
      </c>
    </row>
    <row r="137" spans="2:3" x14ac:dyDescent="0.25">
      <c r="B137" s="55">
        <v>4.93</v>
      </c>
      <c r="C137" s="52">
        <v>43.97</v>
      </c>
    </row>
    <row r="138" spans="2:3" x14ac:dyDescent="0.25">
      <c r="B138" s="54">
        <v>4.93</v>
      </c>
      <c r="C138" s="50">
        <v>65.16</v>
      </c>
    </row>
    <row r="139" spans="2:3" x14ac:dyDescent="0.25">
      <c r="B139" s="54">
        <v>4.96</v>
      </c>
      <c r="C139" s="50">
        <v>76.37</v>
      </c>
    </row>
    <row r="140" spans="2:3" x14ac:dyDescent="0.25">
      <c r="B140" s="54">
        <v>4.96</v>
      </c>
      <c r="C140" s="50">
        <v>35.53</v>
      </c>
    </row>
    <row r="141" spans="2:3" x14ac:dyDescent="0.25">
      <c r="B141" s="54">
        <v>4.99</v>
      </c>
      <c r="C141" s="50">
        <v>42.91</v>
      </c>
    </row>
    <row r="142" spans="2:3" x14ac:dyDescent="0.25">
      <c r="B142" s="55">
        <v>5.03</v>
      </c>
      <c r="C142" s="52">
        <v>41.59</v>
      </c>
    </row>
    <row r="143" spans="2:3" x14ac:dyDescent="0.25">
      <c r="B143" s="54">
        <v>5.03</v>
      </c>
      <c r="C143" s="50">
        <v>31.21</v>
      </c>
    </row>
    <row r="144" spans="2:3" x14ac:dyDescent="0.25">
      <c r="B144" s="55">
        <v>5.05</v>
      </c>
      <c r="C144" s="52">
        <v>74.09</v>
      </c>
    </row>
    <row r="145" spans="2:3" x14ac:dyDescent="0.25">
      <c r="B145" s="54">
        <v>5.05</v>
      </c>
      <c r="C145" s="50">
        <v>73.69</v>
      </c>
    </row>
    <row r="146" spans="2:3" x14ac:dyDescent="0.25">
      <c r="B146" s="55">
        <v>5.05</v>
      </c>
      <c r="C146" s="52">
        <v>45.65</v>
      </c>
    </row>
    <row r="147" spans="2:3" x14ac:dyDescent="0.25">
      <c r="B147" s="54">
        <v>5.0599999999999996</v>
      </c>
      <c r="C147" s="50">
        <v>96.03</v>
      </c>
    </row>
    <row r="148" spans="2:3" x14ac:dyDescent="0.25">
      <c r="B148" s="54">
        <v>5.0999999999999996</v>
      </c>
      <c r="C148" s="50">
        <v>47.22</v>
      </c>
    </row>
    <row r="149" spans="2:3" x14ac:dyDescent="0.25">
      <c r="B149" s="54">
        <v>5.0999999999999996</v>
      </c>
      <c r="C149" s="50">
        <v>38.1</v>
      </c>
    </row>
    <row r="150" spans="2:3" x14ac:dyDescent="0.25">
      <c r="B150" s="55">
        <v>5.0999999999999996</v>
      </c>
      <c r="C150" s="52">
        <v>58.17</v>
      </c>
    </row>
    <row r="151" spans="2:3" x14ac:dyDescent="0.25">
      <c r="B151" s="54">
        <v>5.0999999999999996</v>
      </c>
      <c r="C151" s="50">
        <v>51</v>
      </c>
    </row>
    <row r="152" spans="2:3" x14ac:dyDescent="0.25">
      <c r="B152" s="55">
        <v>5.12</v>
      </c>
      <c r="C152" s="52">
        <v>63.38</v>
      </c>
    </row>
    <row r="153" spans="2:3" x14ac:dyDescent="0.25">
      <c r="B153" s="55">
        <v>5.14</v>
      </c>
      <c r="C153" s="52">
        <v>46.8</v>
      </c>
    </row>
    <row r="154" spans="2:3" x14ac:dyDescent="0.25">
      <c r="B154" s="54">
        <v>5.15</v>
      </c>
      <c r="C154" s="50">
        <v>52.61</v>
      </c>
    </row>
    <row r="155" spans="2:3" x14ac:dyDescent="0.25">
      <c r="B155" s="54">
        <v>5.15</v>
      </c>
      <c r="C155" s="50">
        <v>51.35</v>
      </c>
    </row>
    <row r="156" spans="2:3" x14ac:dyDescent="0.25">
      <c r="B156" s="55">
        <v>5.15</v>
      </c>
      <c r="C156" s="52">
        <v>36.72</v>
      </c>
    </row>
    <row r="157" spans="2:3" x14ac:dyDescent="0.25">
      <c r="B157" s="54">
        <v>5.18</v>
      </c>
      <c r="C157" s="50">
        <v>59.17</v>
      </c>
    </row>
    <row r="158" spans="2:3" x14ac:dyDescent="0.25">
      <c r="B158" s="54">
        <v>5.2</v>
      </c>
      <c r="C158" s="50">
        <v>39.99</v>
      </c>
    </row>
    <row r="159" spans="2:3" x14ac:dyDescent="0.25">
      <c r="B159" s="55">
        <v>5.2</v>
      </c>
      <c r="C159" s="52">
        <v>37.39</v>
      </c>
    </row>
    <row r="160" spans="2:3" x14ac:dyDescent="0.25">
      <c r="B160" s="55">
        <v>5.21</v>
      </c>
      <c r="C160" s="52">
        <v>92.88</v>
      </c>
    </row>
    <row r="161" spans="2:3" x14ac:dyDescent="0.25">
      <c r="B161" s="54">
        <v>5.22</v>
      </c>
      <c r="C161" s="50">
        <v>48.26</v>
      </c>
    </row>
    <row r="162" spans="2:3" x14ac:dyDescent="0.25">
      <c r="B162" s="54">
        <v>5.22</v>
      </c>
      <c r="C162" s="50">
        <v>28.76</v>
      </c>
    </row>
    <row r="163" spans="2:3" x14ac:dyDescent="0.25">
      <c r="B163" s="54">
        <v>5.23</v>
      </c>
      <c r="C163" s="50">
        <v>40.19</v>
      </c>
    </row>
    <row r="164" spans="2:3" x14ac:dyDescent="0.25">
      <c r="B164" s="55">
        <v>5.24</v>
      </c>
      <c r="C164" s="52">
        <v>42.46</v>
      </c>
    </row>
    <row r="165" spans="2:3" x14ac:dyDescent="0.25">
      <c r="B165" s="55">
        <v>5.25</v>
      </c>
      <c r="C165" s="52">
        <v>44.82</v>
      </c>
    </row>
    <row r="166" spans="2:3" x14ac:dyDescent="0.25">
      <c r="B166" s="55">
        <v>5.29</v>
      </c>
      <c r="C166" s="52">
        <v>46.77</v>
      </c>
    </row>
    <row r="167" spans="2:3" x14ac:dyDescent="0.25">
      <c r="B167" s="55">
        <v>5.3</v>
      </c>
      <c r="C167" s="52">
        <v>30.67</v>
      </c>
    </row>
    <row r="168" spans="2:3" x14ac:dyDescent="0.25">
      <c r="B168" s="55">
        <v>5.31</v>
      </c>
      <c r="C168" s="52">
        <v>52.1</v>
      </c>
    </row>
    <row r="169" spans="2:3" x14ac:dyDescent="0.25">
      <c r="B169" s="55">
        <v>5.34</v>
      </c>
      <c r="C169" s="52">
        <v>51.69</v>
      </c>
    </row>
    <row r="170" spans="2:3" x14ac:dyDescent="0.25">
      <c r="B170" s="54">
        <v>5.34</v>
      </c>
      <c r="C170" s="50">
        <v>70.22</v>
      </c>
    </row>
    <row r="171" spans="2:3" x14ac:dyDescent="0.25">
      <c r="B171" s="55">
        <v>5.35</v>
      </c>
      <c r="C171" s="52">
        <v>40.880000000000003</v>
      </c>
    </row>
    <row r="172" spans="2:3" x14ac:dyDescent="0.25">
      <c r="B172" s="54">
        <v>5.35</v>
      </c>
      <c r="C172" s="50">
        <v>43.32</v>
      </c>
    </row>
    <row r="173" spans="2:3" x14ac:dyDescent="0.25">
      <c r="B173" s="54">
        <v>5.36</v>
      </c>
      <c r="C173" s="50">
        <v>53.2</v>
      </c>
    </row>
    <row r="174" spans="2:3" x14ac:dyDescent="0.25">
      <c r="B174" s="55">
        <v>5.36</v>
      </c>
      <c r="C174" s="52">
        <v>66.86</v>
      </c>
    </row>
    <row r="175" spans="2:3" x14ac:dyDescent="0.25">
      <c r="B175" s="55">
        <v>5.38</v>
      </c>
      <c r="C175" s="52">
        <v>50.46</v>
      </c>
    </row>
    <row r="176" spans="2:3" x14ac:dyDescent="0.25">
      <c r="B176" s="54">
        <v>5.38</v>
      </c>
      <c r="C176" s="50">
        <v>46.56</v>
      </c>
    </row>
    <row r="177" spans="2:3" x14ac:dyDescent="0.25">
      <c r="B177" s="55">
        <v>5.39</v>
      </c>
      <c r="C177" s="52">
        <v>44.63</v>
      </c>
    </row>
    <row r="178" spans="2:3" x14ac:dyDescent="0.25">
      <c r="B178" s="55">
        <v>5.41</v>
      </c>
      <c r="C178" s="52">
        <v>44.6</v>
      </c>
    </row>
    <row r="179" spans="2:3" x14ac:dyDescent="0.25">
      <c r="B179" s="54">
        <v>5.42</v>
      </c>
      <c r="C179" s="50">
        <v>35.58</v>
      </c>
    </row>
    <row r="180" spans="2:3" x14ac:dyDescent="0.25">
      <c r="B180" s="54">
        <v>5.43</v>
      </c>
      <c r="C180" s="50">
        <v>39.72</v>
      </c>
    </row>
    <row r="181" spans="2:3" x14ac:dyDescent="0.25">
      <c r="B181" s="54">
        <v>5.44</v>
      </c>
      <c r="C181" s="50">
        <v>47.04</v>
      </c>
    </row>
    <row r="182" spans="2:3" x14ac:dyDescent="0.25">
      <c r="B182" s="55">
        <v>5.45</v>
      </c>
      <c r="C182" s="52">
        <v>52.45</v>
      </c>
    </row>
    <row r="183" spans="2:3" x14ac:dyDescent="0.25">
      <c r="B183" s="55">
        <v>5.45</v>
      </c>
      <c r="C183" s="52">
        <v>53</v>
      </c>
    </row>
    <row r="184" spans="2:3" x14ac:dyDescent="0.25">
      <c r="B184" s="55">
        <v>5.46</v>
      </c>
      <c r="C184" s="52">
        <v>47.61</v>
      </c>
    </row>
    <row r="185" spans="2:3" x14ac:dyDescent="0.25">
      <c r="B185" s="54">
        <v>5.46</v>
      </c>
      <c r="C185" s="50">
        <v>21.46</v>
      </c>
    </row>
    <row r="186" spans="2:3" x14ac:dyDescent="0.25">
      <c r="B186" s="55">
        <v>5.47</v>
      </c>
      <c r="C186" s="52">
        <v>49.61</v>
      </c>
    </row>
    <row r="187" spans="2:3" x14ac:dyDescent="0.25">
      <c r="B187" s="55">
        <v>5.47</v>
      </c>
      <c r="C187" s="52">
        <v>44.4</v>
      </c>
    </row>
    <row r="188" spans="2:3" x14ac:dyDescent="0.25">
      <c r="B188" s="55">
        <v>5.47</v>
      </c>
      <c r="C188" s="52">
        <v>45.76</v>
      </c>
    </row>
    <row r="189" spans="2:3" x14ac:dyDescent="0.25">
      <c r="B189" s="55">
        <v>5.48</v>
      </c>
      <c r="C189" s="52">
        <v>34.47</v>
      </c>
    </row>
    <row r="190" spans="2:3" x14ac:dyDescent="0.25">
      <c r="B190" s="55">
        <v>5.5</v>
      </c>
      <c r="C190" s="52">
        <v>42.01</v>
      </c>
    </row>
    <row r="191" spans="2:3" x14ac:dyDescent="0.25">
      <c r="B191" s="54">
        <v>5.5</v>
      </c>
      <c r="C191" s="50">
        <v>70.36</v>
      </c>
    </row>
    <row r="192" spans="2:3" x14ac:dyDescent="0.25">
      <c r="B192" s="55">
        <v>5.53</v>
      </c>
      <c r="C192" s="52">
        <v>61.26</v>
      </c>
    </row>
    <row r="193" spans="2:3" x14ac:dyDescent="0.25">
      <c r="B193" s="54">
        <v>5.56</v>
      </c>
      <c r="C193" s="50">
        <v>43.2</v>
      </c>
    </row>
    <row r="194" spans="2:3" x14ac:dyDescent="0.25">
      <c r="B194" s="55">
        <v>5.58</v>
      </c>
      <c r="C194" s="52">
        <v>50.66</v>
      </c>
    </row>
    <row r="195" spans="2:3" x14ac:dyDescent="0.25">
      <c r="B195" s="55">
        <v>5.58</v>
      </c>
      <c r="C195" s="52">
        <v>74.44</v>
      </c>
    </row>
    <row r="196" spans="2:3" x14ac:dyDescent="0.25">
      <c r="B196" s="55">
        <v>5.58</v>
      </c>
      <c r="C196" s="52">
        <v>24.34</v>
      </c>
    </row>
    <row r="197" spans="2:3" x14ac:dyDescent="0.25">
      <c r="B197" s="55">
        <v>5.59</v>
      </c>
      <c r="C197" s="52">
        <v>58.41</v>
      </c>
    </row>
    <row r="198" spans="2:3" x14ac:dyDescent="0.25">
      <c r="B198" s="54">
        <v>5.59</v>
      </c>
      <c r="C198" s="50">
        <v>68.12</v>
      </c>
    </row>
    <row r="199" spans="2:3" x14ac:dyDescent="0.25">
      <c r="B199" s="54">
        <v>5.61</v>
      </c>
      <c r="C199" s="50">
        <v>83.08</v>
      </c>
    </row>
    <row r="200" spans="2:3" x14ac:dyDescent="0.25">
      <c r="B200" s="54">
        <v>5.61</v>
      </c>
      <c r="C200" s="50">
        <v>63.19</v>
      </c>
    </row>
    <row r="201" spans="2:3" x14ac:dyDescent="0.25">
      <c r="B201" s="54">
        <v>5.61</v>
      </c>
      <c r="C201" s="50">
        <v>71.069999999999993</v>
      </c>
    </row>
    <row r="202" spans="2:3" x14ac:dyDescent="0.25">
      <c r="B202" s="54">
        <v>5.61</v>
      </c>
      <c r="C202" s="50">
        <v>47.22</v>
      </c>
    </row>
    <row r="203" spans="2:3" x14ac:dyDescent="0.25">
      <c r="B203" s="54">
        <v>5.63</v>
      </c>
      <c r="C203" s="50">
        <v>51.14</v>
      </c>
    </row>
    <row r="204" spans="2:3" x14ac:dyDescent="0.25">
      <c r="B204" s="54">
        <v>5.64</v>
      </c>
      <c r="C204" s="50">
        <v>46.17</v>
      </c>
    </row>
    <row r="205" spans="2:3" x14ac:dyDescent="0.25">
      <c r="B205" s="55">
        <v>5.65</v>
      </c>
      <c r="C205" s="52">
        <v>20.309999999999999</v>
      </c>
    </row>
    <row r="206" spans="2:3" x14ac:dyDescent="0.25">
      <c r="B206" s="54">
        <v>5.65</v>
      </c>
      <c r="C206" s="50">
        <v>65.02</v>
      </c>
    </row>
    <row r="207" spans="2:3" x14ac:dyDescent="0.25">
      <c r="B207" s="54">
        <v>5.66</v>
      </c>
      <c r="C207" s="50">
        <v>48.8</v>
      </c>
    </row>
    <row r="208" spans="2:3" x14ac:dyDescent="0.25">
      <c r="B208" s="55">
        <v>5.66</v>
      </c>
      <c r="C208" s="52">
        <v>56.39</v>
      </c>
    </row>
    <row r="209" spans="2:3" x14ac:dyDescent="0.25">
      <c r="B209" s="54">
        <v>5.67</v>
      </c>
      <c r="C209" s="50">
        <v>50.27</v>
      </c>
    </row>
    <row r="210" spans="2:3" x14ac:dyDescent="0.25">
      <c r="B210" s="55">
        <v>5.67</v>
      </c>
      <c r="C210" s="52">
        <v>61.28</v>
      </c>
    </row>
    <row r="211" spans="2:3" x14ac:dyDescent="0.25">
      <c r="B211" s="55">
        <v>5.67</v>
      </c>
      <c r="C211" s="52">
        <v>77.45</v>
      </c>
    </row>
    <row r="212" spans="2:3" x14ac:dyDescent="0.25">
      <c r="B212" s="54">
        <v>5.68</v>
      </c>
      <c r="C212" s="50">
        <v>47.5</v>
      </c>
    </row>
    <row r="213" spans="2:3" x14ac:dyDescent="0.25">
      <c r="B213" s="54">
        <v>5.7</v>
      </c>
      <c r="C213" s="50">
        <v>49.24</v>
      </c>
    </row>
    <row r="214" spans="2:3" x14ac:dyDescent="0.25">
      <c r="B214" s="55">
        <v>5.73</v>
      </c>
      <c r="C214" s="52">
        <v>71.98</v>
      </c>
    </row>
    <row r="215" spans="2:3" x14ac:dyDescent="0.25">
      <c r="B215" s="55">
        <v>5.74</v>
      </c>
      <c r="C215" s="52">
        <v>77.319999999999993</v>
      </c>
    </row>
    <row r="216" spans="2:3" x14ac:dyDescent="0.25">
      <c r="B216" s="54">
        <v>5.76</v>
      </c>
      <c r="C216" s="50">
        <v>36.57</v>
      </c>
    </row>
    <row r="217" spans="2:3" x14ac:dyDescent="0.25">
      <c r="B217" s="54">
        <v>5.77</v>
      </c>
      <c r="C217" s="50">
        <v>46.76</v>
      </c>
    </row>
    <row r="218" spans="2:3" x14ac:dyDescent="0.25">
      <c r="B218" s="55">
        <v>5.78</v>
      </c>
      <c r="C218" s="52">
        <v>87.4</v>
      </c>
    </row>
    <row r="219" spans="2:3" x14ac:dyDescent="0.25">
      <c r="B219" s="55">
        <v>5.79</v>
      </c>
      <c r="C219" s="52">
        <v>43.41</v>
      </c>
    </row>
    <row r="220" spans="2:3" x14ac:dyDescent="0.25">
      <c r="B220" s="55">
        <v>5.79</v>
      </c>
      <c r="C220" s="52">
        <v>67.23</v>
      </c>
    </row>
    <row r="221" spans="2:3" x14ac:dyDescent="0.25">
      <c r="B221" s="54">
        <v>5.83</v>
      </c>
      <c r="C221" s="50">
        <v>56.59</v>
      </c>
    </row>
    <row r="222" spans="2:3" x14ac:dyDescent="0.25">
      <c r="B222" s="55">
        <v>5.84</v>
      </c>
      <c r="C222" s="52">
        <v>40.15</v>
      </c>
    </row>
    <row r="223" spans="2:3" x14ac:dyDescent="0.25">
      <c r="B223" s="55">
        <v>5.85</v>
      </c>
      <c r="C223" s="52">
        <v>28.16</v>
      </c>
    </row>
    <row r="224" spans="2:3" x14ac:dyDescent="0.25">
      <c r="B224" s="54">
        <v>5.86</v>
      </c>
      <c r="C224" s="50">
        <v>77.989999999999995</v>
      </c>
    </row>
    <row r="225" spans="2:3" x14ac:dyDescent="0.25">
      <c r="B225" s="55">
        <v>5.86</v>
      </c>
      <c r="C225" s="52">
        <v>50.94</v>
      </c>
    </row>
    <row r="226" spans="2:3" x14ac:dyDescent="0.25">
      <c r="B226" s="54">
        <v>5.87</v>
      </c>
      <c r="C226" s="50">
        <v>57.43</v>
      </c>
    </row>
    <row r="227" spans="2:3" x14ac:dyDescent="0.25">
      <c r="B227" s="54">
        <v>5.88</v>
      </c>
      <c r="C227" s="50">
        <v>63.1</v>
      </c>
    </row>
    <row r="228" spans="2:3" x14ac:dyDescent="0.25">
      <c r="B228" s="54">
        <v>5.88</v>
      </c>
      <c r="C228" s="50">
        <v>51.43</v>
      </c>
    </row>
    <row r="229" spans="2:3" x14ac:dyDescent="0.25">
      <c r="B229" s="55">
        <v>5.91</v>
      </c>
      <c r="C229" s="52">
        <v>56.36</v>
      </c>
    </row>
    <row r="230" spans="2:3" x14ac:dyDescent="0.25">
      <c r="B230" s="55">
        <v>5.91</v>
      </c>
      <c r="C230" s="52">
        <v>54.85</v>
      </c>
    </row>
    <row r="231" spans="2:3" x14ac:dyDescent="0.25">
      <c r="B231" s="54">
        <v>5.93</v>
      </c>
      <c r="C231" s="50">
        <v>53.41</v>
      </c>
    </row>
    <row r="232" spans="2:3" x14ac:dyDescent="0.25">
      <c r="B232" s="55">
        <v>5.93</v>
      </c>
      <c r="C232" s="52">
        <v>10.96</v>
      </c>
    </row>
    <row r="233" spans="2:3" x14ac:dyDescent="0.25">
      <c r="B233" s="54">
        <v>5.93</v>
      </c>
      <c r="C233" s="50">
        <v>44.95</v>
      </c>
    </row>
    <row r="234" spans="2:3" x14ac:dyDescent="0.25">
      <c r="B234" s="55">
        <v>5.94</v>
      </c>
      <c r="C234" s="52">
        <v>100.07</v>
      </c>
    </row>
    <row r="235" spans="2:3" x14ac:dyDescent="0.25">
      <c r="B235" s="54">
        <v>5.96</v>
      </c>
      <c r="C235" s="50">
        <v>55.1</v>
      </c>
    </row>
    <row r="236" spans="2:3" x14ac:dyDescent="0.25">
      <c r="B236" s="55">
        <v>5.96</v>
      </c>
      <c r="C236" s="52">
        <v>84.26</v>
      </c>
    </row>
    <row r="237" spans="2:3" x14ac:dyDescent="0.25">
      <c r="B237" s="54">
        <v>5.96</v>
      </c>
      <c r="C237" s="50">
        <v>80.31</v>
      </c>
    </row>
    <row r="238" spans="2:3" x14ac:dyDescent="0.25">
      <c r="B238" s="54">
        <v>5.97</v>
      </c>
      <c r="C238" s="50">
        <v>49.48</v>
      </c>
    </row>
    <row r="239" spans="2:3" x14ac:dyDescent="0.25">
      <c r="B239" s="55">
        <v>5.98</v>
      </c>
      <c r="C239" s="52">
        <v>56.8</v>
      </c>
    </row>
    <row r="240" spans="2:3" x14ac:dyDescent="0.25">
      <c r="B240" s="55">
        <v>5.99</v>
      </c>
      <c r="C240" s="52">
        <v>80.13</v>
      </c>
    </row>
    <row r="241" spans="2:3" x14ac:dyDescent="0.25">
      <c r="B241" s="55">
        <v>6.02</v>
      </c>
      <c r="C241" s="52">
        <v>45.03</v>
      </c>
    </row>
    <row r="242" spans="2:3" x14ac:dyDescent="0.25">
      <c r="B242" s="55">
        <v>6.03</v>
      </c>
      <c r="C242" s="52">
        <v>66.72</v>
      </c>
    </row>
    <row r="243" spans="2:3" x14ac:dyDescent="0.25">
      <c r="B243" s="54">
        <v>6.05</v>
      </c>
      <c r="C243" s="50">
        <v>67.25</v>
      </c>
    </row>
    <row r="244" spans="2:3" x14ac:dyDescent="0.25">
      <c r="B244" s="54">
        <v>6.06</v>
      </c>
      <c r="C244" s="50">
        <v>55.41</v>
      </c>
    </row>
    <row r="245" spans="2:3" x14ac:dyDescent="0.25">
      <c r="B245" s="55">
        <v>6.06</v>
      </c>
      <c r="C245" s="52">
        <v>52.84</v>
      </c>
    </row>
    <row r="246" spans="2:3" x14ac:dyDescent="0.25">
      <c r="B246" s="54">
        <v>6.06</v>
      </c>
      <c r="C246" s="50">
        <v>54.51</v>
      </c>
    </row>
    <row r="247" spans="2:3" x14ac:dyDescent="0.25">
      <c r="B247" s="55">
        <v>6.09</v>
      </c>
      <c r="C247" s="52">
        <v>65.209999999999994</v>
      </c>
    </row>
    <row r="248" spans="2:3" x14ac:dyDescent="0.25">
      <c r="B248" s="55">
        <v>6.09</v>
      </c>
      <c r="C248" s="52">
        <v>55.31</v>
      </c>
    </row>
    <row r="249" spans="2:3" x14ac:dyDescent="0.25">
      <c r="B249" s="54">
        <v>6.12</v>
      </c>
      <c r="C249" s="50">
        <v>49.54</v>
      </c>
    </row>
    <row r="250" spans="2:3" x14ac:dyDescent="0.25">
      <c r="B250" s="55">
        <v>6.15</v>
      </c>
      <c r="C250" s="52">
        <v>48.99</v>
      </c>
    </row>
    <row r="251" spans="2:3" x14ac:dyDescent="0.25">
      <c r="B251" s="55">
        <v>6.16</v>
      </c>
      <c r="C251" s="52">
        <v>71.33</v>
      </c>
    </row>
    <row r="252" spans="2:3" x14ac:dyDescent="0.25">
      <c r="B252" s="55">
        <v>6.16</v>
      </c>
      <c r="C252" s="52">
        <v>70.489999999999995</v>
      </c>
    </row>
    <row r="253" spans="2:3" x14ac:dyDescent="0.25">
      <c r="B253" s="54">
        <v>6.16</v>
      </c>
      <c r="C253" s="50">
        <v>43.75</v>
      </c>
    </row>
    <row r="254" spans="2:3" x14ac:dyDescent="0.25">
      <c r="B254" s="55">
        <v>6.17</v>
      </c>
      <c r="C254" s="52">
        <v>55.46</v>
      </c>
    </row>
    <row r="255" spans="2:3" x14ac:dyDescent="0.25">
      <c r="B255" s="54">
        <v>6.18</v>
      </c>
      <c r="C255" s="50">
        <v>31.57</v>
      </c>
    </row>
    <row r="256" spans="2:3" x14ac:dyDescent="0.25">
      <c r="B256" s="55">
        <v>6.21</v>
      </c>
      <c r="C256" s="52">
        <v>65.28</v>
      </c>
    </row>
    <row r="257" spans="2:3" x14ac:dyDescent="0.25">
      <c r="B257" s="54">
        <v>6.22</v>
      </c>
      <c r="C257" s="50">
        <v>51.33</v>
      </c>
    </row>
    <row r="258" spans="2:3" x14ac:dyDescent="0.25">
      <c r="B258" s="54">
        <v>6.22</v>
      </c>
      <c r="C258" s="50">
        <v>33.18</v>
      </c>
    </row>
    <row r="259" spans="2:3" x14ac:dyDescent="0.25">
      <c r="B259" s="55">
        <v>6.23</v>
      </c>
      <c r="C259" s="52">
        <v>53.91</v>
      </c>
    </row>
    <row r="260" spans="2:3" x14ac:dyDescent="0.25">
      <c r="B260" s="54">
        <v>6.23</v>
      </c>
      <c r="C260" s="50">
        <v>36.51</v>
      </c>
    </row>
    <row r="261" spans="2:3" x14ac:dyDescent="0.25">
      <c r="B261" s="54">
        <v>6.23</v>
      </c>
      <c r="C261" s="50">
        <v>42.26</v>
      </c>
    </row>
    <row r="262" spans="2:3" x14ac:dyDescent="0.25">
      <c r="B262" s="54">
        <v>6.24</v>
      </c>
      <c r="C262" s="50">
        <v>54.93</v>
      </c>
    </row>
    <row r="263" spans="2:3" x14ac:dyDescent="0.25">
      <c r="B263" s="54">
        <v>6.25</v>
      </c>
      <c r="C263" s="50">
        <v>35.03</v>
      </c>
    </row>
    <row r="264" spans="2:3" x14ac:dyDescent="0.25">
      <c r="B264" s="54">
        <v>6.25</v>
      </c>
      <c r="C264" s="50">
        <v>59.23</v>
      </c>
    </row>
    <row r="265" spans="2:3" x14ac:dyDescent="0.25">
      <c r="B265" s="55">
        <v>6.27</v>
      </c>
      <c r="C265" s="52">
        <v>59.31</v>
      </c>
    </row>
    <row r="266" spans="2:3" x14ac:dyDescent="0.25">
      <c r="B266" s="55">
        <v>6.27</v>
      </c>
      <c r="C266" s="52">
        <v>78.2</v>
      </c>
    </row>
    <row r="267" spans="2:3" x14ac:dyDescent="0.25">
      <c r="B267" s="55">
        <v>6.28</v>
      </c>
      <c r="C267" s="52">
        <v>58.85</v>
      </c>
    </row>
    <row r="268" spans="2:3" x14ac:dyDescent="0.25">
      <c r="B268" s="55">
        <v>6.28</v>
      </c>
      <c r="C268" s="52">
        <v>61.5</v>
      </c>
    </row>
    <row r="269" spans="2:3" x14ac:dyDescent="0.25">
      <c r="B269" s="54">
        <v>6.31</v>
      </c>
      <c r="C269" s="50">
        <v>21.73</v>
      </c>
    </row>
    <row r="270" spans="2:3" x14ac:dyDescent="0.25">
      <c r="B270" s="54">
        <v>6.32</v>
      </c>
      <c r="C270" s="50">
        <v>73.260000000000005</v>
      </c>
    </row>
    <row r="271" spans="2:3" x14ac:dyDescent="0.25">
      <c r="B271" s="55">
        <v>6.33</v>
      </c>
      <c r="C271" s="52">
        <v>50.62</v>
      </c>
    </row>
    <row r="272" spans="2:3" x14ac:dyDescent="0.25">
      <c r="B272" s="54">
        <v>6.33</v>
      </c>
      <c r="C272" s="50">
        <v>47.69</v>
      </c>
    </row>
    <row r="273" spans="2:3" x14ac:dyDescent="0.25">
      <c r="B273" s="54">
        <v>6.34</v>
      </c>
      <c r="C273" s="50">
        <v>52.36</v>
      </c>
    </row>
    <row r="274" spans="2:3" x14ac:dyDescent="0.25">
      <c r="B274" s="55">
        <v>6.34</v>
      </c>
      <c r="C274" s="52">
        <v>56.08</v>
      </c>
    </row>
    <row r="275" spans="2:3" x14ac:dyDescent="0.25">
      <c r="B275" s="55">
        <v>6.36</v>
      </c>
      <c r="C275" s="52">
        <v>67.44</v>
      </c>
    </row>
    <row r="276" spans="2:3" x14ac:dyDescent="0.25">
      <c r="B276" s="55">
        <v>6.38</v>
      </c>
      <c r="C276" s="52">
        <v>63.51</v>
      </c>
    </row>
    <row r="277" spans="2:3" x14ac:dyDescent="0.25">
      <c r="B277" s="55">
        <v>6.41</v>
      </c>
      <c r="C277" s="52">
        <v>45.66</v>
      </c>
    </row>
    <row r="278" spans="2:3" x14ac:dyDescent="0.25">
      <c r="B278" s="55">
        <v>6.41</v>
      </c>
      <c r="C278" s="52">
        <v>26.77</v>
      </c>
    </row>
    <row r="279" spans="2:3" x14ac:dyDescent="0.25">
      <c r="B279" s="55">
        <v>6.43</v>
      </c>
      <c r="C279" s="52">
        <v>54.95</v>
      </c>
    </row>
    <row r="280" spans="2:3" x14ac:dyDescent="0.25">
      <c r="B280" s="55">
        <v>6.44</v>
      </c>
      <c r="C280" s="52">
        <v>95.27</v>
      </c>
    </row>
    <row r="281" spans="2:3" x14ac:dyDescent="0.25">
      <c r="B281" s="54">
        <v>6.45</v>
      </c>
      <c r="C281" s="50">
        <v>59.74</v>
      </c>
    </row>
    <row r="282" spans="2:3" x14ac:dyDescent="0.25">
      <c r="B282" s="55">
        <v>6.46</v>
      </c>
      <c r="C282" s="52">
        <v>50.33</v>
      </c>
    </row>
    <row r="283" spans="2:3" x14ac:dyDescent="0.25">
      <c r="B283" s="55">
        <v>6.46</v>
      </c>
      <c r="C283" s="52">
        <v>69.069999999999993</v>
      </c>
    </row>
    <row r="284" spans="2:3" x14ac:dyDescent="0.25">
      <c r="B284" s="54">
        <v>6.47</v>
      </c>
      <c r="C284" s="50">
        <v>36.21</v>
      </c>
    </row>
    <row r="285" spans="2:3" x14ac:dyDescent="0.25">
      <c r="B285" s="55">
        <v>6.49</v>
      </c>
      <c r="C285" s="52">
        <v>63.52</v>
      </c>
    </row>
    <row r="286" spans="2:3" x14ac:dyDescent="0.25">
      <c r="B286" s="54">
        <v>6.5</v>
      </c>
      <c r="C286" s="50">
        <v>76.010000000000005</v>
      </c>
    </row>
    <row r="287" spans="2:3" x14ac:dyDescent="0.25">
      <c r="B287" s="55">
        <v>6.5</v>
      </c>
      <c r="C287" s="52">
        <v>44.27</v>
      </c>
    </row>
    <row r="288" spans="2:3" x14ac:dyDescent="0.25">
      <c r="B288" s="55">
        <v>6.51</v>
      </c>
      <c r="C288" s="52">
        <v>67.02</v>
      </c>
    </row>
    <row r="289" spans="2:3" x14ac:dyDescent="0.25">
      <c r="B289" s="55">
        <v>6.54</v>
      </c>
      <c r="C289" s="52">
        <v>60.5</v>
      </c>
    </row>
    <row r="290" spans="2:3" x14ac:dyDescent="0.25">
      <c r="B290" s="55">
        <v>6.55</v>
      </c>
      <c r="C290" s="52">
        <v>50.83</v>
      </c>
    </row>
    <row r="291" spans="2:3" x14ac:dyDescent="0.25">
      <c r="B291" s="54">
        <v>6.56</v>
      </c>
      <c r="C291" s="50">
        <v>76.7</v>
      </c>
    </row>
    <row r="292" spans="2:3" x14ac:dyDescent="0.25">
      <c r="B292" s="55">
        <v>6.57</v>
      </c>
      <c r="C292" s="52">
        <v>64.61</v>
      </c>
    </row>
    <row r="293" spans="2:3" x14ac:dyDescent="0.25">
      <c r="B293" s="54">
        <v>6.59</v>
      </c>
      <c r="C293" s="50">
        <v>52.87</v>
      </c>
    </row>
    <row r="294" spans="2:3" x14ac:dyDescent="0.25">
      <c r="B294" s="54">
        <v>6.63</v>
      </c>
      <c r="C294" s="50">
        <v>54.57</v>
      </c>
    </row>
    <row r="295" spans="2:3" x14ac:dyDescent="0.25">
      <c r="B295" s="55">
        <v>6.63</v>
      </c>
      <c r="C295" s="52">
        <v>79.290000000000006</v>
      </c>
    </row>
    <row r="296" spans="2:3" x14ac:dyDescent="0.25">
      <c r="B296" s="55">
        <v>6.63</v>
      </c>
      <c r="C296" s="52">
        <v>34.28</v>
      </c>
    </row>
    <row r="297" spans="2:3" x14ac:dyDescent="0.25">
      <c r="B297" s="54">
        <v>6.64</v>
      </c>
      <c r="C297" s="50">
        <v>52.51</v>
      </c>
    </row>
    <row r="298" spans="2:3" x14ac:dyDescent="0.25">
      <c r="B298" s="55">
        <v>6.64</v>
      </c>
      <c r="C298" s="52">
        <v>66.959999999999994</v>
      </c>
    </row>
    <row r="299" spans="2:3" x14ac:dyDescent="0.25">
      <c r="B299" s="54">
        <v>6.65</v>
      </c>
      <c r="C299" s="50">
        <v>54.56</v>
      </c>
    </row>
    <row r="300" spans="2:3" x14ac:dyDescent="0.25">
      <c r="B300" s="54">
        <v>6.65</v>
      </c>
      <c r="C300" s="50">
        <v>55.63</v>
      </c>
    </row>
    <row r="301" spans="2:3" x14ac:dyDescent="0.25">
      <c r="B301" s="55">
        <v>6.65</v>
      </c>
      <c r="C301" s="52">
        <v>62.98</v>
      </c>
    </row>
    <row r="302" spans="2:3" x14ac:dyDescent="0.25">
      <c r="B302" s="54">
        <v>6.66</v>
      </c>
      <c r="C302" s="50">
        <v>55.42</v>
      </c>
    </row>
    <row r="303" spans="2:3" x14ac:dyDescent="0.25">
      <c r="B303" s="54">
        <v>6.67</v>
      </c>
      <c r="C303" s="50">
        <v>50.18</v>
      </c>
    </row>
    <row r="304" spans="2:3" x14ac:dyDescent="0.25">
      <c r="B304" s="54">
        <v>6.68</v>
      </c>
      <c r="C304" s="50">
        <v>33.049999999999997</v>
      </c>
    </row>
    <row r="305" spans="2:3" x14ac:dyDescent="0.25">
      <c r="B305" s="54">
        <v>6.68</v>
      </c>
      <c r="C305" s="50">
        <v>74.41</v>
      </c>
    </row>
    <row r="306" spans="2:3" x14ac:dyDescent="0.25">
      <c r="B306" s="54">
        <v>6.69</v>
      </c>
      <c r="C306" s="50">
        <v>57.47</v>
      </c>
    </row>
    <row r="307" spans="2:3" x14ac:dyDescent="0.25">
      <c r="B307" s="55">
        <v>6.69</v>
      </c>
      <c r="C307" s="52">
        <v>66.430000000000007</v>
      </c>
    </row>
    <row r="308" spans="2:3" x14ac:dyDescent="0.25">
      <c r="B308" s="54">
        <v>6.7</v>
      </c>
      <c r="C308" s="50">
        <v>47.74</v>
      </c>
    </row>
    <row r="309" spans="2:3" x14ac:dyDescent="0.25">
      <c r="B309" s="54">
        <v>6.71</v>
      </c>
      <c r="C309" s="50">
        <v>70.739999999999995</v>
      </c>
    </row>
    <row r="310" spans="2:3" x14ac:dyDescent="0.25">
      <c r="B310" s="55">
        <v>6.71</v>
      </c>
      <c r="C310" s="52">
        <v>40.14</v>
      </c>
    </row>
    <row r="311" spans="2:3" x14ac:dyDescent="0.25">
      <c r="B311" s="54">
        <v>6.72</v>
      </c>
      <c r="C311" s="50">
        <v>64.55</v>
      </c>
    </row>
    <row r="312" spans="2:3" x14ac:dyDescent="0.25">
      <c r="B312" s="54">
        <v>6.73</v>
      </c>
      <c r="C312" s="50">
        <v>44.64</v>
      </c>
    </row>
    <row r="313" spans="2:3" x14ac:dyDescent="0.25">
      <c r="B313" s="54">
        <v>6.73</v>
      </c>
      <c r="C313" s="50">
        <v>67.739999999999995</v>
      </c>
    </row>
    <row r="314" spans="2:3" x14ac:dyDescent="0.25">
      <c r="B314" s="54">
        <v>6.74</v>
      </c>
      <c r="C314" s="50">
        <v>79.67</v>
      </c>
    </row>
    <row r="315" spans="2:3" x14ac:dyDescent="0.25">
      <c r="B315" s="54">
        <v>6.75</v>
      </c>
      <c r="C315" s="50">
        <v>79.989999999999995</v>
      </c>
    </row>
    <row r="316" spans="2:3" x14ac:dyDescent="0.25">
      <c r="B316" s="55">
        <v>6.76</v>
      </c>
      <c r="C316" s="52">
        <v>59.39</v>
      </c>
    </row>
    <row r="317" spans="2:3" x14ac:dyDescent="0.25">
      <c r="B317" s="54">
        <v>6.76</v>
      </c>
      <c r="C317" s="50">
        <v>37.07</v>
      </c>
    </row>
    <row r="318" spans="2:3" x14ac:dyDescent="0.25">
      <c r="B318" s="55">
        <v>6.78</v>
      </c>
      <c r="C318" s="52">
        <v>73.25</v>
      </c>
    </row>
    <row r="319" spans="2:3" x14ac:dyDescent="0.25">
      <c r="B319" s="55">
        <v>6.8</v>
      </c>
      <c r="C319" s="52">
        <v>61.9</v>
      </c>
    </row>
    <row r="320" spans="2:3" x14ac:dyDescent="0.25">
      <c r="B320" s="54">
        <v>6.81</v>
      </c>
      <c r="C320" s="50">
        <v>64.599999999999994</v>
      </c>
    </row>
    <row r="321" spans="2:3" x14ac:dyDescent="0.25">
      <c r="B321" s="54">
        <v>6.81</v>
      </c>
      <c r="C321" s="50">
        <v>70.040000000000006</v>
      </c>
    </row>
    <row r="322" spans="2:3" x14ac:dyDescent="0.25">
      <c r="B322" s="54">
        <v>6.82</v>
      </c>
      <c r="C322" s="50">
        <v>52.3</v>
      </c>
    </row>
    <row r="323" spans="2:3" x14ac:dyDescent="0.25">
      <c r="B323" s="55">
        <v>6.82</v>
      </c>
      <c r="C323" s="52">
        <v>55.6</v>
      </c>
    </row>
    <row r="324" spans="2:3" x14ac:dyDescent="0.25">
      <c r="B324" s="54">
        <v>6.82</v>
      </c>
      <c r="C324" s="50">
        <v>51.97</v>
      </c>
    </row>
    <row r="325" spans="2:3" x14ac:dyDescent="0.25">
      <c r="B325" s="54">
        <v>6.84</v>
      </c>
      <c r="C325" s="50">
        <v>81.88</v>
      </c>
    </row>
    <row r="326" spans="2:3" x14ac:dyDescent="0.25">
      <c r="B326" s="55">
        <v>6.85</v>
      </c>
      <c r="C326" s="52">
        <v>62.56</v>
      </c>
    </row>
    <row r="327" spans="2:3" x14ac:dyDescent="0.25">
      <c r="B327" s="54">
        <v>6.85</v>
      </c>
      <c r="C327" s="50">
        <v>54.74</v>
      </c>
    </row>
    <row r="328" spans="2:3" x14ac:dyDescent="0.25">
      <c r="B328" s="55">
        <v>6.86</v>
      </c>
      <c r="C328" s="52">
        <v>74.760000000000005</v>
      </c>
    </row>
    <row r="329" spans="2:3" x14ac:dyDescent="0.25">
      <c r="B329" s="55">
        <v>6.91</v>
      </c>
      <c r="C329" s="52">
        <v>76.37</v>
      </c>
    </row>
    <row r="330" spans="2:3" x14ac:dyDescent="0.25">
      <c r="B330" s="54">
        <v>6.91</v>
      </c>
      <c r="C330" s="50">
        <v>52.93</v>
      </c>
    </row>
    <row r="331" spans="2:3" x14ac:dyDescent="0.25">
      <c r="B331" s="54">
        <v>6.92</v>
      </c>
      <c r="C331" s="50">
        <v>50.8</v>
      </c>
    </row>
    <row r="332" spans="2:3" x14ac:dyDescent="0.25">
      <c r="B332" s="55">
        <v>6.93</v>
      </c>
      <c r="C332" s="52">
        <v>71.62</v>
      </c>
    </row>
    <row r="333" spans="2:3" x14ac:dyDescent="0.25">
      <c r="B333" s="54">
        <v>6.94</v>
      </c>
      <c r="C333" s="50">
        <v>85.29</v>
      </c>
    </row>
    <row r="334" spans="2:3" x14ac:dyDescent="0.25">
      <c r="B334" s="55">
        <v>6.95</v>
      </c>
      <c r="C334" s="52">
        <v>87.42</v>
      </c>
    </row>
    <row r="335" spans="2:3" x14ac:dyDescent="0.25">
      <c r="B335" s="55">
        <v>6.96</v>
      </c>
      <c r="C335" s="52">
        <v>63.5</v>
      </c>
    </row>
    <row r="336" spans="2:3" x14ac:dyDescent="0.25">
      <c r="B336" s="55">
        <v>6.96</v>
      </c>
      <c r="C336" s="52">
        <v>65.400000000000006</v>
      </c>
    </row>
    <row r="337" spans="2:3" x14ac:dyDescent="0.25">
      <c r="B337" s="54">
        <v>6.96</v>
      </c>
      <c r="C337" s="50">
        <v>61.19</v>
      </c>
    </row>
    <row r="338" spans="2:3" x14ac:dyDescent="0.25">
      <c r="B338" s="55">
        <v>6.96</v>
      </c>
      <c r="C338" s="52">
        <v>47.98</v>
      </c>
    </row>
    <row r="339" spans="2:3" x14ac:dyDescent="0.25">
      <c r="B339" s="54">
        <v>6.97</v>
      </c>
      <c r="C339" s="50">
        <v>58.86</v>
      </c>
    </row>
    <row r="340" spans="2:3" x14ac:dyDescent="0.25">
      <c r="B340" s="54">
        <v>6.99</v>
      </c>
      <c r="C340" s="50">
        <v>54.32</v>
      </c>
    </row>
    <row r="341" spans="2:3" x14ac:dyDescent="0.25">
      <c r="B341" s="55">
        <v>6.99</v>
      </c>
      <c r="C341" s="52">
        <v>57.18</v>
      </c>
    </row>
    <row r="342" spans="2:3" x14ac:dyDescent="0.25">
      <c r="B342" s="54">
        <v>7</v>
      </c>
      <c r="C342" s="50">
        <v>38.090000000000003</v>
      </c>
    </row>
    <row r="343" spans="2:3" x14ac:dyDescent="0.25">
      <c r="B343" s="55">
        <v>7.05</v>
      </c>
      <c r="C343" s="52">
        <v>48.83</v>
      </c>
    </row>
    <row r="344" spans="2:3" x14ac:dyDescent="0.25">
      <c r="B344" s="54">
        <v>7.06</v>
      </c>
      <c r="C344" s="50">
        <v>86.68</v>
      </c>
    </row>
    <row r="345" spans="2:3" x14ac:dyDescent="0.25">
      <c r="B345" s="55">
        <v>7.06</v>
      </c>
      <c r="C345" s="52">
        <v>40.79</v>
      </c>
    </row>
    <row r="346" spans="2:3" x14ac:dyDescent="0.25">
      <c r="B346" s="54">
        <v>7.07</v>
      </c>
      <c r="C346" s="50">
        <v>92.83</v>
      </c>
    </row>
    <row r="347" spans="2:3" x14ac:dyDescent="0.25">
      <c r="B347" s="54">
        <v>7.07</v>
      </c>
      <c r="C347" s="50">
        <v>48.18</v>
      </c>
    </row>
    <row r="348" spans="2:3" x14ac:dyDescent="0.25">
      <c r="B348" s="55">
        <v>7.11</v>
      </c>
      <c r="C348" s="52">
        <v>55.07</v>
      </c>
    </row>
    <row r="349" spans="2:3" x14ac:dyDescent="0.25">
      <c r="B349" s="55">
        <v>7.12</v>
      </c>
      <c r="C349" s="52">
        <v>89.46</v>
      </c>
    </row>
    <row r="350" spans="2:3" x14ac:dyDescent="0.25">
      <c r="B350" s="55">
        <v>7.18</v>
      </c>
      <c r="C350" s="52">
        <v>77.290000000000006</v>
      </c>
    </row>
    <row r="351" spans="2:3" x14ac:dyDescent="0.25">
      <c r="B351" s="54">
        <v>7.18</v>
      </c>
      <c r="C351" s="50">
        <v>22.58</v>
      </c>
    </row>
    <row r="352" spans="2:3" x14ac:dyDescent="0.25">
      <c r="B352" s="55">
        <v>7.19</v>
      </c>
      <c r="C352" s="52">
        <v>48.4</v>
      </c>
    </row>
    <row r="353" spans="2:3" x14ac:dyDescent="0.25">
      <c r="B353" s="55">
        <v>7.21</v>
      </c>
      <c r="C353" s="52">
        <v>52.08</v>
      </c>
    </row>
    <row r="354" spans="2:3" x14ac:dyDescent="0.25">
      <c r="B354" s="55">
        <v>7.21</v>
      </c>
      <c r="C354" s="52">
        <v>56.66</v>
      </c>
    </row>
    <row r="355" spans="2:3" x14ac:dyDescent="0.25">
      <c r="B355" s="54">
        <v>7.21</v>
      </c>
      <c r="C355" s="50">
        <v>86.23</v>
      </c>
    </row>
    <row r="356" spans="2:3" x14ac:dyDescent="0.25">
      <c r="B356" s="54">
        <v>7.22</v>
      </c>
      <c r="C356" s="50">
        <v>28.75</v>
      </c>
    </row>
    <row r="357" spans="2:3" x14ac:dyDescent="0.25">
      <c r="B357" s="54">
        <v>7.22</v>
      </c>
      <c r="C357" s="50">
        <v>61.92</v>
      </c>
    </row>
    <row r="358" spans="2:3" x14ac:dyDescent="0.25">
      <c r="B358" s="54">
        <v>7.25</v>
      </c>
      <c r="C358" s="50">
        <v>42.01</v>
      </c>
    </row>
    <row r="359" spans="2:3" x14ac:dyDescent="0.25">
      <c r="B359" s="54">
        <v>7.25</v>
      </c>
      <c r="C359" s="50">
        <v>91.39</v>
      </c>
    </row>
    <row r="360" spans="2:3" x14ac:dyDescent="0.25">
      <c r="B360" s="55">
        <v>7.27</v>
      </c>
      <c r="C360" s="52">
        <v>64.69</v>
      </c>
    </row>
    <row r="361" spans="2:3" x14ac:dyDescent="0.25">
      <c r="B361" s="54">
        <v>7.27</v>
      </c>
      <c r="C361" s="50">
        <v>62.96</v>
      </c>
    </row>
    <row r="362" spans="2:3" x14ac:dyDescent="0.25">
      <c r="B362" s="54">
        <v>7.27</v>
      </c>
      <c r="C362" s="50">
        <v>33.450000000000003</v>
      </c>
    </row>
    <row r="363" spans="2:3" x14ac:dyDescent="0.25">
      <c r="B363" s="54">
        <v>7.28</v>
      </c>
      <c r="C363" s="50">
        <v>62.93</v>
      </c>
    </row>
    <row r="364" spans="2:3" x14ac:dyDescent="0.25">
      <c r="B364" s="55">
        <v>7.29</v>
      </c>
      <c r="C364" s="52">
        <v>36.71</v>
      </c>
    </row>
    <row r="365" spans="2:3" x14ac:dyDescent="0.25">
      <c r="B365" s="55">
        <v>7.3</v>
      </c>
      <c r="C365" s="52">
        <v>66.13</v>
      </c>
    </row>
    <row r="366" spans="2:3" x14ac:dyDescent="0.25">
      <c r="B366" s="55">
        <v>7.3</v>
      </c>
      <c r="C366" s="52">
        <v>101.92</v>
      </c>
    </row>
    <row r="367" spans="2:3" x14ac:dyDescent="0.25">
      <c r="B367" s="55">
        <v>7.3</v>
      </c>
      <c r="C367" s="52">
        <v>63.35</v>
      </c>
    </row>
    <row r="368" spans="2:3" x14ac:dyDescent="0.25">
      <c r="B368" s="55">
        <v>7.31</v>
      </c>
      <c r="C368" s="52">
        <v>57.02</v>
      </c>
    </row>
    <row r="369" spans="2:3" x14ac:dyDescent="0.25">
      <c r="B369" s="54">
        <v>7.31</v>
      </c>
      <c r="C369" s="50">
        <v>62.13</v>
      </c>
    </row>
    <row r="370" spans="2:3" x14ac:dyDescent="0.25">
      <c r="B370" s="54">
        <v>7.31</v>
      </c>
      <c r="C370" s="50">
        <v>51.36</v>
      </c>
    </row>
    <row r="371" spans="2:3" x14ac:dyDescent="0.25">
      <c r="B371" s="55">
        <v>7.31</v>
      </c>
      <c r="C371" s="52">
        <v>53.57</v>
      </c>
    </row>
    <row r="372" spans="2:3" x14ac:dyDescent="0.25">
      <c r="B372" s="54">
        <v>7.33</v>
      </c>
      <c r="C372" s="50">
        <v>57</v>
      </c>
    </row>
    <row r="373" spans="2:3" x14ac:dyDescent="0.25">
      <c r="B373" s="54">
        <v>7.33</v>
      </c>
      <c r="C373" s="50">
        <v>84.13</v>
      </c>
    </row>
    <row r="374" spans="2:3" x14ac:dyDescent="0.25">
      <c r="B374" s="55">
        <v>7.33</v>
      </c>
      <c r="C374" s="52">
        <v>71.599999999999994</v>
      </c>
    </row>
    <row r="375" spans="2:3" x14ac:dyDescent="0.25">
      <c r="B375" s="55">
        <v>7.34</v>
      </c>
      <c r="C375" s="52">
        <v>56.7</v>
      </c>
    </row>
    <row r="376" spans="2:3" x14ac:dyDescent="0.25">
      <c r="B376" s="55">
        <v>7.36</v>
      </c>
      <c r="C376" s="52">
        <v>80.430000000000007</v>
      </c>
    </row>
    <row r="377" spans="2:3" x14ac:dyDescent="0.25">
      <c r="B377" s="55">
        <v>7.37</v>
      </c>
      <c r="C377" s="52">
        <v>69.61</v>
      </c>
    </row>
    <row r="378" spans="2:3" x14ac:dyDescent="0.25">
      <c r="B378" s="54">
        <v>7.37</v>
      </c>
      <c r="C378" s="50">
        <v>57.9</v>
      </c>
    </row>
    <row r="379" spans="2:3" x14ac:dyDescent="0.25">
      <c r="B379" s="55">
        <v>7.37</v>
      </c>
      <c r="C379" s="52">
        <v>19.02</v>
      </c>
    </row>
    <row r="380" spans="2:3" x14ac:dyDescent="0.25">
      <c r="B380" s="54">
        <v>7.37</v>
      </c>
      <c r="C380" s="50">
        <v>47.75</v>
      </c>
    </row>
    <row r="381" spans="2:3" x14ac:dyDescent="0.25">
      <c r="B381" s="54">
        <v>7.38</v>
      </c>
      <c r="C381" s="50">
        <v>26.08</v>
      </c>
    </row>
    <row r="382" spans="2:3" x14ac:dyDescent="0.25">
      <c r="B382" s="55">
        <v>7.38</v>
      </c>
      <c r="C382" s="52">
        <v>75.75</v>
      </c>
    </row>
    <row r="383" spans="2:3" x14ac:dyDescent="0.25">
      <c r="B383" s="54">
        <v>7.41</v>
      </c>
      <c r="C383" s="50">
        <v>86.46</v>
      </c>
    </row>
    <row r="384" spans="2:3" x14ac:dyDescent="0.25">
      <c r="B384" s="55">
        <v>7.42</v>
      </c>
      <c r="C384" s="52">
        <v>53.4</v>
      </c>
    </row>
    <row r="385" spans="2:3" x14ac:dyDescent="0.25">
      <c r="B385" s="54">
        <v>7.45</v>
      </c>
      <c r="C385" s="50">
        <v>57.16</v>
      </c>
    </row>
    <row r="386" spans="2:3" x14ac:dyDescent="0.25">
      <c r="B386" s="55">
        <v>7.45</v>
      </c>
      <c r="C386" s="52">
        <v>62.85</v>
      </c>
    </row>
    <row r="387" spans="2:3" x14ac:dyDescent="0.25">
      <c r="B387" s="54">
        <v>7.45</v>
      </c>
      <c r="C387" s="50">
        <v>35.75</v>
      </c>
    </row>
    <row r="388" spans="2:3" x14ac:dyDescent="0.25">
      <c r="B388" s="54">
        <v>7.46</v>
      </c>
      <c r="C388" s="50">
        <v>55.88</v>
      </c>
    </row>
    <row r="389" spans="2:3" x14ac:dyDescent="0.25">
      <c r="B389" s="54">
        <v>7.46</v>
      </c>
      <c r="C389" s="50">
        <v>52.4</v>
      </c>
    </row>
    <row r="390" spans="2:3" x14ac:dyDescent="0.25">
      <c r="B390" s="54">
        <v>7.48</v>
      </c>
      <c r="C390" s="50">
        <v>49.8</v>
      </c>
    </row>
    <row r="391" spans="2:3" x14ac:dyDescent="0.25">
      <c r="B391" s="54">
        <v>7.52</v>
      </c>
      <c r="C391" s="50">
        <v>54.57</v>
      </c>
    </row>
    <row r="392" spans="2:3" x14ac:dyDescent="0.25">
      <c r="B392" s="55">
        <v>7.52</v>
      </c>
      <c r="C392" s="52">
        <v>63.74</v>
      </c>
    </row>
    <row r="393" spans="2:3" x14ac:dyDescent="0.25">
      <c r="B393" s="54">
        <v>7.54</v>
      </c>
      <c r="C393" s="50">
        <v>75.03</v>
      </c>
    </row>
    <row r="394" spans="2:3" x14ac:dyDescent="0.25">
      <c r="B394" s="55">
        <v>7.55</v>
      </c>
      <c r="C394" s="52">
        <v>92.22</v>
      </c>
    </row>
    <row r="395" spans="2:3" x14ac:dyDescent="0.25">
      <c r="B395" s="55">
        <v>7.57</v>
      </c>
      <c r="C395" s="52">
        <v>73.78</v>
      </c>
    </row>
    <row r="396" spans="2:3" x14ac:dyDescent="0.25">
      <c r="B396" s="55">
        <v>7.58</v>
      </c>
      <c r="C396" s="52">
        <v>44.09</v>
      </c>
    </row>
    <row r="397" spans="2:3" x14ac:dyDescent="0.25">
      <c r="B397" s="55">
        <v>7.58</v>
      </c>
      <c r="C397" s="52">
        <v>54.71</v>
      </c>
    </row>
    <row r="398" spans="2:3" x14ac:dyDescent="0.25">
      <c r="B398" s="55">
        <v>7.59</v>
      </c>
      <c r="C398" s="52">
        <v>58.01</v>
      </c>
    </row>
    <row r="399" spans="2:3" x14ac:dyDescent="0.25">
      <c r="B399" s="54">
        <v>7.59</v>
      </c>
      <c r="C399" s="50">
        <v>83.57</v>
      </c>
    </row>
    <row r="400" spans="2:3" x14ac:dyDescent="0.25">
      <c r="B400" s="54">
        <v>7.6</v>
      </c>
      <c r="C400" s="50">
        <v>73.75</v>
      </c>
    </row>
    <row r="401" spans="2:3" x14ac:dyDescent="0.25">
      <c r="B401" s="54">
        <v>7.6</v>
      </c>
      <c r="C401" s="50">
        <v>50.29</v>
      </c>
    </row>
    <row r="402" spans="2:3" x14ac:dyDescent="0.25">
      <c r="B402" s="55">
        <v>7.66</v>
      </c>
      <c r="C402" s="52">
        <v>69.86</v>
      </c>
    </row>
    <row r="403" spans="2:3" x14ac:dyDescent="0.25">
      <c r="B403" s="55">
        <v>7.66</v>
      </c>
      <c r="C403" s="52">
        <v>69.099999999999994</v>
      </c>
    </row>
    <row r="404" spans="2:3" x14ac:dyDescent="0.25">
      <c r="B404" s="54">
        <v>7.67</v>
      </c>
      <c r="C404" s="50">
        <v>58.01</v>
      </c>
    </row>
    <row r="405" spans="2:3" x14ac:dyDescent="0.25">
      <c r="B405" s="54">
        <v>7.68</v>
      </c>
      <c r="C405" s="50">
        <v>70.06</v>
      </c>
    </row>
    <row r="406" spans="2:3" x14ac:dyDescent="0.25">
      <c r="B406" s="55">
        <v>7.69</v>
      </c>
      <c r="C406" s="52">
        <v>81.08</v>
      </c>
    </row>
    <row r="407" spans="2:3" x14ac:dyDescent="0.25">
      <c r="B407" s="55">
        <v>7.69</v>
      </c>
      <c r="C407" s="52">
        <v>57.42</v>
      </c>
    </row>
    <row r="408" spans="2:3" x14ac:dyDescent="0.25">
      <c r="B408" s="54">
        <v>7.7</v>
      </c>
      <c r="C408" s="50">
        <v>53.96</v>
      </c>
    </row>
    <row r="409" spans="2:3" x14ac:dyDescent="0.25">
      <c r="B409" s="55">
        <v>7.7</v>
      </c>
      <c r="C409" s="52">
        <v>61.02</v>
      </c>
    </row>
    <row r="410" spans="2:3" x14ac:dyDescent="0.25">
      <c r="B410" s="55">
        <v>7.71</v>
      </c>
      <c r="C410" s="52">
        <v>67.36</v>
      </c>
    </row>
    <row r="411" spans="2:3" x14ac:dyDescent="0.25">
      <c r="B411" s="55">
        <v>7.72</v>
      </c>
      <c r="C411" s="52">
        <v>31.75</v>
      </c>
    </row>
    <row r="412" spans="2:3" x14ac:dyDescent="0.25">
      <c r="B412" s="55">
        <v>7.73</v>
      </c>
      <c r="C412" s="52">
        <v>66.22</v>
      </c>
    </row>
    <row r="413" spans="2:3" x14ac:dyDescent="0.25">
      <c r="B413" s="55">
        <v>7.73</v>
      </c>
      <c r="C413" s="52">
        <v>75.430000000000007</v>
      </c>
    </row>
    <row r="414" spans="2:3" x14ac:dyDescent="0.25">
      <c r="B414" s="55">
        <v>7.75</v>
      </c>
      <c r="C414" s="52">
        <v>54.28</v>
      </c>
    </row>
    <row r="415" spans="2:3" x14ac:dyDescent="0.25">
      <c r="B415" s="54">
        <v>7.76</v>
      </c>
      <c r="C415" s="50">
        <v>36.99</v>
      </c>
    </row>
    <row r="416" spans="2:3" x14ac:dyDescent="0.25">
      <c r="B416" s="54">
        <v>7.79</v>
      </c>
      <c r="C416" s="50">
        <v>34.770000000000003</v>
      </c>
    </row>
    <row r="417" spans="2:3" x14ac:dyDescent="0.25">
      <c r="B417" s="55">
        <v>7.81</v>
      </c>
      <c r="C417" s="52">
        <v>44.39</v>
      </c>
    </row>
    <row r="418" spans="2:3" x14ac:dyDescent="0.25">
      <c r="B418" s="54">
        <v>7.81</v>
      </c>
      <c r="C418" s="50">
        <v>71.47</v>
      </c>
    </row>
    <row r="419" spans="2:3" x14ac:dyDescent="0.25">
      <c r="B419" s="55">
        <v>7.84</v>
      </c>
      <c r="C419" s="52">
        <v>63.91</v>
      </c>
    </row>
    <row r="420" spans="2:3" x14ac:dyDescent="0.25">
      <c r="B420" s="54">
        <v>7.87</v>
      </c>
      <c r="C420" s="50">
        <v>55.21</v>
      </c>
    </row>
    <row r="421" spans="2:3" x14ac:dyDescent="0.25">
      <c r="B421" s="54">
        <v>7.88</v>
      </c>
      <c r="C421" s="50">
        <v>67.95</v>
      </c>
    </row>
    <row r="422" spans="2:3" x14ac:dyDescent="0.25">
      <c r="B422" s="55">
        <v>7.9</v>
      </c>
      <c r="C422" s="52">
        <v>65.95</v>
      </c>
    </row>
    <row r="423" spans="2:3" x14ac:dyDescent="0.25">
      <c r="B423" s="55">
        <v>7.9</v>
      </c>
      <c r="C423" s="52">
        <v>41.49</v>
      </c>
    </row>
    <row r="424" spans="2:3" x14ac:dyDescent="0.25">
      <c r="B424" s="54">
        <v>7.91</v>
      </c>
      <c r="C424" s="50">
        <v>66.209999999999994</v>
      </c>
    </row>
    <row r="425" spans="2:3" x14ac:dyDescent="0.25">
      <c r="B425" s="54">
        <v>7.93</v>
      </c>
      <c r="C425" s="50">
        <v>53.17</v>
      </c>
    </row>
    <row r="426" spans="2:3" x14ac:dyDescent="0.25">
      <c r="B426" s="54">
        <v>7.93</v>
      </c>
      <c r="C426" s="50">
        <v>61.63</v>
      </c>
    </row>
    <row r="427" spans="2:3" x14ac:dyDescent="0.25">
      <c r="B427" s="54">
        <v>7.95</v>
      </c>
      <c r="C427" s="50">
        <v>85.03</v>
      </c>
    </row>
    <row r="428" spans="2:3" x14ac:dyDescent="0.25">
      <c r="B428" s="55">
        <v>7.97</v>
      </c>
      <c r="C428" s="52">
        <v>52.97</v>
      </c>
    </row>
    <row r="429" spans="2:3" x14ac:dyDescent="0.25">
      <c r="B429" s="55">
        <v>7.97</v>
      </c>
      <c r="C429" s="52">
        <v>104.75</v>
      </c>
    </row>
    <row r="430" spans="2:3" x14ac:dyDescent="0.25">
      <c r="B430" s="55">
        <v>7.98</v>
      </c>
      <c r="C430" s="52">
        <v>66.28</v>
      </c>
    </row>
    <row r="431" spans="2:3" x14ac:dyDescent="0.25">
      <c r="B431" s="55">
        <v>7.98</v>
      </c>
      <c r="C431" s="52">
        <v>55.94</v>
      </c>
    </row>
    <row r="432" spans="2:3" x14ac:dyDescent="0.25">
      <c r="B432" s="55">
        <v>8</v>
      </c>
      <c r="C432" s="52">
        <v>62.46</v>
      </c>
    </row>
    <row r="433" spans="2:3" x14ac:dyDescent="0.25">
      <c r="B433" s="55">
        <v>8.02</v>
      </c>
      <c r="C433" s="52">
        <v>62.53</v>
      </c>
    </row>
    <row r="434" spans="2:3" x14ac:dyDescent="0.25">
      <c r="B434" s="54">
        <v>8.02</v>
      </c>
      <c r="C434" s="50">
        <v>79.25</v>
      </c>
    </row>
    <row r="435" spans="2:3" x14ac:dyDescent="0.25">
      <c r="B435" s="55">
        <v>8.0399999999999991</v>
      </c>
      <c r="C435" s="52">
        <v>110.48</v>
      </c>
    </row>
    <row r="436" spans="2:3" x14ac:dyDescent="0.25">
      <c r="B436" s="55">
        <v>8.0500000000000007</v>
      </c>
      <c r="C436" s="52">
        <v>99.96</v>
      </c>
    </row>
    <row r="437" spans="2:3" x14ac:dyDescent="0.25">
      <c r="B437" s="55">
        <v>8.08</v>
      </c>
      <c r="C437" s="52">
        <v>53.62</v>
      </c>
    </row>
    <row r="438" spans="2:3" x14ac:dyDescent="0.25">
      <c r="B438" s="55">
        <v>8.08</v>
      </c>
      <c r="C438" s="52">
        <v>89.18</v>
      </c>
    </row>
    <row r="439" spans="2:3" x14ac:dyDescent="0.25">
      <c r="B439" s="54">
        <v>8.1</v>
      </c>
      <c r="C439" s="50">
        <v>77.16</v>
      </c>
    </row>
    <row r="440" spans="2:3" x14ac:dyDescent="0.25">
      <c r="B440" s="55">
        <v>8.1</v>
      </c>
      <c r="C440" s="52">
        <v>65.84</v>
      </c>
    </row>
    <row r="441" spans="2:3" x14ac:dyDescent="0.25">
      <c r="B441" s="54">
        <v>8.11</v>
      </c>
      <c r="C441" s="50">
        <v>81.53</v>
      </c>
    </row>
    <row r="442" spans="2:3" x14ac:dyDescent="0.25">
      <c r="B442" s="55">
        <v>8.1199999999999992</v>
      </c>
      <c r="C442" s="52">
        <v>72.25</v>
      </c>
    </row>
    <row r="443" spans="2:3" x14ac:dyDescent="0.25">
      <c r="B443" s="55">
        <v>8.1199999999999992</v>
      </c>
      <c r="C443" s="52">
        <v>35.380000000000003</v>
      </c>
    </row>
    <row r="444" spans="2:3" x14ac:dyDescent="0.25">
      <c r="B444" s="54">
        <v>8.1199999999999992</v>
      </c>
      <c r="C444" s="50">
        <v>89.07</v>
      </c>
    </row>
    <row r="445" spans="2:3" x14ac:dyDescent="0.25">
      <c r="B445" s="54">
        <v>8.14</v>
      </c>
      <c r="C445" s="50">
        <v>63.07</v>
      </c>
    </row>
    <row r="446" spans="2:3" x14ac:dyDescent="0.25">
      <c r="B446" s="55">
        <v>8.14</v>
      </c>
      <c r="C446" s="52">
        <v>74.739999999999995</v>
      </c>
    </row>
    <row r="447" spans="2:3" x14ac:dyDescent="0.25">
      <c r="B447" s="55">
        <v>8.17</v>
      </c>
      <c r="C447" s="52">
        <v>65.260000000000005</v>
      </c>
    </row>
    <row r="448" spans="2:3" x14ac:dyDescent="0.25">
      <c r="B448" s="55">
        <v>8.18</v>
      </c>
      <c r="C448" s="52">
        <v>92.48</v>
      </c>
    </row>
    <row r="449" spans="2:3" x14ac:dyDescent="0.25">
      <c r="B449" s="55">
        <v>8.19</v>
      </c>
      <c r="C449" s="52">
        <v>77.39</v>
      </c>
    </row>
    <row r="450" spans="2:3" x14ac:dyDescent="0.25">
      <c r="B450" s="55">
        <v>8.19</v>
      </c>
      <c r="C450" s="52">
        <v>70.88</v>
      </c>
    </row>
    <row r="451" spans="2:3" x14ac:dyDescent="0.25">
      <c r="B451" s="54">
        <v>8.2200000000000006</v>
      </c>
      <c r="C451" s="50">
        <v>80.31</v>
      </c>
    </row>
    <row r="452" spans="2:3" x14ac:dyDescent="0.25">
      <c r="B452" s="55">
        <v>8.2200000000000006</v>
      </c>
      <c r="C452" s="52">
        <v>60.49</v>
      </c>
    </row>
    <row r="453" spans="2:3" x14ac:dyDescent="0.25">
      <c r="B453" s="55">
        <v>8.24</v>
      </c>
      <c r="C453" s="52">
        <v>76.959999999999994</v>
      </c>
    </row>
    <row r="454" spans="2:3" x14ac:dyDescent="0.25">
      <c r="B454" s="55">
        <v>8.27</v>
      </c>
      <c r="C454" s="52">
        <v>46.56</v>
      </c>
    </row>
    <row r="455" spans="2:3" x14ac:dyDescent="0.25">
      <c r="B455" s="55">
        <v>8.2899999999999991</v>
      </c>
      <c r="C455" s="52">
        <v>115.29</v>
      </c>
    </row>
    <row r="456" spans="2:3" x14ac:dyDescent="0.25">
      <c r="B456" s="55">
        <v>8.2899999999999991</v>
      </c>
      <c r="C456" s="52">
        <v>50.65</v>
      </c>
    </row>
    <row r="457" spans="2:3" x14ac:dyDescent="0.25">
      <c r="B457" s="54">
        <v>8.31</v>
      </c>
      <c r="C457" s="50">
        <v>64.02</v>
      </c>
    </row>
    <row r="458" spans="2:3" x14ac:dyDescent="0.25">
      <c r="B458" s="54">
        <v>8.34</v>
      </c>
      <c r="C458" s="50">
        <v>70.430000000000007</v>
      </c>
    </row>
    <row r="459" spans="2:3" x14ac:dyDescent="0.25">
      <c r="B459" s="54">
        <v>8.35</v>
      </c>
      <c r="C459" s="50">
        <v>41.23</v>
      </c>
    </row>
    <row r="460" spans="2:3" x14ac:dyDescent="0.25">
      <c r="B460" s="54">
        <v>8.3800000000000008</v>
      </c>
      <c r="C460" s="50">
        <v>100.78</v>
      </c>
    </row>
    <row r="461" spans="2:3" x14ac:dyDescent="0.25">
      <c r="B461" s="54">
        <v>8.39</v>
      </c>
      <c r="C461" s="50">
        <v>72.72</v>
      </c>
    </row>
    <row r="462" spans="2:3" x14ac:dyDescent="0.25">
      <c r="B462" s="54">
        <v>8.39</v>
      </c>
      <c r="C462" s="50">
        <v>27.64</v>
      </c>
    </row>
    <row r="463" spans="2:3" x14ac:dyDescent="0.25">
      <c r="B463" s="55">
        <v>8.39</v>
      </c>
      <c r="C463" s="52">
        <v>56.55</v>
      </c>
    </row>
    <row r="464" spans="2:3" x14ac:dyDescent="0.25">
      <c r="B464" s="55">
        <v>8.39</v>
      </c>
      <c r="C464" s="52">
        <v>89.98</v>
      </c>
    </row>
    <row r="465" spans="2:3" x14ac:dyDescent="0.25">
      <c r="B465" s="54">
        <v>8.41</v>
      </c>
      <c r="C465" s="50">
        <v>8.69</v>
      </c>
    </row>
    <row r="466" spans="2:3" x14ac:dyDescent="0.25">
      <c r="B466" s="55">
        <v>8.41</v>
      </c>
      <c r="C466" s="52">
        <v>54.49</v>
      </c>
    </row>
    <row r="467" spans="2:3" x14ac:dyDescent="0.25">
      <c r="B467" s="54">
        <v>8.42</v>
      </c>
      <c r="C467" s="50">
        <v>88.33</v>
      </c>
    </row>
    <row r="468" spans="2:3" x14ac:dyDescent="0.25">
      <c r="B468" s="55">
        <v>8.44</v>
      </c>
      <c r="C468" s="52">
        <v>68.91</v>
      </c>
    </row>
    <row r="469" spans="2:3" x14ac:dyDescent="0.25">
      <c r="B469" s="54">
        <v>8.44</v>
      </c>
      <c r="C469" s="50">
        <v>64.36</v>
      </c>
    </row>
    <row r="470" spans="2:3" x14ac:dyDescent="0.25">
      <c r="B470" s="55">
        <v>8.4700000000000006</v>
      </c>
      <c r="C470" s="52">
        <v>69.06</v>
      </c>
    </row>
    <row r="471" spans="2:3" x14ac:dyDescent="0.25">
      <c r="B471" s="54">
        <v>8.49</v>
      </c>
      <c r="C471" s="50">
        <v>62.51</v>
      </c>
    </row>
    <row r="472" spans="2:3" x14ac:dyDescent="0.25">
      <c r="B472" s="55">
        <v>8.52</v>
      </c>
      <c r="C472" s="52">
        <v>66.650000000000006</v>
      </c>
    </row>
    <row r="473" spans="2:3" x14ac:dyDescent="0.25">
      <c r="B473" s="55">
        <v>8.5399999999999991</v>
      </c>
      <c r="C473" s="52">
        <v>42.33</v>
      </c>
    </row>
    <row r="474" spans="2:3" x14ac:dyDescent="0.25">
      <c r="B474" s="55">
        <v>8.5399999999999991</v>
      </c>
      <c r="C474" s="52">
        <v>86.36</v>
      </c>
    </row>
    <row r="475" spans="2:3" x14ac:dyDescent="0.25">
      <c r="B475" s="54">
        <v>8.5500000000000007</v>
      </c>
      <c r="C475" s="50">
        <v>39.17</v>
      </c>
    </row>
    <row r="476" spans="2:3" x14ac:dyDescent="0.25">
      <c r="B476" s="54">
        <v>8.5500000000000007</v>
      </c>
      <c r="C476" s="50">
        <v>37.83</v>
      </c>
    </row>
    <row r="477" spans="2:3" x14ac:dyDescent="0.25">
      <c r="B477" s="54">
        <v>8.56</v>
      </c>
      <c r="C477" s="50">
        <v>103.65</v>
      </c>
    </row>
    <row r="478" spans="2:3" x14ac:dyDescent="0.25">
      <c r="B478" s="54">
        <v>8.6</v>
      </c>
      <c r="C478" s="50">
        <v>68.48</v>
      </c>
    </row>
    <row r="479" spans="2:3" x14ac:dyDescent="0.25">
      <c r="B479" s="55">
        <v>8.6</v>
      </c>
      <c r="C479" s="52">
        <v>43.95</v>
      </c>
    </row>
    <row r="480" spans="2:3" x14ac:dyDescent="0.25">
      <c r="B480" s="54">
        <v>8.6</v>
      </c>
      <c r="C480" s="50">
        <v>42.69</v>
      </c>
    </row>
    <row r="481" spans="2:3" x14ac:dyDescent="0.25">
      <c r="B481" s="55">
        <v>8.6</v>
      </c>
      <c r="C481" s="52">
        <v>84.49</v>
      </c>
    </row>
    <row r="482" spans="2:3" x14ac:dyDescent="0.25">
      <c r="B482" s="54">
        <v>8.61</v>
      </c>
      <c r="C482" s="50">
        <v>52.91</v>
      </c>
    </row>
    <row r="483" spans="2:3" x14ac:dyDescent="0.25">
      <c r="B483" s="55">
        <v>8.6199999999999992</v>
      </c>
      <c r="C483" s="52">
        <v>71.040000000000006</v>
      </c>
    </row>
    <row r="484" spans="2:3" x14ac:dyDescent="0.25">
      <c r="B484" s="55">
        <v>8.6199999999999992</v>
      </c>
      <c r="C484" s="52">
        <v>59.47</v>
      </c>
    </row>
    <row r="485" spans="2:3" x14ac:dyDescent="0.25">
      <c r="B485" s="54">
        <v>8.6300000000000008</v>
      </c>
      <c r="C485" s="50">
        <v>68.959999999999994</v>
      </c>
    </row>
    <row r="486" spans="2:3" x14ac:dyDescent="0.25">
      <c r="B486" s="55">
        <v>8.64</v>
      </c>
      <c r="C486" s="52">
        <v>65.87</v>
      </c>
    </row>
    <row r="487" spans="2:3" x14ac:dyDescent="0.25">
      <c r="B487" s="54">
        <v>8.65</v>
      </c>
      <c r="C487" s="50">
        <v>88.43</v>
      </c>
    </row>
    <row r="488" spans="2:3" x14ac:dyDescent="0.25">
      <c r="B488" s="55">
        <v>8.65</v>
      </c>
      <c r="C488" s="52">
        <v>79.790000000000006</v>
      </c>
    </row>
    <row r="489" spans="2:3" x14ac:dyDescent="0.25">
      <c r="B489" s="54">
        <v>8.65</v>
      </c>
      <c r="C489" s="50">
        <v>91.16</v>
      </c>
    </row>
    <row r="490" spans="2:3" x14ac:dyDescent="0.25">
      <c r="B490" s="55">
        <v>8.68</v>
      </c>
      <c r="C490" s="52">
        <v>67.36</v>
      </c>
    </row>
    <row r="491" spans="2:3" x14ac:dyDescent="0.25">
      <c r="B491" s="54">
        <v>8.68</v>
      </c>
      <c r="C491" s="50">
        <v>89.26</v>
      </c>
    </row>
    <row r="492" spans="2:3" x14ac:dyDescent="0.25">
      <c r="B492" s="54">
        <v>8.68</v>
      </c>
      <c r="C492" s="50">
        <v>42.13</v>
      </c>
    </row>
    <row r="493" spans="2:3" x14ac:dyDescent="0.25">
      <c r="B493" s="54">
        <v>8.68</v>
      </c>
      <c r="C493" s="50">
        <v>87.01</v>
      </c>
    </row>
    <row r="494" spans="2:3" x14ac:dyDescent="0.25">
      <c r="B494" s="54">
        <v>8.69</v>
      </c>
      <c r="C494" s="50">
        <v>72.78</v>
      </c>
    </row>
    <row r="495" spans="2:3" x14ac:dyDescent="0.25">
      <c r="B495" s="55">
        <v>8.6999999999999993</v>
      </c>
      <c r="C495" s="52">
        <v>66.56</v>
      </c>
    </row>
    <row r="496" spans="2:3" x14ac:dyDescent="0.25">
      <c r="B496" s="55">
        <v>8.7100000000000009</v>
      </c>
      <c r="C496" s="52">
        <v>73.91</v>
      </c>
    </row>
    <row r="497" spans="2:3" x14ac:dyDescent="0.25">
      <c r="B497" s="55">
        <v>8.7200000000000006</v>
      </c>
      <c r="C497" s="52">
        <v>70.61</v>
      </c>
    </row>
    <row r="498" spans="2:3" x14ac:dyDescent="0.25">
      <c r="B498" s="54">
        <v>8.7200000000000006</v>
      </c>
      <c r="C498" s="50">
        <v>68.069999999999993</v>
      </c>
    </row>
    <row r="499" spans="2:3" x14ac:dyDescent="0.25">
      <c r="B499" s="54">
        <v>8.74</v>
      </c>
      <c r="C499" s="50">
        <v>72.92</v>
      </c>
    </row>
    <row r="500" spans="2:3" x14ac:dyDescent="0.25">
      <c r="B500" s="54">
        <v>8.74</v>
      </c>
      <c r="C500" s="50">
        <v>83.38</v>
      </c>
    </row>
    <row r="501" spans="2:3" x14ac:dyDescent="0.25">
      <c r="B501" s="54">
        <v>8.75</v>
      </c>
      <c r="C501" s="50">
        <v>88.53</v>
      </c>
    </row>
    <row r="502" spans="2:3" x14ac:dyDescent="0.25">
      <c r="B502" s="54">
        <v>8.7799999999999994</v>
      </c>
      <c r="C502" s="50">
        <v>61.87</v>
      </c>
    </row>
    <row r="503" spans="2:3" x14ac:dyDescent="0.25">
      <c r="B503" s="54">
        <v>8.7899999999999991</v>
      </c>
      <c r="C503" s="50">
        <v>91.53</v>
      </c>
    </row>
    <row r="504" spans="2:3" x14ac:dyDescent="0.25">
      <c r="B504" s="55">
        <v>8.8000000000000007</v>
      </c>
      <c r="C504" s="52">
        <v>68.760000000000005</v>
      </c>
    </row>
    <row r="505" spans="2:3" x14ac:dyDescent="0.25">
      <c r="B505" s="55">
        <v>8.8000000000000007</v>
      </c>
      <c r="C505" s="52">
        <v>115.37</v>
      </c>
    </row>
    <row r="506" spans="2:3" x14ac:dyDescent="0.25">
      <c r="B506" s="55">
        <v>8.83</v>
      </c>
      <c r="C506" s="52">
        <v>76.27</v>
      </c>
    </row>
    <row r="507" spans="2:3" x14ac:dyDescent="0.25">
      <c r="B507" s="54">
        <v>8.85</v>
      </c>
      <c r="C507" s="50">
        <v>66.16</v>
      </c>
    </row>
    <row r="508" spans="2:3" x14ac:dyDescent="0.25">
      <c r="B508" s="54">
        <v>8.86</v>
      </c>
      <c r="C508" s="50">
        <v>55.5</v>
      </c>
    </row>
    <row r="509" spans="2:3" x14ac:dyDescent="0.25">
      <c r="B509" s="55">
        <v>8.8800000000000008</v>
      </c>
      <c r="C509" s="52">
        <v>73.25</v>
      </c>
    </row>
    <row r="510" spans="2:3" x14ac:dyDescent="0.25">
      <c r="B510" s="54">
        <v>8.89</v>
      </c>
      <c r="C510" s="50">
        <v>85.79</v>
      </c>
    </row>
    <row r="511" spans="2:3" x14ac:dyDescent="0.25">
      <c r="B511" s="55">
        <v>8.91</v>
      </c>
      <c r="C511" s="52">
        <v>47.3</v>
      </c>
    </row>
    <row r="512" spans="2:3" x14ac:dyDescent="0.25">
      <c r="B512" s="54">
        <v>8.92</v>
      </c>
      <c r="C512" s="50">
        <v>77.150000000000006</v>
      </c>
    </row>
    <row r="513" spans="2:3" x14ac:dyDescent="0.25">
      <c r="B513" s="54">
        <v>8.93</v>
      </c>
      <c r="C513" s="50">
        <v>72.44</v>
      </c>
    </row>
    <row r="514" spans="2:3" x14ac:dyDescent="0.25">
      <c r="B514" s="55">
        <v>8.93</v>
      </c>
      <c r="C514" s="52">
        <v>118.54</v>
      </c>
    </row>
    <row r="515" spans="2:3" x14ac:dyDescent="0.25">
      <c r="B515" s="54">
        <v>8.94</v>
      </c>
      <c r="C515" s="50">
        <v>49.92</v>
      </c>
    </row>
    <row r="516" spans="2:3" x14ac:dyDescent="0.25">
      <c r="B516" s="54">
        <v>8.9600000000000009</v>
      </c>
      <c r="C516" s="50">
        <v>79.349999999999994</v>
      </c>
    </row>
    <row r="517" spans="2:3" x14ac:dyDescent="0.25">
      <c r="B517" s="54">
        <v>8.9700000000000006</v>
      </c>
      <c r="C517" s="50">
        <v>53.51</v>
      </c>
    </row>
    <row r="518" spans="2:3" x14ac:dyDescent="0.25">
      <c r="B518" s="55">
        <v>8.98</v>
      </c>
      <c r="C518" s="52">
        <v>72.540000000000006</v>
      </c>
    </row>
    <row r="519" spans="2:3" x14ac:dyDescent="0.25">
      <c r="B519" s="55">
        <v>8.98</v>
      </c>
      <c r="C519" s="52">
        <v>47.37</v>
      </c>
    </row>
    <row r="520" spans="2:3" x14ac:dyDescent="0.25">
      <c r="B520" s="55">
        <v>9</v>
      </c>
      <c r="C520" s="52">
        <v>60.12</v>
      </c>
    </row>
    <row r="521" spans="2:3" x14ac:dyDescent="0.25">
      <c r="B521" s="54">
        <v>9.01</v>
      </c>
      <c r="C521" s="50">
        <v>61.06</v>
      </c>
    </row>
    <row r="522" spans="2:3" x14ac:dyDescent="0.25">
      <c r="B522" s="54">
        <v>9.02</v>
      </c>
      <c r="C522" s="50">
        <v>78.27</v>
      </c>
    </row>
    <row r="523" spans="2:3" x14ac:dyDescent="0.25">
      <c r="B523" s="55">
        <v>9.02</v>
      </c>
      <c r="C523" s="52">
        <v>68.38</v>
      </c>
    </row>
    <row r="524" spans="2:3" x14ac:dyDescent="0.25">
      <c r="B524" s="55">
        <v>9.0299999999999994</v>
      </c>
      <c r="C524" s="52">
        <v>77.069999999999993</v>
      </c>
    </row>
    <row r="525" spans="2:3" x14ac:dyDescent="0.25">
      <c r="B525" s="55">
        <v>9.0299999999999994</v>
      </c>
      <c r="C525" s="52">
        <v>68.260000000000005</v>
      </c>
    </row>
    <row r="526" spans="2:3" x14ac:dyDescent="0.25">
      <c r="B526" s="54">
        <v>9.0399999999999991</v>
      </c>
      <c r="C526" s="50">
        <v>89.08</v>
      </c>
    </row>
    <row r="527" spans="2:3" x14ac:dyDescent="0.25">
      <c r="B527" s="55">
        <v>9.0500000000000007</v>
      </c>
      <c r="C527" s="52">
        <v>77.84</v>
      </c>
    </row>
    <row r="528" spans="2:3" x14ac:dyDescent="0.25">
      <c r="B528" s="54">
        <v>9.0500000000000007</v>
      </c>
      <c r="C528" s="50">
        <v>29.32</v>
      </c>
    </row>
    <row r="529" spans="2:3" x14ac:dyDescent="0.25">
      <c r="B529" s="55">
        <v>9.06</v>
      </c>
      <c r="C529" s="52">
        <v>67.66</v>
      </c>
    </row>
    <row r="530" spans="2:3" x14ac:dyDescent="0.25">
      <c r="B530" s="55">
        <v>9.07</v>
      </c>
      <c r="C530" s="52">
        <v>67.150000000000006</v>
      </c>
    </row>
    <row r="531" spans="2:3" x14ac:dyDescent="0.25">
      <c r="B531" s="55">
        <v>9.07</v>
      </c>
      <c r="C531" s="52">
        <v>68.02</v>
      </c>
    </row>
    <row r="532" spans="2:3" x14ac:dyDescent="0.25">
      <c r="B532" s="55">
        <v>9.1</v>
      </c>
      <c r="C532" s="52">
        <v>52.07</v>
      </c>
    </row>
    <row r="533" spans="2:3" x14ac:dyDescent="0.25">
      <c r="B533" s="54">
        <v>9.15</v>
      </c>
      <c r="C533" s="50">
        <v>69.040000000000006</v>
      </c>
    </row>
    <row r="534" spans="2:3" x14ac:dyDescent="0.25">
      <c r="B534" s="54">
        <v>9.15</v>
      </c>
      <c r="C534" s="50">
        <v>78.58</v>
      </c>
    </row>
    <row r="535" spans="2:3" x14ac:dyDescent="0.25">
      <c r="B535" s="54">
        <v>9.17</v>
      </c>
      <c r="C535" s="50">
        <v>59.62</v>
      </c>
    </row>
    <row r="536" spans="2:3" x14ac:dyDescent="0.25">
      <c r="B536" s="55">
        <v>9.18</v>
      </c>
      <c r="C536" s="52">
        <v>73.87</v>
      </c>
    </row>
    <row r="537" spans="2:3" x14ac:dyDescent="0.25">
      <c r="B537" s="54">
        <v>9.18</v>
      </c>
      <c r="C537" s="50">
        <v>65.19</v>
      </c>
    </row>
    <row r="538" spans="2:3" x14ac:dyDescent="0.25">
      <c r="B538" s="55">
        <v>9.19</v>
      </c>
      <c r="C538" s="52">
        <v>72.56</v>
      </c>
    </row>
    <row r="539" spans="2:3" x14ac:dyDescent="0.25">
      <c r="B539" s="55">
        <v>9.1999999999999993</v>
      </c>
      <c r="C539" s="52">
        <v>76.39</v>
      </c>
    </row>
    <row r="540" spans="2:3" x14ac:dyDescent="0.25">
      <c r="B540" s="55">
        <v>9.1999999999999993</v>
      </c>
      <c r="C540" s="52">
        <v>72.510000000000005</v>
      </c>
    </row>
    <row r="541" spans="2:3" x14ac:dyDescent="0.25">
      <c r="B541" s="54">
        <v>9.1999999999999993</v>
      </c>
      <c r="C541" s="50">
        <v>73.45</v>
      </c>
    </row>
    <row r="542" spans="2:3" x14ac:dyDescent="0.25">
      <c r="B542" s="54">
        <v>9.2100000000000009</v>
      </c>
      <c r="C542" s="50">
        <v>83.15</v>
      </c>
    </row>
    <row r="543" spans="2:3" x14ac:dyDescent="0.25">
      <c r="B543" s="55">
        <v>9.2100000000000009</v>
      </c>
      <c r="C543" s="52">
        <v>62.31</v>
      </c>
    </row>
    <row r="544" spans="2:3" x14ac:dyDescent="0.25">
      <c r="B544" s="54">
        <v>9.2100000000000009</v>
      </c>
      <c r="C544" s="50">
        <v>67.63</v>
      </c>
    </row>
    <row r="545" spans="2:3" x14ac:dyDescent="0.25">
      <c r="B545" s="55">
        <v>9.2200000000000006</v>
      </c>
      <c r="C545" s="52">
        <v>83.76</v>
      </c>
    </row>
    <row r="546" spans="2:3" x14ac:dyDescent="0.25">
      <c r="B546" s="55">
        <v>9.23</v>
      </c>
      <c r="C546" s="52">
        <v>74.239999999999995</v>
      </c>
    </row>
    <row r="547" spans="2:3" x14ac:dyDescent="0.25">
      <c r="B547" s="54">
        <v>9.23</v>
      </c>
      <c r="C547" s="50">
        <v>82.68</v>
      </c>
    </row>
    <row r="548" spans="2:3" x14ac:dyDescent="0.25">
      <c r="B548" s="54">
        <v>9.23</v>
      </c>
      <c r="C548" s="50">
        <v>94.26</v>
      </c>
    </row>
    <row r="549" spans="2:3" x14ac:dyDescent="0.25">
      <c r="B549" s="55">
        <v>9.24</v>
      </c>
      <c r="C549" s="52">
        <v>91.7</v>
      </c>
    </row>
    <row r="550" spans="2:3" x14ac:dyDescent="0.25">
      <c r="B550" s="54">
        <v>9.24</v>
      </c>
      <c r="C550" s="50">
        <v>77.36</v>
      </c>
    </row>
    <row r="551" spans="2:3" x14ac:dyDescent="0.25">
      <c r="B551" s="54">
        <v>9.25</v>
      </c>
      <c r="C551" s="50">
        <v>66.709999999999994</v>
      </c>
    </row>
    <row r="552" spans="2:3" x14ac:dyDescent="0.25">
      <c r="B552" s="54">
        <v>9.25</v>
      </c>
      <c r="C552" s="50">
        <v>82.31</v>
      </c>
    </row>
    <row r="553" spans="2:3" x14ac:dyDescent="0.25">
      <c r="B553" s="55">
        <v>9.25</v>
      </c>
      <c r="C553" s="52">
        <v>55.73</v>
      </c>
    </row>
    <row r="554" spans="2:3" x14ac:dyDescent="0.25">
      <c r="B554" s="55">
        <v>9.27</v>
      </c>
      <c r="C554" s="52">
        <v>63.57</v>
      </c>
    </row>
    <row r="555" spans="2:3" x14ac:dyDescent="0.25">
      <c r="B555" s="54">
        <v>9.27</v>
      </c>
      <c r="C555" s="50">
        <v>55.3</v>
      </c>
    </row>
    <row r="556" spans="2:3" x14ac:dyDescent="0.25">
      <c r="B556" s="55">
        <v>9.27</v>
      </c>
      <c r="C556" s="52">
        <v>81.64</v>
      </c>
    </row>
    <row r="557" spans="2:3" x14ac:dyDescent="0.25">
      <c r="B557" s="55">
        <v>9.2799999999999994</v>
      </c>
      <c r="C557" s="52">
        <v>76.55</v>
      </c>
    </row>
    <row r="558" spans="2:3" x14ac:dyDescent="0.25">
      <c r="B558" s="55">
        <v>9.3000000000000007</v>
      </c>
      <c r="C558" s="52">
        <v>78.83</v>
      </c>
    </row>
    <row r="559" spans="2:3" x14ac:dyDescent="0.25">
      <c r="B559" s="55">
        <v>9.3000000000000007</v>
      </c>
      <c r="C559" s="52">
        <v>58.26</v>
      </c>
    </row>
    <row r="560" spans="2:3" x14ac:dyDescent="0.25">
      <c r="B560" s="55">
        <v>9.31</v>
      </c>
      <c r="C560" s="52">
        <v>77.760000000000005</v>
      </c>
    </row>
    <row r="561" spans="2:3" x14ac:dyDescent="0.25">
      <c r="B561" s="54">
        <v>9.33</v>
      </c>
      <c r="C561" s="50">
        <v>84.48</v>
      </c>
    </row>
    <row r="562" spans="2:3" x14ac:dyDescent="0.25">
      <c r="B562" s="54">
        <v>9.33</v>
      </c>
      <c r="C562" s="50">
        <v>70.38</v>
      </c>
    </row>
    <row r="563" spans="2:3" x14ac:dyDescent="0.25">
      <c r="B563" s="55">
        <v>9.35</v>
      </c>
      <c r="C563" s="52">
        <v>96.31</v>
      </c>
    </row>
    <row r="564" spans="2:3" x14ac:dyDescent="0.25">
      <c r="B564" s="55">
        <v>9.3800000000000008</v>
      </c>
      <c r="C564" s="52">
        <v>79.900000000000006</v>
      </c>
    </row>
    <row r="565" spans="2:3" x14ac:dyDescent="0.25">
      <c r="B565" s="54">
        <v>9.3800000000000008</v>
      </c>
      <c r="C565" s="50">
        <v>90.42</v>
      </c>
    </row>
    <row r="566" spans="2:3" x14ac:dyDescent="0.25">
      <c r="B566" s="55">
        <v>9.42</v>
      </c>
      <c r="C566" s="52">
        <v>75.459999999999994</v>
      </c>
    </row>
    <row r="567" spans="2:3" x14ac:dyDescent="0.25">
      <c r="B567" s="54">
        <v>9.44</v>
      </c>
      <c r="C567" s="50">
        <v>61.2</v>
      </c>
    </row>
    <row r="568" spans="2:3" x14ac:dyDescent="0.25">
      <c r="B568" s="55">
        <v>9.4600000000000009</v>
      </c>
      <c r="C568" s="52">
        <v>90.99</v>
      </c>
    </row>
    <row r="569" spans="2:3" x14ac:dyDescent="0.25">
      <c r="B569" s="55">
        <v>9.4700000000000006</v>
      </c>
      <c r="C569" s="52">
        <v>75.08</v>
      </c>
    </row>
    <row r="570" spans="2:3" x14ac:dyDescent="0.25">
      <c r="B570" s="54">
        <v>9.49</v>
      </c>
      <c r="C570" s="50">
        <v>80.47</v>
      </c>
    </row>
    <row r="571" spans="2:3" x14ac:dyDescent="0.25">
      <c r="B571" s="55">
        <v>9.5</v>
      </c>
      <c r="C571" s="52">
        <v>47.91</v>
      </c>
    </row>
    <row r="572" spans="2:3" x14ac:dyDescent="0.25">
      <c r="B572" s="54">
        <v>9.5299999999999994</v>
      </c>
      <c r="C572" s="50">
        <v>73.02</v>
      </c>
    </row>
    <row r="573" spans="2:3" x14ac:dyDescent="0.25">
      <c r="B573" s="54">
        <v>9.5299999999999994</v>
      </c>
      <c r="C573" s="50">
        <v>57.6</v>
      </c>
    </row>
    <row r="574" spans="2:3" x14ac:dyDescent="0.25">
      <c r="B574" s="55">
        <v>9.56</v>
      </c>
      <c r="C574" s="52">
        <v>67.12</v>
      </c>
    </row>
    <row r="575" spans="2:3" x14ac:dyDescent="0.25">
      <c r="B575" s="54">
        <v>9.57</v>
      </c>
      <c r="C575" s="50">
        <v>80.03</v>
      </c>
    </row>
    <row r="576" spans="2:3" x14ac:dyDescent="0.25">
      <c r="B576" s="54">
        <v>9.58</v>
      </c>
      <c r="C576" s="50">
        <v>77.38</v>
      </c>
    </row>
    <row r="577" spans="2:3" x14ac:dyDescent="0.25">
      <c r="B577" s="54">
        <v>9.58</v>
      </c>
      <c r="C577" s="50">
        <v>57.83</v>
      </c>
    </row>
    <row r="578" spans="2:3" x14ac:dyDescent="0.25">
      <c r="B578" s="55">
        <v>9.59</v>
      </c>
      <c r="C578" s="52">
        <v>71.150000000000006</v>
      </c>
    </row>
    <row r="579" spans="2:3" x14ac:dyDescent="0.25">
      <c r="B579" s="55">
        <v>9.6</v>
      </c>
      <c r="C579" s="52">
        <v>79.55</v>
      </c>
    </row>
    <row r="580" spans="2:3" x14ac:dyDescent="0.25">
      <c r="B580" s="54">
        <v>9.6199999999999992</v>
      </c>
      <c r="C580" s="50">
        <v>92.89</v>
      </c>
    </row>
    <row r="581" spans="2:3" x14ac:dyDescent="0.25">
      <c r="B581" s="54">
        <v>9.6199999999999992</v>
      </c>
      <c r="C581" s="50">
        <v>67.069999999999993</v>
      </c>
    </row>
    <row r="582" spans="2:3" x14ac:dyDescent="0.25">
      <c r="B582" s="55">
        <v>9.65</v>
      </c>
      <c r="C582" s="52">
        <v>53.41</v>
      </c>
    </row>
    <row r="583" spans="2:3" x14ac:dyDescent="0.25">
      <c r="B583" s="54">
        <v>9.66</v>
      </c>
      <c r="C583" s="50">
        <v>63.34</v>
      </c>
    </row>
    <row r="584" spans="2:3" x14ac:dyDescent="0.25">
      <c r="B584" s="54">
        <v>9.66</v>
      </c>
      <c r="C584" s="50">
        <v>55.39</v>
      </c>
    </row>
    <row r="585" spans="2:3" x14ac:dyDescent="0.25">
      <c r="B585" s="54">
        <v>9.67</v>
      </c>
      <c r="C585" s="50">
        <v>93.01</v>
      </c>
    </row>
    <row r="586" spans="2:3" x14ac:dyDescent="0.25">
      <c r="B586" s="55">
        <v>9.68</v>
      </c>
      <c r="C586" s="52">
        <v>132.72999999999999</v>
      </c>
    </row>
    <row r="587" spans="2:3" x14ac:dyDescent="0.25">
      <c r="B587" s="55">
        <v>9.69</v>
      </c>
      <c r="C587" s="52">
        <v>100.72</v>
      </c>
    </row>
    <row r="588" spans="2:3" x14ac:dyDescent="0.25">
      <c r="B588" s="54">
        <v>9.69</v>
      </c>
      <c r="C588" s="50">
        <v>82.07</v>
      </c>
    </row>
    <row r="589" spans="2:3" x14ac:dyDescent="0.25">
      <c r="B589" s="55">
        <v>9.73</v>
      </c>
      <c r="C589" s="52">
        <v>74.14</v>
      </c>
    </row>
    <row r="590" spans="2:3" x14ac:dyDescent="0.25">
      <c r="B590" s="55">
        <v>9.73</v>
      </c>
      <c r="C590" s="52">
        <v>94.71</v>
      </c>
    </row>
    <row r="591" spans="2:3" x14ac:dyDescent="0.25">
      <c r="B591" s="54">
        <v>9.74</v>
      </c>
      <c r="C591" s="50">
        <v>89.32</v>
      </c>
    </row>
    <row r="592" spans="2:3" x14ac:dyDescent="0.25">
      <c r="B592" s="54">
        <v>9.75</v>
      </c>
      <c r="C592" s="50">
        <v>51.12</v>
      </c>
    </row>
    <row r="593" spans="2:3" x14ac:dyDescent="0.25">
      <c r="B593" s="54">
        <v>9.77</v>
      </c>
      <c r="C593" s="50">
        <v>81.569999999999993</v>
      </c>
    </row>
    <row r="594" spans="2:3" x14ac:dyDescent="0.25">
      <c r="B594" s="54">
        <v>9.7799999999999994</v>
      </c>
      <c r="C594" s="50">
        <v>109.79</v>
      </c>
    </row>
    <row r="595" spans="2:3" x14ac:dyDescent="0.25">
      <c r="B595" s="54">
        <v>9.84</v>
      </c>
      <c r="C595" s="50">
        <v>108.17</v>
      </c>
    </row>
    <row r="596" spans="2:3" x14ac:dyDescent="0.25">
      <c r="B596" s="55">
        <v>9.85</v>
      </c>
      <c r="C596" s="52">
        <v>42.98</v>
      </c>
    </row>
    <row r="597" spans="2:3" x14ac:dyDescent="0.25">
      <c r="B597" s="54">
        <v>9.86</v>
      </c>
      <c r="C597" s="50">
        <v>72.349999999999994</v>
      </c>
    </row>
    <row r="598" spans="2:3" x14ac:dyDescent="0.25">
      <c r="B598" s="54">
        <v>9.8699999999999992</v>
      </c>
      <c r="C598" s="50">
        <v>84.28</v>
      </c>
    </row>
    <row r="599" spans="2:3" x14ac:dyDescent="0.25">
      <c r="B599" s="54">
        <v>9.8699999999999992</v>
      </c>
      <c r="C599" s="50">
        <v>77.92</v>
      </c>
    </row>
    <row r="600" spans="2:3" x14ac:dyDescent="0.25">
      <c r="B600" s="54">
        <v>9.8800000000000008</v>
      </c>
      <c r="C600" s="50">
        <v>51.89</v>
      </c>
    </row>
    <row r="601" spans="2:3" x14ac:dyDescent="0.25">
      <c r="B601" s="54">
        <v>9.91</v>
      </c>
      <c r="C601" s="50">
        <v>77.400000000000006</v>
      </c>
    </row>
    <row r="602" spans="2:3" x14ac:dyDescent="0.25">
      <c r="B602" s="54">
        <v>9.91</v>
      </c>
      <c r="C602" s="50">
        <v>62.71</v>
      </c>
    </row>
    <row r="603" spans="2:3" x14ac:dyDescent="0.25">
      <c r="B603" s="54">
        <v>9.93</v>
      </c>
      <c r="C603" s="50">
        <v>80.16</v>
      </c>
    </row>
    <row r="604" spans="2:3" x14ac:dyDescent="0.25">
      <c r="B604" s="55">
        <v>9.94</v>
      </c>
      <c r="C604" s="52">
        <v>81.680000000000007</v>
      </c>
    </row>
    <row r="605" spans="2:3" x14ac:dyDescent="0.25">
      <c r="B605" s="54">
        <v>9.9499999999999993</v>
      </c>
      <c r="C605" s="50">
        <v>80.989999999999995</v>
      </c>
    </row>
    <row r="606" spans="2:3" x14ac:dyDescent="0.25">
      <c r="B606" s="54">
        <v>9.9600000000000009</v>
      </c>
      <c r="C606" s="50">
        <v>78.3</v>
      </c>
    </row>
    <row r="607" spans="2:3" x14ac:dyDescent="0.25">
      <c r="B607" s="55">
        <v>9.9600000000000009</v>
      </c>
      <c r="C607" s="52">
        <v>50.61</v>
      </c>
    </row>
    <row r="608" spans="2:3" x14ac:dyDescent="0.25">
      <c r="B608" s="54">
        <v>9.98</v>
      </c>
      <c r="C608" s="50">
        <v>83.73</v>
      </c>
    </row>
    <row r="609" spans="2:3" x14ac:dyDescent="0.25">
      <c r="B609" s="54">
        <v>9.99</v>
      </c>
      <c r="C609" s="50">
        <v>75.739999999999995</v>
      </c>
    </row>
    <row r="610" spans="2:3" x14ac:dyDescent="0.25">
      <c r="B610" s="55">
        <v>9.99</v>
      </c>
      <c r="C610" s="52">
        <v>78.39</v>
      </c>
    </row>
    <row r="611" spans="2:3" x14ac:dyDescent="0.25">
      <c r="B611" s="55">
        <v>9.99</v>
      </c>
      <c r="C611" s="52">
        <v>64.83</v>
      </c>
    </row>
    <row r="612" spans="2:3" x14ac:dyDescent="0.25">
      <c r="B612" s="55">
        <v>9.99</v>
      </c>
      <c r="C612" s="52">
        <v>92.22</v>
      </c>
    </row>
    <row r="613" spans="2:3" x14ac:dyDescent="0.25">
      <c r="B613" s="54">
        <v>10</v>
      </c>
      <c r="C613" s="50">
        <v>88.16</v>
      </c>
    </row>
    <row r="614" spans="2:3" x14ac:dyDescent="0.25">
      <c r="B614" s="54">
        <v>10</v>
      </c>
      <c r="C614" s="50">
        <v>98.34</v>
      </c>
    </row>
    <row r="615" spans="2:3" x14ac:dyDescent="0.25">
      <c r="B615" s="55">
        <v>10.1</v>
      </c>
      <c r="C615" s="52">
        <v>87.63</v>
      </c>
    </row>
    <row r="616" spans="2:3" x14ac:dyDescent="0.25">
      <c r="B616" s="55">
        <v>10.199999999999999</v>
      </c>
      <c r="C616" s="52">
        <v>45.79</v>
      </c>
    </row>
    <row r="617" spans="2:3" x14ac:dyDescent="0.25">
      <c r="B617" s="55">
        <v>10.3</v>
      </c>
      <c r="C617" s="52">
        <v>89.49</v>
      </c>
    </row>
    <row r="618" spans="2:3" x14ac:dyDescent="0.25">
      <c r="B618" s="55">
        <v>10.4</v>
      </c>
      <c r="C618" s="52">
        <v>103.09</v>
      </c>
    </row>
    <row r="619" spans="2:3" x14ac:dyDescent="0.25">
      <c r="B619" s="54">
        <v>10.6</v>
      </c>
      <c r="C619" s="50">
        <v>51.82</v>
      </c>
    </row>
    <row r="620" spans="2:3" x14ac:dyDescent="0.25">
      <c r="B620" s="54">
        <v>10.6</v>
      </c>
      <c r="C620" s="50">
        <v>85.37</v>
      </c>
    </row>
    <row r="621" spans="2:3" x14ac:dyDescent="0.25">
      <c r="B621" s="55">
        <v>10.6</v>
      </c>
      <c r="C621" s="52">
        <v>80</v>
      </c>
    </row>
    <row r="622" spans="2:3" x14ac:dyDescent="0.25">
      <c r="B622" s="54">
        <v>10.7</v>
      </c>
      <c r="C622" s="50">
        <v>82.02</v>
      </c>
    </row>
    <row r="623" spans="2:3" x14ac:dyDescent="0.25">
      <c r="B623" s="54">
        <v>10.7</v>
      </c>
      <c r="C623" s="50">
        <v>99.73</v>
      </c>
    </row>
    <row r="624" spans="2:3" x14ac:dyDescent="0.25">
      <c r="B624" s="55">
        <v>10.9</v>
      </c>
      <c r="C624" s="52">
        <v>77.13</v>
      </c>
    </row>
    <row r="625" spans="2:3" x14ac:dyDescent="0.25">
      <c r="B625" s="54">
        <v>11</v>
      </c>
      <c r="C625" s="50">
        <v>63.32</v>
      </c>
    </row>
    <row r="626" spans="2:3" x14ac:dyDescent="0.25">
      <c r="B626" s="55">
        <v>11.1</v>
      </c>
      <c r="C626" s="52">
        <v>100.82</v>
      </c>
    </row>
    <row r="627" spans="2:3" x14ac:dyDescent="0.25">
      <c r="B627" s="54">
        <v>11.1</v>
      </c>
      <c r="C627" s="50">
        <v>67.2</v>
      </c>
    </row>
    <row r="628" spans="2:3" x14ac:dyDescent="0.25">
      <c r="B628" s="54">
        <v>11.3</v>
      </c>
      <c r="C628" s="50">
        <v>87.75</v>
      </c>
    </row>
    <row r="629" spans="2:3" x14ac:dyDescent="0.25">
      <c r="B629" s="55">
        <v>11.3</v>
      </c>
      <c r="C629" s="52">
        <v>99.6</v>
      </c>
    </row>
    <row r="630" spans="2:3" x14ac:dyDescent="0.25">
      <c r="B630" s="55">
        <v>11.3</v>
      </c>
      <c r="C630" s="52">
        <v>92.43</v>
      </c>
    </row>
    <row r="631" spans="2:3" x14ac:dyDescent="0.25">
      <c r="B631" s="54">
        <v>11.4</v>
      </c>
      <c r="C631" s="50">
        <v>56.37</v>
      </c>
    </row>
    <row r="632" spans="2:3" x14ac:dyDescent="0.25">
      <c r="B632" s="55">
        <v>11.5</v>
      </c>
      <c r="C632" s="52">
        <v>118.49</v>
      </c>
    </row>
    <row r="633" spans="2:3" x14ac:dyDescent="0.25">
      <c r="B633" s="54">
        <v>11.6</v>
      </c>
      <c r="C633" s="50">
        <v>64.5</v>
      </c>
    </row>
    <row r="634" spans="2:3" x14ac:dyDescent="0.25">
      <c r="B634" s="54">
        <v>11.6</v>
      </c>
      <c r="C634" s="50">
        <v>95.39</v>
      </c>
    </row>
    <row r="635" spans="2:3" x14ac:dyDescent="0.25">
      <c r="B635" s="55">
        <v>11.7</v>
      </c>
      <c r="C635" s="52">
        <v>93.63</v>
      </c>
    </row>
    <row r="636" spans="2:3" x14ac:dyDescent="0.25">
      <c r="B636" s="54">
        <v>11.8</v>
      </c>
      <c r="C636" s="50">
        <v>105.6</v>
      </c>
    </row>
    <row r="637" spans="2:3" x14ac:dyDescent="0.25">
      <c r="B637" s="54">
        <v>11.8</v>
      </c>
      <c r="C637" s="50">
        <v>78.2</v>
      </c>
    </row>
    <row r="638" spans="2:3" x14ac:dyDescent="0.25">
      <c r="B638" s="54">
        <v>11.8</v>
      </c>
      <c r="C638" s="50">
        <v>74.97</v>
      </c>
    </row>
    <row r="639" spans="2:3" x14ac:dyDescent="0.25">
      <c r="B639" s="54">
        <v>11.9</v>
      </c>
      <c r="C639" s="50">
        <v>95.17</v>
      </c>
    </row>
    <row r="640" spans="2:3" x14ac:dyDescent="0.25">
      <c r="B640" s="55">
        <v>11.9</v>
      </c>
      <c r="C640" s="52">
        <v>114.96</v>
      </c>
    </row>
    <row r="641" spans="2:3" x14ac:dyDescent="0.25">
      <c r="B641" s="54">
        <v>11.9</v>
      </c>
      <c r="C641" s="50">
        <v>79.23</v>
      </c>
    </row>
    <row r="642" spans="2:3" x14ac:dyDescent="0.25">
      <c r="B642" s="55">
        <v>12</v>
      </c>
      <c r="C642" s="52">
        <v>95.73</v>
      </c>
    </row>
    <row r="643" spans="2:3" x14ac:dyDescent="0.25">
      <c r="B643" s="54">
        <v>12</v>
      </c>
      <c r="C643" s="50">
        <v>83.21</v>
      </c>
    </row>
    <row r="644" spans="2:3" x14ac:dyDescent="0.25">
      <c r="B644" s="54">
        <v>12.1</v>
      </c>
      <c r="C644" s="50">
        <v>83.86</v>
      </c>
    </row>
    <row r="645" spans="2:3" x14ac:dyDescent="0.25">
      <c r="B645" s="54">
        <v>12.1</v>
      </c>
      <c r="C645" s="50">
        <v>92.08</v>
      </c>
    </row>
    <row r="646" spans="2:3" x14ac:dyDescent="0.25">
      <c r="B646" s="55">
        <v>12.1</v>
      </c>
      <c r="C646" s="52">
        <v>94.07</v>
      </c>
    </row>
    <row r="647" spans="2:3" x14ac:dyDescent="0.25">
      <c r="B647" s="55">
        <v>12.2</v>
      </c>
      <c r="C647" s="52">
        <v>90.89</v>
      </c>
    </row>
    <row r="648" spans="2:3" x14ac:dyDescent="0.25">
      <c r="B648" s="55">
        <v>12.2</v>
      </c>
      <c r="C648" s="52">
        <v>57.01</v>
      </c>
    </row>
    <row r="649" spans="2:3" x14ac:dyDescent="0.25">
      <c r="B649" s="54">
        <v>12.2</v>
      </c>
      <c r="C649" s="50">
        <v>79.36</v>
      </c>
    </row>
    <row r="650" spans="2:3" x14ac:dyDescent="0.25">
      <c r="B650" s="55">
        <v>12.3</v>
      </c>
      <c r="C650" s="52">
        <v>103.88</v>
      </c>
    </row>
    <row r="651" spans="2:3" x14ac:dyDescent="0.25">
      <c r="B651" s="55">
        <v>12.4</v>
      </c>
      <c r="C651" s="52">
        <v>96.74</v>
      </c>
    </row>
    <row r="652" spans="2:3" x14ac:dyDescent="0.25">
      <c r="B652" s="55">
        <v>12.4</v>
      </c>
      <c r="C652" s="52">
        <v>109.42</v>
      </c>
    </row>
    <row r="653" spans="2:3" x14ac:dyDescent="0.25">
      <c r="B653" s="55">
        <v>12.4</v>
      </c>
      <c r="C653" s="52">
        <v>90.66</v>
      </c>
    </row>
    <row r="654" spans="2:3" x14ac:dyDescent="0.25">
      <c r="B654" s="54">
        <v>12.5</v>
      </c>
      <c r="C654" s="50">
        <v>110.81</v>
      </c>
    </row>
    <row r="655" spans="2:3" x14ac:dyDescent="0.25">
      <c r="B655" s="55">
        <v>12.5</v>
      </c>
      <c r="C655" s="52">
        <v>105.61</v>
      </c>
    </row>
    <row r="656" spans="2:3" x14ac:dyDescent="0.25">
      <c r="B656" s="54">
        <v>12.5</v>
      </c>
      <c r="C656" s="50">
        <v>99.72</v>
      </c>
    </row>
    <row r="657" spans="2:3" x14ac:dyDescent="0.25">
      <c r="B657" s="55">
        <v>12.5</v>
      </c>
      <c r="C657" s="52">
        <v>100.55</v>
      </c>
    </row>
    <row r="658" spans="2:3" x14ac:dyDescent="0.25">
      <c r="B658" s="55">
        <v>12.6</v>
      </c>
      <c r="C658" s="52">
        <v>120.86</v>
      </c>
    </row>
    <row r="659" spans="2:3" x14ac:dyDescent="0.25">
      <c r="B659" s="55">
        <v>12.7</v>
      </c>
      <c r="C659" s="52">
        <v>88.57</v>
      </c>
    </row>
    <row r="660" spans="2:3" x14ac:dyDescent="0.25">
      <c r="B660" s="54">
        <v>12.7</v>
      </c>
      <c r="C660" s="50">
        <v>89.68</v>
      </c>
    </row>
    <row r="661" spans="2:3" x14ac:dyDescent="0.25">
      <c r="B661" s="55">
        <v>12.8</v>
      </c>
      <c r="C661" s="52">
        <v>91.79</v>
      </c>
    </row>
    <row r="662" spans="2:3" x14ac:dyDescent="0.25">
      <c r="B662" s="54">
        <v>13</v>
      </c>
      <c r="C662" s="50">
        <v>67.31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DDEF-0C5B-438C-925F-1806AE1C28B7}">
  <dimension ref="B3:H7"/>
  <sheetViews>
    <sheetView workbookViewId="0">
      <selection activeCell="L18" sqref="L18"/>
    </sheetView>
  </sheetViews>
  <sheetFormatPr defaultRowHeight="15" x14ac:dyDescent="0.25"/>
  <cols>
    <col min="2" max="2" width="15.85546875" customWidth="1"/>
    <col min="4" max="4" width="10" customWidth="1"/>
    <col min="5" max="5" width="10.7109375" customWidth="1"/>
    <col min="6" max="6" width="11.140625" customWidth="1"/>
    <col min="7" max="7" width="12.140625" customWidth="1"/>
    <col min="8" max="8" width="13.140625" customWidth="1"/>
  </cols>
  <sheetData>
    <row r="3" spans="2:8" ht="15.75" x14ac:dyDescent="0.25">
      <c r="B3" s="92" t="s">
        <v>1</v>
      </c>
      <c r="C3" s="58" t="s">
        <v>2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</row>
    <row r="4" spans="2:8" ht="15.75" x14ac:dyDescent="0.25">
      <c r="B4" s="93"/>
      <c r="C4" s="59"/>
      <c r="D4" s="59"/>
      <c r="E4" s="59"/>
      <c r="F4" s="59"/>
      <c r="G4" s="59"/>
      <c r="H4" s="60"/>
    </row>
    <row r="5" spans="2:8" ht="15.75" x14ac:dyDescent="0.25">
      <c r="B5" s="57" t="s">
        <v>9</v>
      </c>
      <c r="C5" s="56">
        <v>10543</v>
      </c>
      <c r="D5" s="56">
        <v>11458</v>
      </c>
      <c r="E5" s="56">
        <v>13520</v>
      </c>
      <c r="F5" s="56">
        <v>14023</v>
      </c>
      <c r="G5" s="56">
        <v>14983</v>
      </c>
      <c r="H5" s="56">
        <v>14763.899999999994</v>
      </c>
    </row>
    <row r="6" spans="2:8" ht="15.75" x14ac:dyDescent="0.25">
      <c r="B6" s="57" t="s">
        <v>10</v>
      </c>
      <c r="C6" s="56">
        <v>13855</v>
      </c>
      <c r="D6" s="56">
        <v>16052</v>
      </c>
      <c r="E6" s="56">
        <v>16797</v>
      </c>
      <c r="F6" s="56">
        <v>17582</v>
      </c>
      <c r="G6" s="56">
        <v>18216</v>
      </c>
      <c r="H6" s="56">
        <v>23042.73999999998</v>
      </c>
    </row>
    <row r="7" spans="2:8" ht="15.75" x14ac:dyDescent="0.25">
      <c r="B7" s="57" t="s">
        <v>11</v>
      </c>
      <c r="C7" s="56">
        <v>3002</v>
      </c>
      <c r="D7" s="56">
        <v>3769</v>
      </c>
      <c r="E7" s="56">
        <v>4230</v>
      </c>
      <c r="F7" s="56">
        <v>4341</v>
      </c>
      <c r="G7" s="56">
        <v>2713</v>
      </c>
      <c r="H7" s="56">
        <v>0</v>
      </c>
    </row>
  </sheetData>
  <mergeCells count="1"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B35B-0B1A-42FF-882D-C7341342E1C3}">
  <dimension ref="B3:H6"/>
  <sheetViews>
    <sheetView workbookViewId="0">
      <selection activeCell="B3" sqref="B3:H6"/>
    </sheetView>
  </sheetViews>
  <sheetFormatPr defaultRowHeight="15" x14ac:dyDescent="0.25"/>
  <cols>
    <col min="2" max="2" width="15.7109375" customWidth="1"/>
  </cols>
  <sheetData>
    <row r="3" spans="2:8" x14ac:dyDescent="0.25">
      <c r="B3" s="61"/>
      <c r="C3" s="56" t="s">
        <v>2</v>
      </c>
      <c r="D3" s="56" t="s">
        <v>3</v>
      </c>
      <c r="E3" s="56" t="s">
        <v>4</v>
      </c>
      <c r="F3" s="56" t="s">
        <v>5</v>
      </c>
      <c r="G3" s="56" t="s">
        <v>6</v>
      </c>
      <c r="H3" s="56" t="s">
        <v>7</v>
      </c>
    </row>
    <row r="4" spans="2:8" ht="15.75" x14ac:dyDescent="0.25">
      <c r="B4" s="57" t="s">
        <v>9</v>
      </c>
      <c r="C4" s="56">
        <v>10543</v>
      </c>
      <c r="D4" s="56">
        <v>11458</v>
      </c>
      <c r="E4" s="56">
        <v>13520</v>
      </c>
      <c r="F4" s="56">
        <v>14023</v>
      </c>
      <c r="G4" s="56">
        <v>14983</v>
      </c>
      <c r="H4" s="56">
        <v>14763.899999999991</v>
      </c>
    </row>
    <row r="5" spans="2:8" ht="15.75" x14ac:dyDescent="0.25">
      <c r="B5" s="57" t="s">
        <v>10</v>
      </c>
      <c r="C5" s="56">
        <v>13855</v>
      </c>
      <c r="D5" s="56">
        <v>16052</v>
      </c>
      <c r="E5" s="56">
        <v>16797</v>
      </c>
      <c r="F5" s="56">
        <v>17582</v>
      </c>
      <c r="G5" s="56">
        <v>18216</v>
      </c>
      <c r="H5" s="56">
        <v>24898.819999999996</v>
      </c>
    </row>
    <row r="6" spans="2:8" ht="15.75" x14ac:dyDescent="0.25">
      <c r="B6" s="57" t="s">
        <v>11</v>
      </c>
      <c r="C6" s="56">
        <v>3002</v>
      </c>
      <c r="D6" s="56">
        <v>3769</v>
      </c>
      <c r="E6" s="56">
        <v>4230</v>
      </c>
      <c r="F6" s="56">
        <v>4341</v>
      </c>
      <c r="G6" s="56">
        <v>2713</v>
      </c>
      <c r="H6" s="5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4828-D5D6-486F-A4FE-6672BEEB8126}">
  <dimension ref="A1:F149"/>
  <sheetViews>
    <sheetView workbookViewId="0">
      <selection activeCell="D3" sqref="D3"/>
    </sheetView>
  </sheetViews>
  <sheetFormatPr defaultRowHeight="15" x14ac:dyDescent="0.25"/>
  <cols>
    <col min="2" max="2" width="15.28515625" customWidth="1"/>
    <col min="3" max="3" width="17.7109375" customWidth="1"/>
    <col min="5" max="5" width="21.140625" customWidth="1"/>
    <col min="6" max="6" width="15.42578125" customWidth="1"/>
  </cols>
  <sheetData>
    <row r="1" spans="1:6" x14ac:dyDescent="0.25">
      <c r="A1" s="78" t="s">
        <v>18</v>
      </c>
      <c r="B1" s="79" t="s">
        <v>23</v>
      </c>
      <c r="C1" s="80" t="s">
        <v>21</v>
      </c>
      <c r="D1" s="81" t="s">
        <v>20</v>
      </c>
      <c r="E1" s="56" t="s">
        <v>24</v>
      </c>
      <c r="F1" s="82" t="s">
        <v>25</v>
      </c>
    </row>
    <row r="2" spans="1:6" x14ac:dyDescent="0.25">
      <c r="A2" s="62">
        <v>1</v>
      </c>
      <c r="B2" s="63">
        <f>COUNTIFS(DATA!D:D,"nourriture",DATA!A:A,A2)</f>
        <v>5</v>
      </c>
      <c r="C2" s="74" t="str">
        <f>DATA!D2</f>
        <v>nourriture</v>
      </c>
      <c r="D2" s="68">
        <f>SUMIFS(DATA!C:C,DATA!D:D,"nourriture",DATA!A:A,A2)</f>
        <v>233.41</v>
      </c>
      <c r="E2" s="72">
        <f xml:space="preserve"> B2+B3</f>
        <v>9</v>
      </c>
      <c r="F2" s="83">
        <f>D2+D3</f>
        <v>636.23</v>
      </c>
    </row>
    <row r="3" spans="1:6" x14ac:dyDescent="0.25">
      <c r="A3" s="64">
        <v>1</v>
      </c>
      <c r="B3" s="65">
        <f>COUNTIFS(DATA!D:D,"bien de conso.",DATA!A:A,A3)</f>
        <v>4</v>
      </c>
      <c r="C3" s="75" t="str">
        <f>DATA!D3</f>
        <v>bien de conso.</v>
      </c>
      <c r="D3" s="73">
        <f>SUMIFS(DATA!C:C,DATA!D:D,"bien de conso.",DATA!A:A,A3)+SUMIFS(DATA!C:C,DATA!D:D,"bien de conso.",DATA!A:A,A3)</f>
        <v>402.82</v>
      </c>
      <c r="E3" s="71"/>
      <c r="F3" s="69"/>
    </row>
    <row r="4" spans="1:6" x14ac:dyDescent="0.25">
      <c r="A4" s="66">
        <v>2</v>
      </c>
      <c r="B4" s="67">
        <f>COUNTIFS(DATA!D:D,"nourriture",DATA!A:A,A4)</f>
        <v>10</v>
      </c>
      <c r="C4" s="76" t="s">
        <v>10</v>
      </c>
      <c r="D4" s="67">
        <f>SUMIFS(DATA!C:C,DATA!D:D,"nourriture",DATA!A:A,A4)</f>
        <v>728.97</v>
      </c>
      <c r="E4" s="70">
        <f xml:space="preserve"> B4+B5</f>
        <v>12</v>
      </c>
      <c r="F4" s="83">
        <f>D4+D5</f>
        <v>871.63</v>
      </c>
    </row>
    <row r="5" spans="1:6" x14ac:dyDescent="0.25">
      <c r="A5" s="64">
        <v>2</v>
      </c>
      <c r="B5" s="65">
        <f>COUNTIFS(DATA!D:D,"bien de conso.",DATA!A:A,A5)</f>
        <v>2</v>
      </c>
      <c r="C5" s="75" t="s">
        <v>22</v>
      </c>
      <c r="D5" s="65">
        <f>SUMIFS(DATA!C:C,DATA!D:D,"bien de conso.",DATA!A:A,A5)</f>
        <v>142.66</v>
      </c>
      <c r="E5" s="71"/>
      <c r="F5" s="69"/>
    </row>
    <row r="6" spans="1:6" x14ac:dyDescent="0.25">
      <c r="A6" s="62">
        <v>3</v>
      </c>
      <c r="B6" s="63">
        <f>COUNTIFS(DATA!D:D,"nourriture",DATA!A:A,A6)</f>
        <v>4</v>
      </c>
      <c r="C6" s="74" t="s">
        <v>10</v>
      </c>
      <c r="D6" s="63">
        <f>SUMIFS(DATA!C:C,DATA!D:D,"nourriture",DATA!A:A,A6)</f>
        <v>275.13</v>
      </c>
      <c r="E6" s="72">
        <f xml:space="preserve"> B6+B7</f>
        <v>9</v>
      </c>
      <c r="F6" s="83">
        <f t="shared" ref="F6" si="0">D6+D7</f>
        <v>635.75</v>
      </c>
    </row>
    <row r="7" spans="1:6" x14ac:dyDescent="0.25">
      <c r="A7" s="64">
        <v>3</v>
      </c>
      <c r="B7" s="65">
        <f>COUNTIFS(DATA!D:D,"bien de conso.",DATA!A:A,A7)</f>
        <v>5</v>
      </c>
      <c r="C7" s="75" t="s">
        <v>22</v>
      </c>
      <c r="D7" s="65">
        <f>SUMIFS(DATA!C:C,DATA!D:D,"bien de conso.",DATA!A:A,A7)</f>
        <v>360.62</v>
      </c>
      <c r="E7" s="71"/>
      <c r="F7" s="69"/>
    </row>
    <row r="8" spans="1:6" x14ac:dyDescent="0.25">
      <c r="A8" s="62">
        <v>4</v>
      </c>
      <c r="B8" s="63">
        <f>COUNTIFS(DATA!D:D,"nourriture",DATA!A:A,A8)</f>
        <v>4</v>
      </c>
      <c r="C8" s="74" t="s">
        <v>10</v>
      </c>
      <c r="D8" s="63">
        <f>SUMIFS(DATA!C:C,DATA!D:D,"nourriture",DATA!A:A,A8)</f>
        <v>272.82</v>
      </c>
      <c r="E8" s="72">
        <f t="shared" ref="E8:E64" si="1" xml:space="preserve"> B8+B9</f>
        <v>6</v>
      </c>
      <c r="F8" s="83">
        <f t="shared" ref="F8" si="2">D8+D9</f>
        <v>411.65999999999997</v>
      </c>
    </row>
    <row r="9" spans="1:6" x14ac:dyDescent="0.25">
      <c r="A9" s="64">
        <v>4</v>
      </c>
      <c r="B9" s="65">
        <f>COUNTIFS(DATA!D:D,"bien de conso.",DATA!A:A,A9)</f>
        <v>2</v>
      </c>
      <c r="C9" s="75" t="s">
        <v>22</v>
      </c>
      <c r="D9" s="65">
        <f>SUMIFS(DATA!C:C,DATA!D:D,"bien de conso.",DATA!A:A,A9)</f>
        <v>138.84</v>
      </c>
      <c r="E9" s="71"/>
      <c r="F9" s="69"/>
    </row>
    <row r="10" spans="1:6" x14ac:dyDescent="0.25">
      <c r="A10" s="66">
        <v>5</v>
      </c>
      <c r="B10" s="67">
        <f>COUNTIFS(DATA!D:D,"nourriture",DATA!A:A,A10)</f>
        <v>10</v>
      </c>
      <c r="C10" s="76" t="s">
        <v>10</v>
      </c>
      <c r="D10" s="67">
        <f>SUMIFS(DATA!C:C,DATA!D:D,"nourriture",DATA!A:A,A10)</f>
        <v>580.52</v>
      </c>
      <c r="E10" s="72">
        <f t="shared" ref="E10" si="3" xml:space="preserve"> B10+B11</f>
        <v>13</v>
      </c>
      <c r="F10" s="83">
        <f t="shared" ref="F10" si="4">D10+D11</f>
        <v>743.66</v>
      </c>
    </row>
    <row r="11" spans="1:6" x14ac:dyDescent="0.25">
      <c r="A11" s="66">
        <v>5</v>
      </c>
      <c r="B11" s="67">
        <f>COUNTIFS(DATA!D:D,"bien de conso.",DATA!A:A,A11)</f>
        <v>3</v>
      </c>
      <c r="C11" s="77" t="s">
        <v>22</v>
      </c>
      <c r="D11" s="67">
        <f>SUMIFS(DATA!C:C,DATA!D:D,"bien de conso.",DATA!A:A,A11)</f>
        <v>163.14000000000001</v>
      </c>
      <c r="E11" s="71"/>
      <c r="F11" s="69"/>
    </row>
    <row r="12" spans="1:6" x14ac:dyDescent="0.25">
      <c r="A12" s="66">
        <v>6</v>
      </c>
      <c r="B12" s="67">
        <f>COUNTIFS(DATA!D:D,"nourriture",DATA!A:A,A12)</f>
        <v>4</v>
      </c>
      <c r="C12" s="77" t="str">
        <f>DATA!D13</f>
        <v>nourriture</v>
      </c>
      <c r="D12" s="67">
        <f>SUMIFS(DATA!C:C,DATA!D:D,"nourriture",DATA!A:A,A12)</f>
        <v>248.14</v>
      </c>
      <c r="E12" s="70">
        <f t="shared" ref="E12" si="5" xml:space="preserve"> B12+B13</f>
        <v>10</v>
      </c>
      <c r="F12" s="83">
        <f t="shared" ref="F12" si="6">D12+D13</f>
        <v>586.77</v>
      </c>
    </row>
    <row r="13" spans="1:6" x14ac:dyDescent="0.25">
      <c r="A13" s="66">
        <v>6</v>
      </c>
      <c r="B13" s="67">
        <f>COUNTIFS(DATA!D:D,"bien de conso.",DATA!A:A,A13)</f>
        <v>6</v>
      </c>
      <c r="C13" s="76" t="str">
        <f>DATA!D12</f>
        <v>bien de conso.</v>
      </c>
      <c r="D13" s="67">
        <f>SUMIFS(DATA!C:C,DATA!D:D,"bien de conso.",DATA!A:A,A13)</f>
        <v>338.63</v>
      </c>
      <c r="E13" s="71"/>
      <c r="F13" s="69"/>
    </row>
    <row r="14" spans="1:6" x14ac:dyDescent="0.25">
      <c r="A14" s="66">
        <v>7</v>
      </c>
      <c r="B14" s="67">
        <f>COUNTIFS(DATA!D:D,"nourriture",DATA!A:A,A14)</f>
        <v>8</v>
      </c>
      <c r="C14" s="76" t="s">
        <v>10</v>
      </c>
      <c r="D14" s="67">
        <f>SUMIFS(DATA!C:C,DATA!D:D,"nourriture",DATA!A:A,A14)</f>
        <v>320.99</v>
      </c>
      <c r="E14" s="72">
        <f t="shared" ref="E14" si="7" xml:space="preserve"> B14+B15</f>
        <v>16</v>
      </c>
      <c r="F14" s="83">
        <f t="shared" ref="F14" si="8">D14+D15</f>
        <v>857.26</v>
      </c>
    </row>
    <row r="15" spans="1:6" x14ac:dyDescent="0.25">
      <c r="A15" s="66">
        <v>7</v>
      </c>
      <c r="B15" s="67">
        <f>COUNTIFS(DATA!D:D,"bien de conso.",DATA!A:A,A15)</f>
        <v>8</v>
      </c>
      <c r="C15" s="77" t="s">
        <v>22</v>
      </c>
      <c r="D15" s="67">
        <f>SUMIFS(DATA!C:C,DATA!D:D,"bien de conso.",DATA!A:A,A15)</f>
        <v>536.27</v>
      </c>
      <c r="E15" s="71"/>
      <c r="F15" s="69"/>
    </row>
    <row r="16" spans="1:6" x14ac:dyDescent="0.25">
      <c r="A16" s="66">
        <v>8</v>
      </c>
      <c r="B16" s="67">
        <f>COUNTIFS(DATA!D:D,"nourriture",DATA!A:A,A16)</f>
        <v>7</v>
      </c>
      <c r="C16" s="76" t="s">
        <v>10</v>
      </c>
      <c r="D16" s="67">
        <f>SUMIFS(DATA!C:C,DATA!D:D,"nourriture",DATA!A:A,A16)</f>
        <v>373.76</v>
      </c>
      <c r="E16" s="72">
        <f t="shared" si="1"/>
        <v>9</v>
      </c>
      <c r="F16" s="83">
        <f t="shared" ref="F16" si="9">D16+D17</f>
        <v>509.90999999999997</v>
      </c>
    </row>
    <row r="17" spans="1:6" x14ac:dyDescent="0.25">
      <c r="A17" s="66">
        <v>8</v>
      </c>
      <c r="B17" s="67">
        <f>COUNTIFS(DATA!D:D,"bien de conso.",DATA!A:A,A17)</f>
        <v>2</v>
      </c>
      <c r="C17" s="77" t="s">
        <v>22</v>
      </c>
      <c r="D17" s="67">
        <f>SUMIFS(DATA!C:C,DATA!D:D,"bien de conso.",DATA!A:A,A17)</f>
        <v>136.15</v>
      </c>
      <c r="E17" s="71"/>
      <c r="F17" s="69"/>
    </row>
    <row r="18" spans="1:6" x14ac:dyDescent="0.25">
      <c r="A18" s="66">
        <v>9</v>
      </c>
      <c r="B18" s="67">
        <f>COUNTIFS(DATA!D:D,"nourriture",DATA!A:A,A18)</f>
        <v>11</v>
      </c>
      <c r="C18" s="76" t="s">
        <v>10</v>
      </c>
      <c r="D18" s="67">
        <f>SUMIFS(DATA!C:C,DATA!D:D,"nourriture",DATA!A:A,A18)</f>
        <v>608.83999999999992</v>
      </c>
      <c r="E18" s="72">
        <f t="shared" ref="E18" si="10" xml:space="preserve"> B18+B19</f>
        <v>16</v>
      </c>
      <c r="F18" s="83">
        <f t="shared" ref="F18" si="11">D18+D19</f>
        <v>882.23</v>
      </c>
    </row>
    <row r="19" spans="1:6" x14ac:dyDescent="0.25">
      <c r="A19" s="66">
        <v>9</v>
      </c>
      <c r="B19" s="67">
        <f>COUNTIFS(DATA!D:D,"bien de conso.",DATA!A:A,A19)</f>
        <v>5</v>
      </c>
      <c r="C19" s="77" t="s">
        <v>22</v>
      </c>
      <c r="D19" s="67">
        <f>SUMIFS(DATA!C:C,DATA!D:D,"bien de conso.",DATA!A:A,A19)</f>
        <v>273.39000000000004</v>
      </c>
      <c r="E19" s="71"/>
      <c r="F19" s="69"/>
    </row>
    <row r="20" spans="1:6" x14ac:dyDescent="0.25">
      <c r="A20" s="66">
        <v>10</v>
      </c>
      <c r="B20" s="67">
        <f>COUNTIFS(DATA!D:D,"nourriture",DATA!A:A,A20)</f>
        <v>10</v>
      </c>
      <c r="C20" s="76" t="s">
        <v>10</v>
      </c>
      <c r="D20" s="67">
        <f>SUMIFS(DATA!C:C,DATA!D:D,"nourriture",DATA!A:A,A20)</f>
        <v>523.8900000000001</v>
      </c>
      <c r="E20" s="70">
        <f t="shared" ref="E20" si="12" xml:space="preserve"> B20+B21</f>
        <v>15</v>
      </c>
      <c r="F20" s="83">
        <f t="shared" ref="F20" si="13">D20+D21</f>
        <v>747.67000000000007</v>
      </c>
    </row>
    <row r="21" spans="1:6" x14ac:dyDescent="0.25">
      <c r="A21" s="66">
        <v>10</v>
      </c>
      <c r="B21" s="67">
        <f>COUNTIFS(DATA!D:D,"bien de conso.",DATA!A:A,A21)</f>
        <v>5</v>
      </c>
      <c r="C21" s="77" t="s">
        <v>22</v>
      </c>
      <c r="D21" s="67">
        <f>SUMIFS(DATA!C:C,DATA!D:D,"bien de conso.",DATA!A:A,A21)</f>
        <v>223.78</v>
      </c>
      <c r="E21" s="71"/>
      <c r="F21" s="69"/>
    </row>
    <row r="22" spans="1:6" x14ac:dyDescent="0.25">
      <c r="A22" s="66">
        <v>11</v>
      </c>
      <c r="B22" s="67">
        <f>COUNTIFS(DATA!D:D,"nourriture",DATA!A:A,A22)</f>
        <v>2</v>
      </c>
      <c r="C22" s="77" t="str">
        <f>DATA!D23</f>
        <v>nourriture</v>
      </c>
      <c r="D22" s="67">
        <f>SUMIFS(DATA!C:C,DATA!D:D,"nourriture",DATA!A:A,A22)</f>
        <v>99.86</v>
      </c>
      <c r="E22" s="72">
        <f t="shared" ref="E22" si="14" xml:space="preserve"> B22+B23</f>
        <v>4</v>
      </c>
      <c r="F22" s="83">
        <f t="shared" ref="F22" si="15">D22+D23</f>
        <v>199.72</v>
      </c>
    </row>
    <row r="23" spans="1:6" x14ac:dyDescent="0.25">
      <c r="A23" s="66">
        <v>11</v>
      </c>
      <c r="B23" s="67">
        <f>COUNTIFS(DATA!D:D,"nourriture",DATA!A:A,A23)</f>
        <v>2</v>
      </c>
      <c r="C23" s="76" t="str">
        <f>DATA!D22</f>
        <v>nourriture</v>
      </c>
      <c r="D23" s="67">
        <f>SUMIFS(DATA!C:C,DATA!D:D,"nourriture",DATA!A:A,A23)</f>
        <v>99.86</v>
      </c>
      <c r="E23" s="71"/>
      <c r="F23" s="69"/>
    </row>
    <row r="24" spans="1:6" x14ac:dyDescent="0.25">
      <c r="A24" s="66">
        <v>12</v>
      </c>
      <c r="B24" s="67">
        <f>COUNTIFS(DATA!D:D,"nourriture",DATA!A:A,A24)</f>
        <v>5</v>
      </c>
      <c r="C24" s="76" t="s">
        <v>10</v>
      </c>
      <c r="D24" s="67">
        <f>SUMIFS(DATA!C:C,DATA!D:D,"nourriture",DATA!A:A,A24)</f>
        <v>260.83</v>
      </c>
      <c r="E24" s="72">
        <f t="shared" si="1"/>
        <v>8</v>
      </c>
      <c r="F24" s="83">
        <f t="shared" ref="F24" si="16">D24+D25</f>
        <v>443.67999999999995</v>
      </c>
    </row>
    <row r="25" spans="1:6" x14ac:dyDescent="0.25">
      <c r="A25" s="66">
        <v>12</v>
      </c>
      <c r="B25" s="67">
        <f>COUNTIFS(DATA!D:D,"bien de conso.",DATA!A:A,A25)</f>
        <v>3</v>
      </c>
      <c r="C25" s="77" t="s">
        <v>22</v>
      </c>
      <c r="D25" s="67">
        <f>SUMIFS(DATA!C:C,DATA!D:D,"bien de conso.",DATA!A:A,A25)</f>
        <v>182.85</v>
      </c>
      <c r="E25" s="71"/>
      <c r="F25" s="69"/>
    </row>
    <row r="26" spans="1:6" x14ac:dyDescent="0.25">
      <c r="A26" s="66">
        <v>13</v>
      </c>
      <c r="B26" s="67">
        <f>COUNTIFS(DATA!D:D,"nourriture",DATA!A:A,A26)</f>
        <v>7</v>
      </c>
      <c r="C26" s="76" t="s">
        <v>10</v>
      </c>
      <c r="D26" s="67">
        <f>SUMIFS(DATA!C:C,DATA!D:D,"nourriture",DATA!A:A,A26)</f>
        <v>311.83</v>
      </c>
      <c r="E26" s="72">
        <f t="shared" ref="E26" si="17" xml:space="preserve"> B26+B27</f>
        <v>11</v>
      </c>
      <c r="F26" s="83">
        <f t="shared" ref="F26" si="18">D26+D27</f>
        <v>596.4</v>
      </c>
    </row>
    <row r="27" spans="1:6" x14ac:dyDescent="0.25">
      <c r="A27" s="66">
        <v>13</v>
      </c>
      <c r="B27" s="67">
        <f>COUNTIFS(DATA!D:D,"bien de conso.",DATA!A:A,A27)</f>
        <v>4</v>
      </c>
      <c r="C27" s="77" t="s">
        <v>22</v>
      </c>
      <c r="D27" s="67">
        <f>SUMIFS(DATA!C:C,DATA!D:D,"bien de conso.",DATA!A:A,A27)</f>
        <v>284.57</v>
      </c>
      <c r="E27" s="71"/>
      <c r="F27" s="69"/>
    </row>
    <row r="28" spans="1:6" x14ac:dyDescent="0.25">
      <c r="A28" s="66">
        <v>14</v>
      </c>
      <c r="B28" s="67">
        <f>COUNTIFS(DATA!D:D,"nourriture",DATA!A:A,A28)</f>
        <v>10</v>
      </c>
      <c r="C28" s="76" t="s">
        <v>10</v>
      </c>
      <c r="D28" s="67">
        <f>SUMIFS(DATA!C:C,DATA!D:D,"nourriture",DATA!A:A,A28)</f>
        <v>612.15000000000009</v>
      </c>
      <c r="E28" s="70">
        <f t="shared" ref="E28" si="19" xml:space="preserve"> B28+B29</f>
        <v>14</v>
      </c>
      <c r="F28" s="83">
        <f t="shared" ref="F28" si="20">D28+D29</f>
        <v>885.93000000000006</v>
      </c>
    </row>
    <row r="29" spans="1:6" x14ac:dyDescent="0.25">
      <c r="A29" s="66">
        <v>14</v>
      </c>
      <c r="B29" s="67">
        <f>COUNTIFS(DATA!D:D,"bien de conso.",DATA!A:A,A29)</f>
        <v>4</v>
      </c>
      <c r="C29" s="77" t="s">
        <v>22</v>
      </c>
      <c r="D29" s="67">
        <f>SUMIFS(DATA!C:C,DATA!D:D,"bien de conso.",DATA!A:A,A29)</f>
        <v>273.77999999999997</v>
      </c>
      <c r="E29" s="71"/>
      <c r="F29" s="69"/>
    </row>
    <row r="30" spans="1:6" x14ac:dyDescent="0.25">
      <c r="A30" s="66">
        <v>15</v>
      </c>
      <c r="B30" s="67">
        <f>COUNTIFS(DATA!D:D,"nourriture",DATA!A:A,A30)</f>
        <v>13</v>
      </c>
      <c r="C30" s="76" t="s">
        <v>10</v>
      </c>
      <c r="D30" s="67">
        <f>SUMIFS(DATA!C:C,DATA!D:D,"nourriture",DATA!A:A,A30)</f>
        <v>872.34</v>
      </c>
      <c r="E30" s="72">
        <f t="shared" ref="E30" si="21" xml:space="preserve"> B30+B31</f>
        <v>16</v>
      </c>
      <c r="F30" s="83">
        <f t="shared" ref="F30" si="22">D30+D31</f>
        <v>1063</v>
      </c>
    </row>
    <row r="31" spans="1:6" x14ac:dyDescent="0.25">
      <c r="A31" s="66">
        <v>15</v>
      </c>
      <c r="B31" s="67">
        <f>COUNTIFS(DATA!D:D,"bien de conso.",DATA!A:A,A31)</f>
        <v>3</v>
      </c>
      <c r="C31" s="77" t="s">
        <v>22</v>
      </c>
      <c r="D31" s="67">
        <f>SUMIFS(DATA!C:C,DATA!D:D,"bien de conso.",DATA!A:A,A31)</f>
        <v>190.66000000000003</v>
      </c>
      <c r="E31" s="71"/>
      <c r="F31" s="69"/>
    </row>
    <row r="32" spans="1:6" x14ac:dyDescent="0.25">
      <c r="A32" s="66">
        <v>16</v>
      </c>
      <c r="B32" s="67">
        <f>COUNTIFS(DATA!D:D,"nourriture",DATA!A:A,A32)</f>
        <v>8</v>
      </c>
      <c r="C32" s="77" t="str">
        <f>DATA!D33</f>
        <v>nourriture</v>
      </c>
      <c r="D32" s="67">
        <f>SUMIFS(DATA!C:C,DATA!D:D,"nourriture",DATA!A:A,A32)</f>
        <v>588.88</v>
      </c>
      <c r="E32" s="72">
        <f t="shared" si="1"/>
        <v>14</v>
      </c>
      <c r="F32" s="83">
        <f t="shared" ref="F32" si="23">D32+D33</f>
        <v>967.04000000000008</v>
      </c>
    </row>
    <row r="33" spans="1:6" x14ac:dyDescent="0.25">
      <c r="A33" s="66">
        <v>16</v>
      </c>
      <c r="B33" s="67">
        <f>COUNTIFS(DATA!D:D,"bien de conso.",DATA!A:A,A33)</f>
        <v>6</v>
      </c>
      <c r="C33" s="76" t="str">
        <f>DATA!D32</f>
        <v>bien de conso.</v>
      </c>
      <c r="D33" s="67">
        <f>SUMIFS(DATA!C:C,DATA!D:D,"bien de conso.",DATA!A:A,A33)</f>
        <v>378.16000000000008</v>
      </c>
      <c r="E33" s="71"/>
      <c r="F33" s="69"/>
    </row>
    <row r="34" spans="1:6" x14ac:dyDescent="0.25">
      <c r="A34" s="66">
        <v>17</v>
      </c>
      <c r="B34" s="67">
        <f>COUNTIFS(DATA!D:D,"nourriture",DATA!A:A,A34)</f>
        <v>13</v>
      </c>
      <c r="C34" s="76" t="s">
        <v>10</v>
      </c>
      <c r="D34" s="67">
        <f>SUMIFS(DATA!C:C,DATA!D:D,"nourriture",DATA!A:A,A34)</f>
        <v>783.24999999999989</v>
      </c>
      <c r="E34" s="72">
        <f t="shared" ref="E34" si="24" xml:space="preserve"> B34+B35</f>
        <v>16</v>
      </c>
      <c r="F34" s="83">
        <f t="shared" ref="F34" si="25">D34+D35</f>
        <v>908.8599999999999</v>
      </c>
    </row>
    <row r="35" spans="1:6" x14ac:dyDescent="0.25">
      <c r="A35" s="66">
        <v>17</v>
      </c>
      <c r="B35" s="67">
        <f>COUNTIFS(DATA!D:D,"bien de conso.",DATA!A:A,A35)</f>
        <v>3</v>
      </c>
      <c r="C35" s="77" t="s">
        <v>22</v>
      </c>
      <c r="D35" s="67">
        <f>SUMIFS(DATA!C:C,DATA!D:D,"bien de conso.",DATA!A:A,A35)</f>
        <v>125.60999999999999</v>
      </c>
      <c r="E35" s="71"/>
      <c r="F35" s="69"/>
    </row>
    <row r="36" spans="1:6" x14ac:dyDescent="0.25">
      <c r="A36" s="66">
        <v>18</v>
      </c>
      <c r="B36" s="67">
        <f>COUNTIFS(DATA!D:D,"nourriture",DATA!A:A,A36)</f>
        <v>7</v>
      </c>
      <c r="C36" s="76" t="s">
        <v>10</v>
      </c>
      <c r="D36" s="67">
        <f>SUMIFS(DATA!C:C,DATA!D:D,"nourriture",DATA!A:A,A36)</f>
        <v>483.06</v>
      </c>
      <c r="E36" s="70">
        <f t="shared" ref="E36" si="26" xml:space="preserve"> B36+B37</f>
        <v>15</v>
      </c>
      <c r="F36" s="83">
        <f t="shared" ref="F36" si="27">D36+D37</f>
        <v>1014.25</v>
      </c>
    </row>
    <row r="37" spans="1:6" x14ac:dyDescent="0.25">
      <c r="A37" s="66">
        <v>18</v>
      </c>
      <c r="B37" s="67">
        <f>COUNTIFS(DATA!D:D,"bien de conso.",DATA!A:A,A37)</f>
        <v>8</v>
      </c>
      <c r="C37" s="77" t="s">
        <v>22</v>
      </c>
      <c r="D37" s="67">
        <f>SUMIFS(DATA!C:C,DATA!D:D,"bien de conso.",DATA!A:A,A37)</f>
        <v>531.19000000000005</v>
      </c>
      <c r="E37" s="71"/>
      <c r="F37" s="69"/>
    </row>
    <row r="38" spans="1:6" x14ac:dyDescent="0.25">
      <c r="A38" s="66">
        <v>19</v>
      </c>
      <c r="B38" s="67">
        <f>COUNTIFS(DATA!D:D,"nourriture",DATA!A:A,A38)</f>
        <v>11</v>
      </c>
      <c r="C38" s="76" t="s">
        <v>10</v>
      </c>
      <c r="D38" s="67">
        <f>SUMIFS(DATA!C:C,DATA!D:D,"nourriture",DATA!A:A,A38)</f>
        <v>531.19000000000005</v>
      </c>
      <c r="E38" s="72">
        <f t="shared" ref="E38" si="28" xml:space="preserve"> B38+B39</f>
        <v>14</v>
      </c>
      <c r="F38" s="83">
        <f t="shared" ref="F38" si="29">D38+D39</f>
        <v>701.03000000000009</v>
      </c>
    </row>
    <row r="39" spans="1:6" x14ac:dyDescent="0.25">
      <c r="A39" s="66">
        <v>19</v>
      </c>
      <c r="B39" s="67">
        <f>COUNTIFS(DATA!D:D,"bien de conso.",DATA!A:A,A39)</f>
        <v>3</v>
      </c>
      <c r="C39" s="77" t="s">
        <v>22</v>
      </c>
      <c r="D39" s="67">
        <f>SUMIFS(DATA!C:C,DATA!D:D,"bien de conso.",DATA!A:A,A39)</f>
        <v>169.84</v>
      </c>
      <c r="E39" s="71"/>
      <c r="F39" s="69"/>
    </row>
    <row r="40" spans="1:6" x14ac:dyDescent="0.25">
      <c r="A40" s="66">
        <v>20</v>
      </c>
      <c r="B40" s="67">
        <f>COUNTIFS(DATA!D:D,"nourriture",DATA!A:A,A40)</f>
        <v>12</v>
      </c>
      <c r="C40" s="76" t="s">
        <v>10</v>
      </c>
      <c r="D40" s="67">
        <f>SUMIFS(DATA!C:C,DATA!D:D,"nourriture",DATA!A:A,A40)</f>
        <v>779.15000000000009</v>
      </c>
      <c r="E40" s="72">
        <f t="shared" si="1"/>
        <v>18</v>
      </c>
      <c r="F40" s="83">
        <f t="shared" ref="F40" si="30">D40+D41</f>
        <v>1147.95</v>
      </c>
    </row>
    <row r="41" spans="1:6" x14ac:dyDescent="0.25">
      <c r="A41" s="66">
        <v>20</v>
      </c>
      <c r="B41" s="67">
        <f>COUNTIFS(DATA!D:D,"bien de conso.",DATA!A:A,A41)</f>
        <v>6</v>
      </c>
      <c r="C41" s="77" t="s">
        <v>22</v>
      </c>
      <c r="D41" s="67">
        <f>SUMIFS(DATA!C:C,DATA!D:D,"bien de conso.",DATA!A:A,A41)</f>
        <v>368.8</v>
      </c>
      <c r="E41" s="71"/>
      <c r="F41" s="69"/>
    </row>
    <row r="42" spans="1:6" x14ac:dyDescent="0.25">
      <c r="A42" s="66">
        <v>21</v>
      </c>
      <c r="B42" s="67">
        <f>COUNTIFS(DATA!D:D,"nourriture",DATA!A:A,A42)</f>
        <v>10</v>
      </c>
      <c r="C42" s="77" t="str">
        <f>DATA!D43</f>
        <v>nourriture</v>
      </c>
      <c r="D42" s="67">
        <f>SUMIFS(DATA!C:C,DATA!D:D,"nourriture",DATA!A:A,A42)</f>
        <v>573.63</v>
      </c>
      <c r="E42" s="72">
        <f t="shared" ref="E42" si="31" xml:space="preserve"> B42+B43</f>
        <v>20</v>
      </c>
      <c r="F42" s="83">
        <f t="shared" ref="F42" si="32">D42+D43</f>
        <v>1147.26</v>
      </c>
    </row>
    <row r="43" spans="1:6" x14ac:dyDescent="0.25">
      <c r="A43" s="66">
        <v>21</v>
      </c>
      <c r="B43" s="67">
        <f>COUNTIFS(DATA!D:D,"nourriture",DATA!A:A,A43)</f>
        <v>10</v>
      </c>
      <c r="C43" s="76" t="str">
        <f>DATA!D42</f>
        <v>nourriture</v>
      </c>
      <c r="D43" s="67">
        <f>SUMIFS(DATA!C:C,DATA!D:D,"nourriture",DATA!A:A,A43)</f>
        <v>573.63</v>
      </c>
      <c r="E43" s="71"/>
      <c r="F43" s="69"/>
    </row>
    <row r="44" spans="1:6" x14ac:dyDescent="0.25">
      <c r="A44" s="66">
        <v>22</v>
      </c>
      <c r="B44" s="67">
        <f>COUNTIFS(DATA!D:D,"nourriture",DATA!A:A,A44)</f>
        <v>10</v>
      </c>
      <c r="C44" s="76" t="s">
        <v>10</v>
      </c>
      <c r="D44" s="67">
        <f>SUMIFS(DATA!C:C,DATA!D:D,"nourriture",DATA!A:A,A44)</f>
        <v>743.32999999999993</v>
      </c>
      <c r="E44" s="70">
        <f t="shared" ref="E44" si="33" xml:space="preserve"> B44+B45</f>
        <v>15</v>
      </c>
      <c r="F44" s="83">
        <f t="shared" ref="F44" si="34">D44+D45</f>
        <v>1034.6999999999998</v>
      </c>
    </row>
    <row r="45" spans="1:6" x14ac:dyDescent="0.25">
      <c r="A45" s="66">
        <v>22</v>
      </c>
      <c r="B45" s="67">
        <f>COUNTIFS(DATA!D:D,"bien de conso.",DATA!A:A,A45)</f>
        <v>5</v>
      </c>
      <c r="C45" s="77" t="s">
        <v>22</v>
      </c>
      <c r="D45" s="67">
        <f>SUMIFS(DATA!C:C,DATA!D:D,"bien de conso.",DATA!A:A,A45)</f>
        <v>291.37</v>
      </c>
      <c r="E45" s="71"/>
      <c r="F45" s="69"/>
    </row>
    <row r="46" spans="1:6" x14ac:dyDescent="0.25">
      <c r="A46" s="66">
        <v>23</v>
      </c>
      <c r="B46" s="67">
        <f>COUNTIFS(DATA!D:D,"nourriture",DATA!A:A,A46)</f>
        <v>7</v>
      </c>
      <c r="C46" s="76" t="s">
        <v>10</v>
      </c>
      <c r="D46" s="67">
        <f>SUMIFS(DATA!C:C,DATA!D:D,"nourriture",DATA!A:A,A46)</f>
        <v>415.29999999999995</v>
      </c>
      <c r="E46" s="72">
        <f t="shared" ref="E46" si="35" xml:space="preserve"> B46+B47</f>
        <v>15</v>
      </c>
      <c r="F46" s="83">
        <f t="shared" ref="F46" si="36">D46+D47</f>
        <v>834.14</v>
      </c>
    </row>
    <row r="47" spans="1:6" x14ac:dyDescent="0.25">
      <c r="A47" s="66">
        <v>23</v>
      </c>
      <c r="B47" s="67">
        <f>COUNTIFS(DATA!D:D,"bien de conso.",DATA!A:A,A47)</f>
        <v>8</v>
      </c>
      <c r="C47" s="77" t="s">
        <v>22</v>
      </c>
      <c r="D47" s="67">
        <f>SUMIFS(DATA!C:C,DATA!D:D,"bien de conso.",DATA!A:A,A47)</f>
        <v>418.84000000000003</v>
      </c>
      <c r="E47" s="71"/>
      <c r="F47" s="69"/>
    </row>
    <row r="48" spans="1:6" x14ac:dyDescent="0.25">
      <c r="A48" s="66">
        <v>24</v>
      </c>
      <c r="B48" s="67">
        <f>COUNTIFS(DATA!D:D,"nourriture",DATA!A:A,A48)</f>
        <v>14</v>
      </c>
      <c r="C48" s="76" t="s">
        <v>10</v>
      </c>
      <c r="D48" s="67">
        <f>SUMIFS(DATA!C:C,DATA!D:D,"nourriture",DATA!A:A,A48)</f>
        <v>878.62</v>
      </c>
      <c r="E48" s="72">
        <f t="shared" si="1"/>
        <v>24</v>
      </c>
      <c r="F48" s="83">
        <f t="shared" ref="F48" si="37">D48+D49</f>
        <v>1510.33</v>
      </c>
    </row>
    <row r="49" spans="1:6" x14ac:dyDescent="0.25">
      <c r="A49" s="66">
        <v>24</v>
      </c>
      <c r="B49" s="67">
        <f>COUNTIFS(DATA!D:D,"bien de conso.",DATA!A:A,A49)</f>
        <v>10</v>
      </c>
      <c r="C49" s="77" t="s">
        <v>22</v>
      </c>
      <c r="D49" s="67">
        <f>SUMIFS(DATA!C:C,DATA!D:D,"bien de conso.",DATA!A:A,A49)</f>
        <v>631.71</v>
      </c>
      <c r="E49" s="71"/>
      <c r="F49" s="69"/>
    </row>
    <row r="50" spans="1:6" x14ac:dyDescent="0.25">
      <c r="A50" s="66">
        <v>25</v>
      </c>
      <c r="B50" s="67">
        <f>COUNTIFS(DATA!D:D,"nourriture",DATA!A:A,A50)</f>
        <v>18</v>
      </c>
      <c r="C50" s="76" t="s">
        <v>10</v>
      </c>
      <c r="D50" s="67">
        <f>SUMIFS(DATA!C:C,DATA!D:D,"nourriture",DATA!A:A,A50)</f>
        <v>1028.4100000000001</v>
      </c>
      <c r="E50" s="72">
        <f t="shared" ref="E50" si="38" xml:space="preserve"> B50+B51</f>
        <v>23</v>
      </c>
      <c r="F50" s="83">
        <f t="shared" ref="F50" si="39">D50+D51</f>
        <v>1397.15</v>
      </c>
    </row>
    <row r="51" spans="1:6" x14ac:dyDescent="0.25">
      <c r="A51" s="66">
        <v>25</v>
      </c>
      <c r="B51" s="67">
        <f>COUNTIFS(DATA!D:D,"bien de conso.",DATA!A:A,A51)</f>
        <v>5</v>
      </c>
      <c r="C51" s="77" t="s">
        <v>22</v>
      </c>
      <c r="D51" s="67">
        <f>SUMIFS(DATA!C:C,DATA!D:D,"bien de conso.",DATA!A:A,A51)</f>
        <v>368.74</v>
      </c>
      <c r="E51" s="71"/>
      <c r="F51" s="69"/>
    </row>
    <row r="52" spans="1:6" x14ac:dyDescent="0.25">
      <c r="A52" s="66">
        <v>26</v>
      </c>
      <c r="B52" s="67">
        <f>COUNTIFS(DATA!D:D,"nourriture",DATA!A:A,A52)</f>
        <v>11</v>
      </c>
      <c r="C52" s="76" t="str">
        <f>DATA!D52</f>
        <v>nourriture</v>
      </c>
      <c r="D52" s="67">
        <f>SUMIFS(DATA!C:C,DATA!D:D,"nourriture",DATA!A:A,A52)</f>
        <v>719.24</v>
      </c>
      <c r="E52" s="70">
        <f t="shared" ref="E52" si="40" xml:space="preserve"> B52+B53</f>
        <v>21</v>
      </c>
      <c r="F52" s="83">
        <f t="shared" ref="F52" si="41">D52+D53</f>
        <v>1338.75</v>
      </c>
    </row>
    <row r="53" spans="1:6" x14ac:dyDescent="0.25">
      <c r="A53" s="66">
        <v>26</v>
      </c>
      <c r="B53" s="67">
        <f>COUNTIFS(DATA!D:D,"bien de conso.",DATA!A:A,A53)</f>
        <v>10</v>
      </c>
      <c r="C53" s="77" t="str">
        <f>DATA!D53</f>
        <v>bien de conso.</v>
      </c>
      <c r="D53" s="67">
        <f>SUMIFS(DATA!C:C,DATA!D:D,"bien de conso.",DATA!A:A,A53)</f>
        <v>619.51</v>
      </c>
      <c r="E53" s="71"/>
      <c r="F53" s="69"/>
    </row>
    <row r="54" spans="1:6" x14ac:dyDescent="0.25">
      <c r="A54" s="66">
        <v>27</v>
      </c>
      <c r="B54" s="67">
        <f>COUNTIFS(DATA!D:D,"nourriture",DATA!A:A,A54)</f>
        <v>10</v>
      </c>
      <c r="C54" s="76" t="s">
        <v>10</v>
      </c>
      <c r="D54" s="67">
        <f>SUMIFS(DATA!C:C,DATA!D:D,"nourriture",DATA!A:A,A54)</f>
        <v>570.93000000000006</v>
      </c>
      <c r="E54" s="72">
        <f t="shared" ref="E54" si="42" xml:space="preserve"> B54+B55</f>
        <v>17</v>
      </c>
      <c r="F54" s="83">
        <f t="shared" ref="F54" si="43">D54+D55</f>
        <v>935.53</v>
      </c>
    </row>
    <row r="55" spans="1:6" x14ac:dyDescent="0.25">
      <c r="A55" s="66">
        <v>27</v>
      </c>
      <c r="B55" s="67">
        <f>COUNTIFS(DATA!D:D,"bien de conso.",DATA!A:A,A55)</f>
        <v>7</v>
      </c>
      <c r="C55" s="77" t="s">
        <v>22</v>
      </c>
      <c r="D55" s="67">
        <f>SUMIFS(DATA!C:C,DATA!D:D,"bien de conso.",DATA!A:A,A55)</f>
        <v>364.59999999999997</v>
      </c>
      <c r="E55" s="71"/>
      <c r="F55" s="69"/>
    </row>
    <row r="56" spans="1:6" x14ac:dyDescent="0.25">
      <c r="A56" s="66">
        <v>28</v>
      </c>
      <c r="B56" s="67">
        <f>COUNTIFS(DATA!D:D,"nourriture",DATA!A:A,A56)</f>
        <v>8</v>
      </c>
      <c r="C56" s="76" t="s">
        <v>10</v>
      </c>
      <c r="D56" s="67">
        <f>SUMIFS(DATA!C:C,DATA!D:D,"nourriture",DATA!A:A,A56)</f>
        <v>481.02000000000004</v>
      </c>
      <c r="E56" s="72">
        <f t="shared" si="1"/>
        <v>17</v>
      </c>
      <c r="F56" s="83">
        <f t="shared" ref="F56" si="44">D56+D57</f>
        <v>1025.3400000000001</v>
      </c>
    </row>
    <row r="57" spans="1:6" x14ac:dyDescent="0.25">
      <c r="A57" s="66">
        <v>28</v>
      </c>
      <c r="B57" s="67">
        <f>COUNTIFS(DATA!D:D,"bien de conso.",DATA!A:A,A57)</f>
        <v>9</v>
      </c>
      <c r="C57" s="77" t="s">
        <v>22</v>
      </c>
      <c r="D57" s="67">
        <f>SUMIFS(DATA!C:C,DATA!D:D,"bien de conso.",DATA!A:A,A57)</f>
        <v>544.32000000000005</v>
      </c>
      <c r="E57" s="71"/>
      <c r="F57" s="69"/>
    </row>
    <row r="58" spans="1:6" x14ac:dyDescent="0.25">
      <c r="A58" s="66">
        <v>29</v>
      </c>
      <c r="B58" s="67">
        <f>COUNTIFS(DATA!D:D,"nourriture",DATA!A:A,A58)</f>
        <v>11</v>
      </c>
      <c r="C58" s="76" t="s">
        <v>10</v>
      </c>
      <c r="D58" s="67">
        <f>SUMIFS(DATA!C:C,DATA!D:D,"nourriture",DATA!A:A,A58)</f>
        <v>541.62</v>
      </c>
      <c r="E58" s="72">
        <f t="shared" ref="E58" si="45" xml:space="preserve"> B58+B59</f>
        <v>16</v>
      </c>
      <c r="F58" s="83">
        <f t="shared" ref="F58" si="46">D58+D59</f>
        <v>798.33999999999992</v>
      </c>
    </row>
    <row r="59" spans="1:6" x14ac:dyDescent="0.25">
      <c r="A59" s="66">
        <v>29</v>
      </c>
      <c r="B59" s="67">
        <f>COUNTIFS(DATA!D:D,"bien de conso.",DATA!A:A,A59)</f>
        <v>5</v>
      </c>
      <c r="C59" s="77" t="s">
        <v>22</v>
      </c>
      <c r="D59" s="67">
        <f>SUMIFS(DATA!C:C,DATA!D:D,"bien de conso.",DATA!A:A,A59)</f>
        <v>256.71999999999997</v>
      </c>
      <c r="E59" s="71"/>
      <c r="F59" s="69"/>
    </row>
    <row r="60" spans="1:6" x14ac:dyDescent="0.25">
      <c r="A60" s="66">
        <v>30</v>
      </c>
      <c r="B60" s="67">
        <f>COUNTIFS(DATA!D:D,"nourriture",DATA!A:A,A60)</f>
        <v>10</v>
      </c>
      <c r="C60" s="76" t="s">
        <v>10</v>
      </c>
      <c r="D60" s="67">
        <f>SUMIFS(DATA!C:C,DATA!D:D,"nourriture",DATA!A:A,A60)</f>
        <v>519.33000000000004</v>
      </c>
      <c r="E60" s="70">
        <f t="shared" ref="E60" si="47" xml:space="preserve"> B60+B61</f>
        <v>18</v>
      </c>
      <c r="F60" s="83">
        <f t="shared" ref="F60" si="48">D60+D61</f>
        <v>1000.72</v>
      </c>
    </row>
    <row r="61" spans="1:6" x14ac:dyDescent="0.25">
      <c r="A61" s="66">
        <v>30</v>
      </c>
      <c r="B61" s="67">
        <f>COUNTIFS(DATA!D:D,"bien de conso.",DATA!A:A,A61)</f>
        <v>8</v>
      </c>
      <c r="C61" s="77" t="s">
        <v>22</v>
      </c>
      <c r="D61" s="67">
        <f>SUMIFS(DATA!C:C,DATA!D:D,"bien de conso.",DATA!A:A,A61)</f>
        <v>481.39</v>
      </c>
      <c r="E61" s="71"/>
      <c r="F61" s="69"/>
    </row>
    <row r="62" spans="1:6" x14ac:dyDescent="0.25">
      <c r="A62" s="66">
        <v>31</v>
      </c>
      <c r="B62" s="67">
        <f>COUNTIFS(DATA!D:D,"nourriture",DATA!A:A,A62)</f>
        <v>8</v>
      </c>
      <c r="C62" s="77" t="str">
        <f>DATA!D63</f>
        <v>nourriture</v>
      </c>
      <c r="D62" s="67">
        <f>SUMIFS(DATA!C:C,DATA!D:D,"nourriture",DATA!A:A,A62)</f>
        <v>525.25</v>
      </c>
      <c r="E62" s="72">
        <f t="shared" ref="E62" si="49" xml:space="preserve"> B62+B63</f>
        <v>16</v>
      </c>
      <c r="F62" s="83">
        <f t="shared" ref="F62" si="50">D62+D63</f>
        <v>1050.5</v>
      </c>
    </row>
    <row r="63" spans="1:6" x14ac:dyDescent="0.25">
      <c r="A63" s="66">
        <v>31</v>
      </c>
      <c r="B63" s="67">
        <f>COUNTIFS(DATA!D:D,"nourriture",DATA!A:A,A63)</f>
        <v>8</v>
      </c>
      <c r="C63" s="76" t="str">
        <f>DATA!D62</f>
        <v>nourriture</v>
      </c>
      <c r="D63" s="67">
        <f>SUMIFS(DATA!C:C,DATA!D:D,"nourriture",DATA!A:A,A63)</f>
        <v>525.25</v>
      </c>
      <c r="E63" s="71"/>
      <c r="F63" s="69"/>
    </row>
    <row r="64" spans="1:6" x14ac:dyDescent="0.25">
      <c r="A64" s="66">
        <v>32</v>
      </c>
      <c r="B64" s="67">
        <f>COUNTIFS(DATA!D:D,"nourriture",DATA!A:A,A64)</f>
        <v>11</v>
      </c>
      <c r="C64" s="76" t="s">
        <v>10</v>
      </c>
      <c r="D64" s="67">
        <f>SUMIFS(DATA!C:C,DATA!D:D,"nourriture",DATA!A:A,A64)</f>
        <v>742.91000000000008</v>
      </c>
      <c r="E64" s="72">
        <f t="shared" si="1"/>
        <v>11</v>
      </c>
      <c r="F64" s="83">
        <f t="shared" ref="F64" si="51">D64+D65</f>
        <v>742.91000000000008</v>
      </c>
    </row>
    <row r="65" spans="1:6" x14ac:dyDescent="0.25">
      <c r="A65" s="66">
        <v>32</v>
      </c>
      <c r="B65" s="67">
        <f>COUNTIFS(DATA!D:D,"bien de conso.",DATA!A:A,A65)</f>
        <v>0</v>
      </c>
      <c r="C65" s="77" t="s">
        <v>22</v>
      </c>
      <c r="D65" s="67">
        <f>SUMIFS(DATA!C:C,DATA!D:D,"bien de conso.",DATA!A:A,A65)</f>
        <v>0</v>
      </c>
      <c r="E65" s="71"/>
      <c r="F65" s="69"/>
    </row>
    <row r="66" spans="1:6" x14ac:dyDescent="0.25">
      <c r="A66" s="66">
        <v>33</v>
      </c>
      <c r="B66" s="67">
        <f>COUNTIFS(DATA!D:D,"nourriture",DATA!A:A,A66)</f>
        <v>4</v>
      </c>
      <c r="C66" s="76" t="s">
        <v>10</v>
      </c>
      <c r="D66" s="67">
        <f>SUMIFS(DATA!C:C,DATA!D:D,"nourriture",DATA!A:A,A66)</f>
        <v>304.17</v>
      </c>
      <c r="E66" s="72">
        <f t="shared" ref="E66" si="52" xml:space="preserve"> B66+B67</f>
        <v>8</v>
      </c>
      <c r="F66" s="83">
        <f t="shared" ref="F66" si="53">D66+D67</f>
        <v>550.40000000000009</v>
      </c>
    </row>
    <row r="67" spans="1:6" x14ac:dyDescent="0.25">
      <c r="A67" s="66">
        <v>33</v>
      </c>
      <c r="B67" s="67">
        <f>COUNTIFS(DATA!D:D,"bien de conso.",DATA!A:A,A67)</f>
        <v>4</v>
      </c>
      <c r="C67" s="77" t="s">
        <v>22</v>
      </c>
      <c r="D67" s="67">
        <f>SUMIFS(DATA!C:C,DATA!D:D,"bien de conso.",DATA!A:A,A67)</f>
        <v>246.23000000000002</v>
      </c>
      <c r="E67" s="71"/>
      <c r="F67" s="69"/>
    </row>
    <row r="68" spans="1:6" x14ac:dyDescent="0.25">
      <c r="A68" s="66">
        <v>34</v>
      </c>
      <c r="B68" s="67">
        <f>COUNTIFS(DATA!D:D,"nourriture",DATA!A:A,A68)</f>
        <v>6</v>
      </c>
      <c r="C68" s="76" t="s">
        <v>10</v>
      </c>
      <c r="D68" s="67">
        <f>SUMIFS(DATA!C:C,DATA!D:D,"nourriture",DATA!A:A,A68)</f>
        <v>299.14999999999998</v>
      </c>
      <c r="E68" s="70">
        <f t="shared" ref="E68" si="54" xml:space="preserve"> B68+B69</f>
        <v>14</v>
      </c>
      <c r="F68" s="83">
        <f t="shared" ref="F68" si="55">D68+D69</f>
        <v>763.02</v>
      </c>
    </row>
    <row r="69" spans="1:6" x14ac:dyDescent="0.25">
      <c r="A69" s="66">
        <v>34</v>
      </c>
      <c r="B69" s="67">
        <f>COUNTIFS(DATA!D:D,"bien de conso.",DATA!A:A,A69)</f>
        <v>8</v>
      </c>
      <c r="C69" s="77" t="s">
        <v>22</v>
      </c>
      <c r="D69" s="67">
        <f>SUMIFS(DATA!C:C,DATA!D:D,"bien de conso.",DATA!A:A,A69)</f>
        <v>463.87000000000006</v>
      </c>
      <c r="E69" s="71"/>
      <c r="F69" s="69"/>
    </row>
    <row r="70" spans="1:6" x14ac:dyDescent="0.25">
      <c r="A70" s="66">
        <v>35</v>
      </c>
      <c r="B70" s="67">
        <f>COUNTIFS(DATA!D:D,"nourriture",DATA!A:A,A70)</f>
        <v>9</v>
      </c>
      <c r="C70" s="76" t="s">
        <v>10</v>
      </c>
      <c r="D70" s="67">
        <f>SUMIFS(DATA!C:C,DATA!D:D,"nourriture",DATA!A:A,A70)</f>
        <v>639.66</v>
      </c>
      <c r="E70" s="72">
        <f t="shared" ref="E70" si="56" xml:space="preserve"> B70+B71</f>
        <v>16</v>
      </c>
      <c r="F70" s="83">
        <f t="shared" ref="F70" si="57">D70+D71</f>
        <v>1122</v>
      </c>
    </row>
    <row r="71" spans="1:6" x14ac:dyDescent="0.25">
      <c r="A71" s="66">
        <v>35</v>
      </c>
      <c r="B71" s="67">
        <f>COUNTIFS(DATA!D:D,"bien de conso.",DATA!A:A,A71)</f>
        <v>7</v>
      </c>
      <c r="C71" s="77" t="s">
        <v>22</v>
      </c>
      <c r="D71" s="67">
        <f>SUMIFS(DATA!C:C,DATA!D:D,"bien de conso.",DATA!A:A,A71)</f>
        <v>482.34000000000003</v>
      </c>
      <c r="E71" s="71"/>
      <c r="F71" s="69"/>
    </row>
    <row r="72" spans="1:6" x14ac:dyDescent="0.25">
      <c r="A72" s="66">
        <v>36</v>
      </c>
      <c r="B72" s="67">
        <f>COUNTIFS(DATA!D:D,"nourriture",DATA!A:A,A72)</f>
        <v>11</v>
      </c>
      <c r="C72" s="77" t="str">
        <f>DATA!D73</f>
        <v>nourriture</v>
      </c>
      <c r="D72" s="67">
        <f>SUMIFS(DATA!C:C,DATA!D:D,"nourriture",DATA!A:A,A72)</f>
        <v>729.20999999999992</v>
      </c>
      <c r="E72" s="72">
        <f t="shared" ref="E72:E128" si="58" xml:space="preserve"> B72+B73</f>
        <v>19</v>
      </c>
      <c r="F72" s="83">
        <f t="shared" ref="F72" si="59">D72+D73</f>
        <v>1234.8499999999999</v>
      </c>
    </row>
    <row r="73" spans="1:6" x14ac:dyDescent="0.25">
      <c r="A73" s="66">
        <v>36</v>
      </c>
      <c r="B73" s="67">
        <f>COUNTIFS(DATA!D:D,"bien de conso.",DATA!A:A,A73)</f>
        <v>8</v>
      </c>
      <c r="C73" s="76" t="str">
        <f>DATA!D72</f>
        <v>bien de conso.</v>
      </c>
      <c r="D73" s="67">
        <f>SUMIFS(DATA!C:C,DATA!D:D,"bien de conso.",DATA!A:A,A73)</f>
        <v>505.64</v>
      </c>
      <c r="E73" s="71"/>
      <c r="F73" s="69"/>
    </row>
    <row r="74" spans="1:6" x14ac:dyDescent="0.25">
      <c r="A74" s="66">
        <v>37</v>
      </c>
      <c r="B74" s="67">
        <f>COUNTIFS(DATA!D:D,"nourriture",DATA!A:A,A74)</f>
        <v>6</v>
      </c>
      <c r="C74" s="76" t="s">
        <v>10</v>
      </c>
      <c r="D74" s="67">
        <f>SUMIFS(DATA!C:C,DATA!D:D,"nourriture",DATA!A:A,A74)</f>
        <v>338.85999999999996</v>
      </c>
      <c r="E74" s="72">
        <f t="shared" ref="E74" si="60" xml:space="preserve"> B74+B75</f>
        <v>8</v>
      </c>
      <c r="F74" s="83">
        <f t="shared" ref="F74" si="61">D74+D75</f>
        <v>451.56999999999994</v>
      </c>
    </row>
    <row r="75" spans="1:6" x14ac:dyDescent="0.25">
      <c r="A75" s="66">
        <v>37</v>
      </c>
      <c r="B75" s="67">
        <f>COUNTIFS(DATA!D:D,"bien de conso.",DATA!A:A,A75)</f>
        <v>2</v>
      </c>
      <c r="C75" s="77" t="s">
        <v>22</v>
      </c>
      <c r="D75" s="67">
        <f>SUMIFS(DATA!C:C,DATA!D:D,"bien de conso.",DATA!A:A,A75)</f>
        <v>112.71000000000001</v>
      </c>
      <c r="E75" s="71"/>
      <c r="F75" s="69"/>
    </row>
    <row r="76" spans="1:6" x14ac:dyDescent="0.25">
      <c r="A76" s="66">
        <v>38</v>
      </c>
      <c r="B76" s="67">
        <f>COUNTIFS(DATA!D:D,"nourriture",DATA!A:A,A76)</f>
        <v>9</v>
      </c>
      <c r="C76" s="76" t="s">
        <v>10</v>
      </c>
      <c r="D76" s="67">
        <f>SUMIFS(DATA!C:C,DATA!D:D,"nourriture",DATA!A:A,A76)</f>
        <v>526.25</v>
      </c>
      <c r="E76" s="70">
        <f t="shared" ref="E76" si="62" xml:space="preserve"> B76+B77</f>
        <v>19</v>
      </c>
      <c r="F76" s="83">
        <f t="shared" ref="F76" si="63">D76+D77</f>
        <v>1095.01</v>
      </c>
    </row>
    <row r="77" spans="1:6" x14ac:dyDescent="0.25">
      <c r="A77" s="66">
        <v>38</v>
      </c>
      <c r="B77" s="67">
        <f>COUNTIFS(DATA!D:D,"bien de conso.",DATA!A:A,A77)</f>
        <v>10</v>
      </c>
      <c r="C77" s="77" t="s">
        <v>22</v>
      </c>
      <c r="D77" s="67">
        <f>SUMIFS(DATA!C:C,DATA!D:D,"bien de conso.",DATA!A:A,A77)</f>
        <v>568.76</v>
      </c>
      <c r="E77" s="71"/>
      <c r="F77" s="69"/>
    </row>
    <row r="78" spans="1:6" x14ac:dyDescent="0.25">
      <c r="A78" s="66">
        <v>39</v>
      </c>
      <c r="B78" s="67">
        <f>COUNTIFS(DATA!D:D,"nourriture",DATA!A:A,A78)</f>
        <v>5</v>
      </c>
      <c r="C78" s="76" t="s">
        <v>10</v>
      </c>
      <c r="D78" s="67">
        <f>SUMIFS(DATA!C:C,DATA!D:D,"nourriture",DATA!A:A,A78)</f>
        <v>311.79000000000002</v>
      </c>
      <c r="E78" s="72">
        <f t="shared" ref="E78" si="64" xml:space="preserve"> B78+B79</f>
        <v>9</v>
      </c>
      <c r="F78" s="83">
        <f t="shared" ref="F78" si="65">D78+D79</f>
        <v>542.93000000000006</v>
      </c>
    </row>
    <row r="79" spans="1:6" x14ac:dyDescent="0.25">
      <c r="A79" s="66">
        <v>39</v>
      </c>
      <c r="B79" s="67">
        <f>COUNTIFS(DATA!D:D,"bien de conso.",DATA!A:A,A79)</f>
        <v>4</v>
      </c>
      <c r="C79" s="77" t="s">
        <v>22</v>
      </c>
      <c r="D79" s="67">
        <f>SUMIFS(DATA!C:C,DATA!D:D,"bien de conso.",DATA!A:A,A79)</f>
        <v>231.14</v>
      </c>
      <c r="E79" s="71"/>
      <c r="F79" s="69"/>
    </row>
    <row r="80" spans="1:6" x14ac:dyDescent="0.25">
      <c r="A80" s="66">
        <v>40</v>
      </c>
      <c r="B80" s="67">
        <f>COUNTIFS(DATA!D:D,"nourriture",DATA!A:A,A80)</f>
        <v>6</v>
      </c>
      <c r="C80" s="76" t="s">
        <v>10</v>
      </c>
      <c r="D80" s="67">
        <f>SUMIFS(DATA!C:C,DATA!D:D,"nourriture",DATA!A:A,A80)</f>
        <v>433.92</v>
      </c>
      <c r="E80" s="72">
        <f t="shared" si="58"/>
        <v>8</v>
      </c>
      <c r="F80" s="83">
        <f t="shared" ref="F80" si="66">D80+D81</f>
        <v>522.04999999999995</v>
      </c>
    </row>
    <row r="81" spans="1:6" x14ac:dyDescent="0.25">
      <c r="A81" s="66">
        <v>40</v>
      </c>
      <c r="B81" s="67">
        <f>COUNTIFS(DATA!D:D,"bien de conso.",DATA!A:A,A81)</f>
        <v>2</v>
      </c>
      <c r="C81" s="77" t="s">
        <v>22</v>
      </c>
      <c r="D81" s="67">
        <f>SUMIFS(DATA!C:C,DATA!D:D,"bien de conso.",DATA!A:A,A81)</f>
        <v>88.13</v>
      </c>
      <c r="E81" s="71"/>
      <c r="F81" s="69"/>
    </row>
    <row r="82" spans="1:6" x14ac:dyDescent="0.25">
      <c r="A82" s="66">
        <v>41</v>
      </c>
      <c r="B82" s="67">
        <f>COUNTIFS(DATA!D:D,"nourriture",DATA!A:A,A82)</f>
        <v>7</v>
      </c>
      <c r="C82" s="77" t="str">
        <f>DATA!D83</f>
        <v>nourriture</v>
      </c>
      <c r="D82" s="67">
        <f>SUMIFS(DATA!C:C,DATA!D:D,"nourriture",DATA!A:A,A82)</f>
        <v>547.74999999999989</v>
      </c>
      <c r="E82" s="72">
        <f t="shared" ref="E82" si="67" xml:space="preserve"> B82+B83</f>
        <v>11</v>
      </c>
      <c r="F82" s="83">
        <f t="shared" ref="F82" si="68">D82+D83</f>
        <v>784.9799999999999</v>
      </c>
    </row>
    <row r="83" spans="1:6" x14ac:dyDescent="0.25">
      <c r="A83" s="66">
        <v>41</v>
      </c>
      <c r="B83" s="67">
        <f>COUNTIFS(DATA!D:D,"bien de conso.",DATA!A:A,A83)</f>
        <v>4</v>
      </c>
      <c r="C83" s="76" t="str">
        <f>DATA!D82</f>
        <v>bien de conso.</v>
      </c>
      <c r="D83" s="67">
        <f>SUMIFS(DATA!C:C,DATA!D:D,"bien de conso.",DATA!A:A,A83)</f>
        <v>237.23000000000002</v>
      </c>
      <c r="E83" s="71"/>
      <c r="F83" s="69"/>
    </row>
    <row r="84" spans="1:6" x14ac:dyDescent="0.25">
      <c r="A84" s="66">
        <v>42</v>
      </c>
      <c r="B84" s="67">
        <f>COUNTIFS(DATA!D:D,"nourriture",DATA!A:A,A84)</f>
        <v>7</v>
      </c>
      <c r="C84" s="76" t="s">
        <v>10</v>
      </c>
      <c r="D84" s="67">
        <f>SUMIFS(DATA!C:C,DATA!D:D,"nourriture",DATA!A:A,A84)</f>
        <v>411.21</v>
      </c>
      <c r="E84" s="70">
        <f t="shared" ref="E84" si="69" xml:space="preserve"> B84+B85</f>
        <v>10</v>
      </c>
      <c r="F84" s="83">
        <f t="shared" ref="F84" si="70">D84+D85</f>
        <v>622.52</v>
      </c>
    </row>
    <row r="85" spans="1:6" x14ac:dyDescent="0.25">
      <c r="A85" s="66">
        <v>42</v>
      </c>
      <c r="B85" s="67">
        <f>COUNTIFS(DATA!D:D,"bien de conso.",DATA!A:A,A85)</f>
        <v>3</v>
      </c>
      <c r="C85" s="77" t="s">
        <v>22</v>
      </c>
      <c r="D85" s="67">
        <f>SUMIFS(DATA!C:C,DATA!D:D,"bien de conso.",DATA!A:A,A85)</f>
        <v>211.31</v>
      </c>
      <c r="E85" s="71"/>
      <c r="F85" s="69"/>
    </row>
    <row r="86" spans="1:6" x14ac:dyDescent="0.25">
      <c r="A86" s="66">
        <v>43</v>
      </c>
      <c r="B86" s="67">
        <f>COUNTIFS(DATA!D:D,"nourriture",DATA!A:A,A86)</f>
        <v>5</v>
      </c>
      <c r="C86" s="76" t="s">
        <v>10</v>
      </c>
      <c r="D86" s="67">
        <f>SUMIFS(DATA!C:C,DATA!D:D,"nourriture",DATA!A:A,A86)</f>
        <v>229.98</v>
      </c>
      <c r="E86" s="72">
        <f t="shared" ref="E86" si="71" xml:space="preserve"> B86+B87</f>
        <v>10</v>
      </c>
      <c r="F86" s="83">
        <f t="shared" ref="F86" si="72">D86+D87</f>
        <v>489.47</v>
      </c>
    </row>
    <row r="87" spans="1:6" x14ac:dyDescent="0.25">
      <c r="A87" s="66">
        <v>43</v>
      </c>
      <c r="B87" s="67">
        <f>COUNTIFS(DATA!D:D,"bien de conso.",DATA!A:A,A87)</f>
        <v>5</v>
      </c>
      <c r="C87" s="77" t="s">
        <v>22</v>
      </c>
      <c r="D87" s="67">
        <f>SUMIFS(DATA!C:C,DATA!D:D,"bien de conso.",DATA!A:A,A87)</f>
        <v>259.49</v>
      </c>
      <c r="E87" s="71"/>
      <c r="F87" s="69"/>
    </row>
    <row r="88" spans="1:6" x14ac:dyDescent="0.25">
      <c r="A88" s="66">
        <v>44</v>
      </c>
      <c r="B88" s="67">
        <f>COUNTIFS(DATA!D:D,"nourriture",DATA!A:A,A88)</f>
        <v>4</v>
      </c>
      <c r="C88" s="76" t="s">
        <v>10</v>
      </c>
      <c r="D88" s="67">
        <f>SUMIFS(DATA!C:C,DATA!D:D,"nourriture",DATA!A:A,A88)</f>
        <v>293.58</v>
      </c>
      <c r="E88" s="72">
        <f t="shared" si="58"/>
        <v>6</v>
      </c>
      <c r="F88" s="83">
        <f t="shared" ref="F88" si="73">D88+D89</f>
        <v>467.15</v>
      </c>
    </row>
    <row r="89" spans="1:6" x14ac:dyDescent="0.25">
      <c r="A89" s="66">
        <v>44</v>
      </c>
      <c r="B89" s="67">
        <f>COUNTIFS(DATA!D:D,"bien de conso.",DATA!A:A,A89)</f>
        <v>2</v>
      </c>
      <c r="C89" s="77" t="s">
        <v>22</v>
      </c>
      <c r="D89" s="67">
        <f>SUMIFS(DATA!C:C,DATA!D:D,"bien de conso.",DATA!A:A,A89)</f>
        <v>173.57</v>
      </c>
      <c r="E89" s="71"/>
      <c r="F89" s="69"/>
    </row>
    <row r="90" spans="1:6" x14ac:dyDescent="0.25">
      <c r="A90" s="66">
        <v>45</v>
      </c>
      <c r="B90" s="67">
        <f>COUNTIFS(DATA!D:D,"nourriture",DATA!A:A,A90)</f>
        <v>2</v>
      </c>
      <c r="C90" s="76" t="s">
        <v>10</v>
      </c>
      <c r="D90" s="67">
        <f>SUMIFS(DATA!C:C,DATA!D:D,"nourriture",DATA!A:A,A90)</f>
        <v>132.71</v>
      </c>
      <c r="E90" s="72">
        <f t="shared" ref="E90" si="74" xml:space="preserve"> B90+B91</f>
        <v>4</v>
      </c>
      <c r="F90" s="83">
        <f t="shared" ref="F90" si="75">D90+D91</f>
        <v>250.87</v>
      </c>
    </row>
    <row r="91" spans="1:6" x14ac:dyDescent="0.25">
      <c r="A91" s="66">
        <v>45</v>
      </c>
      <c r="B91" s="67">
        <f>COUNTIFS(DATA!D:D,"bien de conso.",DATA!A:A,A91)</f>
        <v>2</v>
      </c>
      <c r="C91" s="77" t="s">
        <v>22</v>
      </c>
      <c r="D91" s="67">
        <f>SUMIFS(DATA!C:C,DATA!D:D,"bien de conso.",DATA!A:A,A91)</f>
        <v>118.16</v>
      </c>
      <c r="E91" s="71"/>
      <c r="F91" s="69"/>
    </row>
    <row r="92" spans="1:6" x14ac:dyDescent="0.25">
      <c r="A92" s="66">
        <v>46</v>
      </c>
      <c r="B92" s="67">
        <f>COUNTIFS(DATA!D:D,"bien de conso.",DATA!A:A,A92)</f>
        <v>2</v>
      </c>
      <c r="C92" s="77" t="str">
        <f>DATA!D93</f>
        <v>bien de conso.</v>
      </c>
      <c r="D92" s="67">
        <f>SUMIFS(DATA!C:C,DATA!D:D,"bien de conso.",DATA!A:A,A92)</f>
        <v>142.07999999999998</v>
      </c>
      <c r="E92" s="70">
        <f t="shared" ref="E92" si="76" xml:space="preserve"> B92+B93</f>
        <v>4</v>
      </c>
      <c r="F92" s="83">
        <f t="shared" ref="F92" si="77">D92+D93</f>
        <v>284.15999999999997</v>
      </c>
    </row>
    <row r="93" spans="1:6" x14ac:dyDescent="0.25">
      <c r="A93" s="66">
        <v>46</v>
      </c>
      <c r="B93" s="67">
        <f>COUNTIFS(DATA!D:D,"bien de conso.",DATA!A:A,A93)</f>
        <v>2</v>
      </c>
      <c r="C93" s="76" t="str">
        <f>DATA!D92</f>
        <v>bien de conso.</v>
      </c>
      <c r="D93" s="67">
        <f>SUMIFS(DATA!C:C,DATA!D:D,"bien de conso.",DATA!A:A,A93)</f>
        <v>142.07999999999998</v>
      </c>
      <c r="E93" s="71"/>
      <c r="F93" s="69"/>
    </row>
    <row r="94" spans="1:6" x14ac:dyDescent="0.25">
      <c r="A94" s="66">
        <v>47</v>
      </c>
      <c r="B94" s="67">
        <f>COUNTIFS(DATA!D:D,"nourriture",DATA!A:A,A94)</f>
        <v>2</v>
      </c>
      <c r="C94" s="76" t="s">
        <v>10</v>
      </c>
      <c r="D94" s="67">
        <f>SUMIFS(DATA!C:C,DATA!D:D,"nourriture",DATA!A:A,A94)</f>
        <v>95</v>
      </c>
      <c r="E94" s="72">
        <f t="shared" ref="E94" si="78" xml:space="preserve"> B94+B95</f>
        <v>7</v>
      </c>
      <c r="F94" s="83">
        <f t="shared" ref="F94" si="79">D94+D95</f>
        <v>379.72</v>
      </c>
    </row>
    <row r="95" spans="1:6" x14ac:dyDescent="0.25">
      <c r="A95" s="66">
        <v>47</v>
      </c>
      <c r="B95" s="67">
        <f>COUNTIFS(DATA!D:D,"bien de conso.",DATA!A:A,A95)</f>
        <v>5</v>
      </c>
      <c r="C95" s="77" t="s">
        <v>22</v>
      </c>
      <c r="D95" s="67">
        <f>SUMIFS(DATA!C:C,DATA!D:D,"bien de conso.",DATA!A:A,A95)</f>
        <v>284.72000000000003</v>
      </c>
      <c r="E95" s="71"/>
      <c r="F95" s="69"/>
    </row>
    <row r="96" spans="1:6" x14ac:dyDescent="0.25">
      <c r="A96" s="66">
        <v>48</v>
      </c>
      <c r="B96" s="67">
        <f>COUNTIFS(DATA!D:D,"nourriture",DATA!A:A,A96)</f>
        <v>7</v>
      </c>
      <c r="C96" s="76" t="s">
        <v>10</v>
      </c>
      <c r="D96" s="67">
        <f>SUMIFS(DATA!C:C,DATA!D:D,"nourriture",DATA!A:A,A96)</f>
        <v>352.40000000000003</v>
      </c>
      <c r="E96" s="72">
        <f t="shared" si="58"/>
        <v>9</v>
      </c>
      <c r="F96" s="83">
        <f t="shared" ref="F96" si="80">D96+D97</f>
        <v>494.99</v>
      </c>
    </row>
    <row r="97" spans="1:6" x14ac:dyDescent="0.25">
      <c r="A97" s="66">
        <v>48</v>
      </c>
      <c r="B97" s="67">
        <f>COUNTIFS(DATA!D:D,"bien de conso.",DATA!A:A,A97)</f>
        <v>2</v>
      </c>
      <c r="C97" s="77" t="s">
        <v>22</v>
      </c>
      <c r="D97" s="67">
        <f>SUMIFS(DATA!C:C,DATA!D:D,"bien de conso.",DATA!A:A,A97)</f>
        <v>142.58999999999997</v>
      </c>
      <c r="E97" s="71"/>
      <c r="F97" s="69"/>
    </row>
    <row r="98" spans="1:6" x14ac:dyDescent="0.25">
      <c r="A98" s="66">
        <v>49</v>
      </c>
      <c r="B98" s="67">
        <f>COUNTIFS(DATA!D:D,"nourriture",DATA!A:A,A98)</f>
        <v>4</v>
      </c>
      <c r="C98" s="76" t="s">
        <v>10</v>
      </c>
      <c r="D98" s="67">
        <f>SUMIFS(DATA!C:C,DATA!D:D,"nourriture",DATA!A:A,A98)</f>
        <v>207.24</v>
      </c>
      <c r="E98" s="72">
        <f t="shared" ref="E98" si="81" xml:space="preserve"> B98+B99</f>
        <v>5</v>
      </c>
      <c r="F98" s="83">
        <f t="shared" ref="F98" si="82">D98+D99</f>
        <v>266.63</v>
      </c>
    </row>
    <row r="99" spans="1:6" x14ac:dyDescent="0.25">
      <c r="A99" s="66">
        <v>49</v>
      </c>
      <c r="B99" s="67">
        <f>COUNTIFS(DATA!D:D,"bien de conso.",DATA!A:A,A99)</f>
        <v>1</v>
      </c>
      <c r="C99" s="77" t="s">
        <v>22</v>
      </c>
      <c r="D99" s="67">
        <f>SUMIFS(DATA!C:C,DATA!D:D,"bien de conso.",DATA!A:A,A99)</f>
        <v>59.39</v>
      </c>
      <c r="E99" s="71"/>
      <c r="F99" s="69"/>
    </row>
    <row r="100" spans="1:6" x14ac:dyDescent="0.25">
      <c r="A100" s="66">
        <v>50</v>
      </c>
      <c r="B100" s="67">
        <f>COUNTIFS(DATA!D:D,"nourriture",DATA!A:A,A100)</f>
        <v>5</v>
      </c>
      <c r="C100" s="76" t="s">
        <v>10</v>
      </c>
      <c r="D100" s="67">
        <f>SUMIFS(DATA!C:C,DATA!D:D,"nourriture",DATA!A:A,A100)</f>
        <v>254.44</v>
      </c>
      <c r="E100" s="70">
        <f t="shared" ref="E100" si="83" xml:space="preserve"> B100+B101</f>
        <v>5</v>
      </c>
      <c r="F100" s="83">
        <f t="shared" ref="F100" si="84">D100+D101</f>
        <v>254.44</v>
      </c>
    </row>
    <row r="101" spans="1:6" x14ac:dyDescent="0.25">
      <c r="A101" s="66">
        <v>50</v>
      </c>
      <c r="B101" s="67">
        <f>COUNTIFS(DATA!D:D,"bien de conso.",DATA!A:A,A101)</f>
        <v>0</v>
      </c>
      <c r="C101" s="77" t="s">
        <v>22</v>
      </c>
      <c r="D101" s="67">
        <f>SUMIFS(DATA!C:C,DATA!D:D,"bien de conso.",DATA!A:A,A101)</f>
        <v>0</v>
      </c>
      <c r="E101" s="71"/>
      <c r="F101" s="69"/>
    </row>
    <row r="102" spans="1:6" x14ac:dyDescent="0.25">
      <c r="A102" s="66">
        <v>51</v>
      </c>
      <c r="B102" s="67">
        <f>COUNTIFS(DATA!D:D,"nourriture",DATA!A:A,A102)</f>
        <v>6</v>
      </c>
      <c r="C102" s="77" t="str">
        <f>DATA!D103</f>
        <v>nourriture</v>
      </c>
      <c r="D102" s="67">
        <f>SUMIFS(DATA!C:C,DATA!D:D,"nourriture",DATA!A:A,A102)</f>
        <v>392.12</v>
      </c>
      <c r="E102" s="72">
        <f t="shared" ref="E102" si="85" xml:space="preserve"> B102+B103</f>
        <v>12</v>
      </c>
      <c r="F102" s="83">
        <f t="shared" ref="F102" si="86">D102+D103</f>
        <v>784.24</v>
      </c>
    </row>
    <row r="103" spans="1:6" x14ac:dyDescent="0.25">
      <c r="A103" s="66">
        <v>51</v>
      </c>
      <c r="B103" s="67">
        <f>COUNTIFS(DATA!D:D,"nourriture",DATA!A:A,A103)</f>
        <v>6</v>
      </c>
      <c r="C103" s="76" t="str">
        <f>DATA!D102</f>
        <v>nourriture</v>
      </c>
      <c r="D103" s="67">
        <f>SUMIFS(DATA!C:C,DATA!D:D,"nourriture",DATA!A:A,A103)</f>
        <v>392.12</v>
      </c>
      <c r="E103" s="71"/>
      <c r="F103" s="69"/>
    </row>
    <row r="104" spans="1:6" x14ac:dyDescent="0.25">
      <c r="A104" s="66">
        <v>52</v>
      </c>
      <c r="B104" s="67">
        <f>COUNTIFS(DATA!D:D,"nourriture",DATA!A:A,A104)</f>
        <v>3</v>
      </c>
      <c r="C104" s="76" t="s">
        <v>10</v>
      </c>
      <c r="D104" s="67">
        <f>SUMIFS(DATA!C:C,DATA!D:D,"nourriture",DATA!A:A,A104)</f>
        <v>112.91999999999999</v>
      </c>
      <c r="E104" s="72">
        <f t="shared" si="58"/>
        <v>4</v>
      </c>
      <c r="F104" s="83">
        <f t="shared" ref="F104" si="87">D104+D105</f>
        <v>168.38</v>
      </c>
    </row>
    <row r="105" spans="1:6" x14ac:dyDescent="0.25">
      <c r="A105" s="66">
        <v>52</v>
      </c>
      <c r="B105" s="67">
        <f>COUNTIFS(DATA!D:D,"bien de conso.",DATA!A:A,A105)</f>
        <v>1</v>
      </c>
      <c r="C105" s="77" t="s">
        <v>22</v>
      </c>
      <c r="D105" s="67">
        <f>SUMIFS(DATA!C:C,DATA!D:D,"bien de conso.",DATA!A:A,A105)</f>
        <v>55.46</v>
      </c>
      <c r="E105" s="71"/>
      <c r="F105" s="69"/>
    </row>
    <row r="106" spans="1:6" x14ac:dyDescent="0.25">
      <c r="A106" s="66">
        <v>53</v>
      </c>
      <c r="B106" s="67">
        <f>COUNTIFS(DATA!D:D,"nourriture",DATA!A:A,A106)</f>
        <v>1</v>
      </c>
      <c r="C106" s="76" t="s">
        <v>10</v>
      </c>
      <c r="D106" s="67">
        <f>SUMIFS(DATA!C:C,DATA!D:D,"nourriture",DATA!A:A,A106)</f>
        <v>99.96</v>
      </c>
      <c r="E106" s="72">
        <f t="shared" ref="E106" si="88" xml:space="preserve"> B106+B107</f>
        <v>2</v>
      </c>
      <c r="F106" s="83">
        <f t="shared" ref="F106" si="89">D106+D107</f>
        <v>170.57</v>
      </c>
    </row>
    <row r="107" spans="1:6" x14ac:dyDescent="0.25">
      <c r="A107" s="66">
        <v>53</v>
      </c>
      <c r="B107" s="67">
        <f>COUNTIFS(DATA!D:D,"bien de conso.",DATA!A:A,A107)</f>
        <v>1</v>
      </c>
      <c r="C107" s="77" t="s">
        <v>22</v>
      </c>
      <c r="D107" s="67">
        <f>SUMIFS(DATA!C:C,DATA!D:D,"bien de conso.",DATA!A:A,A107)</f>
        <v>70.61</v>
      </c>
      <c r="E107" s="71"/>
      <c r="F107" s="69"/>
    </row>
    <row r="108" spans="1:6" x14ac:dyDescent="0.25">
      <c r="A108" s="66">
        <v>54</v>
      </c>
      <c r="B108" s="67">
        <f>COUNTIFS(DATA!D:D,"nourriture",DATA!A:A,A108)</f>
        <v>1</v>
      </c>
      <c r="C108" s="76" t="s">
        <v>10</v>
      </c>
      <c r="D108" s="67">
        <f>SUMIFS(DATA!C:C,DATA!D:D,"nourriture",DATA!A:A,A108)</f>
        <v>67.069999999999993</v>
      </c>
      <c r="E108" s="70">
        <f t="shared" ref="E108" si="90" xml:space="preserve"> B108+B109</f>
        <v>3</v>
      </c>
      <c r="F108" s="83">
        <f t="shared" ref="F108" si="91">D108+D109</f>
        <v>152.97999999999999</v>
      </c>
    </row>
    <row r="109" spans="1:6" x14ac:dyDescent="0.25">
      <c r="A109" s="66">
        <v>54</v>
      </c>
      <c r="B109" s="67">
        <f>COUNTIFS(DATA!D:D,"bien de conso.",DATA!A:A,A109)</f>
        <v>2</v>
      </c>
      <c r="C109" s="77" t="s">
        <v>22</v>
      </c>
      <c r="D109" s="67">
        <f>SUMIFS(DATA!C:C,DATA!D:D,"bien de conso.",DATA!A:A,A109)</f>
        <v>85.91</v>
      </c>
      <c r="E109" s="71"/>
      <c r="F109" s="69"/>
    </row>
    <row r="110" spans="1:6" x14ac:dyDescent="0.25">
      <c r="A110" s="66">
        <v>55</v>
      </c>
      <c r="B110" s="67">
        <f>COUNTIFS(DATA!D:D,"nourriture",DATA!A:A,A110)</f>
        <v>1</v>
      </c>
      <c r="C110" s="76" t="s">
        <v>10</v>
      </c>
      <c r="D110" s="67">
        <f>SUMIFS(DATA!C:C,DATA!D:D,"nourriture",DATA!A:A,A110)</f>
        <v>72.78</v>
      </c>
      <c r="E110" s="72">
        <f t="shared" ref="E110" si="92" xml:space="preserve"> B110+B111</f>
        <v>1</v>
      </c>
      <c r="F110" s="83">
        <f t="shared" ref="F110" si="93">D110+D111</f>
        <v>72.78</v>
      </c>
    </row>
    <row r="111" spans="1:6" x14ac:dyDescent="0.25">
      <c r="A111" s="66">
        <v>55</v>
      </c>
      <c r="B111" s="67">
        <f>COUNTIFS(DATA!D:D,"bien de conso.",DATA!A:A,A111)</f>
        <v>0</v>
      </c>
      <c r="C111" s="77" t="s">
        <v>22</v>
      </c>
      <c r="D111" s="67">
        <f>SUMIFS(DATA!C:C,DATA!D:D,"bien de conso.",DATA!A:A,A111)</f>
        <v>0</v>
      </c>
      <c r="E111" s="71"/>
      <c r="F111" s="69"/>
    </row>
    <row r="112" spans="1:6" x14ac:dyDescent="0.25">
      <c r="A112" s="66">
        <v>56</v>
      </c>
      <c r="B112" s="67">
        <f>COUNTIFS(DATA!D:D,"nourriture",DATA!A:A,A112)</f>
        <v>1</v>
      </c>
      <c r="C112" s="77" t="str">
        <f>DATA!D113</f>
        <v>nourriture</v>
      </c>
      <c r="D112" s="67">
        <f>SUMIFS(DATA!C:C,DATA!D:D,"nourriture",DATA!A:A,A112)</f>
        <v>67.02</v>
      </c>
      <c r="E112" s="72">
        <f t="shared" si="58"/>
        <v>2</v>
      </c>
      <c r="F112" s="83">
        <f t="shared" ref="F112" si="94">D112+D113</f>
        <v>134.04</v>
      </c>
    </row>
    <row r="113" spans="1:6" x14ac:dyDescent="0.25">
      <c r="A113" s="66">
        <v>56</v>
      </c>
      <c r="B113" s="67">
        <f>COUNTIFS(DATA!D:D,"nourriture",DATA!A:A,A113)</f>
        <v>1</v>
      </c>
      <c r="C113" s="76" t="str">
        <f>DATA!D112</f>
        <v>nourriture</v>
      </c>
      <c r="D113" s="67">
        <f>SUMIFS(DATA!C:C,DATA!D:D,"nourriture",DATA!A:A,A113)</f>
        <v>67.02</v>
      </c>
      <c r="E113" s="71"/>
      <c r="F113" s="69"/>
    </row>
    <row r="114" spans="1:6" x14ac:dyDescent="0.25">
      <c r="A114" s="66">
        <v>57</v>
      </c>
      <c r="B114" s="67">
        <f>COUNTIFS(DATA!D:D,"nourriture",DATA!A:A,A114)</f>
        <v>4</v>
      </c>
      <c r="C114" s="76" t="s">
        <v>10</v>
      </c>
      <c r="D114" s="67">
        <f>SUMIFS(DATA!C:C,DATA!D:D,"nourriture",DATA!A:A,A114)</f>
        <v>196.31</v>
      </c>
      <c r="E114" s="72">
        <f t="shared" ref="E114" si="95" xml:space="preserve"> B114+B115</f>
        <v>4</v>
      </c>
      <c r="F114" s="83">
        <f t="shared" ref="F114" si="96">D114+D115</f>
        <v>196.31</v>
      </c>
    </row>
    <row r="115" spans="1:6" x14ac:dyDescent="0.25">
      <c r="A115" s="66">
        <v>57</v>
      </c>
      <c r="B115" s="67">
        <f>COUNTIFS(DATA!D:D,"bien de conso.",DATA!A:A,A115)</f>
        <v>0</v>
      </c>
      <c r="C115" s="77" t="s">
        <v>22</v>
      </c>
      <c r="D115" s="67">
        <f>SUMIFS(DATA!C:C,DATA!D:D,"bien de conso.",DATA!A:A,A115)</f>
        <v>0</v>
      </c>
      <c r="E115" s="71"/>
      <c r="F115" s="69"/>
    </row>
    <row r="116" spans="1:6" x14ac:dyDescent="0.25">
      <c r="A116" s="66">
        <v>58</v>
      </c>
      <c r="B116" s="67">
        <f>COUNTIFS(DATA!D:D,"nourriture",DATA!A:A,A116)</f>
        <v>0</v>
      </c>
      <c r="C116" s="76" t="s">
        <v>10</v>
      </c>
      <c r="D116" s="67">
        <f>SUMIFS(DATA!C:C,DATA!D:D,"nourriture",DATA!A:A,A116)</f>
        <v>0</v>
      </c>
      <c r="E116" s="70">
        <f t="shared" ref="E116" si="97" xml:space="preserve"> B116+B117</f>
        <v>1</v>
      </c>
      <c r="F116" s="83">
        <f t="shared" ref="F116" si="98">D116+D117</f>
        <v>53.2</v>
      </c>
    </row>
    <row r="117" spans="1:6" x14ac:dyDescent="0.25">
      <c r="A117" s="66">
        <v>58</v>
      </c>
      <c r="B117" s="67">
        <f>COUNTIFS(DATA!D:D,"bien de conso.",DATA!A:A,A117)</f>
        <v>1</v>
      </c>
      <c r="C117" s="77" t="s">
        <v>22</v>
      </c>
      <c r="D117" s="67">
        <f>SUMIFS(DATA!C:C,DATA!D:D,"bien de conso.",DATA!A:A,A117)</f>
        <v>53.2</v>
      </c>
      <c r="E117" s="71"/>
      <c r="F117" s="69"/>
    </row>
    <row r="118" spans="1:6" x14ac:dyDescent="0.25">
      <c r="A118" s="66">
        <v>59</v>
      </c>
      <c r="B118" s="67">
        <f>COUNTIFS(DATA!D:D,"nourriture",DATA!A:A,A118)</f>
        <v>0</v>
      </c>
      <c r="C118" s="76" t="s">
        <v>10</v>
      </c>
      <c r="D118" s="67">
        <f>SUMIFS(DATA!C:C,DATA!D:D,"nourriture",DATA!A:A,A118)</f>
        <v>0</v>
      </c>
      <c r="E118" s="72">
        <f t="shared" ref="E118" si="99" xml:space="preserve"> B118+B119</f>
        <v>1</v>
      </c>
      <c r="F118" s="83">
        <f t="shared" ref="F118" si="100">D118+D119</f>
        <v>42.33</v>
      </c>
    </row>
    <row r="119" spans="1:6" x14ac:dyDescent="0.25">
      <c r="A119" s="66">
        <v>59</v>
      </c>
      <c r="B119" s="67">
        <f>COUNTIFS(DATA!D:D,"bien de conso.",DATA!A:A,A119)</f>
        <v>1</v>
      </c>
      <c r="C119" s="77" t="s">
        <v>22</v>
      </c>
      <c r="D119" s="67">
        <f>SUMIFS(DATA!C:C,DATA!D:D,"bien de conso.",DATA!A:A,A119)</f>
        <v>42.33</v>
      </c>
      <c r="E119" s="71"/>
      <c r="F119" s="69"/>
    </row>
    <row r="120" spans="1:6" x14ac:dyDescent="0.25">
      <c r="A120" s="66">
        <v>60</v>
      </c>
      <c r="B120" s="67">
        <f>COUNTIFS(DATA!D:D,"nourriture",DATA!A:A,A120)</f>
        <v>0</v>
      </c>
      <c r="C120" s="76" t="s">
        <v>10</v>
      </c>
      <c r="D120" s="67">
        <f>SUMIFS(DATA!C:C,DATA!D:D,"nourriture",DATA!A:A,A120)</f>
        <v>0</v>
      </c>
      <c r="E120" s="72">
        <f t="shared" si="58"/>
        <v>1</v>
      </c>
      <c r="F120" s="83">
        <f t="shared" ref="F120" si="101">D120+D121</f>
        <v>46.24</v>
      </c>
    </row>
    <row r="121" spans="1:6" x14ac:dyDescent="0.25">
      <c r="A121" s="66">
        <v>60</v>
      </c>
      <c r="B121" s="67">
        <f>COUNTIFS(DATA!D:D,"bien de conso.",DATA!A:A,A121)</f>
        <v>1</v>
      </c>
      <c r="C121" s="77" t="s">
        <v>22</v>
      </c>
      <c r="D121" s="67">
        <f>SUMIFS(DATA!C:C,DATA!D:D,"bien de conso.",DATA!A:A,A121)</f>
        <v>46.24</v>
      </c>
      <c r="E121" s="71"/>
      <c r="F121" s="69"/>
    </row>
    <row r="122" spans="1:6" x14ac:dyDescent="0.25">
      <c r="A122" s="66">
        <v>61</v>
      </c>
      <c r="B122" s="67">
        <f>COUNTIFS(DATA!D:D,"nourriture",DATA!A:A,A122)</f>
        <v>0</v>
      </c>
      <c r="C122" s="77" t="str">
        <f>DATA!D123</f>
        <v>nourriture</v>
      </c>
      <c r="D122" s="67">
        <f>SUMIFS(DATA!C:C,DATA!D:D,"nourriture",DATA!A:A,A122)</f>
        <v>0</v>
      </c>
      <c r="E122" s="72">
        <f t="shared" ref="E122" si="102" xml:space="preserve"> B122+B123</f>
        <v>0</v>
      </c>
      <c r="F122" s="83">
        <f t="shared" ref="F122" si="103">D122+D123</f>
        <v>0</v>
      </c>
    </row>
    <row r="123" spans="1:6" x14ac:dyDescent="0.25">
      <c r="A123" s="66">
        <v>61</v>
      </c>
      <c r="B123" s="67">
        <f>COUNTIFS(DATA!D:D,"nourriture",DATA!A:A,A123)</f>
        <v>0</v>
      </c>
      <c r="C123" s="76" t="str">
        <f>DATA!D122</f>
        <v>nourriture</v>
      </c>
      <c r="D123" s="67">
        <f>SUMIFS(DATA!C:C,DATA!D:D,"nourriture",DATA!A:A,A123)</f>
        <v>0</v>
      </c>
      <c r="E123" s="71"/>
      <c r="F123" s="69"/>
    </row>
    <row r="124" spans="1:6" x14ac:dyDescent="0.25">
      <c r="A124" s="66">
        <v>62</v>
      </c>
      <c r="B124" s="67">
        <f>COUNTIFS(DATA!D:D,"nourriture",DATA!A:A,A124)</f>
        <v>0</v>
      </c>
      <c r="C124" s="76" t="s">
        <v>10</v>
      </c>
      <c r="D124" s="67">
        <f>SUMIFS(DATA!C:C,DATA!D:D,"nourriture",DATA!A:A,A124)</f>
        <v>0</v>
      </c>
      <c r="E124" s="70">
        <f t="shared" ref="E124" si="104" xml:space="preserve"> B124+B125</f>
        <v>1</v>
      </c>
      <c r="F124" s="83">
        <f t="shared" ref="F124" si="105">D124+D125</f>
        <v>77.400000000000006</v>
      </c>
    </row>
    <row r="125" spans="1:6" x14ac:dyDescent="0.25">
      <c r="A125" s="66">
        <v>62</v>
      </c>
      <c r="B125" s="67">
        <f>COUNTIFS(DATA!D:D,"bien de conso.",DATA!A:A,A125)</f>
        <v>1</v>
      </c>
      <c r="C125" s="77" t="s">
        <v>22</v>
      </c>
      <c r="D125" s="67">
        <f>SUMIFS(DATA!C:C,DATA!D:D,"bien de conso.",DATA!A:A,A125)</f>
        <v>77.400000000000006</v>
      </c>
      <c r="E125" s="71"/>
      <c r="F125" s="69"/>
    </row>
    <row r="126" spans="1:6" x14ac:dyDescent="0.25">
      <c r="A126" s="66">
        <v>63</v>
      </c>
      <c r="B126" s="67">
        <f>COUNTIFS(DATA!D:D,"nourriture",DATA!A:A,A126)</f>
        <v>0</v>
      </c>
      <c r="C126" s="76" t="s">
        <v>10</v>
      </c>
      <c r="D126" s="67">
        <f>SUMIFS(DATA!C:C,DATA!D:D,"nourriture",DATA!A:A,A126)</f>
        <v>0</v>
      </c>
      <c r="E126" s="72">
        <f t="shared" ref="E126" si="106" xml:space="preserve"> B126+B127</f>
        <v>1</v>
      </c>
      <c r="F126" s="83">
        <f t="shared" ref="F126" si="107">D126+D127</f>
        <v>39.17</v>
      </c>
    </row>
    <row r="127" spans="1:6" x14ac:dyDescent="0.25">
      <c r="A127" s="66">
        <v>63</v>
      </c>
      <c r="B127" s="67">
        <f>COUNTIFS(DATA!D:D,"bien de conso.",DATA!A:A,A127)</f>
        <v>1</v>
      </c>
      <c r="C127" s="77" t="s">
        <v>22</v>
      </c>
      <c r="D127" s="67">
        <f>SUMIFS(DATA!C:C,DATA!D:D,"bien de conso.",DATA!A:A,A127)</f>
        <v>39.17</v>
      </c>
      <c r="E127" s="71"/>
      <c r="F127" s="69"/>
    </row>
    <row r="128" spans="1:6" x14ac:dyDescent="0.25">
      <c r="A128" s="66">
        <v>64</v>
      </c>
      <c r="B128" s="67">
        <f>COUNTIFS(DATA!D:D,"nourriture",DATA!A:A,A128)</f>
        <v>1</v>
      </c>
      <c r="C128" s="76" t="s">
        <v>10</v>
      </c>
      <c r="D128" s="67">
        <f>SUMIFS(DATA!C:C,DATA!D:D,"nourriture",DATA!A:A,A128)</f>
        <v>89.18</v>
      </c>
      <c r="E128" s="72">
        <f t="shared" si="58"/>
        <v>1</v>
      </c>
      <c r="F128" s="83">
        <f t="shared" ref="F128" si="108">D128+D129</f>
        <v>89.18</v>
      </c>
    </row>
    <row r="129" spans="1:6" x14ac:dyDescent="0.25">
      <c r="A129" s="66">
        <v>64</v>
      </c>
      <c r="B129" s="67">
        <f>COUNTIFS(DATA!D:D,"bien de conso.",DATA!A:A,A129)</f>
        <v>0</v>
      </c>
      <c r="C129" s="77" t="s">
        <v>22</v>
      </c>
      <c r="D129" s="67">
        <f>SUMIFS(DATA!C:C,DATA!D:D,"bien de conso.",DATA!A:A,A129)</f>
        <v>0</v>
      </c>
      <c r="E129" s="71"/>
      <c r="F129" s="69"/>
    </row>
    <row r="130" spans="1:6" x14ac:dyDescent="0.25">
      <c r="A130" s="66">
        <v>65</v>
      </c>
      <c r="B130" s="67">
        <f>COUNTIFS(DATA!D:D,"nourriture",DATA!A:A,A130)</f>
        <v>0</v>
      </c>
      <c r="C130" s="76" t="s">
        <v>10</v>
      </c>
      <c r="D130" s="67">
        <f>SUMIFS(DATA!C:C,DATA!D:D,"nourriture",DATA!A:A,A130)</f>
        <v>0</v>
      </c>
      <c r="E130" s="72">
        <f t="shared" ref="E130" si="109" xml:space="preserve"> B130+B131</f>
        <v>0</v>
      </c>
      <c r="F130" s="83">
        <f t="shared" ref="F130" si="110">D130+D131</f>
        <v>0</v>
      </c>
    </row>
    <row r="131" spans="1:6" x14ac:dyDescent="0.25">
      <c r="A131" s="66">
        <v>65</v>
      </c>
      <c r="B131" s="67">
        <f>COUNTIFS(DATA!D:D,"bien de conso.",DATA!A:A,A131)</f>
        <v>0</v>
      </c>
      <c r="C131" s="77" t="s">
        <v>22</v>
      </c>
      <c r="D131" s="67">
        <f>SUMIFS(DATA!C:C,DATA!D:D,"bien de conso.",DATA!A:A,A131)</f>
        <v>0</v>
      </c>
      <c r="E131" s="71"/>
      <c r="F131" s="69"/>
    </row>
    <row r="132" spans="1:6" x14ac:dyDescent="0.25">
      <c r="A132" s="66">
        <v>66</v>
      </c>
      <c r="B132" s="67">
        <f>COUNTIFS(DATA!D:D,"nourriture",DATA!A:A,A132)</f>
        <v>0</v>
      </c>
      <c r="C132" s="77" t="str">
        <f>DATA!D133</f>
        <v>nourriture</v>
      </c>
      <c r="D132" s="67">
        <f>SUMIFS(DATA!C:C,DATA!D:D,"nourriture",DATA!A:A,A132)</f>
        <v>0</v>
      </c>
      <c r="E132" s="70">
        <f t="shared" ref="E132" si="111" xml:space="preserve"> B132+B133</f>
        <v>0</v>
      </c>
      <c r="F132" s="83">
        <f t="shared" ref="F132" si="112">D132+D133</f>
        <v>0</v>
      </c>
    </row>
    <row r="133" spans="1:6" x14ac:dyDescent="0.25">
      <c r="A133" s="66">
        <v>66</v>
      </c>
      <c r="B133" s="67">
        <f>COUNTIFS(DATA!D:D,"nourriture",DATA!A:A,A133)</f>
        <v>0</v>
      </c>
      <c r="C133" s="76" t="str">
        <f>DATA!D132</f>
        <v>nourriture</v>
      </c>
      <c r="D133" s="67">
        <f>SUMIFS(DATA!C:C,DATA!D:D,"nourriture",DATA!A:A,A133)</f>
        <v>0</v>
      </c>
      <c r="E133" s="71"/>
      <c r="F133" s="69"/>
    </row>
    <row r="134" spans="1:6" x14ac:dyDescent="0.25">
      <c r="A134" s="66">
        <v>67</v>
      </c>
      <c r="B134" s="67">
        <f>COUNTIFS(DATA!D:D,"nourriture",DATA!A:A,A134)</f>
        <v>0</v>
      </c>
      <c r="C134" s="76" t="s">
        <v>10</v>
      </c>
      <c r="D134" s="67">
        <f>SUMIFS(DATA!C:C,DATA!D:D,"nourriture",DATA!A:A,A134)</f>
        <v>0</v>
      </c>
      <c r="E134" s="72">
        <f t="shared" ref="E134" si="113" xml:space="preserve"> B134+B135</f>
        <v>2</v>
      </c>
      <c r="F134" s="83">
        <f t="shared" ref="F134" si="114">D134+D135</f>
        <v>108.39</v>
      </c>
    </row>
    <row r="135" spans="1:6" x14ac:dyDescent="0.25">
      <c r="A135" s="66">
        <v>67</v>
      </c>
      <c r="B135" s="67">
        <f>COUNTIFS(DATA!D:D,"bien de conso.",DATA!A:A,A135)</f>
        <v>2</v>
      </c>
      <c r="C135" s="77" t="s">
        <v>22</v>
      </c>
      <c r="D135" s="67">
        <f>SUMIFS(DATA!C:C,DATA!D:D,"bien de conso.",DATA!A:A,A135)</f>
        <v>108.39</v>
      </c>
      <c r="E135" s="71"/>
      <c r="F135" s="69"/>
    </row>
    <row r="136" spans="1:6" x14ac:dyDescent="0.25">
      <c r="A136" s="66">
        <v>68</v>
      </c>
      <c r="B136" s="67">
        <f>COUNTIFS(DATA!D:D,"nourriture",DATA!A:A,A136)</f>
        <v>1</v>
      </c>
      <c r="C136" s="76" t="s">
        <v>10</v>
      </c>
      <c r="D136" s="67">
        <f>SUMIFS(DATA!C:C,DATA!D:D,"nourriture",DATA!A:A,A136)</f>
        <v>23.31</v>
      </c>
      <c r="E136" s="72">
        <f t="shared" ref="E136:E144" si="115" xml:space="preserve"> B136+B137</f>
        <v>1</v>
      </c>
      <c r="F136" s="83">
        <f t="shared" ref="F136" si="116">D136+D137</f>
        <v>23.31</v>
      </c>
    </row>
    <row r="137" spans="1:6" x14ac:dyDescent="0.25">
      <c r="A137" s="66">
        <v>68</v>
      </c>
      <c r="B137" s="67">
        <f>COUNTIFS(DATA!D:D,"bien de conso.",DATA!A:A,A137)</f>
        <v>0</v>
      </c>
      <c r="C137" s="77" t="s">
        <v>22</v>
      </c>
      <c r="D137" s="67">
        <f>SUMIFS(DATA!C:C,DATA!D:D,"bien de conso.",DATA!A:A,A137)</f>
        <v>0</v>
      </c>
      <c r="E137" s="71"/>
      <c r="F137" s="69"/>
    </row>
    <row r="138" spans="1:6" x14ac:dyDescent="0.25">
      <c r="A138" s="66">
        <v>69</v>
      </c>
      <c r="B138" s="67">
        <f>COUNTIFS(DATA!D:D,"nourriture",DATA!A:A,A138)</f>
        <v>0</v>
      </c>
      <c r="C138" s="76" t="s">
        <v>10</v>
      </c>
      <c r="D138" s="67">
        <f>SUMIFS(DATA!C:C,DATA!D:D,"nourriture",DATA!A:A,A138)</f>
        <v>0</v>
      </c>
      <c r="E138" s="72">
        <f t="shared" ref="E138" si="117" xml:space="preserve"> B138+B139</f>
        <v>0</v>
      </c>
      <c r="F138" s="83">
        <f t="shared" ref="F138" si="118">D138+D139</f>
        <v>0</v>
      </c>
    </row>
    <row r="139" spans="1:6" x14ac:dyDescent="0.25">
      <c r="A139" s="66">
        <v>69</v>
      </c>
      <c r="B139" s="67">
        <f>COUNTIFS(DATA!D:D,"bien de conso.",DATA!A:A,A139)</f>
        <v>0</v>
      </c>
      <c r="C139" s="77" t="s">
        <v>22</v>
      </c>
      <c r="D139" s="67">
        <f>SUMIFS(DATA!C:C,DATA!D:D,"bien de conso.",DATA!A:A,A139)</f>
        <v>0</v>
      </c>
      <c r="E139" s="71"/>
      <c r="F139" s="69"/>
    </row>
    <row r="140" spans="1:6" x14ac:dyDescent="0.25">
      <c r="A140" s="66">
        <v>70</v>
      </c>
      <c r="B140" s="67">
        <f>COUNTIFS(DATA!D:D,"nourriture",DATA!A:A,A140)</f>
        <v>0</v>
      </c>
      <c r="C140" s="76" t="s">
        <v>10</v>
      </c>
      <c r="D140" s="67">
        <f>SUMIFS(DATA!C:C,DATA!D:D,"nourriture",DATA!A:A,A140)</f>
        <v>0</v>
      </c>
      <c r="E140" s="70">
        <f t="shared" ref="E140" si="119" xml:space="preserve"> B140+B141</f>
        <v>0</v>
      </c>
      <c r="F140" s="83">
        <f t="shared" ref="F140" si="120">D140+D141</f>
        <v>0</v>
      </c>
    </row>
    <row r="141" spans="1:6" x14ac:dyDescent="0.25">
      <c r="A141" s="66">
        <v>70</v>
      </c>
      <c r="B141" s="67">
        <f>COUNTIFS(DATA!D:D,"bien de conso.",DATA!A:A,A141)</f>
        <v>0</v>
      </c>
      <c r="C141" s="77" t="s">
        <v>22</v>
      </c>
      <c r="D141" s="67">
        <f>SUMIFS(DATA!C:C,DATA!D:D,"bien de conso.",DATA!A:A,A141)</f>
        <v>0</v>
      </c>
      <c r="E141" s="71"/>
      <c r="F141" s="69"/>
    </row>
    <row r="142" spans="1:6" x14ac:dyDescent="0.25">
      <c r="A142" s="66">
        <v>71</v>
      </c>
      <c r="B142" s="67">
        <f>COUNTIFS(DATA!D:D,"nourriture",DATA!A:A,A142)</f>
        <v>0</v>
      </c>
      <c r="C142" s="76" t="str">
        <f>DATA!D142</f>
        <v>nourriture</v>
      </c>
      <c r="D142" s="67">
        <f>SUMIFS(DATA!C:C,DATA!D:D,"nourriture",DATA!A:A,A142)</f>
        <v>0</v>
      </c>
      <c r="E142" s="72">
        <f t="shared" ref="E142" si="121" xml:space="preserve"> B142+B143</f>
        <v>0</v>
      </c>
      <c r="F142" s="83">
        <f t="shared" ref="F142" si="122">D142+D143</f>
        <v>0</v>
      </c>
    </row>
    <row r="143" spans="1:6" x14ac:dyDescent="0.25">
      <c r="A143" s="66">
        <v>71</v>
      </c>
      <c r="B143" s="67">
        <f>COUNTIFS(DATA!D:D,"bien de conso.",DATA!A:A,A143)</f>
        <v>0</v>
      </c>
      <c r="C143" s="77" t="str">
        <f>DATA!D143</f>
        <v>bien de conso.</v>
      </c>
      <c r="D143" s="67">
        <f>SUMIFS(DATA!C:C,DATA!D:D,"bien de conso.",DATA!A:A,A143)</f>
        <v>0</v>
      </c>
      <c r="E143" s="71"/>
      <c r="F143" s="69"/>
    </row>
    <row r="144" spans="1:6" x14ac:dyDescent="0.25">
      <c r="A144" s="66">
        <v>72</v>
      </c>
      <c r="B144" s="67">
        <f>COUNTIFS(DATA!D:D,"nourriture",DATA!A:A,A144)</f>
        <v>0</v>
      </c>
      <c r="C144" s="76" t="s">
        <v>10</v>
      </c>
      <c r="D144" s="67">
        <f>SUMIFS(DATA!C:C,DATA!D:D,"nourriture",DATA!A:A,A144)</f>
        <v>0</v>
      </c>
      <c r="E144" s="72">
        <f t="shared" si="115"/>
        <v>0</v>
      </c>
      <c r="F144" s="83">
        <f t="shared" ref="F144" si="123">D144+D145</f>
        <v>0</v>
      </c>
    </row>
    <row r="145" spans="1:6" x14ac:dyDescent="0.25">
      <c r="A145" s="66">
        <v>72</v>
      </c>
      <c r="B145" s="67">
        <f>COUNTIFS(DATA!D:D,"bien de conso.",DATA!A:A,A145)</f>
        <v>0</v>
      </c>
      <c r="C145" s="77" t="s">
        <v>22</v>
      </c>
      <c r="D145" s="67">
        <f>SUMIFS(DATA!C:C,DATA!D:D,"bien de conso.",DATA!A:A,A145)</f>
        <v>0</v>
      </c>
      <c r="E145" s="71"/>
      <c r="F145" s="69"/>
    </row>
    <row r="146" spans="1:6" x14ac:dyDescent="0.25">
      <c r="A146" s="66">
        <v>73</v>
      </c>
      <c r="B146" s="67">
        <f>COUNTIFS(DATA!D:D,"nourriture",DATA!A:A,A146)</f>
        <v>0</v>
      </c>
      <c r="C146" s="76" t="s">
        <v>10</v>
      </c>
      <c r="D146" s="67">
        <f>SUMIFS(DATA!C:C,DATA!D:D,"nourriture",DATA!A:A,A146)</f>
        <v>0</v>
      </c>
      <c r="E146" s="72">
        <f t="shared" ref="E146" si="124" xml:space="preserve"> B146+B147</f>
        <v>0</v>
      </c>
      <c r="F146" s="83">
        <f t="shared" ref="F146" si="125">D146+D147</f>
        <v>0</v>
      </c>
    </row>
    <row r="147" spans="1:6" x14ac:dyDescent="0.25">
      <c r="A147" s="66">
        <v>73</v>
      </c>
      <c r="B147" s="67">
        <f>COUNTIFS(DATA!D:D,"bien de conso.",DATA!A:A,A147)</f>
        <v>0</v>
      </c>
      <c r="C147" s="77" t="s">
        <v>22</v>
      </c>
      <c r="D147" s="67">
        <f>SUMIFS(DATA!C:C,DATA!D:D,"bien de conso.",DATA!A:A,A147)</f>
        <v>0</v>
      </c>
      <c r="E147" s="71"/>
      <c r="F147" s="69"/>
    </row>
    <row r="148" spans="1:6" x14ac:dyDescent="0.25">
      <c r="A148" s="66">
        <v>74</v>
      </c>
      <c r="B148" s="67">
        <f>COUNTIFS(DATA!D:D,"nourriture",DATA!A:A,A148)</f>
        <v>1</v>
      </c>
      <c r="C148" s="76" t="s">
        <v>10</v>
      </c>
      <c r="D148" s="67">
        <f>SUMIFS(DATA!C:C,DATA!D:D,"nourriture",DATA!A:A,A148)</f>
        <v>55.63</v>
      </c>
      <c r="E148" s="70">
        <f t="shared" ref="E148" si="126" xml:space="preserve"> B148+B149</f>
        <v>1</v>
      </c>
      <c r="F148" s="83">
        <f t="shared" ref="F148" si="127">D148+D149</f>
        <v>55.63</v>
      </c>
    </row>
    <row r="149" spans="1:6" x14ac:dyDescent="0.25">
      <c r="A149" s="64">
        <v>74</v>
      </c>
      <c r="B149" s="65">
        <f>COUNTIFS(DATA!D:D,"bien de conso.",DATA!A:A,A149)</f>
        <v>0</v>
      </c>
      <c r="C149" s="75" t="s">
        <v>22</v>
      </c>
      <c r="D149" s="65">
        <f>SUMIFS(DATA!C:C,DATA!D:D,"bien de conso.",DATA!A:A,A149)</f>
        <v>0</v>
      </c>
      <c r="E149" s="71"/>
      <c r="F149" s="69"/>
    </row>
  </sheetData>
  <sortState xmlns:xlrd2="http://schemas.microsoft.com/office/spreadsheetml/2017/richdata2" ref="A2:E149">
    <sortCondition ref="A1:A1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9F28-92A2-4551-91AB-D00E971035CC}">
  <dimension ref="A1:G76"/>
  <sheetViews>
    <sheetView tabSelected="1" workbookViewId="0">
      <selection activeCell="K30" sqref="K30"/>
    </sheetView>
  </sheetViews>
  <sheetFormatPr defaultRowHeight="15" x14ac:dyDescent="0.25"/>
  <cols>
    <col min="2" max="2" width="11.85546875" customWidth="1"/>
    <col min="4" max="4" width="11.85546875" customWidth="1"/>
    <col min="6" max="6" width="11.85546875" customWidth="1"/>
    <col min="7" max="7" width="9.140625" customWidth="1"/>
  </cols>
  <sheetData>
    <row r="1" spans="1:7" x14ac:dyDescent="0.25">
      <c r="B1" s="84" t="str">
        <f>DATA!D2</f>
        <v>nourriture</v>
      </c>
      <c r="C1" s="82"/>
      <c r="D1" s="84" t="str">
        <f>DATA!D3</f>
        <v>bien de conso.</v>
      </c>
      <c r="E1" s="82"/>
      <c r="F1" s="78" t="s">
        <v>28</v>
      </c>
      <c r="G1" s="82"/>
    </row>
    <row r="2" spans="1:7" x14ac:dyDescent="0.25">
      <c r="A2" s="78" t="s">
        <v>18</v>
      </c>
      <c r="B2" s="56" t="s">
        <v>26</v>
      </c>
      <c r="C2" s="56" t="s">
        <v>27</v>
      </c>
      <c r="D2" s="56" t="s">
        <v>26</v>
      </c>
      <c r="E2" s="56" t="s">
        <v>27</v>
      </c>
      <c r="F2" s="56" t="s">
        <v>26</v>
      </c>
      <c r="G2" s="56" t="s">
        <v>27</v>
      </c>
    </row>
    <row r="3" spans="1:7" x14ac:dyDescent="0.25">
      <c r="A3" s="78">
        <v>1</v>
      </c>
      <c r="B3" s="79">
        <f>COUNTIFS(DATA!D:D,"nourriture",DATA!A:A,A3)</f>
        <v>5</v>
      </c>
      <c r="C3" s="79">
        <f>SUMIFS(DATA!C:C,DATA!D:D,"nourriture",DATA!A:A,A3)</f>
        <v>233.41</v>
      </c>
      <c r="D3" s="79">
        <f>COUNTIFS(DATA!D:D,"bien de conso.",DATA!A:A,A3)</f>
        <v>4</v>
      </c>
      <c r="E3" s="85">
        <f>SUMIFS(DATA!C:C,DATA!D:D,"bien de conso.",DATA!A:A,A3)+SUMIFS(DATA!C:C,DATA!D:D,"bien de conso.",DATA!A:A,A3)</f>
        <v>402.82</v>
      </c>
      <c r="F3" s="79">
        <f>B3+D3</f>
        <v>9</v>
      </c>
      <c r="G3" s="89">
        <f>C3+E3</f>
        <v>636.23</v>
      </c>
    </row>
    <row r="4" spans="1:7" x14ac:dyDescent="0.25">
      <c r="A4" s="78">
        <v>2</v>
      </c>
      <c r="B4" s="79">
        <f>COUNTIFS(DATA!D:D,"nourriture",DATA!A:A,A4)</f>
        <v>10</v>
      </c>
      <c r="C4" s="79">
        <f>SUMIFS(DATA!C:C,DATA!D:D,"nourriture",DATA!A:A,A4)</f>
        <v>728.97</v>
      </c>
      <c r="D4" s="79">
        <f>COUNTIFS(DATA!D:D,"bien de conso.",DATA!A:A,A4)</f>
        <v>2</v>
      </c>
      <c r="E4" s="85">
        <f>SUMIFS(DATA!C:C,DATA!D:D,"bien de conso.",DATA!A:A,A4)+SUMIFS(DATA!C:C,DATA!D:D,"bien de conso.",DATA!A:A,A4)</f>
        <v>285.32</v>
      </c>
      <c r="F4" s="79">
        <f t="shared" ref="F4:F67" si="0">B4+D4</f>
        <v>12</v>
      </c>
      <c r="G4" s="89">
        <f t="shared" ref="G4:G67" si="1">C4+E4</f>
        <v>1014.29</v>
      </c>
    </row>
    <row r="5" spans="1:7" x14ac:dyDescent="0.25">
      <c r="A5" s="66">
        <v>3</v>
      </c>
      <c r="B5" s="67">
        <f>COUNTIFS(DATA!D:D,"nourriture",DATA!A:A,A5)</f>
        <v>4</v>
      </c>
      <c r="C5" s="67">
        <f>SUMIFS(DATA!C:C,DATA!D:D,"nourriture",DATA!A:A,A5)</f>
        <v>275.13</v>
      </c>
      <c r="D5" s="67">
        <f>COUNTIFS(DATA!D:D,"bien de conso.",DATA!A:A,A5)</f>
        <v>5</v>
      </c>
      <c r="E5" s="86">
        <f>SUMIFS(DATA!C:C,DATA!D:D,"bien de conso.",DATA!A:A,A5)+SUMIFS(DATA!C:C,DATA!D:D,"bien de conso.",DATA!A:A,A5)</f>
        <v>721.24</v>
      </c>
      <c r="F5" s="67">
        <f t="shared" si="0"/>
        <v>9</v>
      </c>
      <c r="G5" s="87">
        <f t="shared" si="1"/>
        <v>996.37</v>
      </c>
    </row>
    <row r="6" spans="1:7" x14ac:dyDescent="0.25">
      <c r="A6" s="66">
        <v>4</v>
      </c>
      <c r="B6" s="67">
        <f>COUNTIFS(DATA!D:D,"nourriture",DATA!A:A,A6)</f>
        <v>4</v>
      </c>
      <c r="C6" s="67">
        <f>SUMIFS(DATA!C:C,DATA!D:D,"nourriture",DATA!A:A,A6)</f>
        <v>272.82</v>
      </c>
      <c r="D6" s="67">
        <f>COUNTIFS(DATA!D:D,"bien de conso.",DATA!A:A,A6)</f>
        <v>2</v>
      </c>
      <c r="E6" s="86">
        <f>SUMIFS(DATA!C:C,DATA!D:D,"bien de conso.",DATA!A:A,A6)+SUMIFS(DATA!C:C,DATA!D:D,"bien de conso.",DATA!A:A,A6)</f>
        <v>277.68</v>
      </c>
      <c r="F6" s="67">
        <f t="shared" si="0"/>
        <v>6</v>
      </c>
      <c r="G6" s="87">
        <f t="shared" si="1"/>
        <v>550.5</v>
      </c>
    </row>
    <row r="7" spans="1:7" x14ac:dyDescent="0.25">
      <c r="A7" s="66">
        <v>5</v>
      </c>
      <c r="B7" s="67">
        <f>COUNTIFS(DATA!D:D,"nourriture",DATA!A:A,A7)</f>
        <v>10</v>
      </c>
      <c r="C7" s="67">
        <f>SUMIFS(DATA!C:C,DATA!D:D,"nourriture",DATA!A:A,A7)</f>
        <v>580.52</v>
      </c>
      <c r="D7" s="67">
        <f>COUNTIFS(DATA!D:D,"bien de conso.",DATA!A:A,A7)</f>
        <v>3</v>
      </c>
      <c r="E7" s="86">
        <f>SUMIFS(DATA!C:C,DATA!D:D,"bien de conso.",DATA!A:A,A7)+SUMIFS(DATA!C:C,DATA!D:D,"bien de conso.",DATA!A:A,A7)</f>
        <v>326.28000000000003</v>
      </c>
      <c r="F7" s="67">
        <f t="shared" si="0"/>
        <v>13</v>
      </c>
      <c r="G7" s="87">
        <f t="shared" si="1"/>
        <v>906.8</v>
      </c>
    </row>
    <row r="8" spans="1:7" x14ac:dyDescent="0.25">
      <c r="A8" s="66">
        <v>6</v>
      </c>
      <c r="B8" s="67">
        <f>COUNTIFS(DATA!D:D,"nourriture",DATA!A:A,A8)</f>
        <v>4</v>
      </c>
      <c r="C8" s="67">
        <f>SUMIFS(DATA!C:C,DATA!D:D,"nourriture",DATA!A:A,A8)</f>
        <v>248.14</v>
      </c>
      <c r="D8" s="67">
        <f>COUNTIFS(DATA!D:D,"bien de conso.",DATA!A:A,A8)</f>
        <v>6</v>
      </c>
      <c r="E8" s="86">
        <f>SUMIFS(DATA!C:C,DATA!D:D,"bien de conso.",DATA!A:A,A8)+SUMIFS(DATA!C:C,DATA!D:D,"bien de conso.",DATA!A:A,A8)</f>
        <v>677.26</v>
      </c>
      <c r="F8" s="67">
        <f t="shared" si="0"/>
        <v>10</v>
      </c>
      <c r="G8" s="87">
        <f t="shared" si="1"/>
        <v>925.4</v>
      </c>
    </row>
    <row r="9" spans="1:7" x14ac:dyDescent="0.25">
      <c r="A9" s="66">
        <v>7</v>
      </c>
      <c r="B9" s="67">
        <f>COUNTIFS(DATA!D:D,"nourriture",DATA!A:A,A9)</f>
        <v>8</v>
      </c>
      <c r="C9" s="67">
        <f>SUMIFS(DATA!C:C,DATA!D:D,"nourriture",DATA!A:A,A9)</f>
        <v>320.99</v>
      </c>
      <c r="D9" s="67">
        <f>COUNTIFS(DATA!D:D,"bien de conso.",DATA!A:A,A9)</f>
        <v>8</v>
      </c>
      <c r="E9" s="86">
        <f>SUMIFS(DATA!C:C,DATA!D:D,"bien de conso.",DATA!A:A,A9)+SUMIFS(DATA!C:C,DATA!D:D,"bien de conso.",DATA!A:A,A9)</f>
        <v>1072.54</v>
      </c>
      <c r="F9" s="67">
        <f t="shared" si="0"/>
        <v>16</v>
      </c>
      <c r="G9" s="87">
        <f t="shared" si="1"/>
        <v>1393.53</v>
      </c>
    </row>
    <row r="10" spans="1:7" x14ac:dyDescent="0.25">
      <c r="A10" s="66">
        <v>8</v>
      </c>
      <c r="B10" s="67">
        <f>COUNTIFS(DATA!D:D,"nourriture",DATA!A:A,A10)</f>
        <v>7</v>
      </c>
      <c r="C10" s="67">
        <f>SUMIFS(DATA!C:C,DATA!D:D,"nourriture",DATA!A:A,A10)</f>
        <v>373.76</v>
      </c>
      <c r="D10" s="67">
        <f>COUNTIFS(DATA!D:D,"bien de conso.",DATA!A:A,A10)</f>
        <v>2</v>
      </c>
      <c r="E10" s="86">
        <f>SUMIFS(DATA!C:C,DATA!D:D,"bien de conso.",DATA!A:A,A10)+SUMIFS(DATA!C:C,DATA!D:D,"bien de conso.",DATA!A:A,A10)</f>
        <v>272.3</v>
      </c>
      <c r="F10" s="67">
        <f t="shared" si="0"/>
        <v>9</v>
      </c>
      <c r="G10" s="87">
        <f t="shared" si="1"/>
        <v>646.05999999999995</v>
      </c>
    </row>
    <row r="11" spans="1:7" x14ac:dyDescent="0.25">
      <c r="A11" s="66">
        <v>9</v>
      </c>
      <c r="B11" s="67">
        <f>COUNTIFS(DATA!D:D,"nourriture",DATA!A:A,A11)</f>
        <v>11</v>
      </c>
      <c r="C11" s="67">
        <f>SUMIFS(DATA!C:C,DATA!D:D,"nourriture",DATA!A:A,A11)</f>
        <v>608.83999999999992</v>
      </c>
      <c r="D11" s="67">
        <f>COUNTIFS(DATA!D:D,"bien de conso.",DATA!A:A,A11)</f>
        <v>5</v>
      </c>
      <c r="E11" s="86">
        <f>SUMIFS(DATA!C:C,DATA!D:D,"bien de conso.",DATA!A:A,A11)+SUMIFS(DATA!C:C,DATA!D:D,"bien de conso.",DATA!A:A,A11)</f>
        <v>546.78000000000009</v>
      </c>
      <c r="F11" s="67">
        <f t="shared" si="0"/>
        <v>16</v>
      </c>
      <c r="G11" s="87">
        <f t="shared" si="1"/>
        <v>1155.6199999999999</v>
      </c>
    </row>
    <row r="12" spans="1:7" x14ac:dyDescent="0.25">
      <c r="A12" s="66">
        <v>10</v>
      </c>
      <c r="B12" s="67">
        <f>COUNTIFS(DATA!D:D,"nourriture",DATA!A:A,A12)</f>
        <v>10</v>
      </c>
      <c r="C12" s="67">
        <f>SUMIFS(DATA!C:C,DATA!D:D,"nourriture",DATA!A:A,A12)</f>
        <v>523.8900000000001</v>
      </c>
      <c r="D12" s="67">
        <f>COUNTIFS(DATA!D:D,"bien de conso.",DATA!A:A,A12)</f>
        <v>5</v>
      </c>
      <c r="E12" s="86">
        <f>SUMIFS(DATA!C:C,DATA!D:D,"bien de conso.",DATA!A:A,A12)+SUMIFS(DATA!C:C,DATA!D:D,"bien de conso.",DATA!A:A,A12)</f>
        <v>447.56</v>
      </c>
      <c r="F12" s="67">
        <f t="shared" si="0"/>
        <v>15</v>
      </c>
      <c r="G12" s="87">
        <f t="shared" si="1"/>
        <v>971.45</v>
      </c>
    </row>
    <row r="13" spans="1:7" x14ac:dyDescent="0.25">
      <c r="A13" s="66">
        <v>11</v>
      </c>
      <c r="B13" s="67">
        <f>COUNTIFS(DATA!D:D,"nourriture",DATA!A:A,A13)</f>
        <v>2</v>
      </c>
      <c r="C13" s="67">
        <f>SUMIFS(DATA!C:C,DATA!D:D,"nourriture",DATA!A:A,A13)</f>
        <v>99.86</v>
      </c>
      <c r="D13" s="67">
        <f>COUNTIFS(DATA!D:D,"bien de conso.",DATA!A:A,A13)</f>
        <v>3</v>
      </c>
      <c r="E13" s="86">
        <f>SUMIFS(DATA!C:C,DATA!D:D,"bien de conso.",DATA!A:A,A13)+SUMIFS(DATA!C:C,DATA!D:D,"bien de conso.",DATA!A:A,A13)</f>
        <v>301.47999999999996</v>
      </c>
      <c r="F13" s="67">
        <f t="shared" si="0"/>
        <v>5</v>
      </c>
      <c r="G13" s="87">
        <f t="shared" si="1"/>
        <v>401.34</v>
      </c>
    </row>
    <row r="14" spans="1:7" x14ac:dyDescent="0.25">
      <c r="A14" s="66">
        <v>12</v>
      </c>
      <c r="B14" s="67">
        <f>COUNTIFS(DATA!D:D,"nourriture",DATA!A:A,A14)</f>
        <v>5</v>
      </c>
      <c r="C14" s="67">
        <f>SUMIFS(DATA!C:C,DATA!D:D,"nourriture",DATA!A:A,A14)</f>
        <v>260.83</v>
      </c>
      <c r="D14" s="67">
        <f>COUNTIFS(DATA!D:D,"bien de conso.",DATA!A:A,A14)</f>
        <v>3</v>
      </c>
      <c r="E14" s="86">
        <f>SUMIFS(DATA!C:C,DATA!D:D,"bien de conso.",DATA!A:A,A14)+SUMIFS(DATA!C:C,DATA!D:D,"bien de conso.",DATA!A:A,A14)</f>
        <v>365.7</v>
      </c>
      <c r="F14" s="67">
        <f t="shared" si="0"/>
        <v>8</v>
      </c>
      <c r="G14" s="87">
        <f t="shared" si="1"/>
        <v>626.53</v>
      </c>
    </row>
    <row r="15" spans="1:7" x14ac:dyDescent="0.25">
      <c r="A15" s="66">
        <v>13</v>
      </c>
      <c r="B15" s="67">
        <f>COUNTIFS(DATA!D:D,"nourriture",DATA!A:A,A15)</f>
        <v>7</v>
      </c>
      <c r="C15" s="67">
        <f>SUMIFS(DATA!C:C,DATA!D:D,"nourriture",DATA!A:A,A15)</f>
        <v>311.83</v>
      </c>
      <c r="D15" s="67">
        <f>COUNTIFS(DATA!D:D,"bien de conso.",DATA!A:A,A15)</f>
        <v>4</v>
      </c>
      <c r="E15" s="86">
        <f>SUMIFS(DATA!C:C,DATA!D:D,"bien de conso.",DATA!A:A,A15)+SUMIFS(DATA!C:C,DATA!D:D,"bien de conso.",DATA!A:A,A15)</f>
        <v>569.14</v>
      </c>
      <c r="F15" s="67">
        <f t="shared" si="0"/>
        <v>11</v>
      </c>
      <c r="G15" s="87">
        <f t="shared" si="1"/>
        <v>880.97</v>
      </c>
    </row>
    <row r="16" spans="1:7" x14ac:dyDescent="0.25">
      <c r="A16" s="66">
        <v>14</v>
      </c>
      <c r="B16" s="67">
        <f>COUNTIFS(DATA!D:D,"nourriture",DATA!A:A,A16)</f>
        <v>10</v>
      </c>
      <c r="C16" s="67">
        <f>SUMIFS(DATA!C:C,DATA!D:D,"nourriture",DATA!A:A,A16)</f>
        <v>612.15000000000009</v>
      </c>
      <c r="D16" s="67">
        <f>COUNTIFS(DATA!D:D,"bien de conso.",DATA!A:A,A16)</f>
        <v>4</v>
      </c>
      <c r="E16" s="86">
        <f>SUMIFS(DATA!C:C,DATA!D:D,"bien de conso.",DATA!A:A,A16)+SUMIFS(DATA!C:C,DATA!D:D,"bien de conso.",DATA!A:A,A16)</f>
        <v>547.55999999999995</v>
      </c>
      <c r="F16" s="67">
        <f t="shared" si="0"/>
        <v>14</v>
      </c>
      <c r="G16" s="87">
        <f t="shared" si="1"/>
        <v>1159.71</v>
      </c>
    </row>
    <row r="17" spans="1:7" x14ac:dyDescent="0.25">
      <c r="A17" s="66">
        <v>15</v>
      </c>
      <c r="B17" s="67">
        <f>COUNTIFS(DATA!D:D,"nourriture",DATA!A:A,A17)</f>
        <v>13</v>
      </c>
      <c r="C17" s="67">
        <f>SUMIFS(DATA!C:C,DATA!D:D,"nourriture",DATA!A:A,A17)</f>
        <v>872.34</v>
      </c>
      <c r="D17" s="67">
        <f>COUNTIFS(DATA!D:D,"bien de conso.",DATA!A:A,A17)</f>
        <v>3</v>
      </c>
      <c r="E17" s="86">
        <f>SUMIFS(DATA!C:C,DATA!D:D,"bien de conso.",DATA!A:A,A17)+SUMIFS(DATA!C:C,DATA!D:D,"bien de conso.",DATA!A:A,A17)</f>
        <v>381.32000000000005</v>
      </c>
      <c r="F17" s="67">
        <f t="shared" si="0"/>
        <v>16</v>
      </c>
      <c r="G17" s="87">
        <f t="shared" si="1"/>
        <v>1253.6600000000001</v>
      </c>
    </row>
    <row r="18" spans="1:7" x14ac:dyDescent="0.25">
      <c r="A18" s="66">
        <v>16</v>
      </c>
      <c r="B18" s="67">
        <f>COUNTIFS(DATA!D:D,"nourriture",DATA!A:A,A18)</f>
        <v>8</v>
      </c>
      <c r="C18" s="67">
        <f>SUMIFS(DATA!C:C,DATA!D:D,"nourriture",DATA!A:A,A18)</f>
        <v>588.88</v>
      </c>
      <c r="D18" s="67">
        <f>COUNTIFS(DATA!D:D,"bien de conso.",DATA!A:A,A18)</f>
        <v>6</v>
      </c>
      <c r="E18" s="86">
        <f>SUMIFS(DATA!C:C,DATA!D:D,"bien de conso.",DATA!A:A,A18)+SUMIFS(DATA!C:C,DATA!D:D,"bien de conso.",DATA!A:A,A18)</f>
        <v>756.32000000000016</v>
      </c>
      <c r="F18" s="67">
        <f t="shared" si="0"/>
        <v>14</v>
      </c>
      <c r="G18" s="87">
        <f t="shared" si="1"/>
        <v>1345.2000000000003</v>
      </c>
    </row>
    <row r="19" spans="1:7" x14ac:dyDescent="0.25">
      <c r="A19" s="66">
        <v>17</v>
      </c>
      <c r="B19" s="67">
        <f>COUNTIFS(DATA!D:D,"nourriture",DATA!A:A,A19)</f>
        <v>13</v>
      </c>
      <c r="C19" s="67">
        <f>SUMIFS(DATA!C:C,DATA!D:D,"nourriture",DATA!A:A,A19)</f>
        <v>783.24999999999989</v>
      </c>
      <c r="D19" s="67">
        <f>COUNTIFS(DATA!D:D,"bien de conso.",DATA!A:A,A19)</f>
        <v>3</v>
      </c>
      <c r="E19" s="86">
        <f>SUMIFS(DATA!C:C,DATA!D:D,"bien de conso.",DATA!A:A,A19)+SUMIFS(DATA!C:C,DATA!D:D,"bien de conso.",DATA!A:A,A19)</f>
        <v>251.21999999999997</v>
      </c>
      <c r="F19" s="67">
        <f t="shared" si="0"/>
        <v>16</v>
      </c>
      <c r="G19" s="87">
        <f t="shared" si="1"/>
        <v>1034.4699999999998</v>
      </c>
    </row>
    <row r="20" spans="1:7" x14ac:dyDescent="0.25">
      <c r="A20" s="66">
        <v>18</v>
      </c>
      <c r="B20" s="67">
        <f>COUNTIFS(DATA!D:D,"nourriture",DATA!A:A,A20)</f>
        <v>7</v>
      </c>
      <c r="C20" s="67">
        <f>SUMIFS(DATA!C:C,DATA!D:D,"nourriture",DATA!A:A,A20)</f>
        <v>483.06</v>
      </c>
      <c r="D20" s="67">
        <f>COUNTIFS(DATA!D:D,"bien de conso.",DATA!A:A,A20)</f>
        <v>8</v>
      </c>
      <c r="E20" s="86">
        <f>SUMIFS(DATA!C:C,DATA!D:D,"bien de conso.",DATA!A:A,A20)+SUMIFS(DATA!C:C,DATA!D:D,"bien de conso.",DATA!A:A,A20)</f>
        <v>1062.3800000000001</v>
      </c>
      <c r="F20" s="67">
        <f t="shared" si="0"/>
        <v>15</v>
      </c>
      <c r="G20" s="87">
        <f t="shared" si="1"/>
        <v>1545.44</v>
      </c>
    </row>
    <row r="21" spans="1:7" x14ac:dyDescent="0.25">
      <c r="A21" s="66">
        <v>19</v>
      </c>
      <c r="B21" s="67">
        <f>COUNTIFS(DATA!D:D,"nourriture",DATA!A:A,A21)</f>
        <v>11</v>
      </c>
      <c r="C21" s="67">
        <f>SUMIFS(DATA!C:C,DATA!D:D,"nourriture",DATA!A:A,A21)</f>
        <v>531.19000000000005</v>
      </c>
      <c r="D21" s="67">
        <f>COUNTIFS(DATA!D:D,"bien de conso.",DATA!A:A,A21)</f>
        <v>3</v>
      </c>
      <c r="E21" s="86">
        <f>SUMIFS(DATA!C:C,DATA!D:D,"bien de conso.",DATA!A:A,A21)+SUMIFS(DATA!C:C,DATA!D:D,"bien de conso.",DATA!A:A,A21)</f>
        <v>339.68</v>
      </c>
      <c r="F21" s="67">
        <f t="shared" si="0"/>
        <v>14</v>
      </c>
      <c r="G21" s="87">
        <f t="shared" si="1"/>
        <v>870.87000000000012</v>
      </c>
    </row>
    <row r="22" spans="1:7" x14ac:dyDescent="0.25">
      <c r="A22" s="66">
        <v>20</v>
      </c>
      <c r="B22" s="67">
        <f>COUNTIFS(DATA!D:D,"nourriture",DATA!A:A,A22)</f>
        <v>12</v>
      </c>
      <c r="C22" s="67">
        <f>SUMIFS(DATA!C:C,DATA!D:D,"nourriture",DATA!A:A,A22)</f>
        <v>779.15000000000009</v>
      </c>
      <c r="D22" s="67">
        <f>COUNTIFS(DATA!D:D,"bien de conso.",DATA!A:A,A22)</f>
        <v>6</v>
      </c>
      <c r="E22" s="86">
        <f>SUMIFS(DATA!C:C,DATA!D:D,"bien de conso.",DATA!A:A,A22)+SUMIFS(DATA!C:C,DATA!D:D,"bien de conso.",DATA!A:A,A22)</f>
        <v>737.6</v>
      </c>
      <c r="F22" s="67">
        <f t="shared" si="0"/>
        <v>18</v>
      </c>
      <c r="G22" s="87">
        <f t="shared" si="1"/>
        <v>1516.75</v>
      </c>
    </row>
    <row r="23" spans="1:7" x14ac:dyDescent="0.25">
      <c r="A23" s="66">
        <v>21</v>
      </c>
      <c r="B23" s="67">
        <f>COUNTIFS(DATA!D:D,"nourriture",DATA!A:A,A23)</f>
        <v>10</v>
      </c>
      <c r="C23" s="67">
        <f>SUMIFS(DATA!C:C,DATA!D:D,"nourriture",DATA!A:A,A23)</f>
        <v>573.63</v>
      </c>
      <c r="D23" s="67">
        <f>COUNTIFS(DATA!D:D,"bien de conso.",DATA!A:A,A23)</f>
        <v>0</v>
      </c>
      <c r="E23" s="86">
        <f>SUMIFS(DATA!C:C,DATA!D:D,"bien de conso.",DATA!A:A,A23)+SUMIFS(DATA!C:C,DATA!D:D,"bien de conso.",DATA!A:A,A23)</f>
        <v>0</v>
      </c>
      <c r="F23" s="67">
        <f t="shared" si="0"/>
        <v>10</v>
      </c>
      <c r="G23" s="87">
        <f t="shared" si="1"/>
        <v>573.63</v>
      </c>
    </row>
    <row r="24" spans="1:7" x14ac:dyDescent="0.25">
      <c r="A24" s="66">
        <v>22</v>
      </c>
      <c r="B24" s="67">
        <f>COUNTIFS(DATA!D:D,"nourriture",DATA!A:A,A24)</f>
        <v>10</v>
      </c>
      <c r="C24" s="67">
        <f>SUMIFS(DATA!C:C,DATA!D:D,"nourriture",DATA!A:A,A24)</f>
        <v>743.32999999999993</v>
      </c>
      <c r="D24" s="67">
        <f>COUNTIFS(DATA!D:D,"bien de conso.",DATA!A:A,A24)</f>
        <v>5</v>
      </c>
      <c r="E24" s="86">
        <f>SUMIFS(DATA!C:C,DATA!D:D,"bien de conso.",DATA!A:A,A24)+SUMIFS(DATA!C:C,DATA!D:D,"bien de conso.",DATA!A:A,A24)</f>
        <v>582.74</v>
      </c>
      <c r="F24" s="67">
        <f t="shared" si="0"/>
        <v>15</v>
      </c>
      <c r="G24" s="87">
        <f t="shared" si="1"/>
        <v>1326.07</v>
      </c>
    </row>
    <row r="25" spans="1:7" x14ac:dyDescent="0.25">
      <c r="A25" s="66">
        <v>23</v>
      </c>
      <c r="B25" s="67">
        <f>COUNTIFS(DATA!D:D,"nourriture",DATA!A:A,A25)</f>
        <v>7</v>
      </c>
      <c r="C25" s="67">
        <f>SUMIFS(DATA!C:C,DATA!D:D,"nourriture",DATA!A:A,A25)</f>
        <v>415.29999999999995</v>
      </c>
      <c r="D25" s="67">
        <f>COUNTIFS(DATA!D:D,"bien de conso.",DATA!A:A,A25)</f>
        <v>8</v>
      </c>
      <c r="E25" s="86">
        <f>SUMIFS(DATA!C:C,DATA!D:D,"bien de conso.",DATA!A:A,A25)+SUMIFS(DATA!C:C,DATA!D:D,"bien de conso.",DATA!A:A,A25)</f>
        <v>837.68000000000006</v>
      </c>
      <c r="F25" s="67">
        <f t="shared" si="0"/>
        <v>15</v>
      </c>
      <c r="G25" s="87">
        <f t="shared" si="1"/>
        <v>1252.98</v>
      </c>
    </row>
    <row r="26" spans="1:7" x14ac:dyDescent="0.25">
      <c r="A26" s="66">
        <v>24</v>
      </c>
      <c r="B26" s="67">
        <f>COUNTIFS(DATA!D:D,"nourriture",DATA!A:A,A26)</f>
        <v>14</v>
      </c>
      <c r="C26" s="67">
        <f>SUMIFS(DATA!C:C,DATA!D:D,"nourriture",DATA!A:A,A26)</f>
        <v>878.62</v>
      </c>
      <c r="D26" s="67">
        <f>COUNTIFS(DATA!D:D,"bien de conso.",DATA!A:A,A26)</f>
        <v>10</v>
      </c>
      <c r="E26" s="86">
        <f>SUMIFS(DATA!C:C,DATA!D:D,"bien de conso.",DATA!A:A,A26)+SUMIFS(DATA!C:C,DATA!D:D,"bien de conso.",DATA!A:A,A26)</f>
        <v>1263.42</v>
      </c>
      <c r="F26" s="67">
        <f t="shared" si="0"/>
        <v>24</v>
      </c>
      <c r="G26" s="87">
        <f t="shared" si="1"/>
        <v>2142.04</v>
      </c>
    </row>
    <row r="27" spans="1:7" x14ac:dyDescent="0.25">
      <c r="A27" s="66">
        <v>25</v>
      </c>
      <c r="B27" s="67">
        <f>COUNTIFS(DATA!D:D,"nourriture",DATA!A:A,A27)</f>
        <v>18</v>
      </c>
      <c r="C27" s="67">
        <f>SUMIFS(DATA!C:C,DATA!D:D,"nourriture",DATA!A:A,A27)</f>
        <v>1028.4100000000001</v>
      </c>
      <c r="D27" s="67">
        <f>COUNTIFS(DATA!D:D,"bien de conso.",DATA!A:A,A27)</f>
        <v>5</v>
      </c>
      <c r="E27" s="86">
        <f>SUMIFS(DATA!C:C,DATA!D:D,"bien de conso.",DATA!A:A,A27)+SUMIFS(DATA!C:C,DATA!D:D,"bien de conso.",DATA!A:A,A27)</f>
        <v>737.48</v>
      </c>
      <c r="F27" s="67">
        <f t="shared" si="0"/>
        <v>23</v>
      </c>
      <c r="G27" s="87">
        <f t="shared" si="1"/>
        <v>1765.89</v>
      </c>
    </row>
    <row r="28" spans="1:7" x14ac:dyDescent="0.25">
      <c r="A28" s="66">
        <v>26</v>
      </c>
      <c r="B28" s="67">
        <f>COUNTIFS(DATA!D:D,"nourriture",DATA!A:A,A28)</f>
        <v>11</v>
      </c>
      <c r="C28" s="67">
        <f>SUMIFS(DATA!C:C,DATA!D:D,"nourriture",DATA!A:A,A28)</f>
        <v>719.24</v>
      </c>
      <c r="D28" s="67">
        <f>COUNTIFS(DATA!D:D,"bien de conso.",DATA!A:A,A28)</f>
        <v>10</v>
      </c>
      <c r="E28" s="86">
        <f>SUMIFS(DATA!C:C,DATA!D:D,"bien de conso.",DATA!A:A,A28)+SUMIFS(DATA!C:C,DATA!D:D,"bien de conso.",DATA!A:A,A28)</f>
        <v>1239.02</v>
      </c>
      <c r="F28" s="67">
        <f t="shared" si="0"/>
        <v>21</v>
      </c>
      <c r="G28" s="87">
        <f t="shared" si="1"/>
        <v>1958.26</v>
      </c>
    </row>
    <row r="29" spans="1:7" x14ac:dyDescent="0.25">
      <c r="A29" s="66">
        <v>27</v>
      </c>
      <c r="B29" s="67">
        <f>COUNTIFS(DATA!D:D,"nourriture",DATA!A:A,A29)</f>
        <v>10</v>
      </c>
      <c r="C29" s="67">
        <f>SUMIFS(DATA!C:C,DATA!D:D,"nourriture",DATA!A:A,A29)</f>
        <v>570.93000000000006</v>
      </c>
      <c r="D29" s="67">
        <f>COUNTIFS(DATA!D:D,"bien de conso.",DATA!A:A,A29)</f>
        <v>7</v>
      </c>
      <c r="E29" s="86">
        <f>SUMIFS(DATA!C:C,DATA!D:D,"bien de conso.",DATA!A:A,A29)+SUMIFS(DATA!C:C,DATA!D:D,"bien de conso.",DATA!A:A,A29)</f>
        <v>729.19999999999993</v>
      </c>
      <c r="F29" s="67">
        <f t="shared" si="0"/>
        <v>17</v>
      </c>
      <c r="G29" s="87">
        <f t="shared" si="1"/>
        <v>1300.1300000000001</v>
      </c>
    </row>
    <row r="30" spans="1:7" x14ac:dyDescent="0.25">
      <c r="A30" s="66">
        <v>28</v>
      </c>
      <c r="B30" s="67">
        <f>COUNTIFS(DATA!D:D,"nourriture",DATA!A:A,A30)</f>
        <v>8</v>
      </c>
      <c r="C30" s="67">
        <f>SUMIFS(DATA!C:C,DATA!D:D,"nourriture",DATA!A:A,A30)</f>
        <v>481.02000000000004</v>
      </c>
      <c r="D30" s="67">
        <f>COUNTIFS(DATA!D:D,"bien de conso.",DATA!A:A,A30)</f>
        <v>9</v>
      </c>
      <c r="E30" s="86">
        <f>SUMIFS(DATA!C:C,DATA!D:D,"bien de conso.",DATA!A:A,A30)+SUMIFS(DATA!C:C,DATA!D:D,"bien de conso.",DATA!A:A,A30)</f>
        <v>1088.6400000000001</v>
      </c>
      <c r="F30" s="67">
        <f t="shared" si="0"/>
        <v>17</v>
      </c>
      <c r="G30" s="87">
        <f t="shared" si="1"/>
        <v>1569.66</v>
      </c>
    </row>
    <row r="31" spans="1:7" x14ac:dyDescent="0.25">
      <c r="A31" s="66">
        <v>29</v>
      </c>
      <c r="B31" s="67">
        <f>COUNTIFS(DATA!D:D,"nourriture",DATA!A:A,A31)</f>
        <v>11</v>
      </c>
      <c r="C31" s="67">
        <f>SUMIFS(DATA!C:C,DATA!D:D,"nourriture",DATA!A:A,A31)</f>
        <v>541.62</v>
      </c>
      <c r="D31" s="67">
        <f>COUNTIFS(DATA!D:D,"bien de conso.",DATA!A:A,A31)</f>
        <v>5</v>
      </c>
      <c r="E31" s="86">
        <f>SUMIFS(DATA!C:C,DATA!D:D,"bien de conso.",DATA!A:A,A31)+SUMIFS(DATA!C:C,DATA!D:D,"bien de conso.",DATA!A:A,A31)</f>
        <v>513.43999999999994</v>
      </c>
      <c r="F31" s="67">
        <f t="shared" si="0"/>
        <v>16</v>
      </c>
      <c r="G31" s="87">
        <f t="shared" si="1"/>
        <v>1055.06</v>
      </c>
    </row>
    <row r="32" spans="1:7" x14ac:dyDescent="0.25">
      <c r="A32" s="66">
        <v>30</v>
      </c>
      <c r="B32" s="67">
        <f>COUNTIFS(DATA!D:D,"nourriture",DATA!A:A,A32)</f>
        <v>10</v>
      </c>
      <c r="C32" s="67">
        <f>SUMIFS(DATA!C:C,DATA!D:D,"nourriture",DATA!A:A,A32)</f>
        <v>519.33000000000004</v>
      </c>
      <c r="D32" s="67">
        <f>COUNTIFS(DATA!D:D,"bien de conso.",DATA!A:A,A32)</f>
        <v>8</v>
      </c>
      <c r="E32" s="86">
        <f>SUMIFS(DATA!C:C,DATA!D:D,"bien de conso.",DATA!A:A,A32)+SUMIFS(DATA!C:C,DATA!D:D,"bien de conso.",DATA!A:A,A32)</f>
        <v>962.78</v>
      </c>
      <c r="F32" s="67">
        <f t="shared" si="0"/>
        <v>18</v>
      </c>
      <c r="G32" s="87">
        <f t="shared" si="1"/>
        <v>1482.1100000000001</v>
      </c>
    </row>
    <row r="33" spans="1:7" x14ac:dyDescent="0.25">
      <c r="A33" s="66">
        <v>31</v>
      </c>
      <c r="B33" s="67">
        <f>COUNTIFS(DATA!D:D,"nourriture",DATA!A:A,A33)</f>
        <v>8</v>
      </c>
      <c r="C33" s="67">
        <f>SUMIFS(DATA!C:C,DATA!D:D,"nourriture",DATA!A:A,A33)</f>
        <v>525.25</v>
      </c>
      <c r="D33" s="67">
        <f>COUNTIFS(DATA!D:D,"bien de conso.",DATA!A:A,A33)</f>
        <v>11</v>
      </c>
      <c r="E33" s="86">
        <f>SUMIFS(DATA!C:C,DATA!D:D,"bien de conso.",DATA!A:A,A33)+SUMIFS(DATA!C:C,DATA!D:D,"bien de conso.",DATA!A:A,A33)</f>
        <v>1179.9199999999998</v>
      </c>
      <c r="F33" s="67">
        <f t="shared" si="0"/>
        <v>19</v>
      </c>
      <c r="G33" s="87">
        <f t="shared" si="1"/>
        <v>1705.1699999999998</v>
      </c>
    </row>
    <row r="34" spans="1:7" x14ac:dyDescent="0.25">
      <c r="A34" s="66">
        <v>32</v>
      </c>
      <c r="B34" s="67">
        <f>COUNTIFS(DATA!D:D,"nourriture",DATA!A:A,A34)</f>
        <v>11</v>
      </c>
      <c r="C34" s="67">
        <f>SUMIFS(DATA!C:C,DATA!D:D,"nourriture",DATA!A:A,A34)</f>
        <v>742.91000000000008</v>
      </c>
      <c r="D34" s="67">
        <f>COUNTIFS(DATA!D:D,"bien de conso.",DATA!A:A,A34)</f>
        <v>0</v>
      </c>
      <c r="E34" s="86">
        <f>SUMIFS(DATA!C:C,DATA!D:D,"bien de conso.",DATA!A:A,A34)+SUMIFS(DATA!C:C,DATA!D:D,"bien de conso.",DATA!A:A,A34)</f>
        <v>0</v>
      </c>
      <c r="F34" s="67">
        <f t="shared" si="0"/>
        <v>11</v>
      </c>
      <c r="G34" s="87">
        <f t="shared" si="1"/>
        <v>742.91000000000008</v>
      </c>
    </row>
    <row r="35" spans="1:7" x14ac:dyDescent="0.25">
      <c r="A35" s="66">
        <v>33</v>
      </c>
      <c r="B35" s="67">
        <f>COUNTIFS(DATA!D:D,"nourriture",DATA!A:A,A35)</f>
        <v>4</v>
      </c>
      <c r="C35" s="67">
        <f>SUMIFS(DATA!C:C,DATA!D:D,"nourriture",DATA!A:A,A35)</f>
        <v>304.17</v>
      </c>
      <c r="D35" s="67">
        <f>COUNTIFS(DATA!D:D,"bien de conso.",DATA!A:A,A35)</f>
        <v>4</v>
      </c>
      <c r="E35" s="86">
        <f>SUMIFS(DATA!C:C,DATA!D:D,"bien de conso.",DATA!A:A,A35)+SUMIFS(DATA!C:C,DATA!D:D,"bien de conso.",DATA!A:A,A35)</f>
        <v>492.46000000000004</v>
      </c>
      <c r="F35" s="67">
        <f t="shared" si="0"/>
        <v>8</v>
      </c>
      <c r="G35" s="87">
        <f t="shared" si="1"/>
        <v>796.63000000000011</v>
      </c>
    </row>
    <row r="36" spans="1:7" x14ac:dyDescent="0.25">
      <c r="A36" s="66">
        <v>34</v>
      </c>
      <c r="B36" s="67">
        <f>COUNTIFS(DATA!D:D,"nourriture",DATA!A:A,A36)</f>
        <v>6</v>
      </c>
      <c r="C36" s="67">
        <f>SUMIFS(DATA!C:C,DATA!D:D,"nourriture",DATA!A:A,A36)</f>
        <v>299.14999999999998</v>
      </c>
      <c r="D36" s="67">
        <f>COUNTIFS(DATA!D:D,"bien de conso.",DATA!A:A,A36)</f>
        <v>8</v>
      </c>
      <c r="E36" s="86">
        <f>SUMIFS(DATA!C:C,DATA!D:D,"bien de conso.",DATA!A:A,A36)+SUMIFS(DATA!C:C,DATA!D:D,"bien de conso.",DATA!A:A,A36)</f>
        <v>927.74000000000012</v>
      </c>
      <c r="F36" s="67">
        <f t="shared" si="0"/>
        <v>14</v>
      </c>
      <c r="G36" s="87">
        <f t="shared" si="1"/>
        <v>1226.8900000000001</v>
      </c>
    </row>
    <row r="37" spans="1:7" x14ac:dyDescent="0.25">
      <c r="A37" s="66">
        <v>35</v>
      </c>
      <c r="B37" s="67">
        <f>COUNTIFS(DATA!D:D,"nourriture",DATA!A:A,A37)</f>
        <v>9</v>
      </c>
      <c r="C37" s="67">
        <f>SUMIFS(DATA!C:C,DATA!D:D,"nourriture",DATA!A:A,A37)</f>
        <v>639.66</v>
      </c>
      <c r="D37" s="67">
        <f>COUNTIFS(DATA!D:D,"bien de conso.",DATA!A:A,A37)</f>
        <v>7</v>
      </c>
      <c r="E37" s="86">
        <f>SUMIFS(DATA!C:C,DATA!D:D,"bien de conso.",DATA!A:A,A37)+SUMIFS(DATA!C:C,DATA!D:D,"bien de conso.",DATA!A:A,A37)</f>
        <v>964.68000000000006</v>
      </c>
      <c r="F37" s="67">
        <f t="shared" si="0"/>
        <v>16</v>
      </c>
      <c r="G37" s="87">
        <f t="shared" si="1"/>
        <v>1604.3400000000001</v>
      </c>
    </row>
    <row r="38" spans="1:7" x14ac:dyDescent="0.25">
      <c r="A38" s="66">
        <v>36</v>
      </c>
      <c r="B38" s="67">
        <f>COUNTIFS(DATA!D:D,"nourriture",DATA!A:A,A38)</f>
        <v>11</v>
      </c>
      <c r="C38" s="67">
        <f>SUMIFS(DATA!C:C,DATA!D:D,"nourriture",DATA!A:A,A38)</f>
        <v>729.20999999999992</v>
      </c>
      <c r="D38" s="67">
        <f>COUNTIFS(DATA!D:D,"bien de conso.",DATA!A:A,A38)</f>
        <v>8</v>
      </c>
      <c r="E38" s="86">
        <f>SUMIFS(DATA!C:C,DATA!D:D,"bien de conso.",DATA!A:A,A38)+SUMIFS(DATA!C:C,DATA!D:D,"bien de conso.",DATA!A:A,A38)</f>
        <v>1011.28</v>
      </c>
      <c r="F38" s="67">
        <f t="shared" si="0"/>
        <v>19</v>
      </c>
      <c r="G38" s="87">
        <f t="shared" si="1"/>
        <v>1740.4899999999998</v>
      </c>
    </row>
    <row r="39" spans="1:7" x14ac:dyDescent="0.25">
      <c r="A39" s="66">
        <v>37</v>
      </c>
      <c r="B39" s="67">
        <f>COUNTIFS(DATA!D:D,"nourriture",DATA!A:A,A39)</f>
        <v>6</v>
      </c>
      <c r="C39" s="67">
        <f>SUMIFS(DATA!C:C,DATA!D:D,"nourriture",DATA!A:A,A39)</f>
        <v>338.85999999999996</v>
      </c>
      <c r="D39" s="67">
        <f>COUNTIFS(DATA!D:D,"bien de conso.",DATA!A:A,A39)</f>
        <v>2</v>
      </c>
      <c r="E39" s="86">
        <f>SUMIFS(DATA!C:C,DATA!D:D,"bien de conso.",DATA!A:A,A39)+SUMIFS(DATA!C:C,DATA!D:D,"bien de conso.",DATA!A:A,A39)</f>
        <v>225.42000000000002</v>
      </c>
      <c r="F39" s="67">
        <f t="shared" si="0"/>
        <v>8</v>
      </c>
      <c r="G39" s="87">
        <f t="shared" si="1"/>
        <v>564.28</v>
      </c>
    </row>
    <row r="40" spans="1:7" x14ac:dyDescent="0.25">
      <c r="A40" s="66">
        <v>38</v>
      </c>
      <c r="B40" s="67">
        <f>COUNTIFS(DATA!D:D,"nourriture",DATA!A:A,A40)</f>
        <v>9</v>
      </c>
      <c r="C40" s="67">
        <f>SUMIFS(DATA!C:C,DATA!D:D,"nourriture",DATA!A:A,A40)</f>
        <v>526.25</v>
      </c>
      <c r="D40" s="67">
        <f>COUNTIFS(DATA!D:D,"bien de conso.",DATA!A:A,A40)</f>
        <v>10</v>
      </c>
      <c r="E40" s="86">
        <f>SUMIFS(DATA!C:C,DATA!D:D,"bien de conso.",DATA!A:A,A40)+SUMIFS(DATA!C:C,DATA!D:D,"bien de conso.",DATA!A:A,A40)</f>
        <v>1137.52</v>
      </c>
      <c r="F40" s="67">
        <f t="shared" si="0"/>
        <v>19</v>
      </c>
      <c r="G40" s="87">
        <f t="shared" si="1"/>
        <v>1663.77</v>
      </c>
    </row>
    <row r="41" spans="1:7" x14ac:dyDescent="0.25">
      <c r="A41" s="66">
        <v>39</v>
      </c>
      <c r="B41" s="67">
        <f>COUNTIFS(DATA!D:D,"nourriture",DATA!A:A,A41)</f>
        <v>5</v>
      </c>
      <c r="C41" s="67">
        <f>SUMIFS(DATA!C:C,DATA!D:D,"nourriture",DATA!A:A,A41)</f>
        <v>311.79000000000002</v>
      </c>
      <c r="D41" s="67">
        <f>COUNTIFS(DATA!D:D,"bien de conso.",DATA!A:A,A41)</f>
        <v>4</v>
      </c>
      <c r="E41" s="86">
        <f>SUMIFS(DATA!C:C,DATA!D:D,"bien de conso.",DATA!A:A,A41)+SUMIFS(DATA!C:C,DATA!D:D,"bien de conso.",DATA!A:A,A41)</f>
        <v>462.28</v>
      </c>
      <c r="F41" s="67">
        <f t="shared" si="0"/>
        <v>9</v>
      </c>
      <c r="G41" s="87">
        <f t="shared" si="1"/>
        <v>774.06999999999994</v>
      </c>
    </row>
    <row r="42" spans="1:7" x14ac:dyDescent="0.25">
      <c r="A42" s="66">
        <v>40</v>
      </c>
      <c r="B42" s="67">
        <f>COUNTIFS(DATA!D:D,"nourriture",DATA!A:A,A42)</f>
        <v>6</v>
      </c>
      <c r="C42" s="67">
        <f>SUMIFS(DATA!C:C,DATA!D:D,"nourriture",DATA!A:A,A42)</f>
        <v>433.92</v>
      </c>
      <c r="D42" s="67">
        <f>COUNTIFS(DATA!D:D,"bien de conso.",DATA!A:A,A42)</f>
        <v>2</v>
      </c>
      <c r="E42" s="86">
        <f>SUMIFS(DATA!C:C,DATA!D:D,"bien de conso.",DATA!A:A,A42)+SUMIFS(DATA!C:C,DATA!D:D,"bien de conso.",DATA!A:A,A42)</f>
        <v>176.26</v>
      </c>
      <c r="F42" s="67">
        <f t="shared" si="0"/>
        <v>8</v>
      </c>
      <c r="G42" s="87">
        <f t="shared" si="1"/>
        <v>610.18000000000006</v>
      </c>
    </row>
    <row r="43" spans="1:7" x14ac:dyDescent="0.25">
      <c r="A43" s="66">
        <v>41</v>
      </c>
      <c r="B43" s="67">
        <f>COUNTIFS(DATA!D:D,"nourriture",DATA!A:A,A43)</f>
        <v>7</v>
      </c>
      <c r="C43" s="67">
        <f>SUMIFS(DATA!C:C,DATA!D:D,"nourriture",DATA!A:A,A43)</f>
        <v>547.74999999999989</v>
      </c>
      <c r="D43" s="67">
        <f>COUNTIFS(DATA!D:D,"bien de conso.",DATA!A:A,A43)</f>
        <v>4</v>
      </c>
      <c r="E43" s="86">
        <f>SUMIFS(DATA!C:C,DATA!D:D,"bien de conso.",DATA!A:A,A43)+SUMIFS(DATA!C:C,DATA!D:D,"bien de conso.",DATA!A:A,A43)</f>
        <v>474.46000000000004</v>
      </c>
      <c r="F43" s="67">
        <f t="shared" si="0"/>
        <v>11</v>
      </c>
      <c r="G43" s="87">
        <f t="shared" si="1"/>
        <v>1022.2099999999999</v>
      </c>
    </row>
    <row r="44" spans="1:7" x14ac:dyDescent="0.25">
      <c r="A44" s="66">
        <v>42</v>
      </c>
      <c r="B44" s="67">
        <f>COUNTIFS(DATA!D:D,"nourriture",DATA!A:A,A44)</f>
        <v>7</v>
      </c>
      <c r="C44" s="67">
        <f>SUMIFS(DATA!C:C,DATA!D:D,"nourriture",DATA!A:A,A44)</f>
        <v>411.21</v>
      </c>
      <c r="D44" s="67">
        <f>COUNTIFS(DATA!D:D,"bien de conso.",DATA!A:A,A44)</f>
        <v>3</v>
      </c>
      <c r="E44" s="86">
        <f>SUMIFS(DATA!C:C,DATA!D:D,"bien de conso.",DATA!A:A,A44)+SUMIFS(DATA!C:C,DATA!D:D,"bien de conso.",DATA!A:A,A44)</f>
        <v>422.62</v>
      </c>
      <c r="F44" s="67">
        <f t="shared" si="0"/>
        <v>10</v>
      </c>
      <c r="G44" s="87">
        <f t="shared" si="1"/>
        <v>833.82999999999993</v>
      </c>
    </row>
    <row r="45" spans="1:7" x14ac:dyDescent="0.25">
      <c r="A45" s="66">
        <v>43</v>
      </c>
      <c r="B45" s="67">
        <f>COUNTIFS(DATA!D:D,"nourriture",DATA!A:A,A45)</f>
        <v>5</v>
      </c>
      <c r="C45" s="67">
        <f>SUMIFS(DATA!C:C,DATA!D:D,"nourriture",DATA!A:A,A45)</f>
        <v>229.98</v>
      </c>
      <c r="D45" s="67">
        <f>COUNTIFS(DATA!D:D,"bien de conso.",DATA!A:A,A45)</f>
        <v>5</v>
      </c>
      <c r="E45" s="86">
        <f>SUMIFS(DATA!C:C,DATA!D:D,"bien de conso.",DATA!A:A,A45)+SUMIFS(DATA!C:C,DATA!D:D,"bien de conso.",DATA!A:A,A45)</f>
        <v>518.98</v>
      </c>
      <c r="F45" s="67">
        <f t="shared" si="0"/>
        <v>10</v>
      </c>
      <c r="G45" s="87">
        <f t="shared" si="1"/>
        <v>748.96</v>
      </c>
    </row>
    <row r="46" spans="1:7" x14ac:dyDescent="0.25">
      <c r="A46" s="66">
        <v>44</v>
      </c>
      <c r="B46" s="67">
        <f>COUNTIFS(DATA!D:D,"nourriture",DATA!A:A,A46)</f>
        <v>4</v>
      </c>
      <c r="C46" s="67">
        <f>SUMIFS(DATA!C:C,DATA!D:D,"nourriture",DATA!A:A,A46)</f>
        <v>293.58</v>
      </c>
      <c r="D46" s="67">
        <f>COUNTIFS(DATA!D:D,"bien de conso.",DATA!A:A,A46)</f>
        <v>2</v>
      </c>
      <c r="E46" s="86">
        <f>SUMIFS(DATA!C:C,DATA!D:D,"bien de conso.",DATA!A:A,A46)+SUMIFS(DATA!C:C,DATA!D:D,"bien de conso.",DATA!A:A,A46)</f>
        <v>347.14</v>
      </c>
      <c r="F46" s="67">
        <f t="shared" si="0"/>
        <v>6</v>
      </c>
      <c r="G46" s="87">
        <f t="shared" si="1"/>
        <v>640.72</v>
      </c>
    </row>
    <row r="47" spans="1:7" x14ac:dyDescent="0.25">
      <c r="A47" s="66">
        <v>45</v>
      </c>
      <c r="B47" s="67">
        <f>COUNTIFS(DATA!D:D,"nourriture",DATA!A:A,A47)</f>
        <v>2</v>
      </c>
      <c r="C47" s="67">
        <f>SUMIFS(DATA!C:C,DATA!D:D,"nourriture",DATA!A:A,A47)</f>
        <v>132.71</v>
      </c>
      <c r="D47" s="67">
        <f>COUNTIFS(DATA!D:D,"bien de conso.",DATA!A:A,A47)</f>
        <v>2</v>
      </c>
      <c r="E47" s="86">
        <f>SUMIFS(DATA!C:C,DATA!D:D,"bien de conso.",DATA!A:A,A47)+SUMIFS(DATA!C:C,DATA!D:D,"bien de conso.",DATA!A:A,A47)</f>
        <v>236.32</v>
      </c>
      <c r="F47" s="67">
        <f t="shared" si="0"/>
        <v>4</v>
      </c>
      <c r="G47" s="87">
        <f t="shared" si="1"/>
        <v>369.03</v>
      </c>
    </row>
    <row r="48" spans="1:7" x14ac:dyDescent="0.25">
      <c r="A48" s="66">
        <v>46</v>
      </c>
      <c r="B48" s="67">
        <f>COUNTIFS(DATA!D:D,"nourriture",DATA!A:A,A48)</f>
        <v>5</v>
      </c>
      <c r="C48" s="67">
        <f>SUMIFS(DATA!C:C,DATA!D:D,"nourriture",DATA!A:A,A48)</f>
        <v>386.59999999999997</v>
      </c>
      <c r="D48" s="67">
        <f>COUNTIFS(DATA!D:D,"bien de conso.",DATA!A:A,A48)</f>
        <v>2</v>
      </c>
      <c r="E48" s="86">
        <f>SUMIFS(DATA!C:C,DATA!D:D,"bien de conso.",DATA!A:A,A48)+SUMIFS(DATA!C:C,DATA!D:D,"bien de conso.",DATA!A:A,A48)</f>
        <v>284.15999999999997</v>
      </c>
      <c r="F48" s="67">
        <f t="shared" si="0"/>
        <v>7</v>
      </c>
      <c r="G48" s="87">
        <f t="shared" si="1"/>
        <v>670.76</v>
      </c>
    </row>
    <row r="49" spans="1:7" x14ac:dyDescent="0.25">
      <c r="A49" s="66">
        <v>47</v>
      </c>
      <c r="B49" s="67">
        <f>COUNTIFS(DATA!D:D,"nourriture",DATA!A:A,A49)</f>
        <v>2</v>
      </c>
      <c r="C49" s="67">
        <f>SUMIFS(DATA!C:C,DATA!D:D,"nourriture",DATA!A:A,A49)</f>
        <v>95</v>
      </c>
      <c r="D49" s="67">
        <f>COUNTIFS(DATA!D:D,"bien de conso.",DATA!A:A,A49)</f>
        <v>5</v>
      </c>
      <c r="E49" s="86">
        <f>SUMIFS(DATA!C:C,DATA!D:D,"bien de conso.",DATA!A:A,A49)+SUMIFS(DATA!C:C,DATA!D:D,"bien de conso.",DATA!A:A,A49)</f>
        <v>569.44000000000005</v>
      </c>
      <c r="F49" s="67">
        <f t="shared" si="0"/>
        <v>7</v>
      </c>
      <c r="G49" s="87">
        <f t="shared" si="1"/>
        <v>664.44</v>
      </c>
    </row>
    <row r="50" spans="1:7" x14ac:dyDescent="0.25">
      <c r="A50" s="66">
        <v>48</v>
      </c>
      <c r="B50" s="67">
        <f>COUNTIFS(DATA!D:D,"nourriture",DATA!A:A,A50)</f>
        <v>7</v>
      </c>
      <c r="C50" s="67">
        <f>SUMIFS(DATA!C:C,DATA!D:D,"nourriture",DATA!A:A,A50)</f>
        <v>352.40000000000003</v>
      </c>
      <c r="D50" s="67">
        <f>COUNTIFS(DATA!D:D,"bien de conso.",DATA!A:A,A50)</f>
        <v>2</v>
      </c>
      <c r="E50" s="86">
        <f>SUMIFS(DATA!C:C,DATA!D:D,"bien de conso.",DATA!A:A,A50)+SUMIFS(DATA!C:C,DATA!D:D,"bien de conso.",DATA!A:A,A50)</f>
        <v>285.17999999999995</v>
      </c>
      <c r="F50" s="67">
        <f t="shared" si="0"/>
        <v>9</v>
      </c>
      <c r="G50" s="87">
        <f t="shared" si="1"/>
        <v>637.57999999999993</v>
      </c>
    </row>
    <row r="51" spans="1:7" x14ac:dyDescent="0.25">
      <c r="A51" s="66">
        <v>49</v>
      </c>
      <c r="B51" s="67">
        <f>COUNTIFS(DATA!D:D,"nourriture",DATA!A:A,A51)</f>
        <v>4</v>
      </c>
      <c r="C51" s="67">
        <f>SUMIFS(DATA!C:C,DATA!D:D,"nourriture",DATA!A:A,A51)</f>
        <v>207.24</v>
      </c>
      <c r="D51" s="67">
        <f>COUNTIFS(DATA!D:D,"bien de conso.",DATA!A:A,A51)</f>
        <v>1</v>
      </c>
      <c r="E51" s="86">
        <f>SUMIFS(DATA!C:C,DATA!D:D,"bien de conso.",DATA!A:A,A51)+SUMIFS(DATA!C:C,DATA!D:D,"bien de conso.",DATA!A:A,A51)</f>
        <v>118.78</v>
      </c>
      <c r="F51" s="67">
        <f t="shared" si="0"/>
        <v>5</v>
      </c>
      <c r="G51" s="87">
        <f t="shared" si="1"/>
        <v>326.02</v>
      </c>
    </row>
    <row r="52" spans="1:7" x14ac:dyDescent="0.25">
      <c r="A52" s="66">
        <v>50</v>
      </c>
      <c r="B52" s="67">
        <f>COUNTIFS(DATA!D:D,"nourriture",DATA!A:A,A52)</f>
        <v>5</v>
      </c>
      <c r="C52" s="67">
        <f>SUMIFS(DATA!C:C,DATA!D:D,"nourriture",DATA!A:A,A52)</f>
        <v>254.44</v>
      </c>
      <c r="D52" s="67">
        <f>COUNTIFS(DATA!D:D,"bien de conso.",DATA!A:A,A52)</f>
        <v>0</v>
      </c>
      <c r="E52" s="86">
        <f>SUMIFS(DATA!C:C,DATA!D:D,"bien de conso.",DATA!A:A,A52)+SUMIFS(DATA!C:C,DATA!D:D,"bien de conso.",DATA!A:A,A52)</f>
        <v>0</v>
      </c>
      <c r="F52" s="67">
        <f t="shared" si="0"/>
        <v>5</v>
      </c>
      <c r="G52" s="87">
        <f t="shared" si="1"/>
        <v>254.44</v>
      </c>
    </row>
    <row r="53" spans="1:7" x14ac:dyDescent="0.25">
      <c r="A53" s="66">
        <v>51</v>
      </c>
      <c r="B53" s="67">
        <f>COUNTIFS(DATA!D:D,"nourriture",DATA!A:A,A53)</f>
        <v>6</v>
      </c>
      <c r="C53" s="67">
        <f>SUMIFS(DATA!C:C,DATA!D:D,"nourriture",DATA!A:A,A53)</f>
        <v>392.12</v>
      </c>
      <c r="D53" s="67">
        <f>COUNTIFS(DATA!D:D,"bien de conso.",DATA!A:A,A53)</f>
        <v>2</v>
      </c>
      <c r="E53" s="86">
        <f>SUMIFS(DATA!C:C,DATA!D:D,"bien de conso.",DATA!A:A,A53)+SUMIFS(DATA!C:C,DATA!D:D,"bien de conso.",DATA!A:A,A53)</f>
        <v>239.16000000000003</v>
      </c>
      <c r="F53" s="67">
        <f t="shared" si="0"/>
        <v>8</v>
      </c>
      <c r="G53" s="87">
        <f t="shared" si="1"/>
        <v>631.28</v>
      </c>
    </row>
    <row r="54" spans="1:7" x14ac:dyDescent="0.25">
      <c r="A54" s="66">
        <v>52</v>
      </c>
      <c r="B54" s="67">
        <f>COUNTIFS(DATA!D:D,"nourriture",DATA!A:A,A54)</f>
        <v>3</v>
      </c>
      <c r="C54" s="67">
        <f>SUMIFS(DATA!C:C,DATA!D:D,"nourriture",DATA!A:A,A54)</f>
        <v>112.91999999999999</v>
      </c>
      <c r="D54" s="67">
        <f>COUNTIFS(DATA!D:D,"bien de conso.",DATA!A:A,A54)</f>
        <v>1</v>
      </c>
      <c r="E54" s="86">
        <f>SUMIFS(DATA!C:C,DATA!D:D,"bien de conso.",DATA!A:A,A54)+SUMIFS(DATA!C:C,DATA!D:D,"bien de conso.",DATA!A:A,A54)</f>
        <v>110.92</v>
      </c>
      <c r="F54" s="67">
        <f t="shared" si="0"/>
        <v>4</v>
      </c>
      <c r="G54" s="87">
        <f t="shared" si="1"/>
        <v>223.83999999999997</v>
      </c>
    </row>
    <row r="55" spans="1:7" x14ac:dyDescent="0.25">
      <c r="A55" s="66">
        <v>53</v>
      </c>
      <c r="B55" s="67">
        <f>COUNTIFS(DATA!D:D,"nourriture",DATA!A:A,A55)</f>
        <v>1</v>
      </c>
      <c r="C55" s="67">
        <f>SUMIFS(DATA!C:C,DATA!D:D,"nourriture",DATA!A:A,A55)</f>
        <v>99.96</v>
      </c>
      <c r="D55" s="67">
        <f>COUNTIFS(DATA!D:D,"bien de conso.",DATA!A:A,A55)</f>
        <v>1</v>
      </c>
      <c r="E55" s="86">
        <f>SUMIFS(DATA!C:C,DATA!D:D,"bien de conso.",DATA!A:A,A55)+SUMIFS(DATA!C:C,DATA!D:D,"bien de conso.",DATA!A:A,A55)</f>
        <v>141.22</v>
      </c>
      <c r="F55" s="67">
        <f t="shared" si="0"/>
        <v>2</v>
      </c>
      <c r="G55" s="87">
        <f t="shared" si="1"/>
        <v>241.18</v>
      </c>
    </row>
    <row r="56" spans="1:7" x14ac:dyDescent="0.25">
      <c r="A56" s="66">
        <v>54</v>
      </c>
      <c r="B56" s="67">
        <f>COUNTIFS(DATA!D:D,"nourriture",DATA!A:A,A56)</f>
        <v>1</v>
      </c>
      <c r="C56" s="67">
        <f>SUMIFS(DATA!C:C,DATA!D:D,"nourriture",DATA!A:A,A56)</f>
        <v>67.069999999999993</v>
      </c>
      <c r="D56" s="67">
        <f>COUNTIFS(DATA!D:D,"bien de conso.",DATA!A:A,A56)</f>
        <v>2</v>
      </c>
      <c r="E56" s="86">
        <f>SUMIFS(DATA!C:C,DATA!D:D,"bien de conso.",DATA!A:A,A56)+SUMIFS(DATA!C:C,DATA!D:D,"bien de conso.",DATA!A:A,A56)</f>
        <v>171.82</v>
      </c>
      <c r="F56" s="67">
        <f t="shared" si="0"/>
        <v>3</v>
      </c>
      <c r="G56" s="87">
        <f t="shared" si="1"/>
        <v>238.89</v>
      </c>
    </row>
    <row r="57" spans="1:7" x14ac:dyDescent="0.25">
      <c r="A57" s="66">
        <v>55</v>
      </c>
      <c r="B57" s="67">
        <f>COUNTIFS(DATA!D:D,"nourriture",DATA!A:A,A57)</f>
        <v>1</v>
      </c>
      <c r="C57" s="67">
        <f>SUMIFS(DATA!C:C,DATA!D:D,"nourriture",DATA!A:A,A57)</f>
        <v>72.78</v>
      </c>
      <c r="D57" s="67">
        <f>COUNTIFS(DATA!D:D,"bien de conso.",DATA!A:A,A57)</f>
        <v>0</v>
      </c>
      <c r="E57" s="86">
        <f>SUMIFS(DATA!C:C,DATA!D:D,"bien de conso.",DATA!A:A,A57)+SUMIFS(DATA!C:C,DATA!D:D,"bien de conso.",DATA!A:A,A57)</f>
        <v>0</v>
      </c>
      <c r="F57" s="67">
        <f t="shared" si="0"/>
        <v>1</v>
      </c>
      <c r="G57" s="87">
        <f t="shared" si="1"/>
        <v>72.78</v>
      </c>
    </row>
    <row r="58" spans="1:7" x14ac:dyDescent="0.25">
      <c r="A58" s="66">
        <v>56</v>
      </c>
      <c r="B58" s="67">
        <f>COUNTIFS(DATA!D:D,"nourriture",DATA!A:A,A58)</f>
        <v>1</v>
      </c>
      <c r="C58" s="67">
        <f>SUMIFS(DATA!C:C,DATA!D:D,"nourriture",DATA!A:A,A58)</f>
        <v>67.02</v>
      </c>
      <c r="D58" s="67">
        <f>COUNTIFS(DATA!D:D,"bien de conso.",DATA!A:A,A58)</f>
        <v>0</v>
      </c>
      <c r="E58" s="86">
        <f>SUMIFS(DATA!C:C,DATA!D:D,"bien de conso.",DATA!A:A,A58)+SUMIFS(DATA!C:C,DATA!D:D,"bien de conso.",DATA!A:A,A58)</f>
        <v>0</v>
      </c>
      <c r="F58" s="67">
        <f t="shared" si="0"/>
        <v>1</v>
      </c>
      <c r="G58" s="87">
        <f t="shared" si="1"/>
        <v>67.02</v>
      </c>
    </row>
    <row r="59" spans="1:7" x14ac:dyDescent="0.25">
      <c r="A59" s="66">
        <v>57</v>
      </c>
      <c r="B59" s="67">
        <f>COUNTIFS(DATA!D:D,"nourriture",DATA!A:A,A59)</f>
        <v>4</v>
      </c>
      <c r="C59" s="67">
        <f>SUMIFS(DATA!C:C,DATA!D:D,"nourriture",DATA!A:A,A59)</f>
        <v>196.31</v>
      </c>
      <c r="D59" s="67">
        <f>COUNTIFS(DATA!D:D,"bien de conso.",DATA!A:A,A59)</f>
        <v>0</v>
      </c>
      <c r="E59" s="86">
        <f>SUMIFS(DATA!C:C,DATA!D:D,"bien de conso.",DATA!A:A,A59)+SUMIFS(DATA!C:C,DATA!D:D,"bien de conso.",DATA!A:A,A59)</f>
        <v>0</v>
      </c>
      <c r="F59" s="67">
        <f t="shared" si="0"/>
        <v>4</v>
      </c>
      <c r="G59" s="87">
        <f t="shared" si="1"/>
        <v>196.31</v>
      </c>
    </row>
    <row r="60" spans="1:7" x14ac:dyDescent="0.25">
      <c r="A60" s="66">
        <v>58</v>
      </c>
      <c r="B60" s="67">
        <f>COUNTIFS(DATA!D:D,"nourriture",DATA!A:A,A60)</f>
        <v>0</v>
      </c>
      <c r="C60" s="67">
        <f>SUMIFS(DATA!C:C,DATA!D:D,"nourriture",DATA!A:A,A60)</f>
        <v>0</v>
      </c>
      <c r="D60" s="67">
        <f>COUNTIFS(DATA!D:D,"bien de conso.",DATA!A:A,A60)</f>
        <v>1</v>
      </c>
      <c r="E60" s="86">
        <f>SUMIFS(DATA!C:C,DATA!D:D,"bien de conso.",DATA!A:A,A60)+SUMIFS(DATA!C:C,DATA!D:D,"bien de conso.",DATA!A:A,A60)</f>
        <v>106.4</v>
      </c>
      <c r="F60" s="67">
        <f t="shared" si="0"/>
        <v>1</v>
      </c>
      <c r="G60" s="87">
        <f t="shared" si="1"/>
        <v>106.4</v>
      </c>
    </row>
    <row r="61" spans="1:7" x14ac:dyDescent="0.25">
      <c r="A61" s="66">
        <v>59</v>
      </c>
      <c r="B61" s="67">
        <f>COUNTIFS(DATA!D:D,"nourriture",DATA!A:A,A61)</f>
        <v>0</v>
      </c>
      <c r="C61" s="67">
        <f>SUMIFS(DATA!C:C,DATA!D:D,"nourriture",DATA!A:A,A61)</f>
        <v>0</v>
      </c>
      <c r="D61" s="67">
        <f>COUNTIFS(DATA!D:D,"bien de conso.",DATA!A:A,A61)</f>
        <v>1</v>
      </c>
      <c r="E61" s="86">
        <f>SUMIFS(DATA!C:C,DATA!D:D,"bien de conso.",DATA!A:A,A61)+SUMIFS(DATA!C:C,DATA!D:D,"bien de conso.",DATA!A:A,A61)</f>
        <v>84.66</v>
      </c>
      <c r="F61" s="67">
        <f t="shared" si="0"/>
        <v>1</v>
      </c>
      <c r="G61" s="87">
        <f t="shared" si="1"/>
        <v>84.66</v>
      </c>
    </row>
    <row r="62" spans="1:7" x14ac:dyDescent="0.25">
      <c r="A62" s="66">
        <v>60</v>
      </c>
      <c r="B62" s="67">
        <f>COUNTIFS(DATA!D:D,"nourriture",DATA!A:A,A62)</f>
        <v>0</v>
      </c>
      <c r="C62" s="67">
        <f>SUMIFS(DATA!C:C,DATA!D:D,"nourriture",DATA!A:A,A62)</f>
        <v>0</v>
      </c>
      <c r="D62" s="67">
        <f>COUNTIFS(DATA!D:D,"bien de conso.",DATA!A:A,A62)</f>
        <v>1</v>
      </c>
      <c r="E62" s="86">
        <f>SUMIFS(DATA!C:C,DATA!D:D,"bien de conso.",DATA!A:A,A62)+SUMIFS(DATA!C:C,DATA!D:D,"bien de conso.",DATA!A:A,A62)</f>
        <v>92.48</v>
      </c>
      <c r="F62" s="67">
        <f t="shared" si="0"/>
        <v>1</v>
      </c>
      <c r="G62" s="87">
        <f t="shared" si="1"/>
        <v>92.48</v>
      </c>
    </row>
    <row r="63" spans="1:7" x14ac:dyDescent="0.25">
      <c r="A63" s="66">
        <v>61</v>
      </c>
      <c r="B63" s="67">
        <f>COUNTIFS(DATA!D:D,"nourriture",DATA!A:A,A63)</f>
        <v>0</v>
      </c>
      <c r="C63" s="67">
        <f>SUMIFS(DATA!C:C,DATA!D:D,"nourriture",DATA!A:A,A63)</f>
        <v>0</v>
      </c>
      <c r="D63" s="67">
        <f>COUNTIFS(DATA!D:D,"bien de conso.",DATA!A:A,A63)</f>
        <v>0</v>
      </c>
      <c r="E63" s="86">
        <f>SUMIFS(DATA!C:C,DATA!D:D,"bien de conso.",DATA!A:A,A63)+SUMIFS(DATA!C:C,DATA!D:D,"bien de conso.",DATA!A:A,A63)</f>
        <v>0</v>
      </c>
      <c r="F63" s="67">
        <f t="shared" si="0"/>
        <v>0</v>
      </c>
      <c r="G63" s="87">
        <f t="shared" si="1"/>
        <v>0</v>
      </c>
    </row>
    <row r="64" spans="1:7" x14ac:dyDescent="0.25">
      <c r="A64" s="66">
        <v>62</v>
      </c>
      <c r="B64" s="67">
        <f>COUNTIFS(DATA!D:D,"nourriture",DATA!A:A,A64)</f>
        <v>0</v>
      </c>
      <c r="C64" s="67">
        <f>SUMIFS(DATA!C:C,DATA!D:D,"nourriture",DATA!A:A,A64)</f>
        <v>0</v>
      </c>
      <c r="D64" s="67">
        <f>COUNTIFS(DATA!D:D,"bien de conso.",DATA!A:A,A64)</f>
        <v>1</v>
      </c>
      <c r="E64" s="86">
        <f>SUMIFS(DATA!C:C,DATA!D:D,"bien de conso.",DATA!A:A,A64)+SUMIFS(DATA!C:C,DATA!D:D,"bien de conso.",DATA!A:A,A64)</f>
        <v>154.80000000000001</v>
      </c>
      <c r="F64" s="67">
        <f t="shared" si="0"/>
        <v>1</v>
      </c>
      <c r="G64" s="87">
        <f t="shared" si="1"/>
        <v>154.80000000000001</v>
      </c>
    </row>
    <row r="65" spans="1:7" x14ac:dyDescent="0.25">
      <c r="A65" s="66">
        <v>63</v>
      </c>
      <c r="B65" s="67">
        <f>COUNTIFS(DATA!D:D,"nourriture",DATA!A:A,A65)</f>
        <v>0</v>
      </c>
      <c r="C65" s="67">
        <f>SUMIFS(DATA!C:C,DATA!D:D,"nourriture",DATA!A:A,A65)</f>
        <v>0</v>
      </c>
      <c r="D65" s="67">
        <f>COUNTIFS(DATA!D:D,"bien de conso.",DATA!A:A,A65)</f>
        <v>1</v>
      </c>
      <c r="E65" s="86">
        <f>SUMIFS(DATA!C:C,DATA!D:D,"bien de conso.",DATA!A:A,A65)+SUMIFS(DATA!C:C,DATA!D:D,"bien de conso.",DATA!A:A,A65)</f>
        <v>78.34</v>
      </c>
      <c r="F65" s="67">
        <f t="shared" si="0"/>
        <v>1</v>
      </c>
      <c r="G65" s="87">
        <f t="shared" si="1"/>
        <v>78.34</v>
      </c>
    </row>
    <row r="66" spans="1:7" x14ac:dyDescent="0.25">
      <c r="A66" s="66">
        <v>64</v>
      </c>
      <c r="B66" s="67">
        <f>COUNTIFS(DATA!D:D,"nourriture",DATA!A:A,A66)</f>
        <v>1</v>
      </c>
      <c r="C66" s="67">
        <f>SUMIFS(DATA!C:C,DATA!D:D,"nourriture",DATA!A:A,A66)</f>
        <v>89.18</v>
      </c>
      <c r="D66" s="67">
        <f>COUNTIFS(DATA!D:D,"bien de conso.",DATA!A:A,A66)</f>
        <v>0</v>
      </c>
      <c r="E66" s="86">
        <f>SUMIFS(DATA!C:C,DATA!D:D,"bien de conso.",DATA!A:A,A66)+SUMIFS(DATA!C:C,DATA!D:D,"bien de conso.",DATA!A:A,A66)</f>
        <v>0</v>
      </c>
      <c r="F66" s="67">
        <f t="shared" si="0"/>
        <v>1</v>
      </c>
      <c r="G66" s="87">
        <f t="shared" si="1"/>
        <v>89.18</v>
      </c>
    </row>
    <row r="67" spans="1:7" x14ac:dyDescent="0.25">
      <c r="A67" s="66">
        <v>65</v>
      </c>
      <c r="B67" s="67">
        <f>COUNTIFS(DATA!D:D,"nourriture",DATA!A:A,A67)</f>
        <v>0</v>
      </c>
      <c r="C67" s="67">
        <f>SUMIFS(DATA!C:C,DATA!D:D,"nourriture",DATA!A:A,A67)</f>
        <v>0</v>
      </c>
      <c r="D67" s="67">
        <f>COUNTIFS(DATA!D:D,"bien de conso.",DATA!A:A,A67)</f>
        <v>0</v>
      </c>
      <c r="E67" s="86">
        <f>SUMIFS(DATA!C:C,DATA!D:D,"bien de conso.",DATA!A:A,A67)+SUMIFS(DATA!C:C,DATA!D:D,"bien de conso.",DATA!A:A,A67)</f>
        <v>0</v>
      </c>
      <c r="F67" s="67">
        <f t="shared" si="0"/>
        <v>0</v>
      </c>
      <c r="G67" s="87">
        <f t="shared" si="1"/>
        <v>0</v>
      </c>
    </row>
    <row r="68" spans="1:7" x14ac:dyDescent="0.25">
      <c r="A68" s="66">
        <v>66</v>
      </c>
      <c r="B68" s="67">
        <f>COUNTIFS(DATA!D:D,"nourriture",DATA!A:A,A68)</f>
        <v>0</v>
      </c>
      <c r="C68" s="67">
        <f>SUMIFS(DATA!C:C,DATA!D:D,"nourriture",DATA!A:A,A68)</f>
        <v>0</v>
      </c>
      <c r="D68" s="67">
        <f>COUNTIFS(DATA!D:D,"bien de conso.",DATA!A:A,A68)</f>
        <v>0</v>
      </c>
      <c r="E68" s="86">
        <f>SUMIFS(DATA!C:C,DATA!D:D,"bien de conso.",DATA!A:A,A68)+SUMIFS(DATA!C:C,DATA!D:D,"bien de conso.",DATA!A:A,A68)</f>
        <v>0</v>
      </c>
      <c r="F68" s="67">
        <f t="shared" ref="F68:F76" si="2">B68+D68</f>
        <v>0</v>
      </c>
      <c r="G68" s="87">
        <f t="shared" ref="G68:G76" si="3">C68+E68</f>
        <v>0</v>
      </c>
    </row>
    <row r="69" spans="1:7" x14ac:dyDescent="0.25">
      <c r="A69" s="66">
        <v>67</v>
      </c>
      <c r="B69" s="67">
        <f>COUNTIFS(DATA!D:D,"nourriture",DATA!A:A,A69)</f>
        <v>0</v>
      </c>
      <c r="C69" s="67">
        <f>SUMIFS(DATA!C:C,DATA!D:D,"nourriture",DATA!A:A,A69)</f>
        <v>0</v>
      </c>
      <c r="D69" s="67">
        <f>COUNTIFS(DATA!D:D,"bien de conso.",DATA!A:A,A69)</f>
        <v>2</v>
      </c>
      <c r="E69" s="86">
        <f>SUMIFS(DATA!C:C,DATA!D:D,"bien de conso.",DATA!A:A,A69)+SUMIFS(DATA!C:C,DATA!D:D,"bien de conso.",DATA!A:A,A69)</f>
        <v>216.78</v>
      </c>
      <c r="F69" s="67">
        <f t="shared" si="2"/>
        <v>2</v>
      </c>
      <c r="G69" s="87">
        <f t="shared" si="3"/>
        <v>216.78</v>
      </c>
    </row>
    <row r="70" spans="1:7" x14ac:dyDescent="0.25">
      <c r="A70" s="66">
        <v>68</v>
      </c>
      <c r="B70" s="67">
        <f>COUNTIFS(DATA!D:D,"nourriture",DATA!A:A,A70)</f>
        <v>1</v>
      </c>
      <c r="C70" s="67">
        <f>SUMIFS(DATA!C:C,DATA!D:D,"nourriture",DATA!A:A,A70)</f>
        <v>23.31</v>
      </c>
      <c r="D70" s="67">
        <f>COUNTIFS(DATA!D:D,"bien de conso.",DATA!A:A,A70)</f>
        <v>0</v>
      </c>
      <c r="E70" s="86">
        <f>SUMIFS(DATA!C:C,DATA!D:D,"bien de conso.",DATA!A:A,A70)+SUMIFS(DATA!C:C,DATA!D:D,"bien de conso.",DATA!A:A,A70)</f>
        <v>0</v>
      </c>
      <c r="F70" s="67">
        <f t="shared" si="2"/>
        <v>1</v>
      </c>
      <c r="G70" s="87">
        <f t="shared" si="3"/>
        <v>23.31</v>
      </c>
    </row>
    <row r="71" spans="1:7" x14ac:dyDescent="0.25">
      <c r="A71" s="66">
        <v>69</v>
      </c>
      <c r="B71" s="67">
        <f>COUNTIFS(DATA!D:D,"nourriture",DATA!A:A,A71)</f>
        <v>0</v>
      </c>
      <c r="C71" s="67">
        <f>SUMIFS(DATA!C:C,DATA!D:D,"nourriture",DATA!A:A,A71)</f>
        <v>0</v>
      </c>
      <c r="D71" s="67">
        <f>COUNTIFS(DATA!D:D,"bien de conso.",DATA!A:A,A71)</f>
        <v>0</v>
      </c>
      <c r="E71" s="86">
        <f>SUMIFS(DATA!C:C,DATA!D:D,"bien de conso.",DATA!A:A,A71)+SUMIFS(DATA!C:C,DATA!D:D,"bien de conso.",DATA!A:A,A71)</f>
        <v>0</v>
      </c>
      <c r="F71" s="67">
        <f t="shared" si="2"/>
        <v>0</v>
      </c>
      <c r="G71" s="87">
        <f t="shared" si="3"/>
        <v>0</v>
      </c>
    </row>
    <row r="72" spans="1:7" x14ac:dyDescent="0.25">
      <c r="A72" s="66">
        <v>70</v>
      </c>
      <c r="B72" s="67">
        <f>COUNTIFS(DATA!D:D,"nourriture",DATA!A:A,A72)</f>
        <v>0</v>
      </c>
      <c r="C72" s="67">
        <f>SUMIFS(DATA!C:C,DATA!D:D,"nourriture",DATA!A:A,A72)</f>
        <v>0</v>
      </c>
      <c r="D72" s="67">
        <f>COUNTIFS(DATA!D:D,"bien de conso.",DATA!A:A,A72)</f>
        <v>0</v>
      </c>
      <c r="E72" s="86">
        <f>SUMIFS(DATA!C:C,DATA!D:D,"bien de conso.",DATA!A:A,A72)+SUMIFS(DATA!C:C,DATA!D:D,"bien de conso.",DATA!A:A,A72)</f>
        <v>0</v>
      </c>
      <c r="F72" s="67">
        <f t="shared" si="2"/>
        <v>0</v>
      </c>
      <c r="G72" s="87">
        <f t="shared" si="3"/>
        <v>0</v>
      </c>
    </row>
    <row r="73" spans="1:7" x14ac:dyDescent="0.25">
      <c r="A73" s="66">
        <v>71</v>
      </c>
      <c r="B73" s="67">
        <f>COUNTIFS(DATA!D:D,"nourriture",DATA!A:A,A73)</f>
        <v>0</v>
      </c>
      <c r="C73" s="67">
        <f>SUMIFS(DATA!C:C,DATA!D:D,"nourriture",DATA!A:A,A73)</f>
        <v>0</v>
      </c>
      <c r="D73" s="67">
        <f>COUNTIFS(DATA!D:D,"bien de conso.",DATA!A:A,A73)</f>
        <v>0</v>
      </c>
      <c r="E73" s="86">
        <f>SUMIFS(DATA!C:C,DATA!D:D,"bien de conso.",DATA!A:A,A73)+SUMIFS(DATA!C:C,DATA!D:D,"bien de conso.",DATA!A:A,A73)</f>
        <v>0</v>
      </c>
      <c r="F73" s="67">
        <f t="shared" si="2"/>
        <v>0</v>
      </c>
      <c r="G73" s="87">
        <f t="shared" si="3"/>
        <v>0</v>
      </c>
    </row>
    <row r="74" spans="1:7" x14ac:dyDescent="0.25">
      <c r="A74" s="66">
        <v>72</v>
      </c>
      <c r="B74" s="67">
        <f>COUNTIFS(DATA!D:D,"nourriture",DATA!A:A,A74)</f>
        <v>0</v>
      </c>
      <c r="C74" s="67">
        <f>SUMIFS(DATA!C:C,DATA!D:D,"nourriture",DATA!A:A,A74)</f>
        <v>0</v>
      </c>
      <c r="D74" s="67">
        <f>COUNTIFS(DATA!D:D,"bien de conso.",DATA!A:A,A74)</f>
        <v>0</v>
      </c>
      <c r="E74" s="86">
        <f>SUMIFS(DATA!C:C,DATA!D:D,"bien de conso.",DATA!A:A,A74)+SUMIFS(DATA!C:C,DATA!D:D,"bien de conso.",DATA!A:A,A74)</f>
        <v>0</v>
      </c>
      <c r="F74" s="67">
        <f t="shared" si="2"/>
        <v>0</v>
      </c>
      <c r="G74" s="87">
        <f t="shared" si="3"/>
        <v>0</v>
      </c>
    </row>
    <row r="75" spans="1:7" x14ac:dyDescent="0.25">
      <c r="A75" s="66">
        <v>73</v>
      </c>
      <c r="B75" s="67">
        <f>COUNTIFS(DATA!D:D,"nourriture",DATA!A:A,A75)</f>
        <v>0</v>
      </c>
      <c r="C75" s="67">
        <f>SUMIFS(DATA!C:C,DATA!D:D,"nourriture",DATA!A:A,A75)</f>
        <v>0</v>
      </c>
      <c r="D75" s="67">
        <f>COUNTIFS(DATA!D:D,"bien de conso.",DATA!A:A,A75)</f>
        <v>0</v>
      </c>
      <c r="E75" s="86">
        <f>SUMIFS(DATA!C:C,DATA!D:D,"bien de conso.",DATA!A:A,A75)+SUMIFS(DATA!C:C,DATA!D:D,"bien de conso.",DATA!A:A,A75)</f>
        <v>0</v>
      </c>
      <c r="F75" s="67">
        <f t="shared" si="2"/>
        <v>0</v>
      </c>
      <c r="G75" s="87">
        <f t="shared" si="3"/>
        <v>0</v>
      </c>
    </row>
    <row r="76" spans="1:7" x14ac:dyDescent="0.25">
      <c r="A76" s="64">
        <v>74</v>
      </c>
      <c r="B76" s="65">
        <f>COUNTIFS(DATA!D:D,"nourriture",DATA!A:A,A76)</f>
        <v>1</v>
      </c>
      <c r="C76" s="65">
        <f>SUMIFS(DATA!C:C,DATA!D:D,"nourriture",DATA!A:A,A76)</f>
        <v>55.63</v>
      </c>
      <c r="D76" s="65">
        <f>COUNTIFS(DATA!D:D,"bien de conso.",DATA!A:A,A76)</f>
        <v>0</v>
      </c>
      <c r="E76" s="88">
        <f>SUMIFS(DATA!C:C,DATA!D:D,"bien de conso.",DATA!A:A,A76)+SUMIFS(DATA!C:C,DATA!D:D,"bien de conso.",DATA!A:A,A76)</f>
        <v>0</v>
      </c>
      <c r="F76" s="65">
        <f t="shared" si="2"/>
        <v>1</v>
      </c>
      <c r="G76" s="73">
        <f t="shared" si="3"/>
        <v>55.63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  <vt:lpstr>Clients x 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rudy</cp:lastModifiedBy>
  <dcterms:created xsi:type="dcterms:W3CDTF">2021-02-27T08:31:49Z</dcterms:created>
  <dcterms:modified xsi:type="dcterms:W3CDTF">2021-11-15T21:42:13Z</dcterms:modified>
</cp:coreProperties>
</file>