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TMF\"/>
    </mc:Choice>
  </mc:AlternateContent>
  <xr:revisionPtr revIDLastSave="0" documentId="13_ncr:1_{9509CAA6-EC27-4227-99B2-B51AEAF1356A}" xr6:coauthVersionLast="47" xr6:coauthVersionMax="47" xr10:uidLastSave="{00000000-0000-0000-0000-000000000000}"/>
  <bookViews>
    <workbookView xWindow="-108" yWindow="-108" windowWidth="23256" windowHeight="12456" xr2:uid="{EBAAF992-B5D2-488A-848B-D09B17AF8CC8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0" i="1" l="1"/>
  <c r="F59" i="1" s="1"/>
  <c r="AG10" i="1"/>
  <c r="F58" i="1" s="1"/>
  <c r="Z10" i="1"/>
  <c r="F57" i="1" s="1"/>
  <c r="S10" i="1"/>
  <c r="F56" i="1" s="1"/>
  <c r="L10" i="1"/>
  <c r="F55" i="1" s="1"/>
  <c r="E10" i="1"/>
  <c r="F54" i="1"/>
  <c r="G2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0" i="1"/>
  <c r="E58" i="1"/>
  <c r="E57" i="1"/>
  <c r="E56" i="1"/>
  <c r="E55" i="1"/>
  <c r="E54" i="1"/>
  <c r="D59" i="1"/>
  <c r="D58" i="1"/>
  <c r="D57" i="1"/>
  <c r="D56" i="1"/>
  <c r="D55" i="1"/>
  <c r="D54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10" i="1"/>
  <c r="X10" i="1"/>
  <c r="J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10" i="1"/>
  <c r="X24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K10" i="1"/>
  <c r="K13" i="1" s="1"/>
  <c r="C7" i="1"/>
  <c r="C24" i="1"/>
  <c r="C23" i="1"/>
  <c r="C11" i="1"/>
  <c r="C12" i="1"/>
  <c r="C13" i="1"/>
  <c r="C14" i="1"/>
  <c r="C15" i="1"/>
  <c r="C16" i="1"/>
  <c r="C17" i="1"/>
  <c r="C18" i="1"/>
  <c r="C19" i="1"/>
  <c r="C20" i="1"/>
  <c r="C21" i="1"/>
  <c r="C22" i="1"/>
  <c r="C10" i="1"/>
  <c r="AM10" i="1" l="1"/>
  <c r="E59" i="1" s="1"/>
  <c r="AF10" i="1"/>
  <c r="Y10" i="1"/>
  <c r="K22" i="1"/>
  <c r="K19" i="1"/>
  <c r="K11" i="1"/>
  <c r="K20" i="1"/>
  <c r="K17" i="1"/>
  <c r="K24" i="1"/>
  <c r="K16" i="1"/>
  <c r="K12" i="1"/>
  <c r="K18" i="1"/>
  <c r="K23" i="1"/>
  <c r="K15" i="1"/>
  <c r="K14" i="1"/>
  <c r="K21" i="1"/>
  <c r="R10" i="1"/>
  <c r="R24" i="1" s="1"/>
  <c r="R11" i="1"/>
  <c r="R18" i="1"/>
  <c r="R17" i="1"/>
  <c r="R16" i="1"/>
  <c r="R22" i="1"/>
  <c r="R14" i="1"/>
  <c r="R21" i="1"/>
  <c r="R13" i="1"/>
  <c r="R20" i="1"/>
  <c r="R12" i="1"/>
  <c r="D10" i="1"/>
  <c r="AM17" i="1" l="1"/>
  <c r="AM18" i="1"/>
  <c r="AM11" i="1"/>
  <c r="AM12" i="1"/>
  <c r="AM20" i="1"/>
  <c r="AM13" i="1"/>
  <c r="AM21" i="1"/>
  <c r="AM22" i="1"/>
  <c r="AM14" i="1"/>
  <c r="AM15" i="1"/>
  <c r="AM23" i="1"/>
  <c r="AM16" i="1"/>
  <c r="AM24" i="1"/>
  <c r="AM19" i="1"/>
  <c r="R15" i="1"/>
  <c r="R19" i="1"/>
  <c r="R23" i="1"/>
  <c r="Y11" i="1"/>
  <c r="Y19" i="1"/>
  <c r="Y12" i="1"/>
  <c r="Y13" i="1"/>
  <c r="Y21" i="1"/>
  <c r="Y14" i="1"/>
  <c r="Y22" i="1"/>
  <c r="Y15" i="1"/>
  <c r="Y23" i="1"/>
  <c r="Y16" i="1"/>
  <c r="Y24" i="1"/>
  <c r="Y17" i="1"/>
  <c r="Y18" i="1"/>
  <c r="Y20" i="1"/>
</calcChain>
</file>

<file path=xl/sharedStrings.xml><?xml version="1.0" encoding="utf-8"?>
<sst xmlns="http://schemas.openxmlformats.org/spreadsheetml/2006/main" count="70" uniqueCount="15">
  <si>
    <t>Stav</t>
  </si>
  <si>
    <t>Hodnota</t>
  </si>
  <si>
    <t>Chyba</t>
  </si>
  <si>
    <t>Zbytek (g)</t>
  </si>
  <si>
    <t>Výška bez (cm)</t>
  </si>
  <si>
    <t>Váha bez (g)</t>
  </si>
  <si>
    <t>Výška s (cm)</t>
  </si>
  <si>
    <t>Váha s (g)</t>
  </si>
  <si>
    <t>F (N)</t>
  </si>
  <si>
    <t>g</t>
  </si>
  <si>
    <t>Avg</t>
  </si>
  <si>
    <t>Standard dev.</t>
  </si>
  <si>
    <t>Výška</t>
  </si>
  <si>
    <t>STDEV</t>
  </si>
  <si>
    <t>Síla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</si>
</sst>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16" xfId="0" applyBorder="1"/>
    <xf numFmtId="0" fontId="0" fillId="0" borderId="17" xfId="0" applyBorder="1"/>
    <xf numFmtId="0" fontId="2" fillId="0" borderId="0" xfId="0" applyFont="1" applyFill="1" applyBorder="1"/>
    <xf numFmtId="164" fontId="0" fillId="0" borderId="2" xfId="1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0" xfId="0" applyBorder="1"/>
    <xf numFmtId="0" fontId="0" fillId="0" borderId="0" xfId="0" applyFon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List1!$D$9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List1!$D$10:$D$24</c:f>
              <c:numCache>
                <c:formatCode>General</c:formatCode>
                <c:ptCount val="15"/>
                <c:pt idx="0">
                  <c:v>19.269456000000002</c:v>
                </c:pt>
                <c:pt idx="1">
                  <c:v>19.269456000000002</c:v>
                </c:pt>
                <c:pt idx="2">
                  <c:v>19.269456000000002</c:v>
                </c:pt>
                <c:pt idx="3">
                  <c:v>19.269456000000002</c:v>
                </c:pt>
                <c:pt idx="4">
                  <c:v>19.269456000000002</c:v>
                </c:pt>
                <c:pt idx="5">
                  <c:v>19.269456000000002</c:v>
                </c:pt>
                <c:pt idx="6">
                  <c:v>19.269456000000002</c:v>
                </c:pt>
                <c:pt idx="7">
                  <c:v>19.269456000000002</c:v>
                </c:pt>
                <c:pt idx="8">
                  <c:v>19.269456000000002</c:v>
                </c:pt>
                <c:pt idx="9">
                  <c:v>19.269456000000002</c:v>
                </c:pt>
                <c:pt idx="10">
                  <c:v>19.269456000000002</c:v>
                </c:pt>
                <c:pt idx="11">
                  <c:v>19.269456000000002</c:v>
                </c:pt>
                <c:pt idx="12">
                  <c:v>19.269456000000002</c:v>
                </c:pt>
                <c:pt idx="13">
                  <c:v>19.269456000000002</c:v>
                </c:pt>
                <c:pt idx="14">
                  <c:v>19.269456000000002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E-4246-8224-27AD4171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97375"/>
        <c:axId val="190996959"/>
      </c:lineChart>
      <c:scatterChart>
        <c:scatterStyle val="lineMarker"/>
        <c:varyColors val="0"/>
        <c:ser>
          <c:idx val="0"/>
          <c:order val="0"/>
          <c:tx>
            <c:strRef>
              <c:f>List1!$C$9</c:f>
              <c:strCache>
                <c:ptCount val="1"/>
                <c:pt idx="0">
                  <c:v>F 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List1!$C$10:$C$24</c:f>
              <c:numCache>
                <c:formatCode>General</c:formatCode>
                <c:ptCount val="15"/>
                <c:pt idx="0">
                  <c:v>20.875680000000003</c:v>
                </c:pt>
                <c:pt idx="1">
                  <c:v>17.64819</c:v>
                </c:pt>
                <c:pt idx="2">
                  <c:v>24.063929999999999</c:v>
                </c:pt>
                <c:pt idx="3">
                  <c:v>19.364940000000001</c:v>
                </c:pt>
                <c:pt idx="4">
                  <c:v>18.805770000000003</c:v>
                </c:pt>
                <c:pt idx="5">
                  <c:v>24.063929999999999</c:v>
                </c:pt>
                <c:pt idx="6">
                  <c:v>13.07673</c:v>
                </c:pt>
                <c:pt idx="7">
                  <c:v>18.511470000000003</c:v>
                </c:pt>
                <c:pt idx="8">
                  <c:v>13.184640000000002</c:v>
                </c:pt>
                <c:pt idx="9">
                  <c:v>20.601000000000003</c:v>
                </c:pt>
                <c:pt idx="10">
                  <c:v>21.434850000000001</c:v>
                </c:pt>
                <c:pt idx="11">
                  <c:v>19.737719999999999</c:v>
                </c:pt>
                <c:pt idx="12">
                  <c:v>20.473470000000002</c:v>
                </c:pt>
                <c:pt idx="13">
                  <c:v>17.255790000000001</c:v>
                </c:pt>
                <c:pt idx="14">
                  <c:v>19.943729999999999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E-4246-8224-27AD41717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97375"/>
        <c:axId val="190996959"/>
      </c:scatterChart>
      <c:catAx>
        <c:axId val="190997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996959"/>
        <c:crosses val="autoZero"/>
        <c:auto val="1"/>
        <c:lblAlgn val="ctr"/>
        <c:lblOffset val="100"/>
        <c:noMultiLvlLbl val="0"/>
      </c:catAx>
      <c:valAx>
        <c:axId val="19099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9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List1!$K$9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List1!$K$10:$K$24</c:f>
              <c:numCache>
                <c:formatCode>General</c:formatCode>
                <c:ptCount val="15"/>
                <c:pt idx="0">
                  <c:v>13.385418</c:v>
                </c:pt>
                <c:pt idx="1">
                  <c:v>13.385418</c:v>
                </c:pt>
                <c:pt idx="2">
                  <c:v>13.385418</c:v>
                </c:pt>
                <c:pt idx="3">
                  <c:v>13.385418</c:v>
                </c:pt>
                <c:pt idx="4">
                  <c:v>13.385418</c:v>
                </c:pt>
                <c:pt idx="5">
                  <c:v>13.385418</c:v>
                </c:pt>
                <c:pt idx="6">
                  <c:v>13.385418</c:v>
                </c:pt>
                <c:pt idx="7">
                  <c:v>13.385418</c:v>
                </c:pt>
                <c:pt idx="8">
                  <c:v>13.385418</c:v>
                </c:pt>
                <c:pt idx="9">
                  <c:v>13.385418</c:v>
                </c:pt>
                <c:pt idx="10">
                  <c:v>13.385418</c:v>
                </c:pt>
                <c:pt idx="11">
                  <c:v>13.385418</c:v>
                </c:pt>
                <c:pt idx="12">
                  <c:v>13.385418</c:v>
                </c:pt>
                <c:pt idx="13">
                  <c:v>13.385418</c:v>
                </c:pt>
                <c:pt idx="14">
                  <c:v>13.385418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1-4B4D-8183-9B4C0288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39023"/>
        <c:axId val="178641103"/>
      </c:lineChart>
      <c:scatterChart>
        <c:scatterStyle val="lineMarker"/>
        <c:varyColors val="0"/>
        <c:ser>
          <c:idx val="0"/>
          <c:order val="0"/>
          <c:tx>
            <c:strRef>
              <c:f>List1!$J$9</c:f>
              <c:strCache>
                <c:ptCount val="1"/>
                <c:pt idx="0">
                  <c:v>F 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List1!$J$10:$J$24</c:f>
              <c:numCache>
                <c:formatCode>General</c:formatCode>
                <c:ptCount val="15"/>
                <c:pt idx="0">
                  <c:v>15.95106</c:v>
                </c:pt>
                <c:pt idx="1">
                  <c:v>11.330550000000001</c:v>
                </c:pt>
                <c:pt idx="2">
                  <c:v>13.488750000000001</c:v>
                </c:pt>
                <c:pt idx="3">
                  <c:v>15.82353</c:v>
                </c:pt>
                <c:pt idx="4">
                  <c:v>20.807010000000002</c:v>
                </c:pt>
                <c:pt idx="5">
                  <c:v>13.282740000000002</c:v>
                </c:pt>
                <c:pt idx="6">
                  <c:v>7.4654100000000003</c:v>
                </c:pt>
                <c:pt idx="7">
                  <c:v>13.97925</c:v>
                </c:pt>
                <c:pt idx="8">
                  <c:v>11.889720000000001</c:v>
                </c:pt>
                <c:pt idx="9">
                  <c:v>13.55742</c:v>
                </c:pt>
                <c:pt idx="10">
                  <c:v>18.187740000000002</c:v>
                </c:pt>
                <c:pt idx="11">
                  <c:v>13.547610000000001</c:v>
                </c:pt>
                <c:pt idx="12">
                  <c:v>11.81124</c:v>
                </c:pt>
                <c:pt idx="13">
                  <c:v>7.5929400000000005</c:v>
                </c:pt>
                <c:pt idx="14">
                  <c:v>12.0663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1-4B4D-8183-9B4C0288D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9023"/>
        <c:axId val="178641103"/>
      </c:scatterChart>
      <c:catAx>
        <c:axId val="178639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8641103"/>
        <c:crosses val="autoZero"/>
        <c:auto val="1"/>
        <c:lblAlgn val="ctr"/>
        <c:lblOffset val="100"/>
        <c:noMultiLvlLbl val="0"/>
      </c:catAx>
      <c:valAx>
        <c:axId val="1786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863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List1!$R$9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List1!$R$10:$R$24</c:f>
              <c:numCache>
                <c:formatCode>General</c:formatCode>
                <c:ptCount val="15"/>
                <c:pt idx="0">
                  <c:v>6.9238979999999994</c:v>
                </c:pt>
                <c:pt idx="1">
                  <c:v>6.9238979999999994</c:v>
                </c:pt>
                <c:pt idx="2">
                  <c:v>6.9238979999999994</c:v>
                </c:pt>
                <c:pt idx="3">
                  <c:v>6.9238979999999994</c:v>
                </c:pt>
                <c:pt idx="4">
                  <c:v>6.9238979999999994</c:v>
                </c:pt>
                <c:pt idx="5">
                  <c:v>6.9238979999999994</c:v>
                </c:pt>
                <c:pt idx="6">
                  <c:v>6.9238979999999994</c:v>
                </c:pt>
                <c:pt idx="7">
                  <c:v>6.9238979999999994</c:v>
                </c:pt>
                <c:pt idx="8">
                  <c:v>6.9238979999999994</c:v>
                </c:pt>
                <c:pt idx="9">
                  <c:v>6.9238979999999994</c:v>
                </c:pt>
                <c:pt idx="10">
                  <c:v>6.9238979999999994</c:v>
                </c:pt>
                <c:pt idx="11">
                  <c:v>6.9238979999999994</c:v>
                </c:pt>
                <c:pt idx="12">
                  <c:v>6.9238979999999994</c:v>
                </c:pt>
                <c:pt idx="13">
                  <c:v>6.9238979999999994</c:v>
                </c:pt>
                <c:pt idx="14">
                  <c:v>6.9238979999999994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A-4D21-9D80-E230024A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09391"/>
        <c:axId val="46008559"/>
      </c:lineChart>
      <c:scatterChart>
        <c:scatterStyle val="lineMarker"/>
        <c:varyColors val="0"/>
        <c:ser>
          <c:idx val="0"/>
          <c:order val="0"/>
          <c:tx>
            <c:strRef>
              <c:f>List1!$Q$9</c:f>
              <c:strCache>
                <c:ptCount val="1"/>
                <c:pt idx="0">
                  <c:v>F 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List1!$Q$10:$Q$24</c:f>
              <c:numCache>
                <c:formatCode>General</c:formatCode>
                <c:ptCount val="15"/>
                <c:pt idx="0">
                  <c:v>2.9724300000000001</c:v>
                </c:pt>
                <c:pt idx="1">
                  <c:v>6.0527700000000006</c:v>
                </c:pt>
                <c:pt idx="2">
                  <c:v>6.4255500000000003</c:v>
                </c:pt>
                <c:pt idx="3">
                  <c:v>8.4366000000000003</c:v>
                </c:pt>
                <c:pt idx="4">
                  <c:v>6.5530800000000005</c:v>
                </c:pt>
                <c:pt idx="5">
                  <c:v>11.63466</c:v>
                </c:pt>
                <c:pt idx="6">
                  <c:v>6.2980200000000002</c:v>
                </c:pt>
                <c:pt idx="7">
                  <c:v>9.5941799999999997</c:v>
                </c:pt>
                <c:pt idx="8">
                  <c:v>8.1717300000000002</c:v>
                </c:pt>
                <c:pt idx="9">
                  <c:v>6.3961200000000007</c:v>
                </c:pt>
                <c:pt idx="10">
                  <c:v>7.3476900000000001</c:v>
                </c:pt>
                <c:pt idx="11">
                  <c:v>7.3476900000000001</c:v>
                </c:pt>
                <c:pt idx="12">
                  <c:v>4.6695599999999997</c:v>
                </c:pt>
                <c:pt idx="13">
                  <c:v>6.3961200000000007</c:v>
                </c:pt>
                <c:pt idx="14">
                  <c:v>5.5622699999999998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0A-4D21-9D80-E230024A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9391"/>
        <c:axId val="46008559"/>
      </c:scatterChart>
      <c:catAx>
        <c:axId val="4600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08559"/>
        <c:crosses val="autoZero"/>
        <c:auto val="1"/>
        <c:lblAlgn val="ctr"/>
        <c:lblOffset val="100"/>
        <c:noMultiLvlLbl val="0"/>
      </c:catAx>
      <c:valAx>
        <c:axId val="4600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00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List1!$Y$9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List1!$Y$10:$Y$24</c:f>
              <c:numCache>
                <c:formatCode>General</c:formatCode>
                <c:ptCount val="15"/>
                <c:pt idx="0">
                  <c:v>3.4047239999999999</c:v>
                </c:pt>
                <c:pt idx="1">
                  <c:v>3.4047239999999999</c:v>
                </c:pt>
                <c:pt idx="2">
                  <c:v>3.4047239999999999</c:v>
                </c:pt>
                <c:pt idx="3">
                  <c:v>3.4047239999999999</c:v>
                </c:pt>
                <c:pt idx="4">
                  <c:v>3.4047239999999999</c:v>
                </c:pt>
                <c:pt idx="5">
                  <c:v>3.4047239999999999</c:v>
                </c:pt>
                <c:pt idx="6">
                  <c:v>3.4047239999999999</c:v>
                </c:pt>
                <c:pt idx="7">
                  <c:v>3.4047239999999999</c:v>
                </c:pt>
                <c:pt idx="8">
                  <c:v>3.4047239999999999</c:v>
                </c:pt>
                <c:pt idx="9">
                  <c:v>3.4047239999999999</c:v>
                </c:pt>
                <c:pt idx="10">
                  <c:v>3.4047239999999999</c:v>
                </c:pt>
                <c:pt idx="11">
                  <c:v>3.4047239999999999</c:v>
                </c:pt>
                <c:pt idx="12">
                  <c:v>3.4047239999999999</c:v>
                </c:pt>
                <c:pt idx="13">
                  <c:v>3.4047239999999999</c:v>
                </c:pt>
                <c:pt idx="14">
                  <c:v>3.4047239999999999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D-42EA-851D-893B36D6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5007"/>
        <c:axId val="42558335"/>
      </c:lineChart>
      <c:scatterChart>
        <c:scatterStyle val="lineMarker"/>
        <c:varyColors val="0"/>
        <c:ser>
          <c:idx val="0"/>
          <c:order val="0"/>
          <c:tx>
            <c:strRef>
              <c:f>List1!$X$9</c:f>
              <c:strCache>
                <c:ptCount val="1"/>
                <c:pt idx="0">
                  <c:v>F 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List1!$X$10:$X$24</c:f>
              <c:numCache>
                <c:formatCode>General</c:formatCode>
                <c:ptCount val="15"/>
                <c:pt idx="0">
                  <c:v>1.3832099999999998</c:v>
                </c:pt>
                <c:pt idx="1">
                  <c:v>1.3047300000000002</c:v>
                </c:pt>
                <c:pt idx="2">
                  <c:v>4.1103899999999998</c:v>
                </c:pt>
                <c:pt idx="3">
                  <c:v>0.54936000000000007</c:v>
                </c:pt>
                <c:pt idx="4">
                  <c:v>3.7964700000000002</c:v>
                </c:pt>
                <c:pt idx="5">
                  <c:v>2.28573</c:v>
                </c:pt>
                <c:pt idx="6">
                  <c:v>3.2471100000000002</c:v>
                </c:pt>
                <c:pt idx="7">
                  <c:v>6.6119400000000006</c:v>
                </c:pt>
                <c:pt idx="8">
                  <c:v>5.9154299999999997</c:v>
                </c:pt>
                <c:pt idx="9">
                  <c:v>4.2379199999999999</c:v>
                </c:pt>
                <c:pt idx="10">
                  <c:v>4.0122900000000001</c:v>
                </c:pt>
                <c:pt idx="11">
                  <c:v>4.0417199999999998</c:v>
                </c:pt>
                <c:pt idx="12">
                  <c:v>4.29678</c:v>
                </c:pt>
                <c:pt idx="13">
                  <c:v>3.8553300000000004</c:v>
                </c:pt>
                <c:pt idx="14">
                  <c:v>1.42245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D-42EA-851D-893B36D6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55007"/>
        <c:axId val="42558335"/>
      </c:scatterChart>
      <c:catAx>
        <c:axId val="42555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558335"/>
        <c:crosses val="autoZero"/>
        <c:auto val="1"/>
        <c:lblAlgn val="ctr"/>
        <c:lblOffset val="100"/>
        <c:noMultiLvlLbl val="0"/>
      </c:catAx>
      <c:valAx>
        <c:axId val="425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55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List1!$AF$9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List1!$AF$10:$AF$24</c:f>
              <c:numCache>
                <c:formatCode>General</c:formatCode>
                <c:ptCount val="15"/>
                <c:pt idx="0">
                  <c:v>1.6971300000000002</c:v>
                </c:pt>
                <c:pt idx="1">
                  <c:v>1.6971300000000002</c:v>
                </c:pt>
                <c:pt idx="2">
                  <c:v>1.6971300000000002</c:v>
                </c:pt>
                <c:pt idx="3">
                  <c:v>1.6971300000000002</c:v>
                </c:pt>
                <c:pt idx="4">
                  <c:v>1.6971300000000002</c:v>
                </c:pt>
                <c:pt idx="5">
                  <c:v>1.6971300000000002</c:v>
                </c:pt>
                <c:pt idx="6">
                  <c:v>1.6971300000000002</c:v>
                </c:pt>
                <c:pt idx="7">
                  <c:v>1.6971300000000002</c:v>
                </c:pt>
                <c:pt idx="8">
                  <c:v>1.6971300000000002</c:v>
                </c:pt>
                <c:pt idx="9">
                  <c:v>1.6971300000000002</c:v>
                </c:pt>
                <c:pt idx="10">
                  <c:v>1.6971300000000002</c:v>
                </c:pt>
                <c:pt idx="11">
                  <c:v>1.6971300000000002</c:v>
                </c:pt>
                <c:pt idx="12">
                  <c:v>1.6971300000000002</c:v>
                </c:pt>
                <c:pt idx="13">
                  <c:v>1.6971300000000002</c:v>
                </c:pt>
                <c:pt idx="14">
                  <c:v>1.6971300000000002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3-44D7-954E-7A1BCEB8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68431"/>
        <c:axId val="287667599"/>
      </c:lineChart>
      <c:scatterChart>
        <c:scatterStyle val="lineMarker"/>
        <c:varyColors val="0"/>
        <c:ser>
          <c:idx val="0"/>
          <c:order val="0"/>
          <c:tx>
            <c:strRef>
              <c:f>List1!$AE$9</c:f>
              <c:strCache>
                <c:ptCount val="1"/>
                <c:pt idx="0">
                  <c:v>F 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List1!$AE$10:$AE$24</c:f>
              <c:numCache>
                <c:formatCode>General</c:formatCode>
                <c:ptCount val="15"/>
                <c:pt idx="0">
                  <c:v>1.1281500000000002</c:v>
                </c:pt>
                <c:pt idx="1">
                  <c:v>1.9620000000000002</c:v>
                </c:pt>
                <c:pt idx="2">
                  <c:v>1.02024</c:v>
                </c:pt>
                <c:pt idx="3">
                  <c:v>2.1287700000000003</c:v>
                </c:pt>
                <c:pt idx="4">
                  <c:v>2.3347799999999999</c:v>
                </c:pt>
                <c:pt idx="5">
                  <c:v>2.46231</c:v>
                </c:pt>
                <c:pt idx="6">
                  <c:v>0.45125999999999999</c:v>
                </c:pt>
                <c:pt idx="7">
                  <c:v>3.5512200000000003</c:v>
                </c:pt>
                <c:pt idx="8">
                  <c:v>0.79461000000000004</c:v>
                </c:pt>
                <c:pt idx="9">
                  <c:v>2.0208599999999999</c:v>
                </c:pt>
                <c:pt idx="10">
                  <c:v>1.78542</c:v>
                </c:pt>
                <c:pt idx="11">
                  <c:v>1.1281500000000002</c:v>
                </c:pt>
                <c:pt idx="12">
                  <c:v>1.42245</c:v>
                </c:pt>
                <c:pt idx="13">
                  <c:v>2.0699100000000001</c:v>
                </c:pt>
                <c:pt idx="14">
                  <c:v>1.19682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3-44D7-954E-7A1BCEB8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668431"/>
        <c:axId val="287667599"/>
      </c:scatterChart>
      <c:catAx>
        <c:axId val="28766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7667599"/>
        <c:crosses val="autoZero"/>
        <c:auto val="1"/>
        <c:lblAlgn val="ctr"/>
        <c:lblOffset val="100"/>
        <c:noMultiLvlLbl val="0"/>
      </c:catAx>
      <c:valAx>
        <c:axId val="2876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76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List1!$AM$9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List1!$AM$10:$AM$24</c:f>
              <c:numCache>
                <c:formatCode>General</c:formatCode>
                <c:ptCount val="15"/>
                <c:pt idx="0">
                  <c:v>0.51862200000000003</c:v>
                </c:pt>
                <c:pt idx="1">
                  <c:v>0.51862200000000003</c:v>
                </c:pt>
                <c:pt idx="2">
                  <c:v>0.51862200000000003</c:v>
                </c:pt>
                <c:pt idx="3">
                  <c:v>0.51862200000000003</c:v>
                </c:pt>
                <c:pt idx="4">
                  <c:v>0.51862200000000003</c:v>
                </c:pt>
                <c:pt idx="5">
                  <c:v>0.51862200000000003</c:v>
                </c:pt>
                <c:pt idx="6">
                  <c:v>0.51862200000000003</c:v>
                </c:pt>
                <c:pt idx="7">
                  <c:v>0.51862200000000003</c:v>
                </c:pt>
                <c:pt idx="8">
                  <c:v>0.51862200000000003</c:v>
                </c:pt>
                <c:pt idx="9">
                  <c:v>0.51862200000000003</c:v>
                </c:pt>
                <c:pt idx="10">
                  <c:v>0.51862200000000003</c:v>
                </c:pt>
                <c:pt idx="11">
                  <c:v>0.51862200000000003</c:v>
                </c:pt>
                <c:pt idx="12">
                  <c:v>0.51862200000000003</c:v>
                </c:pt>
                <c:pt idx="13">
                  <c:v>0.51862200000000003</c:v>
                </c:pt>
                <c:pt idx="14">
                  <c:v>0.51862200000000003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C-4D13-82C2-67566335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1551"/>
        <c:axId val="42272383"/>
      </c:lineChart>
      <c:scatterChart>
        <c:scatterStyle val="lineMarker"/>
        <c:varyColors val="0"/>
        <c:ser>
          <c:idx val="0"/>
          <c:order val="0"/>
          <c:tx>
            <c:strRef>
              <c:f>List1!$AL$9</c:f>
              <c:strCache>
                <c:ptCount val="1"/>
                <c:pt idx="0">
                  <c:v>F 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List1!$AL$10:$AL$24</c:f>
              <c:numCache>
                <c:formatCode>General</c:formatCode>
                <c:ptCount val="15"/>
                <c:pt idx="0">
                  <c:v>0.30410999999999999</c:v>
                </c:pt>
                <c:pt idx="1">
                  <c:v>0.10791000000000001</c:v>
                </c:pt>
                <c:pt idx="2">
                  <c:v>0.26486999999999999</c:v>
                </c:pt>
                <c:pt idx="3">
                  <c:v>0.14715</c:v>
                </c:pt>
                <c:pt idx="4">
                  <c:v>0.29430000000000001</c:v>
                </c:pt>
                <c:pt idx="5">
                  <c:v>0.27468000000000004</c:v>
                </c:pt>
                <c:pt idx="6">
                  <c:v>0.80442000000000002</c:v>
                </c:pt>
                <c:pt idx="7">
                  <c:v>0.61803000000000008</c:v>
                </c:pt>
                <c:pt idx="8">
                  <c:v>0.68670000000000009</c:v>
                </c:pt>
                <c:pt idx="9">
                  <c:v>0.83385000000000009</c:v>
                </c:pt>
                <c:pt idx="10">
                  <c:v>0.22563</c:v>
                </c:pt>
                <c:pt idx="11">
                  <c:v>1.10853</c:v>
                </c:pt>
                <c:pt idx="12">
                  <c:v>1.1772</c:v>
                </c:pt>
                <c:pt idx="13">
                  <c:v>0.33354000000000006</c:v>
                </c:pt>
                <c:pt idx="14">
                  <c:v>0.59841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C-4D13-82C2-67566335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71551"/>
        <c:axId val="42272383"/>
      </c:scatterChart>
      <c:catAx>
        <c:axId val="4227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272383"/>
        <c:crosses val="autoZero"/>
        <c:auto val="1"/>
        <c:lblAlgn val="ctr"/>
        <c:lblOffset val="100"/>
        <c:noMultiLvlLbl val="0"/>
      </c:catAx>
      <c:valAx>
        <c:axId val="422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2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Vařečka</a:t>
            </a:r>
            <a:r>
              <a:rPr lang="cs-CZ" baseline="0"/>
              <a:t> v rýži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List1!$E$53</c:f>
              <c:strCache>
                <c:ptCount val="1"/>
                <c:pt idx="0">
                  <c:v>Síla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4.230744319811288E-2"/>
                  <c:y val="-2.4174178149811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errBars>
            <c:errDir val="x"/>
            <c:errBarType val="plus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List1!$F$54:$F$59</c:f>
                <c:numCache>
                  <c:formatCode>General</c:formatCode>
                  <c:ptCount val="6"/>
                  <c:pt idx="0">
                    <c:v>3.1622356949741248</c:v>
                  </c:pt>
                  <c:pt idx="1">
                    <c:v>3.4885115617720408</c:v>
                  </c:pt>
                  <c:pt idx="2">
                    <c:v>2.0383808199408859</c:v>
                  </c:pt>
                  <c:pt idx="3">
                    <c:v>1.7230627071575615</c:v>
                  </c:pt>
                  <c:pt idx="4">
                    <c:v>0.78993346074210569</c:v>
                  </c:pt>
                  <c:pt idx="5">
                    <c:v>0.34374750867045251</c:v>
                  </c:pt>
                </c:numCache>
              </c:numRef>
            </c:plus>
            <c:minus>
              <c:numRef>
                <c:f>List1!$F$54:$F$59</c:f>
                <c:numCache>
                  <c:formatCode>General</c:formatCode>
                  <c:ptCount val="6"/>
                  <c:pt idx="0">
                    <c:v>3.1622356949741248</c:v>
                  </c:pt>
                  <c:pt idx="1">
                    <c:v>3.4885115617720408</c:v>
                  </c:pt>
                  <c:pt idx="2">
                    <c:v>2.0383808199408859</c:v>
                  </c:pt>
                  <c:pt idx="3">
                    <c:v>1.7230627071575615</c:v>
                  </c:pt>
                  <c:pt idx="4">
                    <c:v>0.78993346074210569</c:v>
                  </c:pt>
                  <c:pt idx="5">
                    <c:v>0.34374750867045251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List1!$D$54:$D$59</c:f>
              <c:numCache>
                <c:formatCode>General</c:formatCode>
                <c:ptCount val="6"/>
                <c:pt idx="0">
                  <c:v>28.8</c:v>
                </c:pt>
                <c:pt idx="1">
                  <c:v>23.6</c:v>
                </c:pt>
                <c:pt idx="2">
                  <c:v>19.8</c:v>
                </c:pt>
                <c:pt idx="3">
                  <c:v>15.3</c:v>
                </c:pt>
                <c:pt idx="4">
                  <c:v>11.9</c:v>
                </c:pt>
                <c:pt idx="5">
                  <c:v>8.6999999999999993</c:v>
                </c:pt>
              </c:numCache>
            </c:numRef>
          </c:xVal>
          <c:yVal>
            <c:numRef>
              <c:f>List1!$E$54:$E$59</c:f>
              <c:numCache>
                <c:formatCode>General</c:formatCode>
                <c:ptCount val="6"/>
                <c:pt idx="0">
                  <c:v>19.269456000000002</c:v>
                </c:pt>
                <c:pt idx="1">
                  <c:v>13.385418</c:v>
                </c:pt>
                <c:pt idx="2">
                  <c:v>6.9238979999999994</c:v>
                </c:pt>
                <c:pt idx="3">
                  <c:v>3.4047239999999999</c:v>
                </c:pt>
                <c:pt idx="4">
                  <c:v>1.6971300000000002</c:v>
                </c:pt>
                <c:pt idx="5">
                  <c:v>0.51862200000000003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8-406F-BA7E-C1BA5A77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54895"/>
        <c:axId val="202355727"/>
      </c:scatterChart>
      <c:valAx>
        <c:axId val="2023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Ponor</a:t>
                </a:r>
                <a:r>
                  <a:rPr lang="cs-CZ" baseline="0"/>
                  <a:t> </a:t>
                </a:r>
                <a:r>
                  <a:rPr lang="cs-CZ"/>
                  <a:t>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2355727"/>
        <c:crosses val="autoZero"/>
        <c:crossBetween val="midCat"/>
      </c:valAx>
      <c:valAx>
        <c:axId val="2023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Průměrná síla [F]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235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25</xdr:row>
      <xdr:rowOff>175260</xdr:rowOff>
    </xdr:from>
    <xdr:to>
      <xdr:col>6</xdr:col>
      <xdr:colOff>15240</xdr:colOff>
      <xdr:row>40</xdr:row>
      <xdr:rowOff>175260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982E6D5B-E2FD-B4C0-0EFB-3BB67EA3E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26</xdr:row>
      <xdr:rowOff>7620</xdr:rowOff>
    </xdr:from>
    <xdr:to>
      <xdr:col>13</xdr:col>
      <xdr:colOff>15240</xdr:colOff>
      <xdr:row>41</xdr:row>
      <xdr:rowOff>7620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14D6F943-ECE5-29CC-22A2-91F83A730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26</xdr:row>
      <xdr:rowOff>22860</xdr:rowOff>
    </xdr:from>
    <xdr:to>
      <xdr:col>20</xdr:col>
      <xdr:colOff>38100</xdr:colOff>
      <xdr:row>41</xdr:row>
      <xdr:rowOff>83820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13D4E8FD-DA2C-2C6E-A08B-8EB9A5C5E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26</xdr:row>
      <xdr:rowOff>1044</xdr:rowOff>
    </xdr:from>
    <xdr:to>
      <xdr:col>27</xdr:col>
      <xdr:colOff>104384</xdr:colOff>
      <xdr:row>40</xdr:row>
      <xdr:rowOff>113779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101F1D56-96F6-E3E0-C18D-7CB76DACB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20877</xdr:colOff>
      <xdr:row>26</xdr:row>
      <xdr:rowOff>11482</xdr:rowOff>
    </xdr:from>
    <xdr:to>
      <xdr:col>34</xdr:col>
      <xdr:colOff>41754</xdr:colOff>
      <xdr:row>40</xdr:row>
      <xdr:rowOff>124217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7CDD75B2-E9ED-7C1A-9111-3E36ED70F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20877</xdr:colOff>
      <xdr:row>26</xdr:row>
      <xdr:rowOff>32359</xdr:rowOff>
    </xdr:from>
    <xdr:to>
      <xdr:col>40</xdr:col>
      <xdr:colOff>594986</xdr:colOff>
      <xdr:row>40</xdr:row>
      <xdr:rowOff>145094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1A345DF3-3A2B-27C0-D3A2-55C06CF67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605424</xdr:colOff>
      <xdr:row>48</xdr:row>
      <xdr:rowOff>21920</xdr:rowOff>
    </xdr:from>
    <xdr:to>
      <xdr:col>16</xdr:col>
      <xdr:colOff>10437</xdr:colOff>
      <xdr:row>72</xdr:row>
      <xdr:rowOff>62630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012C4087-C8C4-9972-CD0A-C77DCE3B6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2B60-4E65-4648-A03F-A5188ACEC48F}">
  <dimension ref="B1:AN59"/>
  <sheetViews>
    <sheetView tabSelected="1" topLeftCell="B48" zoomScale="103" workbookViewId="0">
      <selection activeCell="R57" sqref="R57"/>
    </sheetView>
  </sheetViews>
  <sheetFormatPr defaultRowHeight="14.4" x14ac:dyDescent="0.3"/>
  <cols>
    <col min="2" max="2" width="13.88671875" customWidth="1"/>
    <col min="5" max="5" width="13" customWidth="1"/>
    <col min="9" max="9" width="13.109375" customWidth="1"/>
    <col min="12" max="12" width="12.88671875" customWidth="1"/>
    <col min="16" max="16" width="12.88671875" customWidth="1"/>
    <col min="19" max="19" width="13" customWidth="1"/>
    <col min="23" max="23" width="13.44140625" customWidth="1"/>
    <col min="26" max="26" width="13.44140625" customWidth="1"/>
    <col min="30" max="30" width="12.88671875" customWidth="1"/>
    <col min="33" max="33" width="13.44140625" customWidth="1"/>
    <col min="37" max="37" width="14.33203125" customWidth="1"/>
    <col min="40" max="40" width="13.33203125" customWidth="1"/>
  </cols>
  <sheetData>
    <row r="1" spans="2:40" ht="15" thickBot="1" x14ac:dyDescent="0.35"/>
    <row r="2" spans="2:40" ht="15" thickBot="1" x14ac:dyDescent="0.35">
      <c r="B2" s="11" t="s">
        <v>0</v>
      </c>
      <c r="C2" s="12" t="s">
        <v>1</v>
      </c>
      <c r="D2" s="13" t="s">
        <v>2</v>
      </c>
      <c r="I2" s="11" t="s">
        <v>0</v>
      </c>
      <c r="J2" s="12" t="s">
        <v>1</v>
      </c>
      <c r="K2" s="13" t="s">
        <v>2</v>
      </c>
      <c r="P2" s="11" t="s">
        <v>0</v>
      </c>
      <c r="Q2" s="12" t="s">
        <v>1</v>
      </c>
      <c r="R2" s="13" t="s">
        <v>2</v>
      </c>
      <c r="W2" s="11" t="s">
        <v>0</v>
      </c>
      <c r="X2" s="12" t="s">
        <v>1</v>
      </c>
      <c r="Y2" s="13" t="s">
        <v>2</v>
      </c>
      <c r="AD2" s="11" t="s">
        <v>0</v>
      </c>
      <c r="AE2" s="12" t="s">
        <v>1</v>
      </c>
      <c r="AF2" s="13" t="s">
        <v>2</v>
      </c>
      <c r="AK2" s="11" t="s">
        <v>0</v>
      </c>
      <c r="AL2" s="12" t="s">
        <v>1</v>
      </c>
      <c r="AM2" s="13" t="s">
        <v>2</v>
      </c>
    </row>
    <row r="3" spans="2:40" x14ac:dyDescent="0.3">
      <c r="B3" s="1" t="s">
        <v>4</v>
      </c>
      <c r="C3" s="2">
        <v>28.4</v>
      </c>
      <c r="D3" s="3">
        <v>0.2</v>
      </c>
      <c r="I3" s="1" t="s">
        <v>4</v>
      </c>
      <c r="J3" s="2">
        <v>23.2</v>
      </c>
      <c r="K3" s="3">
        <v>0.2</v>
      </c>
      <c r="P3" s="1" t="s">
        <v>4</v>
      </c>
      <c r="Q3" s="2">
        <v>19.5</v>
      </c>
      <c r="R3" s="3">
        <v>0.2</v>
      </c>
      <c r="W3" s="1" t="s">
        <v>4</v>
      </c>
      <c r="X3" s="2">
        <v>15</v>
      </c>
      <c r="Y3" s="3">
        <v>0.2</v>
      </c>
      <c r="AD3" s="1" t="s">
        <v>4</v>
      </c>
      <c r="AE3" s="17">
        <v>11.6</v>
      </c>
      <c r="AF3" s="3">
        <v>0.2</v>
      </c>
      <c r="AK3" s="1" t="s">
        <v>4</v>
      </c>
      <c r="AL3" s="17">
        <v>8.5</v>
      </c>
      <c r="AM3" s="3">
        <v>0.2</v>
      </c>
    </row>
    <row r="4" spans="2:40" ht="15" thickBot="1" x14ac:dyDescent="0.35">
      <c r="B4" s="4" t="s">
        <v>5</v>
      </c>
      <c r="C4" s="5">
        <v>2453</v>
      </c>
      <c r="D4" s="6">
        <v>10</v>
      </c>
      <c r="I4" s="4" t="s">
        <v>5</v>
      </c>
      <c r="J4" s="5">
        <v>2121</v>
      </c>
      <c r="K4" s="6">
        <v>10</v>
      </c>
      <c r="P4" s="4" t="s">
        <v>5</v>
      </c>
      <c r="Q4" s="5">
        <v>1600</v>
      </c>
      <c r="R4" s="6">
        <v>10</v>
      </c>
      <c r="W4" s="4" t="s">
        <v>5</v>
      </c>
      <c r="X4" s="5">
        <v>1244</v>
      </c>
      <c r="Y4" s="6">
        <v>10</v>
      </c>
      <c r="AD4" s="4" t="s">
        <v>5</v>
      </c>
      <c r="AE4" s="5">
        <v>947</v>
      </c>
      <c r="AF4" s="6">
        <v>10</v>
      </c>
      <c r="AK4" s="4" t="s">
        <v>5</v>
      </c>
      <c r="AL4" s="5">
        <v>713</v>
      </c>
      <c r="AM4" s="6">
        <v>10</v>
      </c>
    </row>
    <row r="5" spans="2:40" ht="15" thickBot="1" x14ac:dyDescent="0.35"/>
    <row r="6" spans="2:40" x14ac:dyDescent="0.3">
      <c r="B6" s="1" t="s">
        <v>6</v>
      </c>
      <c r="C6" s="2">
        <v>28.8</v>
      </c>
      <c r="D6" s="3">
        <v>0.2</v>
      </c>
      <c r="I6" s="1" t="s">
        <v>6</v>
      </c>
      <c r="J6" s="2">
        <v>23.6</v>
      </c>
      <c r="K6" s="3">
        <v>0.2</v>
      </c>
      <c r="P6" s="1" t="s">
        <v>6</v>
      </c>
      <c r="Q6" s="2">
        <v>19.8</v>
      </c>
      <c r="R6" s="3">
        <v>0.2</v>
      </c>
      <c r="W6" s="1" t="s">
        <v>6</v>
      </c>
      <c r="X6" s="2">
        <v>15.3</v>
      </c>
      <c r="Y6" s="3">
        <v>0.2</v>
      </c>
      <c r="AD6" s="1" t="s">
        <v>6</v>
      </c>
      <c r="AE6" s="2">
        <v>11.9</v>
      </c>
      <c r="AF6" s="3">
        <v>0.2</v>
      </c>
      <c r="AK6" s="1" t="s">
        <v>6</v>
      </c>
      <c r="AL6" s="2">
        <v>8.6999999999999993</v>
      </c>
      <c r="AM6" s="3">
        <v>0.2</v>
      </c>
    </row>
    <row r="7" spans="2:40" ht="15" thickBot="1" x14ac:dyDescent="0.35">
      <c r="B7" s="4" t="s">
        <v>7</v>
      </c>
      <c r="C7" s="5">
        <f>2523</f>
        <v>2523</v>
      </c>
      <c r="D7" s="6">
        <v>10</v>
      </c>
      <c r="I7" s="4" t="s">
        <v>7</v>
      </c>
      <c r="J7" s="5">
        <v>2191</v>
      </c>
      <c r="K7" s="6">
        <v>10</v>
      </c>
      <c r="P7" s="4" t="s">
        <v>7</v>
      </c>
      <c r="Q7" s="5">
        <v>1670</v>
      </c>
      <c r="R7" s="6">
        <v>10</v>
      </c>
      <c r="W7" s="4" t="s">
        <v>7</v>
      </c>
      <c r="X7" s="5">
        <v>1315</v>
      </c>
      <c r="Y7" s="6">
        <v>10</v>
      </c>
      <c r="AD7" s="4" t="s">
        <v>7</v>
      </c>
      <c r="AE7" s="5">
        <v>1017</v>
      </c>
      <c r="AF7" s="6">
        <v>10</v>
      </c>
      <c r="AK7" s="4" t="s">
        <v>7</v>
      </c>
      <c r="AL7" s="5">
        <v>783</v>
      </c>
      <c r="AM7" s="6">
        <v>10</v>
      </c>
    </row>
    <row r="9" spans="2:40" x14ac:dyDescent="0.3">
      <c r="B9" s="10" t="s">
        <v>3</v>
      </c>
      <c r="C9" s="10" t="s">
        <v>8</v>
      </c>
      <c r="D9" s="10" t="s">
        <v>10</v>
      </c>
      <c r="E9" s="10" t="s">
        <v>11</v>
      </c>
      <c r="I9" s="10" t="s">
        <v>3</v>
      </c>
      <c r="J9" s="10" t="s">
        <v>8</v>
      </c>
      <c r="K9" s="10" t="s">
        <v>10</v>
      </c>
      <c r="L9" s="10" t="s">
        <v>11</v>
      </c>
      <c r="P9" s="10" t="s">
        <v>3</v>
      </c>
      <c r="Q9" s="10" t="s">
        <v>8</v>
      </c>
      <c r="R9" s="10" t="s">
        <v>10</v>
      </c>
      <c r="S9" s="10" t="s">
        <v>11</v>
      </c>
      <c r="W9" s="10" t="s">
        <v>3</v>
      </c>
      <c r="X9" s="10" t="s">
        <v>8</v>
      </c>
      <c r="Y9" s="10" t="s">
        <v>10</v>
      </c>
      <c r="Z9" s="10" t="s">
        <v>11</v>
      </c>
      <c r="AD9" s="10" t="s">
        <v>3</v>
      </c>
      <c r="AE9" s="10" t="s">
        <v>8</v>
      </c>
      <c r="AF9" s="10" t="s">
        <v>10</v>
      </c>
      <c r="AG9" s="10" t="s">
        <v>11</v>
      </c>
      <c r="AK9" s="10" t="s">
        <v>3</v>
      </c>
      <c r="AL9" s="10" t="s">
        <v>8</v>
      </c>
      <c r="AM9" s="10" t="s">
        <v>10</v>
      </c>
      <c r="AN9" s="10" t="s">
        <v>11</v>
      </c>
    </row>
    <row r="10" spans="2:40" x14ac:dyDescent="0.3">
      <c r="B10">
        <v>325</v>
      </c>
      <c r="C10">
        <f t="shared" ref="C10:C24" si="0">($C$4-B10)/1000 * $B$54</f>
        <v>20.875680000000003</v>
      </c>
      <c r="D10">
        <f>AVERAGEA(C10:C24)</f>
        <v>19.269456000000002</v>
      </c>
      <c r="E10">
        <f>STDEVA(C10:C24)</f>
        <v>3.1622356949741248</v>
      </c>
      <c r="F10">
        <f>D10-C10</f>
        <v>-1.606224000000001</v>
      </c>
      <c r="G10">
        <f>F10*F10</f>
        <v>2.5799555381760033</v>
      </c>
      <c r="I10">
        <v>495</v>
      </c>
      <c r="J10">
        <f>($J$4-I10)/1000 *$B$54</f>
        <v>15.95106</v>
      </c>
      <c r="K10">
        <f>AVERAGEA(J10:J24)</f>
        <v>13.385418</v>
      </c>
      <c r="L10">
        <f>STDEVA(J10:J24)</f>
        <v>3.4885115617720408</v>
      </c>
      <c r="P10">
        <v>1297</v>
      </c>
      <c r="Q10">
        <f>($Q$4-P10)/1000 * $B$54</f>
        <v>2.9724300000000001</v>
      </c>
      <c r="R10">
        <f>AVERAGEA(Q10:Q24)</f>
        <v>6.9238979999999994</v>
      </c>
      <c r="S10">
        <f>STDEVA(Q10:Q24)</f>
        <v>2.0383808199408859</v>
      </c>
      <c r="W10">
        <v>1103</v>
      </c>
      <c r="X10">
        <f>($X$4-W10)/1000 * $B$54</f>
        <v>1.3832099999999998</v>
      </c>
      <c r="Y10">
        <f>AVERAGEA(X10:X24)</f>
        <v>3.4047239999999999</v>
      </c>
      <c r="Z10">
        <f>STDEVA(X10:X24)</f>
        <v>1.7230627071575615</v>
      </c>
      <c r="AD10">
        <v>832</v>
      </c>
      <c r="AE10">
        <f>($AE$4-AD10)/1000 * $B$54</f>
        <v>1.1281500000000002</v>
      </c>
      <c r="AF10">
        <f>AVERAGEA(AE10:AE24)</f>
        <v>1.6971300000000002</v>
      </c>
      <c r="AG10">
        <f>STDEVA(AE10:AE24)</f>
        <v>0.78993346074210569</v>
      </c>
      <c r="AK10">
        <v>682</v>
      </c>
      <c r="AL10">
        <f>($AL$4-AK10)/1000 * $B$54</f>
        <v>0.30410999999999999</v>
      </c>
      <c r="AM10">
        <f>AVERAGEA(AL10:AL24)</f>
        <v>0.51862200000000003</v>
      </c>
      <c r="AN10">
        <f>STDEVA(AL10:AL24)</f>
        <v>0.34374750867045251</v>
      </c>
    </row>
    <row r="11" spans="2:40" x14ac:dyDescent="0.3">
      <c r="B11">
        <v>654</v>
      </c>
      <c r="C11">
        <f t="shared" si="0"/>
        <v>17.64819</v>
      </c>
      <c r="D11">
        <f t="shared" ref="D11:D23" si="1">$D$10</f>
        <v>19.269456000000002</v>
      </c>
      <c r="F11">
        <f t="shared" ref="F11:F24" si="2">D11-C11</f>
        <v>1.6212660000000021</v>
      </c>
      <c r="G11">
        <f t="shared" ref="G11:G24" si="3">F11*F11</f>
        <v>2.6285034427560068</v>
      </c>
      <c r="I11">
        <v>966</v>
      </c>
      <c r="J11">
        <f t="shared" ref="J11:J24" si="4">($J$4-I11)/1000 *$B$54</f>
        <v>11.330550000000001</v>
      </c>
      <c r="K11">
        <f t="shared" ref="K11:K23" si="5">$K$10</f>
        <v>13.385418</v>
      </c>
      <c r="P11">
        <v>983</v>
      </c>
      <c r="Q11">
        <f t="shared" ref="Q11:Q24" si="6">($Q$4-P11)/1000 * $B$54</f>
        <v>6.0527700000000006</v>
      </c>
      <c r="R11">
        <f t="shared" ref="R11:R23" si="7">$R$10</f>
        <v>6.9238979999999994</v>
      </c>
      <c r="W11">
        <v>1111</v>
      </c>
      <c r="X11">
        <f t="shared" ref="X11:X23" si="8">($X$4-W11)/1000 * $B$54</f>
        <v>1.3047300000000002</v>
      </c>
      <c r="Y11">
        <f t="shared" ref="Y11:Y23" si="9">$Y$10</f>
        <v>3.4047239999999999</v>
      </c>
      <c r="AD11">
        <v>747</v>
      </c>
      <c r="AE11">
        <f t="shared" ref="AE11:AE24" si="10">($AE$4-AD11)/1000 * $B$54</f>
        <v>1.9620000000000002</v>
      </c>
      <c r="AF11">
        <f t="shared" ref="AF11:AF23" si="11">$AF$10</f>
        <v>1.6971300000000002</v>
      </c>
      <c r="AK11">
        <v>702</v>
      </c>
      <c r="AL11">
        <f t="shared" ref="AL11:AL24" si="12">($AL$4-AK11)/1000 * $B$54</f>
        <v>0.10791000000000001</v>
      </c>
      <c r="AM11">
        <f t="shared" ref="AM11:AM23" si="13">$AM$10</f>
        <v>0.51862200000000003</v>
      </c>
    </row>
    <row r="12" spans="2:40" x14ac:dyDescent="0.3">
      <c r="B12">
        <v>0</v>
      </c>
      <c r="C12">
        <f t="shared" si="0"/>
        <v>24.063929999999999</v>
      </c>
      <c r="D12">
        <f t="shared" si="1"/>
        <v>19.269456000000002</v>
      </c>
      <c r="F12">
        <f t="shared" si="2"/>
        <v>-4.7944739999999975</v>
      </c>
      <c r="G12">
        <f t="shared" si="3"/>
        <v>22.986980936675977</v>
      </c>
      <c r="I12">
        <v>746</v>
      </c>
      <c r="J12">
        <f t="shared" si="4"/>
        <v>13.488750000000001</v>
      </c>
      <c r="K12">
        <f t="shared" si="5"/>
        <v>13.385418</v>
      </c>
      <c r="P12">
        <v>945</v>
      </c>
      <c r="Q12">
        <f t="shared" si="6"/>
        <v>6.4255500000000003</v>
      </c>
      <c r="R12">
        <f t="shared" si="7"/>
        <v>6.9238979999999994</v>
      </c>
      <c r="W12">
        <v>825</v>
      </c>
      <c r="X12">
        <f t="shared" si="8"/>
        <v>4.1103899999999998</v>
      </c>
      <c r="Y12">
        <f t="shared" si="9"/>
        <v>3.4047239999999999</v>
      </c>
      <c r="AD12">
        <v>843</v>
      </c>
      <c r="AE12">
        <f t="shared" si="10"/>
        <v>1.02024</v>
      </c>
      <c r="AF12">
        <f t="shared" si="11"/>
        <v>1.6971300000000002</v>
      </c>
      <c r="AK12">
        <v>686</v>
      </c>
      <c r="AL12">
        <f t="shared" si="12"/>
        <v>0.26486999999999999</v>
      </c>
      <c r="AM12">
        <f t="shared" si="13"/>
        <v>0.51862200000000003</v>
      </c>
    </row>
    <row r="13" spans="2:40" x14ac:dyDescent="0.3">
      <c r="B13">
        <v>479</v>
      </c>
      <c r="C13">
        <f t="shared" si="0"/>
        <v>19.364940000000001</v>
      </c>
      <c r="D13">
        <f t="shared" si="1"/>
        <v>19.269456000000002</v>
      </c>
      <c r="F13">
        <f t="shared" si="2"/>
        <v>-9.5483999999999014E-2</v>
      </c>
      <c r="G13">
        <f t="shared" si="3"/>
        <v>9.117194255999812E-3</v>
      </c>
      <c r="I13">
        <v>508</v>
      </c>
      <c r="J13">
        <f t="shared" si="4"/>
        <v>15.82353</v>
      </c>
      <c r="K13">
        <f t="shared" si="5"/>
        <v>13.385418</v>
      </c>
      <c r="P13">
        <v>740</v>
      </c>
      <c r="Q13">
        <f t="shared" si="6"/>
        <v>8.4366000000000003</v>
      </c>
      <c r="R13">
        <f t="shared" si="7"/>
        <v>6.9238979999999994</v>
      </c>
      <c r="W13">
        <v>1188</v>
      </c>
      <c r="X13">
        <f t="shared" si="8"/>
        <v>0.54936000000000007</v>
      </c>
      <c r="Y13">
        <f t="shared" si="9"/>
        <v>3.4047239999999999</v>
      </c>
      <c r="AD13">
        <v>730</v>
      </c>
      <c r="AE13">
        <f t="shared" si="10"/>
        <v>2.1287700000000003</v>
      </c>
      <c r="AF13">
        <f t="shared" si="11"/>
        <v>1.6971300000000002</v>
      </c>
      <c r="AK13">
        <v>698</v>
      </c>
      <c r="AL13">
        <f t="shared" si="12"/>
        <v>0.14715</v>
      </c>
      <c r="AM13">
        <f t="shared" si="13"/>
        <v>0.51862200000000003</v>
      </c>
    </row>
    <row r="14" spans="2:40" x14ac:dyDescent="0.3">
      <c r="B14">
        <v>536</v>
      </c>
      <c r="C14">
        <f t="shared" si="0"/>
        <v>18.805770000000003</v>
      </c>
      <c r="D14">
        <f t="shared" si="1"/>
        <v>19.269456000000002</v>
      </c>
      <c r="F14">
        <f t="shared" si="2"/>
        <v>0.46368599999999915</v>
      </c>
      <c r="G14">
        <f t="shared" si="3"/>
        <v>0.21500470659599921</v>
      </c>
      <c r="I14">
        <v>0</v>
      </c>
      <c r="J14">
        <f t="shared" si="4"/>
        <v>20.807010000000002</v>
      </c>
      <c r="K14">
        <f t="shared" si="5"/>
        <v>13.385418</v>
      </c>
      <c r="P14">
        <v>932</v>
      </c>
      <c r="Q14">
        <f t="shared" si="6"/>
        <v>6.5530800000000005</v>
      </c>
      <c r="R14">
        <f t="shared" si="7"/>
        <v>6.9238979999999994</v>
      </c>
      <c r="W14">
        <v>857</v>
      </c>
      <c r="X14">
        <f t="shared" si="8"/>
        <v>3.7964700000000002</v>
      </c>
      <c r="Y14">
        <f t="shared" si="9"/>
        <v>3.4047239999999999</v>
      </c>
      <c r="AD14">
        <v>709</v>
      </c>
      <c r="AE14">
        <f t="shared" si="10"/>
        <v>2.3347799999999999</v>
      </c>
      <c r="AF14">
        <f t="shared" si="11"/>
        <v>1.6971300000000002</v>
      </c>
      <c r="AK14">
        <v>683</v>
      </c>
      <c r="AL14">
        <f t="shared" si="12"/>
        <v>0.29430000000000001</v>
      </c>
      <c r="AM14">
        <f t="shared" si="13"/>
        <v>0.51862200000000003</v>
      </c>
    </row>
    <row r="15" spans="2:40" x14ac:dyDescent="0.3">
      <c r="B15">
        <v>0</v>
      </c>
      <c r="C15">
        <f t="shared" si="0"/>
        <v>24.063929999999999</v>
      </c>
      <c r="D15">
        <f t="shared" si="1"/>
        <v>19.269456000000002</v>
      </c>
      <c r="F15">
        <f t="shared" si="2"/>
        <v>-4.7944739999999975</v>
      </c>
      <c r="G15">
        <f t="shared" si="3"/>
        <v>22.986980936675977</v>
      </c>
      <c r="I15">
        <v>767</v>
      </c>
      <c r="J15">
        <f t="shared" si="4"/>
        <v>13.282740000000002</v>
      </c>
      <c r="K15">
        <f t="shared" si="5"/>
        <v>13.385418</v>
      </c>
      <c r="P15">
        <v>414</v>
      </c>
      <c r="Q15">
        <f t="shared" si="6"/>
        <v>11.63466</v>
      </c>
      <c r="R15">
        <f t="shared" si="7"/>
        <v>6.9238979999999994</v>
      </c>
      <c r="W15">
        <v>1011</v>
      </c>
      <c r="X15">
        <f t="shared" si="8"/>
        <v>2.28573</v>
      </c>
      <c r="Y15">
        <f t="shared" si="9"/>
        <v>3.4047239999999999</v>
      </c>
      <c r="AD15">
        <v>696</v>
      </c>
      <c r="AE15">
        <f t="shared" si="10"/>
        <v>2.46231</v>
      </c>
      <c r="AF15">
        <f t="shared" si="11"/>
        <v>1.6971300000000002</v>
      </c>
      <c r="AK15">
        <v>685</v>
      </c>
      <c r="AL15">
        <f t="shared" si="12"/>
        <v>0.27468000000000004</v>
      </c>
      <c r="AM15">
        <f t="shared" si="13"/>
        <v>0.51862200000000003</v>
      </c>
    </row>
    <row r="16" spans="2:40" x14ac:dyDescent="0.3">
      <c r="B16">
        <v>1120</v>
      </c>
      <c r="C16">
        <f t="shared" si="0"/>
        <v>13.07673</v>
      </c>
      <c r="D16">
        <f t="shared" si="1"/>
        <v>19.269456000000002</v>
      </c>
      <c r="F16">
        <f t="shared" si="2"/>
        <v>6.1927260000000022</v>
      </c>
      <c r="G16">
        <f t="shared" si="3"/>
        <v>38.349855311076027</v>
      </c>
      <c r="I16">
        <v>1360</v>
      </c>
      <c r="J16">
        <f t="shared" si="4"/>
        <v>7.4654100000000003</v>
      </c>
      <c r="K16">
        <f t="shared" si="5"/>
        <v>13.385418</v>
      </c>
      <c r="P16">
        <v>958</v>
      </c>
      <c r="Q16">
        <f t="shared" si="6"/>
        <v>6.2980200000000002</v>
      </c>
      <c r="R16">
        <f t="shared" si="7"/>
        <v>6.9238979999999994</v>
      </c>
      <c r="W16">
        <v>913</v>
      </c>
      <c r="X16">
        <f t="shared" si="8"/>
        <v>3.2471100000000002</v>
      </c>
      <c r="Y16">
        <f t="shared" si="9"/>
        <v>3.4047239999999999</v>
      </c>
      <c r="AD16">
        <v>901</v>
      </c>
      <c r="AE16">
        <f t="shared" si="10"/>
        <v>0.45125999999999999</v>
      </c>
      <c r="AF16">
        <f t="shared" si="11"/>
        <v>1.6971300000000002</v>
      </c>
      <c r="AK16">
        <v>631</v>
      </c>
      <c r="AL16">
        <f t="shared" si="12"/>
        <v>0.80442000000000002</v>
      </c>
      <c r="AM16">
        <f t="shared" si="13"/>
        <v>0.51862200000000003</v>
      </c>
    </row>
    <row r="17" spans="2:39" x14ac:dyDescent="0.3">
      <c r="B17">
        <v>566</v>
      </c>
      <c r="C17">
        <f t="shared" si="0"/>
        <v>18.511470000000003</v>
      </c>
      <c r="D17">
        <f t="shared" si="1"/>
        <v>19.269456000000002</v>
      </c>
      <c r="F17">
        <f t="shared" si="2"/>
        <v>0.75798599999999894</v>
      </c>
      <c r="G17">
        <f t="shared" si="3"/>
        <v>0.57454277619599836</v>
      </c>
      <c r="I17">
        <v>696</v>
      </c>
      <c r="J17">
        <f t="shared" si="4"/>
        <v>13.97925</v>
      </c>
      <c r="K17">
        <f t="shared" si="5"/>
        <v>13.385418</v>
      </c>
      <c r="P17">
        <v>622</v>
      </c>
      <c r="Q17">
        <f t="shared" si="6"/>
        <v>9.5941799999999997</v>
      </c>
      <c r="R17">
        <f t="shared" si="7"/>
        <v>6.9238979999999994</v>
      </c>
      <c r="W17">
        <v>570</v>
      </c>
      <c r="X17">
        <f t="shared" si="8"/>
        <v>6.6119400000000006</v>
      </c>
      <c r="Y17">
        <f t="shared" si="9"/>
        <v>3.4047239999999999</v>
      </c>
      <c r="AD17">
        <v>585</v>
      </c>
      <c r="AE17">
        <f t="shared" si="10"/>
        <v>3.5512200000000003</v>
      </c>
      <c r="AF17">
        <f t="shared" si="11"/>
        <v>1.6971300000000002</v>
      </c>
      <c r="AK17">
        <v>650</v>
      </c>
      <c r="AL17">
        <f t="shared" si="12"/>
        <v>0.61803000000000008</v>
      </c>
      <c r="AM17">
        <f t="shared" si="13"/>
        <v>0.51862200000000003</v>
      </c>
    </row>
    <row r="18" spans="2:39" x14ac:dyDescent="0.3">
      <c r="B18">
        <v>1109</v>
      </c>
      <c r="C18">
        <f t="shared" si="0"/>
        <v>13.184640000000002</v>
      </c>
      <c r="D18">
        <f t="shared" si="1"/>
        <v>19.269456000000002</v>
      </c>
      <c r="F18">
        <f t="shared" si="2"/>
        <v>6.084816</v>
      </c>
      <c r="G18">
        <f t="shared" si="3"/>
        <v>37.024985753856001</v>
      </c>
      <c r="I18">
        <v>909</v>
      </c>
      <c r="J18">
        <f t="shared" si="4"/>
        <v>11.889720000000001</v>
      </c>
      <c r="K18">
        <f t="shared" si="5"/>
        <v>13.385418</v>
      </c>
      <c r="P18">
        <v>767</v>
      </c>
      <c r="Q18">
        <f t="shared" si="6"/>
        <v>8.1717300000000002</v>
      </c>
      <c r="R18">
        <f t="shared" si="7"/>
        <v>6.9238979999999994</v>
      </c>
      <c r="W18">
        <v>641</v>
      </c>
      <c r="X18">
        <f t="shared" si="8"/>
        <v>5.9154299999999997</v>
      </c>
      <c r="Y18">
        <f t="shared" si="9"/>
        <v>3.4047239999999999</v>
      </c>
      <c r="AD18">
        <v>866</v>
      </c>
      <c r="AE18">
        <f t="shared" si="10"/>
        <v>0.79461000000000004</v>
      </c>
      <c r="AF18">
        <f t="shared" si="11"/>
        <v>1.6971300000000002</v>
      </c>
      <c r="AK18">
        <v>643</v>
      </c>
      <c r="AL18">
        <f t="shared" si="12"/>
        <v>0.68670000000000009</v>
      </c>
      <c r="AM18">
        <f t="shared" si="13"/>
        <v>0.51862200000000003</v>
      </c>
    </row>
    <row r="19" spans="2:39" x14ac:dyDescent="0.3">
      <c r="B19">
        <v>353</v>
      </c>
      <c r="C19">
        <f t="shared" si="0"/>
        <v>20.601000000000003</v>
      </c>
      <c r="D19">
        <f t="shared" si="1"/>
        <v>19.269456000000002</v>
      </c>
      <c r="F19">
        <f t="shared" si="2"/>
        <v>-1.3315440000000009</v>
      </c>
      <c r="G19">
        <f t="shared" si="3"/>
        <v>1.7730094239360026</v>
      </c>
      <c r="I19">
        <v>739</v>
      </c>
      <c r="J19">
        <f t="shared" si="4"/>
        <v>13.55742</v>
      </c>
      <c r="K19">
        <f t="shared" si="5"/>
        <v>13.385418</v>
      </c>
      <c r="P19">
        <v>948</v>
      </c>
      <c r="Q19">
        <f t="shared" si="6"/>
        <v>6.3961200000000007</v>
      </c>
      <c r="R19">
        <f t="shared" si="7"/>
        <v>6.9238979999999994</v>
      </c>
      <c r="W19">
        <v>812</v>
      </c>
      <c r="X19">
        <f t="shared" si="8"/>
        <v>4.2379199999999999</v>
      </c>
      <c r="Y19">
        <f t="shared" si="9"/>
        <v>3.4047239999999999</v>
      </c>
      <c r="AD19">
        <v>741</v>
      </c>
      <c r="AE19">
        <f t="shared" si="10"/>
        <v>2.0208599999999999</v>
      </c>
      <c r="AF19">
        <f t="shared" si="11"/>
        <v>1.6971300000000002</v>
      </c>
      <c r="AK19">
        <v>628</v>
      </c>
      <c r="AL19">
        <f t="shared" si="12"/>
        <v>0.83385000000000009</v>
      </c>
      <c r="AM19">
        <f t="shared" si="13"/>
        <v>0.51862200000000003</v>
      </c>
    </row>
    <row r="20" spans="2:39" x14ac:dyDescent="0.3">
      <c r="B20">
        <v>268</v>
      </c>
      <c r="C20">
        <f t="shared" si="0"/>
        <v>21.434850000000001</v>
      </c>
      <c r="D20">
        <f t="shared" si="1"/>
        <v>19.269456000000002</v>
      </c>
      <c r="F20">
        <f t="shared" si="2"/>
        <v>-2.1653939999999992</v>
      </c>
      <c r="G20">
        <f t="shared" si="3"/>
        <v>4.6889311752359966</v>
      </c>
      <c r="I20">
        <v>267</v>
      </c>
      <c r="J20">
        <f t="shared" si="4"/>
        <v>18.187740000000002</v>
      </c>
      <c r="K20">
        <f t="shared" si="5"/>
        <v>13.385418</v>
      </c>
      <c r="P20">
        <v>851</v>
      </c>
      <c r="Q20">
        <f t="shared" si="6"/>
        <v>7.3476900000000001</v>
      </c>
      <c r="R20">
        <f t="shared" si="7"/>
        <v>6.9238979999999994</v>
      </c>
      <c r="W20">
        <v>835</v>
      </c>
      <c r="X20">
        <f t="shared" si="8"/>
        <v>4.0122900000000001</v>
      </c>
      <c r="Y20">
        <f t="shared" si="9"/>
        <v>3.4047239999999999</v>
      </c>
      <c r="AD20">
        <v>765</v>
      </c>
      <c r="AE20">
        <f t="shared" si="10"/>
        <v>1.78542</v>
      </c>
      <c r="AF20">
        <f t="shared" si="11"/>
        <v>1.6971300000000002</v>
      </c>
      <c r="AK20">
        <v>690</v>
      </c>
      <c r="AL20">
        <f t="shared" si="12"/>
        <v>0.22563</v>
      </c>
      <c r="AM20">
        <f t="shared" si="13"/>
        <v>0.51862200000000003</v>
      </c>
    </row>
    <row r="21" spans="2:39" x14ac:dyDescent="0.3">
      <c r="B21">
        <v>441</v>
      </c>
      <c r="C21">
        <f t="shared" si="0"/>
        <v>19.737719999999999</v>
      </c>
      <c r="D21">
        <f t="shared" si="1"/>
        <v>19.269456000000002</v>
      </c>
      <c r="F21">
        <f t="shared" si="2"/>
        <v>-0.46826399999999779</v>
      </c>
      <c r="G21">
        <f t="shared" si="3"/>
        <v>0.21927117369599794</v>
      </c>
      <c r="I21">
        <v>740</v>
      </c>
      <c r="J21">
        <f t="shared" si="4"/>
        <v>13.547610000000001</v>
      </c>
      <c r="K21">
        <f t="shared" si="5"/>
        <v>13.385418</v>
      </c>
      <c r="P21">
        <v>851</v>
      </c>
      <c r="Q21">
        <f t="shared" si="6"/>
        <v>7.3476900000000001</v>
      </c>
      <c r="R21">
        <f t="shared" si="7"/>
        <v>6.9238979999999994</v>
      </c>
      <c r="W21">
        <v>832</v>
      </c>
      <c r="X21">
        <f t="shared" si="8"/>
        <v>4.0417199999999998</v>
      </c>
      <c r="Y21">
        <f t="shared" si="9"/>
        <v>3.4047239999999999</v>
      </c>
      <c r="AD21">
        <v>832</v>
      </c>
      <c r="AE21">
        <f t="shared" si="10"/>
        <v>1.1281500000000002</v>
      </c>
      <c r="AF21">
        <f t="shared" si="11"/>
        <v>1.6971300000000002</v>
      </c>
      <c r="AK21">
        <v>600</v>
      </c>
      <c r="AL21">
        <f t="shared" si="12"/>
        <v>1.10853</v>
      </c>
      <c r="AM21">
        <f t="shared" si="13"/>
        <v>0.51862200000000003</v>
      </c>
    </row>
    <row r="22" spans="2:39" x14ac:dyDescent="0.3">
      <c r="B22">
        <v>366</v>
      </c>
      <c r="C22">
        <f t="shared" si="0"/>
        <v>20.473470000000002</v>
      </c>
      <c r="D22">
        <f t="shared" si="1"/>
        <v>19.269456000000002</v>
      </c>
      <c r="F22">
        <f t="shared" si="2"/>
        <v>-1.2040140000000008</v>
      </c>
      <c r="G22">
        <f t="shared" si="3"/>
        <v>1.4496497121960019</v>
      </c>
      <c r="I22">
        <v>917</v>
      </c>
      <c r="J22">
        <f t="shared" si="4"/>
        <v>11.81124</v>
      </c>
      <c r="K22">
        <f t="shared" si="5"/>
        <v>13.385418</v>
      </c>
      <c r="P22">
        <v>1124</v>
      </c>
      <c r="Q22">
        <f t="shared" si="6"/>
        <v>4.6695599999999997</v>
      </c>
      <c r="R22">
        <f t="shared" si="7"/>
        <v>6.9238979999999994</v>
      </c>
      <c r="W22">
        <v>806</v>
      </c>
      <c r="X22">
        <f t="shared" si="8"/>
        <v>4.29678</v>
      </c>
      <c r="Y22">
        <f t="shared" si="9"/>
        <v>3.4047239999999999</v>
      </c>
      <c r="AD22">
        <v>802</v>
      </c>
      <c r="AE22">
        <f t="shared" si="10"/>
        <v>1.42245</v>
      </c>
      <c r="AF22">
        <f t="shared" si="11"/>
        <v>1.6971300000000002</v>
      </c>
      <c r="AK22">
        <v>593</v>
      </c>
      <c r="AL22">
        <f t="shared" si="12"/>
        <v>1.1772</v>
      </c>
      <c r="AM22">
        <f t="shared" si="13"/>
        <v>0.51862200000000003</v>
      </c>
    </row>
    <row r="23" spans="2:39" x14ac:dyDescent="0.3">
      <c r="B23">
        <v>694</v>
      </c>
      <c r="C23">
        <f t="shared" si="0"/>
        <v>17.255790000000001</v>
      </c>
      <c r="D23">
        <f t="shared" si="1"/>
        <v>19.269456000000002</v>
      </c>
      <c r="F23">
        <f t="shared" si="2"/>
        <v>2.0136660000000006</v>
      </c>
      <c r="G23">
        <f t="shared" si="3"/>
        <v>4.0548507595560022</v>
      </c>
      <c r="I23">
        <v>1347</v>
      </c>
      <c r="J23">
        <f t="shared" si="4"/>
        <v>7.5929400000000005</v>
      </c>
      <c r="K23">
        <f t="shared" si="5"/>
        <v>13.385418</v>
      </c>
      <c r="P23">
        <v>948</v>
      </c>
      <c r="Q23">
        <f t="shared" si="6"/>
        <v>6.3961200000000007</v>
      </c>
      <c r="R23">
        <f t="shared" si="7"/>
        <v>6.9238979999999994</v>
      </c>
      <c r="W23">
        <v>851</v>
      </c>
      <c r="X23">
        <f t="shared" si="8"/>
        <v>3.8553300000000004</v>
      </c>
      <c r="Y23">
        <f t="shared" si="9"/>
        <v>3.4047239999999999</v>
      </c>
      <c r="AD23">
        <v>736</v>
      </c>
      <c r="AE23">
        <f t="shared" si="10"/>
        <v>2.0699100000000001</v>
      </c>
      <c r="AF23">
        <f t="shared" si="11"/>
        <v>1.6971300000000002</v>
      </c>
      <c r="AK23">
        <v>679</v>
      </c>
      <c r="AL23">
        <f t="shared" si="12"/>
        <v>0.33354000000000006</v>
      </c>
      <c r="AM23">
        <f t="shared" si="13"/>
        <v>0.51862200000000003</v>
      </c>
    </row>
    <row r="24" spans="2:39" x14ac:dyDescent="0.3">
      <c r="B24">
        <v>420</v>
      </c>
      <c r="C24">
        <f t="shared" si="0"/>
        <v>19.943729999999999</v>
      </c>
      <c r="D24">
        <f>$D$10</f>
        <v>19.269456000000002</v>
      </c>
      <c r="F24">
        <f t="shared" si="2"/>
        <v>-0.67427399999999693</v>
      </c>
      <c r="G24">
        <f t="shared" si="3"/>
        <v>0.45464542707599587</v>
      </c>
      <c r="I24">
        <v>891</v>
      </c>
      <c r="J24">
        <f t="shared" si="4"/>
        <v>12.0663</v>
      </c>
      <c r="K24">
        <f>$K$10</f>
        <v>13.385418</v>
      </c>
      <c r="P24">
        <v>1033</v>
      </c>
      <c r="Q24">
        <f t="shared" si="6"/>
        <v>5.5622699999999998</v>
      </c>
      <c r="R24">
        <f>$R$10</f>
        <v>6.9238979999999994</v>
      </c>
      <c r="W24">
        <v>1099</v>
      </c>
      <c r="X24">
        <f>($X$4-W24)/1000 * $B$54</f>
        <v>1.42245</v>
      </c>
      <c r="Y24">
        <f>$Y$10</f>
        <v>3.4047239999999999</v>
      </c>
      <c r="AD24">
        <v>825</v>
      </c>
      <c r="AE24">
        <f t="shared" si="10"/>
        <v>1.19682</v>
      </c>
      <c r="AF24">
        <f>$AF$10</f>
        <v>1.6971300000000002</v>
      </c>
      <c r="AK24">
        <v>652</v>
      </c>
      <c r="AL24">
        <f t="shared" si="12"/>
        <v>0.59841</v>
      </c>
      <c r="AM24">
        <f>$AM$10</f>
        <v>0.51862200000000003</v>
      </c>
    </row>
    <row r="25" spans="2:39" x14ac:dyDescent="0.3">
      <c r="G25" s="22">
        <f>POWER(SUM(G10:G24)/(14*15),1/2)</f>
        <v>0.81648574556116482</v>
      </c>
    </row>
    <row r="52" spans="2:6" ht="15" thickBot="1" x14ac:dyDescent="0.35"/>
    <row r="53" spans="2:6" x14ac:dyDescent="0.3">
      <c r="B53" s="16" t="s">
        <v>9</v>
      </c>
      <c r="D53" s="18" t="s">
        <v>12</v>
      </c>
      <c r="E53" s="19" t="s">
        <v>14</v>
      </c>
      <c r="F53" s="20" t="s">
        <v>13</v>
      </c>
    </row>
    <row r="54" spans="2:6" x14ac:dyDescent="0.3">
      <c r="B54">
        <v>9.81</v>
      </c>
      <c r="D54" s="14">
        <f>C6</f>
        <v>28.8</v>
      </c>
      <c r="E54" s="21">
        <f>D10</f>
        <v>19.269456000000002</v>
      </c>
      <c r="F54" s="15">
        <f>E10</f>
        <v>3.1622356949741248</v>
      </c>
    </row>
    <row r="55" spans="2:6" x14ac:dyDescent="0.3">
      <c r="D55" s="14">
        <f>J6</f>
        <v>23.6</v>
      </c>
      <c r="E55" s="21">
        <f>K10</f>
        <v>13.385418</v>
      </c>
      <c r="F55" s="15">
        <f>L10</f>
        <v>3.4885115617720408</v>
      </c>
    </row>
    <row r="56" spans="2:6" x14ac:dyDescent="0.3">
      <c r="D56" s="14">
        <f>Q6</f>
        <v>19.8</v>
      </c>
      <c r="E56" s="21">
        <f>R10</f>
        <v>6.9238979999999994</v>
      </c>
      <c r="F56" s="15">
        <f>S10</f>
        <v>2.0383808199408859</v>
      </c>
    </row>
    <row r="57" spans="2:6" x14ac:dyDescent="0.3">
      <c r="D57" s="14">
        <f>X6</f>
        <v>15.3</v>
      </c>
      <c r="E57" s="21">
        <f>Y10</f>
        <v>3.4047239999999999</v>
      </c>
      <c r="F57" s="15">
        <f>Z10</f>
        <v>1.7230627071575615</v>
      </c>
    </row>
    <row r="58" spans="2:6" x14ac:dyDescent="0.3">
      <c r="D58" s="14">
        <f>AE6</f>
        <v>11.9</v>
      </c>
      <c r="E58" s="21">
        <f>AF10</f>
        <v>1.6971300000000002</v>
      </c>
      <c r="F58" s="15">
        <f>AG10</f>
        <v>0.78993346074210569</v>
      </c>
    </row>
    <row r="59" spans="2:6" ht="15" thickBot="1" x14ac:dyDescent="0.35">
      <c r="D59" s="7">
        <f>AL6</f>
        <v>8.6999999999999993</v>
      </c>
      <c r="E59" s="8">
        <f>AM10</f>
        <v>0.51862200000000003</v>
      </c>
      <c r="F59" s="9">
        <f>AN10</f>
        <v>0.34374750867045251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Sedláček</dc:creator>
  <cp:lastModifiedBy>Ondřej Sedláček</cp:lastModifiedBy>
  <dcterms:created xsi:type="dcterms:W3CDTF">2022-10-05T14:39:09Z</dcterms:created>
  <dcterms:modified xsi:type="dcterms:W3CDTF">2022-10-30T20:28:15Z</dcterms:modified>
</cp:coreProperties>
</file>