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520" windowHeight="156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4" i="1" l="1"/>
  <c r="F105" i="1"/>
  <c r="F106" i="1"/>
  <c r="F107" i="1"/>
  <c r="F108" i="1"/>
  <c r="F109" i="1"/>
  <c r="F110" i="1"/>
  <c r="F111" i="1"/>
  <c r="F112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55" i="1"/>
  <c r="F56" i="1"/>
  <c r="F57" i="1"/>
  <c r="F58" i="1"/>
  <c r="F59" i="1"/>
  <c r="F60" i="1"/>
  <c r="F61" i="1"/>
  <c r="F54" i="1"/>
  <c r="G46" i="1"/>
  <c r="F46" i="1"/>
  <c r="G54" i="1"/>
  <c r="E54" i="1"/>
  <c r="E55" i="1"/>
  <c r="E56" i="1"/>
  <c r="E57" i="1"/>
  <c r="E58" i="1"/>
  <c r="E59" i="1"/>
  <c r="E60" i="1"/>
  <c r="E61" i="1"/>
  <c r="E62" i="1"/>
  <c r="F53" i="1"/>
  <c r="B52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C88" i="1"/>
  <c r="G104" i="1"/>
  <c r="D23" i="1"/>
  <c r="E23" i="1"/>
  <c r="G23" i="1"/>
  <c r="D24" i="1"/>
  <c r="E24" i="1"/>
  <c r="G24" i="1"/>
  <c r="D25" i="1"/>
  <c r="E25" i="1"/>
  <c r="G25" i="1"/>
  <c r="D26" i="1"/>
  <c r="E26" i="1"/>
  <c r="G26" i="1"/>
  <c r="D27" i="1"/>
  <c r="E27" i="1"/>
  <c r="G27" i="1"/>
  <c r="D28" i="1"/>
  <c r="E28" i="1"/>
  <c r="G28" i="1"/>
  <c r="D29" i="1"/>
  <c r="E29" i="1"/>
  <c r="G29" i="1"/>
  <c r="D30" i="1"/>
  <c r="E30" i="1"/>
  <c r="G30" i="1"/>
  <c r="D22" i="1"/>
  <c r="E22" i="1"/>
  <c r="F17" i="1"/>
  <c r="F23" i="1"/>
  <c r="F24" i="1"/>
  <c r="F25" i="1"/>
  <c r="F26" i="1"/>
  <c r="F27" i="1"/>
  <c r="F28" i="1"/>
  <c r="F29" i="1"/>
  <c r="F30" i="1"/>
  <c r="G22" i="1"/>
  <c r="L23" i="1"/>
  <c r="L24" i="1"/>
  <c r="L25" i="1"/>
  <c r="L26" i="1"/>
  <c r="L27" i="1"/>
  <c r="L28" i="1"/>
  <c r="L29" i="1"/>
  <c r="L30" i="1"/>
  <c r="L22" i="1"/>
  <c r="I23" i="1"/>
  <c r="J23" i="1"/>
  <c r="M23" i="1"/>
  <c r="I24" i="1"/>
  <c r="J24" i="1"/>
  <c r="M24" i="1"/>
  <c r="I25" i="1"/>
  <c r="J25" i="1"/>
  <c r="M25" i="1"/>
  <c r="I26" i="1"/>
  <c r="J26" i="1"/>
  <c r="M26" i="1"/>
  <c r="I27" i="1"/>
  <c r="J27" i="1"/>
  <c r="M27" i="1"/>
  <c r="I28" i="1"/>
  <c r="J28" i="1"/>
  <c r="M28" i="1"/>
  <c r="I29" i="1"/>
  <c r="J29" i="1"/>
  <c r="M29" i="1"/>
  <c r="I30" i="1"/>
  <c r="J30" i="1"/>
  <c r="M30" i="1"/>
  <c r="I22" i="1"/>
  <c r="J22" i="1"/>
  <c r="M22" i="1"/>
  <c r="I20" i="1"/>
  <c r="J20" i="1"/>
  <c r="H2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E41" i="1"/>
  <c r="E42" i="1"/>
  <c r="E43" i="1"/>
  <c r="M3" i="1"/>
  <c r="E3" i="1"/>
  <c r="M4" i="1"/>
  <c r="E4" i="1"/>
  <c r="M5" i="1"/>
  <c r="E5" i="1"/>
  <c r="M6" i="1"/>
  <c r="E6" i="1"/>
  <c r="M2" i="1"/>
  <c r="E2" i="1"/>
  <c r="C3" i="1"/>
  <c r="K3" i="1"/>
  <c r="J3" i="1"/>
  <c r="C4" i="1"/>
  <c r="K4" i="1"/>
  <c r="J4" i="1"/>
  <c r="C5" i="1"/>
  <c r="K5" i="1"/>
  <c r="J5" i="1"/>
  <c r="C6" i="1"/>
  <c r="K6" i="1"/>
  <c r="J6" i="1"/>
  <c r="K2" i="1"/>
  <c r="J2" i="1"/>
  <c r="C1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</calcChain>
</file>

<file path=xl/sharedStrings.xml><?xml version="1.0" encoding="utf-8"?>
<sst xmlns="http://schemas.openxmlformats.org/spreadsheetml/2006/main" count="35" uniqueCount="31">
  <si>
    <t>tx</t>
  </si>
  <si>
    <t xml:space="preserve"> c</t>
  </si>
  <si>
    <t>cx</t>
  </si>
  <si>
    <t>R</t>
  </si>
  <si>
    <t>k</t>
  </si>
  <si>
    <t>C nom</t>
  </si>
  <si>
    <t>t [us]</t>
  </si>
  <si>
    <t>Faktor ln 3</t>
  </si>
  <si>
    <t>t/(R*ln3)</t>
  </si>
  <si>
    <t>Cstray weg</t>
  </si>
  <si>
    <t>min</t>
  </si>
  <si>
    <t>max</t>
  </si>
  <si>
    <t>mid</t>
  </si>
  <si>
    <t>mit discharge</t>
  </si>
  <si>
    <t>ohne discharge</t>
  </si>
  <si>
    <t>diff</t>
  </si>
  <si>
    <t>linear</t>
  </si>
  <si>
    <t>C</t>
  </si>
  <si>
    <t>RH</t>
  </si>
  <si>
    <t>C55</t>
  </si>
  <si>
    <t>ticks</t>
  </si>
  <si>
    <t xml:space="preserve">tick75 </t>
  </si>
  <si>
    <t>C condensator</t>
  </si>
  <si>
    <t>Eichung factory</t>
  </si>
  <si>
    <t>Abgleich NaCl</t>
  </si>
  <si>
    <t>sensitiivity</t>
  </si>
  <si>
    <t>Kondensator A</t>
  </si>
  <si>
    <t>Kondensator B</t>
  </si>
  <si>
    <t>pf</t>
  </si>
  <si>
    <t>%/pf</t>
  </si>
  <si>
    <t>Steigung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</si>
</sst>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"/>
    <numFmt numFmtId="166" formatCode="0.0"/>
  </numFmts>
  <fonts count="7" x14ac:knownFonts="1">
    <font>
      <sz val="10"/>
      <color theme="1"/>
      <name val="Calibri"/>
      <family val="2"/>
      <scheme val="minor"/>
    </font>
    <font>
      <b/>
      <sz val="10"/>
      <color rgb="FFFF0000"/>
      <name val="Calibri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" fontId="0" fillId="0" borderId="0" xfId="0" applyNumberFormat="1"/>
    <xf numFmtId="165" fontId="0" fillId="0" borderId="0" xfId="0" applyNumberFormat="1"/>
    <xf numFmtId="0" fontId="5" fillId="0" borderId="0" xfId="0" applyFont="1"/>
    <xf numFmtId="166" fontId="0" fillId="0" borderId="0" xfId="0" applyNumberFormat="1"/>
    <xf numFmtId="166" fontId="1" fillId="0" borderId="0" xfId="0" applyNumberFormat="1" applyFont="1"/>
    <xf numFmtId="0" fontId="4" fillId="0" borderId="0" xfId="0" applyFont="1"/>
    <xf numFmtId="166" fontId="4" fillId="0" borderId="0" xfId="0" applyNumberFormat="1" applyFon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Blatt1!$B$2:$B$6</c:f>
              <c:numCache>
                <c:formatCode>General</c:formatCode>
                <c:ptCount val="5"/>
                <c:pt idx="0">
                  <c:v>20.0</c:v>
                </c:pt>
                <c:pt idx="1">
                  <c:v>83.0</c:v>
                </c:pt>
                <c:pt idx="2">
                  <c:v>210.0</c:v>
                </c:pt>
                <c:pt idx="3">
                  <c:v>275.0</c:v>
                </c:pt>
                <c:pt idx="4">
                  <c:v>1200.0</c:v>
                </c:pt>
              </c:numCache>
            </c:numRef>
          </c:xVal>
          <c:yVal>
            <c:numRef>
              <c:f>Blatt1!$D$2:$D$6</c:f>
              <c:numCache>
                <c:formatCode>General</c:formatCode>
                <c:ptCount val="5"/>
                <c:pt idx="0">
                  <c:v>38.0</c:v>
                </c:pt>
                <c:pt idx="1">
                  <c:v>156.0</c:v>
                </c:pt>
                <c:pt idx="2">
                  <c:v>402.0</c:v>
                </c:pt>
                <c:pt idx="3">
                  <c:v>524.0</c:v>
                </c:pt>
                <c:pt idx="4">
                  <c:v>2280.0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778680"/>
        <c:axId val="2089781736"/>
      </c:scatterChart>
      <c:valAx>
        <c:axId val="2089778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9781736"/>
        <c:crosses val="autoZero"/>
        <c:crossBetween val="midCat"/>
      </c:valAx>
      <c:valAx>
        <c:axId val="2089781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9778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74468503937008"/>
          <c:y val="0.0416666666666667"/>
          <c:w val="0.605826552930884"/>
          <c:h val="0.822469378827647"/>
        </c:manualLayout>
      </c:layout>
      <c:scatterChart>
        <c:scatterStyle val="lineMarker"/>
        <c:varyColors val="0"/>
        <c:ser>
          <c:idx val="0"/>
          <c:order val="0"/>
          <c:xVal>
            <c:numRef>
              <c:f>Blatt1!$B$2:$B$5</c:f>
              <c:numCache>
                <c:formatCode>General</c:formatCode>
                <c:ptCount val="4"/>
                <c:pt idx="0">
                  <c:v>20.0</c:v>
                </c:pt>
                <c:pt idx="1">
                  <c:v>83.0</c:v>
                </c:pt>
                <c:pt idx="2">
                  <c:v>210.0</c:v>
                </c:pt>
                <c:pt idx="3">
                  <c:v>275.0</c:v>
                </c:pt>
              </c:numCache>
            </c:numRef>
          </c:xVal>
          <c:yVal>
            <c:numRef>
              <c:f>Blatt1!$C$2:$C$5</c:f>
              <c:numCache>
                <c:formatCode>General</c:formatCode>
                <c:ptCount val="4"/>
                <c:pt idx="0">
                  <c:v>32.0</c:v>
                </c:pt>
                <c:pt idx="1">
                  <c:v>120.0</c:v>
                </c:pt>
                <c:pt idx="2">
                  <c:v>330.0</c:v>
                </c:pt>
                <c:pt idx="3">
                  <c:v>470.0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Blatt1!$B$2:$B$5</c:f>
              <c:numCache>
                <c:formatCode>General</c:formatCode>
                <c:ptCount val="4"/>
                <c:pt idx="0">
                  <c:v>20.0</c:v>
                </c:pt>
                <c:pt idx="1">
                  <c:v>83.0</c:v>
                </c:pt>
                <c:pt idx="2">
                  <c:v>210.0</c:v>
                </c:pt>
                <c:pt idx="3">
                  <c:v>275.0</c:v>
                </c:pt>
              </c:numCache>
            </c:numRef>
          </c:xVal>
          <c:yVal>
            <c:numRef>
              <c:f>Blatt1!$D$2:$D$5</c:f>
              <c:numCache>
                <c:formatCode>General</c:formatCode>
                <c:ptCount val="4"/>
                <c:pt idx="0">
                  <c:v>38.0</c:v>
                </c:pt>
                <c:pt idx="1">
                  <c:v>156.0</c:v>
                </c:pt>
                <c:pt idx="2">
                  <c:v>402.0</c:v>
                </c:pt>
                <c:pt idx="3">
                  <c:v>524.0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Blatt1!$B$2:$B$5</c:f>
              <c:numCache>
                <c:formatCode>General</c:formatCode>
                <c:ptCount val="4"/>
                <c:pt idx="0">
                  <c:v>20.0</c:v>
                </c:pt>
                <c:pt idx="1">
                  <c:v>83.0</c:v>
                </c:pt>
                <c:pt idx="2">
                  <c:v>210.0</c:v>
                </c:pt>
                <c:pt idx="3">
                  <c:v>275.0</c:v>
                </c:pt>
              </c:numCache>
            </c:numRef>
          </c:xVal>
          <c:yVal>
            <c:numRef>
              <c:f>Blatt1!$E$2:$E$5</c:f>
              <c:numCache>
                <c:formatCode>General</c:formatCode>
                <c:ptCount val="4"/>
                <c:pt idx="0">
                  <c:v>35.72</c:v>
                </c:pt>
                <c:pt idx="1">
                  <c:v>146.64</c:v>
                </c:pt>
                <c:pt idx="2">
                  <c:v>377.88</c:v>
                </c:pt>
                <c:pt idx="3">
                  <c:v>492.5599999999999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413992"/>
        <c:axId val="2090416920"/>
      </c:scatterChart>
      <c:valAx>
        <c:axId val="209041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0416920"/>
        <c:crosses val="autoZero"/>
        <c:crossBetween val="midCat"/>
      </c:valAx>
      <c:valAx>
        <c:axId val="2090416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0413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099518810149"/>
          <c:y val="0.0601851851851852"/>
          <c:w val="0.563722440944882"/>
          <c:h val="0.822469378827647"/>
        </c:manualLayout>
      </c:layout>
      <c:scatterChart>
        <c:scatterStyle val="lineMarker"/>
        <c:varyColors val="0"/>
        <c:ser>
          <c:idx val="0"/>
          <c:order val="0"/>
          <c:xVal>
            <c:numRef>
              <c:f>Blatt1!$C$22:$C$30</c:f>
              <c:numCache>
                <c:formatCode>General</c:formatCode>
                <c:ptCount val="9"/>
                <c:pt idx="0">
                  <c:v>33.0</c:v>
                </c:pt>
                <c:pt idx="1">
                  <c:v>49.0</c:v>
                </c:pt>
                <c:pt idx="2">
                  <c:v>69.0</c:v>
                </c:pt>
                <c:pt idx="3">
                  <c:v>94.0</c:v>
                </c:pt>
                <c:pt idx="4">
                  <c:v>163.0</c:v>
                </c:pt>
                <c:pt idx="5">
                  <c:v>270.0</c:v>
                </c:pt>
                <c:pt idx="6">
                  <c:v>470.0</c:v>
                </c:pt>
                <c:pt idx="7">
                  <c:v>754.0</c:v>
                </c:pt>
                <c:pt idx="8">
                  <c:v>1120.0</c:v>
                </c:pt>
              </c:numCache>
            </c:numRef>
          </c:xVal>
          <c:yVal>
            <c:numRef>
              <c:f>Blatt1!$D$22:$D$30</c:f>
              <c:numCache>
                <c:formatCode>0.0000</c:formatCode>
                <c:ptCount val="9"/>
                <c:pt idx="0">
                  <c:v>0.0632729364394593</c:v>
                </c:pt>
                <c:pt idx="1">
                  <c:v>0.0939507238040456</c:v>
                </c:pt>
                <c:pt idx="2">
                  <c:v>0.132297958009779</c:v>
                </c:pt>
                <c:pt idx="3">
                  <c:v>0.180232000766945</c:v>
                </c:pt>
                <c:pt idx="4">
                  <c:v>0.312529958776723</c:v>
                </c:pt>
                <c:pt idx="5">
                  <c:v>0.517687661777394</c:v>
                </c:pt>
                <c:pt idx="6">
                  <c:v>0.901160003834723</c:v>
                </c:pt>
                <c:pt idx="7">
                  <c:v>1.445690729556131</c:v>
                </c:pt>
                <c:pt idx="8">
                  <c:v>2.147445115521043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Blatt1!$C$22:$C$30</c:f>
              <c:numCache>
                <c:formatCode>General</c:formatCode>
                <c:ptCount val="9"/>
                <c:pt idx="0">
                  <c:v>33.0</c:v>
                </c:pt>
                <c:pt idx="1">
                  <c:v>49.0</c:v>
                </c:pt>
                <c:pt idx="2">
                  <c:v>69.0</c:v>
                </c:pt>
                <c:pt idx="3">
                  <c:v>94.0</c:v>
                </c:pt>
                <c:pt idx="4">
                  <c:v>163.0</c:v>
                </c:pt>
                <c:pt idx="5">
                  <c:v>270.0</c:v>
                </c:pt>
                <c:pt idx="6">
                  <c:v>470.0</c:v>
                </c:pt>
                <c:pt idx="7">
                  <c:v>754.0</c:v>
                </c:pt>
                <c:pt idx="8">
                  <c:v>1120.0</c:v>
                </c:pt>
              </c:numCache>
            </c:numRef>
          </c:xVal>
          <c:yVal>
            <c:numRef>
              <c:f>Blatt1!$E$22:$E$30</c:f>
              <c:numCache>
                <c:formatCode>0.0000</c:formatCode>
                <c:ptCount val="9"/>
                <c:pt idx="0">
                  <c:v>0.0</c:v>
                </c:pt>
                <c:pt idx="1">
                  <c:v>0.0306777873645863</c:v>
                </c:pt>
                <c:pt idx="2">
                  <c:v>0.0690250215703192</c:v>
                </c:pt>
                <c:pt idx="3">
                  <c:v>0.116959064327485</c:v>
                </c:pt>
                <c:pt idx="4">
                  <c:v>0.249257022337264</c:v>
                </c:pt>
                <c:pt idx="5">
                  <c:v>0.454414725337935</c:v>
                </c:pt>
                <c:pt idx="6">
                  <c:v>0.837887067395264</c:v>
                </c:pt>
                <c:pt idx="7">
                  <c:v>1.382417793116671</c:v>
                </c:pt>
                <c:pt idx="8">
                  <c:v>2.084172179081583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447848"/>
        <c:axId val="2090450856"/>
      </c:scatterChart>
      <c:valAx>
        <c:axId val="2090447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0450856"/>
        <c:crosses val="autoZero"/>
        <c:crossBetween val="midCat"/>
      </c:valAx>
      <c:valAx>
        <c:axId val="2090450856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090447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Blatt1!$B$22:$B$30</c:f>
              <c:numCache>
                <c:formatCode>General</c:formatCode>
                <c:ptCount val="9"/>
                <c:pt idx="0">
                  <c:v>0.0</c:v>
                </c:pt>
                <c:pt idx="1">
                  <c:v>22.0</c:v>
                </c:pt>
                <c:pt idx="2">
                  <c:v>68.0</c:v>
                </c:pt>
                <c:pt idx="3">
                  <c:v>120.0</c:v>
                </c:pt>
                <c:pt idx="4">
                  <c:v>244.0</c:v>
                </c:pt>
                <c:pt idx="5">
                  <c:v>470.0</c:v>
                </c:pt>
                <c:pt idx="6">
                  <c:v>855.0</c:v>
                </c:pt>
                <c:pt idx="7">
                  <c:v>1470.0</c:v>
                </c:pt>
                <c:pt idx="8">
                  <c:v>2260.0</c:v>
                </c:pt>
              </c:numCache>
            </c:numRef>
          </c:xVal>
          <c:yVal>
            <c:numRef>
              <c:f>Blatt1!$D$22:$D$30</c:f>
              <c:numCache>
                <c:formatCode>0.0000</c:formatCode>
                <c:ptCount val="9"/>
                <c:pt idx="0">
                  <c:v>0.0632729364394593</c:v>
                </c:pt>
                <c:pt idx="1">
                  <c:v>0.0939507238040456</c:v>
                </c:pt>
                <c:pt idx="2">
                  <c:v>0.132297958009779</c:v>
                </c:pt>
                <c:pt idx="3">
                  <c:v>0.180232000766945</c:v>
                </c:pt>
                <c:pt idx="4">
                  <c:v>0.312529958776723</c:v>
                </c:pt>
                <c:pt idx="5">
                  <c:v>0.517687661777394</c:v>
                </c:pt>
                <c:pt idx="6">
                  <c:v>0.901160003834723</c:v>
                </c:pt>
                <c:pt idx="7">
                  <c:v>1.445690729556131</c:v>
                </c:pt>
                <c:pt idx="8">
                  <c:v>2.147445115521043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Blatt1!$B$22:$B$30</c:f>
              <c:numCache>
                <c:formatCode>General</c:formatCode>
                <c:ptCount val="9"/>
                <c:pt idx="0">
                  <c:v>0.0</c:v>
                </c:pt>
                <c:pt idx="1">
                  <c:v>22.0</c:v>
                </c:pt>
                <c:pt idx="2">
                  <c:v>68.0</c:v>
                </c:pt>
                <c:pt idx="3">
                  <c:v>120.0</c:v>
                </c:pt>
                <c:pt idx="4">
                  <c:v>244.0</c:v>
                </c:pt>
                <c:pt idx="5">
                  <c:v>470.0</c:v>
                </c:pt>
                <c:pt idx="6">
                  <c:v>855.0</c:v>
                </c:pt>
                <c:pt idx="7">
                  <c:v>1470.0</c:v>
                </c:pt>
                <c:pt idx="8">
                  <c:v>2260.0</c:v>
                </c:pt>
              </c:numCache>
            </c:numRef>
          </c:xVal>
          <c:yVal>
            <c:numRef>
              <c:f>Blatt1!$E$22:$E$30</c:f>
              <c:numCache>
                <c:formatCode>0.0000</c:formatCode>
                <c:ptCount val="9"/>
                <c:pt idx="0">
                  <c:v>0.0</c:v>
                </c:pt>
                <c:pt idx="1">
                  <c:v>0.0306777873645863</c:v>
                </c:pt>
                <c:pt idx="2">
                  <c:v>0.0690250215703192</c:v>
                </c:pt>
                <c:pt idx="3">
                  <c:v>0.116959064327485</c:v>
                </c:pt>
                <c:pt idx="4">
                  <c:v>0.249257022337264</c:v>
                </c:pt>
                <c:pt idx="5">
                  <c:v>0.454414725337935</c:v>
                </c:pt>
                <c:pt idx="6">
                  <c:v>0.837887067395264</c:v>
                </c:pt>
                <c:pt idx="7">
                  <c:v>1.382417793116671</c:v>
                </c:pt>
                <c:pt idx="8">
                  <c:v>2.084172179081583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Blatt1!$B$22:$B$30</c:f>
              <c:numCache>
                <c:formatCode>General</c:formatCode>
                <c:ptCount val="9"/>
                <c:pt idx="0">
                  <c:v>0.0</c:v>
                </c:pt>
                <c:pt idx="1">
                  <c:v>22.0</c:v>
                </c:pt>
                <c:pt idx="2">
                  <c:v>68.0</c:v>
                </c:pt>
                <c:pt idx="3">
                  <c:v>120.0</c:v>
                </c:pt>
                <c:pt idx="4">
                  <c:v>244.0</c:v>
                </c:pt>
                <c:pt idx="5">
                  <c:v>470.0</c:v>
                </c:pt>
                <c:pt idx="6">
                  <c:v>855.0</c:v>
                </c:pt>
                <c:pt idx="7">
                  <c:v>1470.0</c:v>
                </c:pt>
                <c:pt idx="8">
                  <c:v>2260.0</c:v>
                </c:pt>
              </c:numCache>
            </c:numRef>
          </c:xVal>
          <c:yVal>
            <c:numRef>
              <c:f>Blatt1!$F$22:$F$30</c:f>
              <c:numCache>
                <c:formatCode>0.000000</c:formatCode>
                <c:ptCount val="9"/>
                <c:pt idx="0">
                  <c:v>0.0</c:v>
                </c:pt>
                <c:pt idx="1">
                  <c:v>0.0306777873645863</c:v>
                </c:pt>
                <c:pt idx="2">
                  <c:v>0.0690250215703192</c:v>
                </c:pt>
                <c:pt idx="3">
                  <c:v>0.116959064327485</c:v>
                </c:pt>
                <c:pt idx="4">
                  <c:v>0.249257022337264</c:v>
                </c:pt>
                <c:pt idx="5">
                  <c:v>0.454414725337935</c:v>
                </c:pt>
                <c:pt idx="6">
                  <c:v>0.837887067395264</c:v>
                </c:pt>
                <c:pt idx="7">
                  <c:v>1.382417793116671</c:v>
                </c:pt>
                <c:pt idx="8">
                  <c:v>2.084172179081583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250968"/>
        <c:axId val="2091254024"/>
      </c:scatterChart>
      <c:valAx>
        <c:axId val="2091250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1254024"/>
        <c:crosses val="autoZero"/>
        <c:crossBetween val="midCat"/>
      </c:valAx>
      <c:valAx>
        <c:axId val="209125402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09125096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Blatt1!$H$23:$H$30</c:f>
              <c:numCache>
                <c:formatCode>0</c:formatCode>
                <c:ptCount val="8"/>
                <c:pt idx="0">
                  <c:v>25.0</c:v>
                </c:pt>
                <c:pt idx="1">
                  <c:v>43.0</c:v>
                </c:pt>
                <c:pt idx="2">
                  <c:v>71.0</c:v>
                </c:pt>
                <c:pt idx="3">
                  <c:v>135.0</c:v>
                </c:pt>
                <c:pt idx="4">
                  <c:v>245.0</c:v>
                </c:pt>
                <c:pt idx="5">
                  <c:v>445.0</c:v>
                </c:pt>
                <c:pt idx="6">
                  <c:v>730.0</c:v>
                </c:pt>
                <c:pt idx="7">
                  <c:v>1110.0</c:v>
                </c:pt>
              </c:numCache>
            </c:numRef>
          </c:xVal>
          <c:yVal>
            <c:numRef>
              <c:f>Blatt1!$I$23:$I$30</c:f>
              <c:numCache>
                <c:formatCode>0.0000</c:formatCode>
                <c:ptCount val="8"/>
                <c:pt idx="0">
                  <c:v>0.0479340427571661</c:v>
                </c:pt>
                <c:pt idx="1">
                  <c:v>0.0824465535423257</c:v>
                </c:pt>
                <c:pt idx="2">
                  <c:v>0.136132681430352</c:v>
                </c:pt>
                <c:pt idx="3">
                  <c:v>0.258843830888697</c:v>
                </c:pt>
                <c:pt idx="4">
                  <c:v>0.469753619020228</c:v>
                </c:pt>
                <c:pt idx="5">
                  <c:v>0.853225961077557</c:v>
                </c:pt>
                <c:pt idx="6">
                  <c:v>1.399674048509251</c:v>
                </c:pt>
                <c:pt idx="7">
                  <c:v>2.128271498418176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Blatt1!$H$23:$H$30</c:f>
              <c:numCache>
                <c:formatCode>0</c:formatCode>
                <c:ptCount val="8"/>
                <c:pt idx="0">
                  <c:v>25.0</c:v>
                </c:pt>
                <c:pt idx="1">
                  <c:v>43.0</c:v>
                </c:pt>
                <c:pt idx="2">
                  <c:v>71.0</c:v>
                </c:pt>
                <c:pt idx="3">
                  <c:v>135.0</c:v>
                </c:pt>
                <c:pt idx="4">
                  <c:v>245.0</c:v>
                </c:pt>
                <c:pt idx="5">
                  <c:v>445.0</c:v>
                </c:pt>
                <c:pt idx="6">
                  <c:v>730.0</c:v>
                </c:pt>
                <c:pt idx="7">
                  <c:v>1110.0</c:v>
                </c:pt>
              </c:numCache>
            </c:numRef>
          </c:xVal>
          <c:yVal>
            <c:numRef>
              <c:f>Blatt1!$J$23:$J$30</c:f>
              <c:numCache>
                <c:formatCode>0.0000</c:formatCode>
                <c:ptCount val="8"/>
                <c:pt idx="0">
                  <c:v>0.026843063944013</c:v>
                </c:pt>
                <c:pt idx="1">
                  <c:v>0.0613555747291726</c:v>
                </c:pt>
                <c:pt idx="2">
                  <c:v>0.115041702617199</c:v>
                </c:pt>
                <c:pt idx="3">
                  <c:v>0.237752852075544</c:v>
                </c:pt>
                <c:pt idx="4">
                  <c:v>0.448662640207075</c:v>
                </c:pt>
                <c:pt idx="5">
                  <c:v>0.832134982264404</c:v>
                </c:pt>
                <c:pt idx="6">
                  <c:v>1.378583069696098</c:v>
                </c:pt>
                <c:pt idx="7">
                  <c:v>2.107180519605023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290424"/>
        <c:axId val="2091293432"/>
      </c:scatterChart>
      <c:valAx>
        <c:axId val="2091290424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2091293432"/>
        <c:crosses val="autoZero"/>
        <c:crossBetween val="midCat"/>
      </c:valAx>
      <c:valAx>
        <c:axId val="2091293432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091290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Blatt1!$C$22:$C$30</c:f>
              <c:numCache>
                <c:formatCode>General</c:formatCode>
                <c:ptCount val="9"/>
                <c:pt idx="0">
                  <c:v>33.0</c:v>
                </c:pt>
                <c:pt idx="1">
                  <c:v>49.0</c:v>
                </c:pt>
                <c:pt idx="2">
                  <c:v>69.0</c:v>
                </c:pt>
                <c:pt idx="3">
                  <c:v>94.0</c:v>
                </c:pt>
                <c:pt idx="4">
                  <c:v>163.0</c:v>
                </c:pt>
                <c:pt idx="5">
                  <c:v>270.0</c:v>
                </c:pt>
                <c:pt idx="6">
                  <c:v>470.0</c:v>
                </c:pt>
                <c:pt idx="7">
                  <c:v>754.0</c:v>
                </c:pt>
                <c:pt idx="8">
                  <c:v>1120.0</c:v>
                </c:pt>
              </c:numCache>
            </c:numRef>
          </c:xVal>
          <c:yVal>
            <c:numRef>
              <c:f>Blatt1!$D$22:$D$30</c:f>
              <c:numCache>
                <c:formatCode>0.0000</c:formatCode>
                <c:ptCount val="9"/>
                <c:pt idx="0">
                  <c:v>0.0632729364394593</c:v>
                </c:pt>
                <c:pt idx="1">
                  <c:v>0.0939507238040456</c:v>
                </c:pt>
                <c:pt idx="2">
                  <c:v>0.132297958009779</c:v>
                </c:pt>
                <c:pt idx="3">
                  <c:v>0.180232000766945</c:v>
                </c:pt>
                <c:pt idx="4">
                  <c:v>0.312529958776723</c:v>
                </c:pt>
                <c:pt idx="5">
                  <c:v>0.517687661777394</c:v>
                </c:pt>
                <c:pt idx="6">
                  <c:v>0.901160003834723</c:v>
                </c:pt>
                <c:pt idx="7">
                  <c:v>1.445690729556131</c:v>
                </c:pt>
                <c:pt idx="8">
                  <c:v>2.147445115521043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Blatt1!$C$22:$C$30</c:f>
              <c:numCache>
                <c:formatCode>General</c:formatCode>
                <c:ptCount val="9"/>
                <c:pt idx="0">
                  <c:v>33.0</c:v>
                </c:pt>
                <c:pt idx="1">
                  <c:v>49.0</c:v>
                </c:pt>
                <c:pt idx="2">
                  <c:v>69.0</c:v>
                </c:pt>
                <c:pt idx="3">
                  <c:v>94.0</c:v>
                </c:pt>
                <c:pt idx="4">
                  <c:v>163.0</c:v>
                </c:pt>
                <c:pt idx="5">
                  <c:v>270.0</c:v>
                </c:pt>
                <c:pt idx="6">
                  <c:v>470.0</c:v>
                </c:pt>
                <c:pt idx="7">
                  <c:v>754.0</c:v>
                </c:pt>
                <c:pt idx="8">
                  <c:v>1120.0</c:v>
                </c:pt>
              </c:numCache>
            </c:numRef>
          </c:xVal>
          <c:yVal>
            <c:numRef>
              <c:f>Blatt1!$E$22:$E$30</c:f>
              <c:numCache>
                <c:formatCode>0.0000</c:formatCode>
                <c:ptCount val="9"/>
                <c:pt idx="0">
                  <c:v>0.0</c:v>
                </c:pt>
                <c:pt idx="1">
                  <c:v>0.0306777873645863</c:v>
                </c:pt>
                <c:pt idx="2">
                  <c:v>0.0690250215703192</c:v>
                </c:pt>
                <c:pt idx="3">
                  <c:v>0.116959064327485</c:v>
                </c:pt>
                <c:pt idx="4">
                  <c:v>0.249257022337264</c:v>
                </c:pt>
                <c:pt idx="5">
                  <c:v>0.454414725337935</c:v>
                </c:pt>
                <c:pt idx="6">
                  <c:v>0.837887067395264</c:v>
                </c:pt>
                <c:pt idx="7">
                  <c:v>1.382417793116671</c:v>
                </c:pt>
                <c:pt idx="8">
                  <c:v>2.084172179081583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320552"/>
        <c:axId val="2091323544"/>
      </c:scatterChart>
      <c:valAx>
        <c:axId val="2091320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1323544"/>
        <c:crosses val="autoZero"/>
        <c:crossBetween val="midCat"/>
      </c:valAx>
      <c:valAx>
        <c:axId val="209132354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091320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Blatt1!$B$53:$B$112</c:f>
              <c:numCache>
                <c:formatCode>General</c:formatCode>
                <c:ptCount val="60"/>
                <c:pt idx="0">
                  <c:v>-295.0</c:v>
                </c:pt>
                <c:pt idx="1">
                  <c:v>-285.0</c:v>
                </c:pt>
                <c:pt idx="2">
                  <c:v>-275.0</c:v>
                </c:pt>
                <c:pt idx="3">
                  <c:v>-265.0</c:v>
                </c:pt>
                <c:pt idx="4">
                  <c:v>-255.0</c:v>
                </c:pt>
                <c:pt idx="5">
                  <c:v>-245.0</c:v>
                </c:pt>
                <c:pt idx="6">
                  <c:v>-235.0</c:v>
                </c:pt>
                <c:pt idx="7">
                  <c:v>-225.0</c:v>
                </c:pt>
                <c:pt idx="8">
                  <c:v>-215.0</c:v>
                </c:pt>
                <c:pt idx="9">
                  <c:v>-205.0</c:v>
                </c:pt>
                <c:pt idx="10">
                  <c:v>-195.0</c:v>
                </c:pt>
                <c:pt idx="11">
                  <c:v>-185.0</c:v>
                </c:pt>
                <c:pt idx="12">
                  <c:v>-175.0</c:v>
                </c:pt>
                <c:pt idx="13">
                  <c:v>-165.0</c:v>
                </c:pt>
                <c:pt idx="14">
                  <c:v>-155.0</c:v>
                </c:pt>
                <c:pt idx="15">
                  <c:v>-145.0</c:v>
                </c:pt>
                <c:pt idx="16">
                  <c:v>-135.0</c:v>
                </c:pt>
                <c:pt idx="17">
                  <c:v>-125.0</c:v>
                </c:pt>
                <c:pt idx="18">
                  <c:v>-115.0</c:v>
                </c:pt>
                <c:pt idx="19">
                  <c:v>-105.0</c:v>
                </c:pt>
                <c:pt idx="20">
                  <c:v>-95.0</c:v>
                </c:pt>
                <c:pt idx="21">
                  <c:v>-85.0</c:v>
                </c:pt>
                <c:pt idx="22">
                  <c:v>-75.0</c:v>
                </c:pt>
                <c:pt idx="23">
                  <c:v>-65.0</c:v>
                </c:pt>
                <c:pt idx="24">
                  <c:v>-55.0</c:v>
                </c:pt>
                <c:pt idx="25">
                  <c:v>-45.0</c:v>
                </c:pt>
                <c:pt idx="26">
                  <c:v>-35.0</c:v>
                </c:pt>
                <c:pt idx="27">
                  <c:v>-25.0</c:v>
                </c:pt>
                <c:pt idx="28">
                  <c:v>-15.0</c:v>
                </c:pt>
                <c:pt idx="29">
                  <c:v>-5.0</c:v>
                </c:pt>
                <c:pt idx="30">
                  <c:v>5.0</c:v>
                </c:pt>
                <c:pt idx="31">
                  <c:v>15.0</c:v>
                </c:pt>
                <c:pt idx="32">
                  <c:v>25.0</c:v>
                </c:pt>
                <c:pt idx="33">
                  <c:v>35.0</c:v>
                </c:pt>
                <c:pt idx="34">
                  <c:v>45.0</c:v>
                </c:pt>
                <c:pt idx="35">
                  <c:v>55.0</c:v>
                </c:pt>
                <c:pt idx="36">
                  <c:v>60.0</c:v>
                </c:pt>
                <c:pt idx="37">
                  <c:v>65.0</c:v>
                </c:pt>
                <c:pt idx="38">
                  <c:v>75.0</c:v>
                </c:pt>
                <c:pt idx="39">
                  <c:v>85.0</c:v>
                </c:pt>
                <c:pt idx="40">
                  <c:v>95.0</c:v>
                </c:pt>
                <c:pt idx="41">
                  <c:v>105.0</c:v>
                </c:pt>
                <c:pt idx="42">
                  <c:v>115.0</c:v>
                </c:pt>
                <c:pt idx="43">
                  <c:v>125.0</c:v>
                </c:pt>
                <c:pt idx="44">
                  <c:v>135.0</c:v>
                </c:pt>
                <c:pt idx="45">
                  <c:v>145.0</c:v>
                </c:pt>
                <c:pt idx="46">
                  <c:v>155.0</c:v>
                </c:pt>
                <c:pt idx="47">
                  <c:v>165.0</c:v>
                </c:pt>
                <c:pt idx="48">
                  <c:v>175.0</c:v>
                </c:pt>
                <c:pt idx="49">
                  <c:v>185.0</c:v>
                </c:pt>
                <c:pt idx="50">
                  <c:v>195.0</c:v>
                </c:pt>
                <c:pt idx="51">
                  <c:v>205.0</c:v>
                </c:pt>
                <c:pt idx="52">
                  <c:v>215.0</c:v>
                </c:pt>
                <c:pt idx="53">
                  <c:v>225.0</c:v>
                </c:pt>
                <c:pt idx="54">
                  <c:v>235.0</c:v>
                </c:pt>
                <c:pt idx="55">
                  <c:v>245.0</c:v>
                </c:pt>
                <c:pt idx="56">
                  <c:v>255.0</c:v>
                </c:pt>
                <c:pt idx="57">
                  <c:v>265.0</c:v>
                </c:pt>
                <c:pt idx="58">
                  <c:v>275.0</c:v>
                </c:pt>
                <c:pt idx="59">
                  <c:v>285.0</c:v>
                </c:pt>
              </c:numCache>
            </c:numRef>
          </c:xVal>
          <c:yVal>
            <c:numRef>
              <c:f>Blatt1!$C$53:$C$112</c:f>
              <c:numCache>
                <c:formatCode>General</c:formatCode>
                <c:ptCount val="60"/>
                <c:pt idx="0">
                  <c:v>120.0</c:v>
                </c:pt>
                <c:pt idx="1">
                  <c:v>126.0</c:v>
                </c:pt>
                <c:pt idx="2">
                  <c:v>132.0</c:v>
                </c:pt>
                <c:pt idx="3">
                  <c:v>138.0</c:v>
                </c:pt>
                <c:pt idx="4">
                  <c:v>144.0</c:v>
                </c:pt>
                <c:pt idx="5">
                  <c:v>150.0</c:v>
                </c:pt>
                <c:pt idx="6">
                  <c:v>156.0</c:v>
                </c:pt>
                <c:pt idx="7">
                  <c:v>162.0</c:v>
                </c:pt>
                <c:pt idx="8">
                  <c:v>168.0</c:v>
                </c:pt>
                <c:pt idx="9">
                  <c:v>174.0</c:v>
                </c:pt>
                <c:pt idx="10">
                  <c:v>180.0</c:v>
                </c:pt>
                <c:pt idx="11">
                  <c:v>186.0</c:v>
                </c:pt>
                <c:pt idx="12">
                  <c:v>192.0</c:v>
                </c:pt>
                <c:pt idx="13">
                  <c:v>198.0</c:v>
                </c:pt>
                <c:pt idx="14">
                  <c:v>204.0</c:v>
                </c:pt>
                <c:pt idx="15">
                  <c:v>210.0</c:v>
                </c:pt>
                <c:pt idx="16">
                  <c:v>216.0</c:v>
                </c:pt>
                <c:pt idx="17">
                  <c:v>222.0</c:v>
                </c:pt>
                <c:pt idx="18">
                  <c:v>228.0</c:v>
                </c:pt>
                <c:pt idx="19">
                  <c:v>234.0</c:v>
                </c:pt>
                <c:pt idx="20">
                  <c:v>240.0</c:v>
                </c:pt>
                <c:pt idx="21">
                  <c:v>246.0</c:v>
                </c:pt>
                <c:pt idx="22">
                  <c:v>252.0</c:v>
                </c:pt>
                <c:pt idx="23">
                  <c:v>258.0</c:v>
                </c:pt>
                <c:pt idx="24">
                  <c:v>264.0</c:v>
                </c:pt>
                <c:pt idx="25">
                  <c:v>270.0</c:v>
                </c:pt>
                <c:pt idx="26">
                  <c:v>276.0</c:v>
                </c:pt>
                <c:pt idx="27">
                  <c:v>282.0</c:v>
                </c:pt>
                <c:pt idx="28">
                  <c:v>288.0</c:v>
                </c:pt>
                <c:pt idx="29">
                  <c:v>294.0</c:v>
                </c:pt>
                <c:pt idx="30">
                  <c:v>300.0</c:v>
                </c:pt>
                <c:pt idx="31">
                  <c:v>306.0</c:v>
                </c:pt>
                <c:pt idx="32">
                  <c:v>312.0</c:v>
                </c:pt>
                <c:pt idx="33">
                  <c:v>318.0</c:v>
                </c:pt>
                <c:pt idx="34">
                  <c:v>324.0</c:v>
                </c:pt>
                <c:pt idx="35">
                  <c:v>330.0</c:v>
                </c:pt>
                <c:pt idx="36">
                  <c:v>333.0</c:v>
                </c:pt>
                <c:pt idx="37">
                  <c:v>336.0</c:v>
                </c:pt>
                <c:pt idx="38">
                  <c:v>342.0</c:v>
                </c:pt>
                <c:pt idx="39">
                  <c:v>348.0</c:v>
                </c:pt>
                <c:pt idx="40">
                  <c:v>354.0</c:v>
                </c:pt>
                <c:pt idx="41">
                  <c:v>360.0</c:v>
                </c:pt>
                <c:pt idx="42">
                  <c:v>366.0</c:v>
                </c:pt>
                <c:pt idx="43">
                  <c:v>372.0</c:v>
                </c:pt>
                <c:pt idx="44">
                  <c:v>378.0</c:v>
                </c:pt>
                <c:pt idx="45">
                  <c:v>384.0</c:v>
                </c:pt>
                <c:pt idx="46">
                  <c:v>390.0</c:v>
                </c:pt>
                <c:pt idx="47">
                  <c:v>396.0</c:v>
                </c:pt>
                <c:pt idx="48">
                  <c:v>402.0</c:v>
                </c:pt>
                <c:pt idx="49">
                  <c:v>408.0</c:v>
                </c:pt>
                <c:pt idx="50">
                  <c:v>414.0</c:v>
                </c:pt>
                <c:pt idx="51">
                  <c:v>420.0</c:v>
                </c:pt>
                <c:pt idx="52">
                  <c:v>426.0</c:v>
                </c:pt>
                <c:pt idx="53">
                  <c:v>432.0</c:v>
                </c:pt>
                <c:pt idx="54">
                  <c:v>438.0</c:v>
                </c:pt>
                <c:pt idx="55">
                  <c:v>444.0</c:v>
                </c:pt>
                <c:pt idx="56">
                  <c:v>450.0</c:v>
                </c:pt>
                <c:pt idx="57">
                  <c:v>456.0</c:v>
                </c:pt>
                <c:pt idx="58">
                  <c:v>462.0</c:v>
                </c:pt>
                <c:pt idx="59">
                  <c:v>468.0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Blatt1!$B$53:$B$112</c:f>
              <c:numCache>
                <c:formatCode>General</c:formatCode>
                <c:ptCount val="60"/>
                <c:pt idx="0">
                  <c:v>-295.0</c:v>
                </c:pt>
                <c:pt idx="1">
                  <c:v>-285.0</c:v>
                </c:pt>
                <c:pt idx="2">
                  <c:v>-275.0</c:v>
                </c:pt>
                <c:pt idx="3">
                  <c:v>-265.0</c:v>
                </c:pt>
                <c:pt idx="4">
                  <c:v>-255.0</c:v>
                </c:pt>
                <c:pt idx="5">
                  <c:v>-245.0</c:v>
                </c:pt>
                <c:pt idx="6">
                  <c:v>-235.0</c:v>
                </c:pt>
                <c:pt idx="7">
                  <c:v>-225.0</c:v>
                </c:pt>
                <c:pt idx="8">
                  <c:v>-215.0</c:v>
                </c:pt>
                <c:pt idx="9">
                  <c:v>-205.0</c:v>
                </c:pt>
                <c:pt idx="10">
                  <c:v>-195.0</c:v>
                </c:pt>
                <c:pt idx="11">
                  <c:v>-185.0</c:v>
                </c:pt>
                <c:pt idx="12">
                  <c:v>-175.0</c:v>
                </c:pt>
                <c:pt idx="13">
                  <c:v>-165.0</c:v>
                </c:pt>
                <c:pt idx="14">
                  <c:v>-155.0</c:v>
                </c:pt>
                <c:pt idx="15">
                  <c:v>-145.0</c:v>
                </c:pt>
                <c:pt idx="16">
                  <c:v>-135.0</c:v>
                </c:pt>
                <c:pt idx="17">
                  <c:v>-125.0</c:v>
                </c:pt>
                <c:pt idx="18">
                  <c:v>-115.0</c:v>
                </c:pt>
                <c:pt idx="19">
                  <c:v>-105.0</c:v>
                </c:pt>
                <c:pt idx="20">
                  <c:v>-95.0</c:v>
                </c:pt>
                <c:pt idx="21">
                  <c:v>-85.0</c:v>
                </c:pt>
                <c:pt idx="22">
                  <c:v>-75.0</c:v>
                </c:pt>
                <c:pt idx="23">
                  <c:v>-65.0</c:v>
                </c:pt>
                <c:pt idx="24">
                  <c:v>-55.0</c:v>
                </c:pt>
                <c:pt idx="25">
                  <c:v>-45.0</c:v>
                </c:pt>
                <c:pt idx="26">
                  <c:v>-35.0</c:v>
                </c:pt>
                <c:pt idx="27">
                  <c:v>-25.0</c:v>
                </c:pt>
                <c:pt idx="28">
                  <c:v>-15.0</c:v>
                </c:pt>
                <c:pt idx="29">
                  <c:v>-5.0</c:v>
                </c:pt>
                <c:pt idx="30">
                  <c:v>5.0</c:v>
                </c:pt>
                <c:pt idx="31">
                  <c:v>15.0</c:v>
                </c:pt>
                <c:pt idx="32">
                  <c:v>25.0</c:v>
                </c:pt>
                <c:pt idx="33">
                  <c:v>35.0</c:v>
                </c:pt>
                <c:pt idx="34">
                  <c:v>45.0</c:v>
                </c:pt>
                <c:pt idx="35">
                  <c:v>55.0</c:v>
                </c:pt>
                <c:pt idx="36">
                  <c:v>60.0</c:v>
                </c:pt>
                <c:pt idx="37">
                  <c:v>65.0</c:v>
                </c:pt>
                <c:pt idx="38">
                  <c:v>75.0</c:v>
                </c:pt>
                <c:pt idx="39">
                  <c:v>85.0</c:v>
                </c:pt>
                <c:pt idx="40">
                  <c:v>95.0</c:v>
                </c:pt>
                <c:pt idx="41">
                  <c:v>105.0</c:v>
                </c:pt>
                <c:pt idx="42">
                  <c:v>115.0</c:v>
                </c:pt>
                <c:pt idx="43">
                  <c:v>125.0</c:v>
                </c:pt>
                <c:pt idx="44">
                  <c:v>135.0</c:v>
                </c:pt>
                <c:pt idx="45">
                  <c:v>145.0</c:v>
                </c:pt>
                <c:pt idx="46">
                  <c:v>155.0</c:v>
                </c:pt>
                <c:pt idx="47">
                  <c:v>165.0</c:v>
                </c:pt>
                <c:pt idx="48">
                  <c:v>175.0</c:v>
                </c:pt>
                <c:pt idx="49">
                  <c:v>185.0</c:v>
                </c:pt>
                <c:pt idx="50">
                  <c:v>195.0</c:v>
                </c:pt>
                <c:pt idx="51">
                  <c:v>205.0</c:v>
                </c:pt>
                <c:pt idx="52">
                  <c:v>215.0</c:v>
                </c:pt>
                <c:pt idx="53">
                  <c:v>225.0</c:v>
                </c:pt>
                <c:pt idx="54">
                  <c:v>235.0</c:v>
                </c:pt>
                <c:pt idx="55">
                  <c:v>245.0</c:v>
                </c:pt>
                <c:pt idx="56">
                  <c:v>255.0</c:v>
                </c:pt>
                <c:pt idx="57">
                  <c:v>265.0</c:v>
                </c:pt>
                <c:pt idx="58">
                  <c:v>275.0</c:v>
                </c:pt>
                <c:pt idx="59">
                  <c:v>285.0</c:v>
                </c:pt>
              </c:numCache>
            </c:numRef>
          </c:xVal>
          <c:yVal>
            <c:numRef>
              <c:f>Blatt1!$D$53:$D$112</c:f>
              <c:numCache>
                <c:formatCode>General</c:formatCode>
                <c:ptCount val="60"/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Blatt1!$B$53:$B$112</c:f>
              <c:numCache>
                <c:formatCode>General</c:formatCode>
                <c:ptCount val="60"/>
                <c:pt idx="0">
                  <c:v>-295.0</c:v>
                </c:pt>
                <c:pt idx="1">
                  <c:v>-285.0</c:v>
                </c:pt>
                <c:pt idx="2">
                  <c:v>-275.0</c:v>
                </c:pt>
                <c:pt idx="3">
                  <c:v>-265.0</c:v>
                </c:pt>
                <c:pt idx="4">
                  <c:v>-255.0</c:v>
                </c:pt>
                <c:pt idx="5">
                  <c:v>-245.0</c:v>
                </c:pt>
                <c:pt idx="6">
                  <c:v>-235.0</c:v>
                </c:pt>
                <c:pt idx="7">
                  <c:v>-225.0</c:v>
                </c:pt>
                <c:pt idx="8">
                  <c:v>-215.0</c:v>
                </c:pt>
                <c:pt idx="9">
                  <c:v>-205.0</c:v>
                </c:pt>
                <c:pt idx="10">
                  <c:v>-195.0</c:v>
                </c:pt>
                <c:pt idx="11">
                  <c:v>-185.0</c:v>
                </c:pt>
                <c:pt idx="12">
                  <c:v>-175.0</c:v>
                </c:pt>
                <c:pt idx="13">
                  <c:v>-165.0</c:v>
                </c:pt>
                <c:pt idx="14">
                  <c:v>-155.0</c:v>
                </c:pt>
                <c:pt idx="15">
                  <c:v>-145.0</c:v>
                </c:pt>
                <c:pt idx="16">
                  <c:v>-135.0</c:v>
                </c:pt>
                <c:pt idx="17">
                  <c:v>-125.0</c:v>
                </c:pt>
                <c:pt idx="18">
                  <c:v>-115.0</c:v>
                </c:pt>
                <c:pt idx="19">
                  <c:v>-105.0</c:v>
                </c:pt>
                <c:pt idx="20">
                  <c:v>-95.0</c:v>
                </c:pt>
                <c:pt idx="21">
                  <c:v>-85.0</c:v>
                </c:pt>
                <c:pt idx="22">
                  <c:v>-75.0</c:v>
                </c:pt>
                <c:pt idx="23">
                  <c:v>-65.0</c:v>
                </c:pt>
                <c:pt idx="24">
                  <c:v>-55.0</c:v>
                </c:pt>
                <c:pt idx="25">
                  <c:v>-45.0</c:v>
                </c:pt>
                <c:pt idx="26">
                  <c:v>-35.0</c:v>
                </c:pt>
                <c:pt idx="27">
                  <c:v>-25.0</c:v>
                </c:pt>
                <c:pt idx="28">
                  <c:v>-15.0</c:v>
                </c:pt>
                <c:pt idx="29">
                  <c:v>-5.0</c:v>
                </c:pt>
                <c:pt idx="30">
                  <c:v>5.0</c:v>
                </c:pt>
                <c:pt idx="31">
                  <c:v>15.0</c:v>
                </c:pt>
                <c:pt idx="32">
                  <c:v>25.0</c:v>
                </c:pt>
                <c:pt idx="33">
                  <c:v>35.0</c:v>
                </c:pt>
                <c:pt idx="34">
                  <c:v>45.0</c:v>
                </c:pt>
                <c:pt idx="35">
                  <c:v>55.0</c:v>
                </c:pt>
                <c:pt idx="36">
                  <c:v>60.0</c:v>
                </c:pt>
                <c:pt idx="37">
                  <c:v>65.0</c:v>
                </c:pt>
                <c:pt idx="38">
                  <c:v>75.0</c:v>
                </c:pt>
                <c:pt idx="39">
                  <c:v>85.0</c:v>
                </c:pt>
                <c:pt idx="40">
                  <c:v>95.0</c:v>
                </c:pt>
                <c:pt idx="41">
                  <c:v>105.0</c:v>
                </c:pt>
                <c:pt idx="42">
                  <c:v>115.0</c:v>
                </c:pt>
                <c:pt idx="43">
                  <c:v>125.0</c:v>
                </c:pt>
                <c:pt idx="44">
                  <c:v>135.0</c:v>
                </c:pt>
                <c:pt idx="45">
                  <c:v>145.0</c:v>
                </c:pt>
                <c:pt idx="46">
                  <c:v>155.0</c:v>
                </c:pt>
                <c:pt idx="47">
                  <c:v>165.0</c:v>
                </c:pt>
                <c:pt idx="48">
                  <c:v>175.0</c:v>
                </c:pt>
                <c:pt idx="49">
                  <c:v>185.0</c:v>
                </c:pt>
                <c:pt idx="50">
                  <c:v>195.0</c:v>
                </c:pt>
                <c:pt idx="51">
                  <c:v>205.0</c:v>
                </c:pt>
                <c:pt idx="52">
                  <c:v>215.0</c:v>
                </c:pt>
                <c:pt idx="53">
                  <c:v>225.0</c:v>
                </c:pt>
                <c:pt idx="54">
                  <c:v>235.0</c:v>
                </c:pt>
                <c:pt idx="55">
                  <c:v>245.0</c:v>
                </c:pt>
                <c:pt idx="56">
                  <c:v>255.0</c:v>
                </c:pt>
                <c:pt idx="57">
                  <c:v>265.0</c:v>
                </c:pt>
                <c:pt idx="58">
                  <c:v>275.0</c:v>
                </c:pt>
                <c:pt idx="59">
                  <c:v>285.0</c:v>
                </c:pt>
              </c:numCache>
            </c:numRef>
          </c:xVal>
          <c:yVal>
            <c:numRef>
              <c:f>Blatt1!$E$53:$E$112</c:f>
              <c:numCache>
                <c:formatCode>0.0</c:formatCode>
                <c:ptCount val="60"/>
                <c:pt idx="0">
                  <c:v>94.0</c:v>
                </c:pt>
                <c:pt idx="1">
                  <c:v>97.03448275862068</c:v>
                </c:pt>
                <c:pt idx="2">
                  <c:v>100.0689655172414</c:v>
                </c:pt>
                <c:pt idx="3">
                  <c:v>103.1034482758621</c:v>
                </c:pt>
                <c:pt idx="4">
                  <c:v>106.1379310344828</c:v>
                </c:pt>
                <c:pt idx="5">
                  <c:v>109.1724137931034</c:v>
                </c:pt>
                <c:pt idx="6">
                  <c:v>112.2068965517241</c:v>
                </c:pt>
                <c:pt idx="7">
                  <c:v>115.2413793103448</c:v>
                </c:pt>
                <c:pt idx="8">
                  <c:v>118.2758620689655</c:v>
                </c:pt>
                <c:pt idx="9">
                  <c:v>121.3103448275862</c:v>
                </c:pt>
                <c:pt idx="10">
                  <c:v>124.3448275862069</c:v>
                </c:pt>
                <c:pt idx="11">
                  <c:v>127.3793103448276</c:v>
                </c:pt>
                <c:pt idx="12">
                  <c:v>130.4137931034483</c:v>
                </c:pt>
                <c:pt idx="13">
                  <c:v>133.448275862069</c:v>
                </c:pt>
                <c:pt idx="14">
                  <c:v>136.4827586206897</c:v>
                </c:pt>
                <c:pt idx="15">
                  <c:v>139.5172413793103</c:v>
                </c:pt>
                <c:pt idx="16">
                  <c:v>142.551724137931</c:v>
                </c:pt>
                <c:pt idx="17">
                  <c:v>145.5862068965517</c:v>
                </c:pt>
                <c:pt idx="18">
                  <c:v>148.6206896551724</c:v>
                </c:pt>
                <c:pt idx="19">
                  <c:v>151.6551724137931</c:v>
                </c:pt>
                <c:pt idx="20">
                  <c:v>154.6896551724138</c:v>
                </c:pt>
                <c:pt idx="21">
                  <c:v>157.7241379310345</c:v>
                </c:pt>
                <c:pt idx="22">
                  <c:v>160.7586206896552</c:v>
                </c:pt>
                <c:pt idx="23">
                  <c:v>163.7931034482759</c:v>
                </c:pt>
                <c:pt idx="24">
                  <c:v>166.8275862068966</c:v>
                </c:pt>
                <c:pt idx="25">
                  <c:v>169.8620689655172</c:v>
                </c:pt>
                <c:pt idx="26">
                  <c:v>172.8965517241379</c:v>
                </c:pt>
                <c:pt idx="27">
                  <c:v>175.9310344827586</c:v>
                </c:pt>
                <c:pt idx="28">
                  <c:v>178.9655172413793</c:v>
                </c:pt>
                <c:pt idx="29">
                  <c:v>182.0</c:v>
                </c:pt>
                <c:pt idx="30">
                  <c:v>185.0344827586207</c:v>
                </c:pt>
                <c:pt idx="31">
                  <c:v>188.0689655172414</c:v>
                </c:pt>
                <c:pt idx="32">
                  <c:v>191.1034482758621</c:v>
                </c:pt>
                <c:pt idx="33">
                  <c:v>194.1379310344828</c:v>
                </c:pt>
                <c:pt idx="34">
                  <c:v>197.1724137931034</c:v>
                </c:pt>
                <c:pt idx="35">
                  <c:v>200.2068965517241</c:v>
                </c:pt>
                <c:pt idx="36">
                  <c:v>201.7241379310345</c:v>
                </c:pt>
                <c:pt idx="37">
                  <c:v>203.2413793103448</c:v>
                </c:pt>
                <c:pt idx="38">
                  <c:v>206.2758620689655</c:v>
                </c:pt>
                <c:pt idx="39">
                  <c:v>209.3103448275862</c:v>
                </c:pt>
                <c:pt idx="40">
                  <c:v>212.3448275862069</c:v>
                </c:pt>
                <c:pt idx="41">
                  <c:v>215.3793103448276</c:v>
                </c:pt>
                <c:pt idx="42">
                  <c:v>218.4137931034483</c:v>
                </c:pt>
                <c:pt idx="43">
                  <c:v>221.448275862069</c:v>
                </c:pt>
                <c:pt idx="44">
                  <c:v>224.4827586206897</c:v>
                </c:pt>
                <c:pt idx="45">
                  <c:v>227.5172413793103</c:v>
                </c:pt>
                <c:pt idx="46">
                  <c:v>230.551724137931</c:v>
                </c:pt>
                <c:pt idx="47">
                  <c:v>233.5862068965517</c:v>
                </c:pt>
                <c:pt idx="48">
                  <c:v>236.6206896551724</c:v>
                </c:pt>
                <c:pt idx="49">
                  <c:v>239.6551724137931</c:v>
                </c:pt>
                <c:pt idx="50">
                  <c:v>242.6896551724138</c:v>
                </c:pt>
                <c:pt idx="51">
                  <c:v>245.7241379310345</c:v>
                </c:pt>
                <c:pt idx="52">
                  <c:v>248.7586206896552</c:v>
                </c:pt>
                <c:pt idx="53">
                  <c:v>251.7931034482759</c:v>
                </c:pt>
                <c:pt idx="54">
                  <c:v>254.8275862068965</c:v>
                </c:pt>
                <c:pt idx="55">
                  <c:v>257.8620689655172</c:v>
                </c:pt>
                <c:pt idx="56">
                  <c:v>260.8965517241379</c:v>
                </c:pt>
                <c:pt idx="57">
                  <c:v>263.9310344827586</c:v>
                </c:pt>
                <c:pt idx="58">
                  <c:v>266.9655172413793</c:v>
                </c:pt>
                <c:pt idx="59">
                  <c:v>270.0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469272"/>
        <c:axId val="2078288360"/>
      </c:scatterChart>
      <c:valAx>
        <c:axId val="2098469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8288360"/>
        <c:crosses val="autoZero"/>
        <c:crossBetween val="midCat"/>
      </c:valAx>
      <c:valAx>
        <c:axId val="2078288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8469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Blatt1!$B$53:$B$135</c:f>
              <c:numCache>
                <c:formatCode>General</c:formatCode>
                <c:ptCount val="83"/>
                <c:pt idx="0">
                  <c:v>-295.0</c:v>
                </c:pt>
                <c:pt idx="1">
                  <c:v>-285.0</c:v>
                </c:pt>
                <c:pt idx="2">
                  <c:v>-275.0</c:v>
                </c:pt>
                <c:pt idx="3">
                  <c:v>-265.0</c:v>
                </c:pt>
                <c:pt idx="4">
                  <c:v>-255.0</c:v>
                </c:pt>
                <c:pt idx="5">
                  <c:v>-245.0</c:v>
                </c:pt>
                <c:pt idx="6">
                  <c:v>-235.0</c:v>
                </c:pt>
                <c:pt idx="7">
                  <c:v>-225.0</c:v>
                </c:pt>
                <c:pt idx="8">
                  <c:v>-215.0</c:v>
                </c:pt>
                <c:pt idx="9">
                  <c:v>-205.0</c:v>
                </c:pt>
                <c:pt idx="10">
                  <c:v>-195.0</c:v>
                </c:pt>
                <c:pt idx="11">
                  <c:v>-185.0</c:v>
                </c:pt>
                <c:pt idx="12">
                  <c:v>-175.0</c:v>
                </c:pt>
                <c:pt idx="13">
                  <c:v>-165.0</c:v>
                </c:pt>
                <c:pt idx="14">
                  <c:v>-155.0</c:v>
                </c:pt>
                <c:pt idx="15">
                  <c:v>-145.0</c:v>
                </c:pt>
                <c:pt idx="16">
                  <c:v>-135.0</c:v>
                </c:pt>
                <c:pt idx="17">
                  <c:v>-125.0</c:v>
                </c:pt>
                <c:pt idx="18">
                  <c:v>-115.0</c:v>
                </c:pt>
                <c:pt idx="19">
                  <c:v>-105.0</c:v>
                </c:pt>
                <c:pt idx="20">
                  <c:v>-95.0</c:v>
                </c:pt>
                <c:pt idx="21">
                  <c:v>-85.0</c:v>
                </c:pt>
                <c:pt idx="22">
                  <c:v>-75.0</c:v>
                </c:pt>
                <c:pt idx="23">
                  <c:v>-65.0</c:v>
                </c:pt>
                <c:pt idx="24">
                  <c:v>-55.0</c:v>
                </c:pt>
                <c:pt idx="25">
                  <c:v>-45.0</c:v>
                </c:pt>
                <c:pt idx="26">
                  <c:v>-35.0</c:v>
                </c:pt>
                <c:pt idx="27">
                  <c:v>-25.0</c:v>
                </c:pt>
                <c:pt idx="28">
                  <c:v>-15.0</c:v>
                </c:pt>
                <c:pt idx="29">
                  <c:v>-5.0</c:v>
                </c:pt>
                <c:pt idx="30">
                  <c:v>5.0</c:v>
                </c:pt>
                <c:pt idx="31">
                  <c:v>15.0</c:v>
                </c:pt>
                <c:pt idx="32">
                  <c:v>25.0</c:v>
                </c:pt>
                <c:pt idx="33">
                  <c:v>35.0</c:v>
                </c:pt>
                <c:pt idx="34">
                  <c:v>45.0</c:v>
                </c:pt>
                <c:pt idx="35">
                  <c:v>55.0</c:v>
                </c:pt>
                <c:pt idx="36">
                  <c:v>60.0</c:v>
                </c:pt>
                <c:pt idx="37">
                  <c:v>65.0</c:v>
                </c:pt>
                <c:pt idx="38">
                  <c:v>75.0</c:v>
                </c:pt>
                <c:pt idx="39">
                  <c:v>85.0</c:v>
                </c:pt>
                <c:pt idx="40">
                  <c:v>95.0</c:v>
                </c:pt>
                <c:pt idx="41">
                  <c:v>105.0</c:v>
                </c:pt>
                <c:pt idx="42">
                  <c:v>115.0</c:v>
                </c:pt>
                <c:pt idx="43">
                  <c:v>125.0</c:v>
                </c:pt>
                <c:pt idx="44">
                  <c:v>135.0</c:v>
                </c:pt>
                <c:pt idx="45">
                  <c:v>145.0</c:v>
                </c:pt>
                <c:pt idx="46">
                  <c:v>155.0</c:v>
                </c:pt>
                <c:pt idx="47">
                  <c:v>165.0</c:v>
                </c:pt>
                <c:pt idx="48">
                  <c:v>175.0</c:v>
                </c:pt>
                <c:pt idx="49">
                  <c:v>185.0</c:v>
                </c:pt>
                <c:pt idx="50">
                  <c:v>195.0</c:v>
                </c:pt>
                <c:pt idx="51">
                  <c:v>205.0</c:v>
                </c:pt>
                <c:pt idx="52">
                  <c:v>215.0</c:v>
                </c:pt>
                <c:pt idx="53">
                  <c:v>225.0</c:v>
                </c:pt>
                <c:pt idx="54">
                  <c:v>235.0</c:v>
                </c:pt>
                <c:pt idx="55">
                  <c:v>245.0</c:v>
                </c:pt>
                <c:pt idx="56">
                  <c:v>255.0</c:v>
                </c:pt>
                <c:pt idx="57">
                  <c:v>265.0</c:v>
                </c:pt>
                <c:pt idx="58">
                  <c:v>275.0</c:v>
                </c:pt>
                <c:pt idx="59">
                  <c:v>285.0</c:v>
                </c:pt>
              </c:numCache>
            </c:numRef>
          </c:xVal>
          <c:yVal>
            <c:numRef>
              <c:f>Blatt1!$C$53:$C$135</c:f>
              <c:numCache>
                <c:formatCode>General</c:formatCode>
                <c:ptCount val="83"/>
                <c:pt idx="0">
                  <c:v>120.0</c:v>
                </c:pt>
                <c:pt idx="1">
                  <c:v>126.0</c:v>
                </c:pt>
                <c:pt idx="2">
                  <c:v>132.0</c:v>
                </c:pt>
                <c:pt idx="3">
                  <c:v>138.0</c:v>
                </c:pt>
                <c:pt idx="4">
                  <c:v>144.0</c:v>
                </c:pt>
                <c:pt idx="5">
                  <c:v>150.0</c:v>
                </c:pt>
                <c:pt idx="6">
                  <c:v>156.0</c:v>
                </c:pt>
                <c:pt idx="7">
                  <c:v>162.0</c:v>
                </c:pt>
                <c:pt idx="8">
                  <c:v>168.0</c:v>
                </c:pt>
                <c:pt idx="9">
                  <c:v>174.0</c:v>
                </c:pt>
                <c:pt idx="10">
                  <c:v>180.0</c:v>
                </c:pt>
                <c:pt idx="11">
                  <c:v>186.0</c:v>
                </c:pt>
                <c:pt idx="12">
                  <c:v>192.0</c:v>
                </c:pt>
                <c:pt idx="13">
                  <c:v>198.0</c:v>
                </c:pt>
                <c:pt idx="14">
                  <c:v>204.0</c:v>
                </c:pt>
                <c:pt idx="15">
                  <c:v>210.0</c:v>
                </c:pt>
                <c:pt idx="16">
                  <c:v>216.0</c:v>
                </c:pt>
                <c:pt idx="17">
                  <c:v>222.0</c:v>
                </c:pt>
                <c:pt idx="18">
                  <c:v>228.0</c:v>
                </c:pt>
                <c:pt idx="19">
                  <c:v>234.0</c:v>
                </c:pt>
                <c:pt idx="20">
                  <c:v>240.0</c:v>
                </c:pt>
                <c:pt idx="21">
                  <c:v>246.0</c:v>
                </c:pt>
                <c:pt idx="22">
                  <c:v>252.0</c:v>
                </c:pt>
                <c:pt idx="23">
                  <c:v>258.0</c:v>
                </c:pt>
                <c:pt idx="24">
                  <c:v>264.0</c:v>
                </c:pt>
                <c:pt idx="25">
                  <c:v>270.0</c:v>
                </c:pt>
                <c:pt idx="26">
                  <c:v>276.0</c:v>
                </c:pt>
                <c:pt idx="27">
                  <c:v>282.0</c:v>
                </c:pt>
                <c:pt idx="28">
                  <c:v>288.0</c:v>
                </c:pt>
                <c:pt idx="29">
                  <c:v>294.0</c:v>
                </c:pt>
                <c:pt idx="30">
                  <c:v>300.0</c:v>
                </c:pt>
                <c:pt idx="31">
                  <c:v>306.0</c:v>
                </c:pt>
                <c:pt idx="32">
                  <c:v>312.0</c:v>
                </c:pt>
                <c:pt idx="33">
                  <c:v>318.0</c:v>
                </c:pt>
                <c:pt idx="34">
                  <c:v>324.0</c:v>
                </c:pt>
                <c:pt idx="35">
                  <c:v>330.0</c:v>
                </c:pt>
                <c:pt idx="36">
                  <c:v>333.0</c:v>
                </c:pt>
                <c:pt idx="37">
                  <c:v>336.0</c:v>
                </c:pt>
                <c:pt idx="38">
                  <c:v>342.0</c:v>
                </c:pt>
                <c:pt idx="39">
                  <c:v>348.0</c:v>
                </c:pt>
                <c:pt idx="40">
                  <c:v>354.0</c:v>
                </c:pt>
                <c:pt idx="41">
                  <c:v>360.0</c:v>
                </c:pt>
                <c:pt idx="42">
                  <c:v>366.0</c:v>
                </c:pt>
                <c:pt idx="43">
                  <c:v>372.0</c:v>
                </c:pt>
                <c:pt idx="44">
                  <c:v>378.0</c:v>
                </c:pt>
                <c:pt idx="45">
                  <c:v>384.0</c:v>
                </c:pt>
                <c:pt idx="46">
                  <c:v>390.0</c:v>
                </c:pt>
                <c:pt idx="47">
                  <c:v>396.0</c:v>
                </c:pt>
                <c:pt idx="48">
                  <c:v>402.0</c:v>
                </c:pt>
                <c:pt idx="49">
                  <c:v>408.0</c:v>
                </c:pt>
                <c:pt idx="50">
                  <c:v>414.0</c:v>
                </c:pt>
                <c:pt idx="51">
                  <c:v>420.0</c:v>
                </c:pt>
                <c:pt idx="52">
                  <c:v>426.0</c:v>
                </c:pt>
                <c:pt idx="53">
                  <c:v>432.0</c:v>
                </c:pt>
                <c:pt idx="54">
                  <c:v>438.0</c:v>
                </c:pt>
                <c:pt idx="55">
                  <c:v>444.0</c:v>
                </c:pt>
                <c:pt idx="56">
                  <c:v>450.0</c:v>
                </c:pt>
                <c:pt idx="57">
                  <c:v>456.0</c:v>
                </c:pt>
                <c:pt idx="58">
                  <c:v>462.0</c:v>
                </c:pt>
                <c:pt idx="59">
                  <c:v>468.0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Blatt1!$B$53:$B$135</c:f>
              <c:numCache>
                <c:formatCode>General</c:formatCode>
                <c:ptCount val="83"/>
                <c:pt idx="0">
                  <c:v>-295.0</c:v>
                </c:pt>
                <c:pt idx="1">
                  <c:v>-285.0</c:v>
                </c:pt>
                <c:pt idx="2">
                  <c:v>-275.0</c:v>
                </c:pt>
                <c:pt idx="3">
                  <c:v>-265.0</c:v>
                </c:pt>
                <c:pt idx="4">
                  <c:v>-255.0</c:v>
                </c:pt>
                <c:pt idx="5">
                  <c:v>-245.0</c:v>
                </c:pt>
                <c:pt idx="6">
                  <c:v>-235.0</c:v>
                </c:pt>
                <c:pt idx="7">
                  <c:v>-225.0</c:v>
                </c:pt>
                <c:pt idx="8">
                  <c:v>-215.0</c:v>
                </c:pt>
                <c:pt idx="9">
                  <c:v>-205.0</c:v>
                </c:pt>
                <c:pt idx="10">
                  <c:v>-195.0</c:v>
                </c:pt>
                <c:pt idx="11">
                  <c:v>-185.0</c:v>
                </c:pt>
                <c:pt idx="12">
                  <c:v>-175.0</c:v>
                </c:pt>
                <c:pt idx="13">
                  <c:v>-165.0</c:v>
                </c:pt>
                <c:pt idx="14">
                  <c:v>-155.0</c:v>
                </c:pt>
                <c:pt idx="15">
                  <c:v>-145.0</c:v>
                </c:pt>
                <c:pt idx="16">
                  <c:v>-135.0</c:v>
                </c:pt>
                <c:pt idx="17">
                  <c:v>-125.0</c:v>
                </c:pt>
                <c:pt idx="18">
                  <c:v>-115.0</c:v>
                </c:pt>
                <c:pt idx="19">
                  <c:v>-105.0</c:v>
                </c:pt>
                <c:pt idx="20">
                  <c:v>-95.0</c:v>
                </c:pt>
                <c:pt idx="21">
                  <c:v>-85.0</c:v>
                </c:pt>
                <c:pt idx="22">
                  <c:v>-75.0</c:v>
                </c:pt>
                <c:pt idx="23">
                  <c:v>-65.0</c:v>
                </c:pt>
                <c:pt idx="24">
                  <c:v>-55.0</c:v>
                </c:pt>
                <c:pt idx="25">
                  <c:v>-45.0</c:v>
                </c:pt>
                <c:pt idx="26">
                  <c:v>-35.0</c:v>
                </c:pt>
                <c:pt idx="27">
                  <c:v>-25.0</c:v>
                </c:pt>
                <c:pt idx="28">
                  <c:v>-15.0</c:v>
                </c:pt>
                <c:pt idx="29">
                  <c:v>-5.0</c:v>
                </c:pt>
                <c:pt idx="30">
                  <c:v>5.0</c:v>
                </c:pt>
                <c:pt idx="31">
                  <c:v>15.0</c:v>
                </c:pt>
                <c:pt idx="32">
                  <c:v>25.0</c:v>
                </c:pt>
                <c:pt idx="33">
                  <c:v>35.0</c:v>
                </c:pt>
                <c:pt idx="34">
                  <c:v>45.0</c:v>
                </c:pt>
                <c:pt idx="35">
                  <c:v>55.0</c:v>
                </c:pt>
                <c:pt idx="36">
                  <c:v>60.0</c:v>
                </c:pt>
                <c:pt idx="37">
                  <c:v>65.0</c:v>
                </c:pt>
                <c:pt idx="38">
                  <c:v>75.0</c:v>
                </c:pt>
                <c:pt idx="39">
                  <c:v>85.0</c:v>
                </c:pt>
                <c:pt idx="40">
                  <c:v>95.0</c:v>
                </c:pt>
                <c:pt idx="41">
                  <c:v>105.0</c:v>
                </c:pt>
                <c:pt idx="42">
                  <c:v>115.0</c:v>
                </c:pt>
                <c:pt idx="43">
                  <c:v>125.0</c:v>
                </c:pt>
                <c:pt idx="44">
                  <c:v>135.0</c:v>
                </c:pt>
                <c:pt idx="45">
                  <c:v>145.0</c:v>
                </c:pt>
                <c:pt idx="46">
                  <c:v>155.0</c:v>
                </c:pt>
                <c:pt idx="47">
                  <c:v>165.0</c:v>
                </c:pt>
                <c:pt idx="48">
                  <c:v>175.0</c:v>
                </c:pt>
                <c:pt idx="49">
                  <c:v>185.0</c:v>
                </c:pt>
                <c:pt idx="50">
                  <c:v>195.0</c:v>
                </c:pt>
                <c:pt idx="51">
                  <c:v>205.0</c:v>
                </c:pt>
                <c:pt idx="52">
                  <c:v>215.0</c:v>
                </c:pt>
                <c:pt idx="53">
                  <c:v>225.0</c:v>
                </c:pt>
                <c:pt idx="54">
                  <c:v>235.0</c:v>
                </c:pt>
                <c:pt idx="55">
                  <c:v>245.0</c:v>
                </c:pt>
                <c:pt idx="56">
                  <c:v>255.0</c:v>
                </c:pt>
                <c:pt idx="57">
                  <c:v>265.0</c:v>
                </c:pt>
                <c:pt idx="58">
                  <c:v>275.0</c:v>
                </c:pt>
                <c:pt idx="59">
                  <c:v>285.0</c:v>
                </c:pt>
              </c:numCache>
            </c:numRef>
          </c:xVal>
          <c:yVal>
            <c:numRef>
              <c:f>Blatt1!$D$53:$D$135</c:f>
              <c:numCache>
                <c:formatCode>General</c:formatCode>
                <c:ptCount val="83"/>
              </c:numCache>
            </c:numRef>
          </c:yVal>
          <c:smooth val="1"/>
        </c:ser>
        <c:ser>
          <c:idx val="2"/>
          <c:order val="2"/>
          <c:xVal>
            <c:numRef>
              <c:f>Blatt1!$B$53:$B$135</c:f>
              <c:numCache>
                <c:formatCode>General</c:formatCode>
                <c:ptCount val="83"/>
                <c:pt idx="0">
                  <c:v>-295.0</c:v>
                </c:pt>
                <c:pt idx="1">
                  <c:v>-285.0</c:v>
                </c:pt>
                <c:pt idx="2">
                  <c:v>-275.0</c:v>
                </c:pt>
                <c:pt idx="3">
                  <c:v>-265.0</c:v>
                </c:pt>
                <c:pt idx="4">
                  <c:v>-255.0</c:v>
                </c:pt>
                <c:pt idx="5">
                  <c:v>-245.0</c:v>
                </c:pt>
                <c:pt idx="6">
                  <c:v>-235.0</c:v>
                </c:pt>
                <c:pt idx="7">
                  <c:v>-225.0</c:v>
                </c:pt>
                <c:pt idx="8">
                  <c:v>-215.0</c:v>
                </c:pt>
                <c:pt idx="9">
                  <c:v>-205.0</c:v>
                </c:pt>
                <c:pt idx="10">
                  <c:v>-195.0</c:v>
                </c:pt>
                <c:pt idx="11">
                  <c:v>-185.0</c:v>
                </c:pt>
                <c:pt idx="12">
                  <c:v>-175.0</c:v>
                </c:pt>
                <c:pt idx="13">
                  <c:v>-165.0</c:v>
                </c:pt>
                <c:pt idx="14">
                  <c:v>-155.0</c:v>
                </c:pt>
                <c:pt idx="15">
                  <c:v>-145.0</c:v>
                </c:pt>
                <c:pt idx="16">
                  <c:v>-135.0</c:v>
                </c:pt>
                <c:pt idx="17">
                  <c:v>-125.0</c:v>
                </c:pt>
                <c:pt idx="18">
                  <c:v>-115.0</c:v>
                </c:pt>
                <c:pt idx="19">
                  <c:v>-105.0</c:v>
                </c:pt>
                <c:pt idx="20">
                  <c:v>-95.0</c:v>
                </c:pt>
                <c:pt idx="21">
                  <c:v>-85.0</c:v>
                </c:pt>
                <c:pt idx="22">
                  <c:v>-75.0</c:v>
                </c:pt>
                <c:pt idx="23">
                  <c:v>-65.0</c:v>
                </c:pt>
                <c:pt idx="24">
                  <c:v>-55.0</c:v>
                </c:pt>
                <c:pt idx="25">
                  <c:v>-45.0</c:v>
                </c:pt>
                <c:pt idx="26">
                  <c:v>-35.0</c:v>
                </c:pt>
                <c:pt idx="27">
                  <c:v>-25.0</c:v>
                </c:pt>
                <c:pt idx="28">
                  <c:v>-15.0</c:v>
                </c:pt>
                <c:pt idx="29">
                  <c:v>-5.0</c:v>
                </c:pt>
                <c:pt idx="30">
                  <c:v>5.0</c:v>
                </c:pt>
                <c:pt idx="31">
                  <c:v>15.0</c:v>
                </c:pt>
                <c:pt idx="32">
                  <c:v>25.0</c:v>
                </c:pt>
                <c:pt idx="33">
                  <c:v>35.0</c:v>
                </c:pt>
                <c:pt idx="34">
                  <c:v>45.0</c:v>
                </c:pt>
                <c:pt idx="35">
                  <c:v>55.0</c:v>
                </c:pt>
                <c:pt idx="36">
                  <c:v>60.0</c:v>
                </c:pt>
                <c:pt idx="37">
                  <c:v>65.0</c:v>
                </c:pt>
                <c:pt idx="38">
                  <c:v>75.0</c:v>
                </c:pt>
                <c:pt idx="39">
                  <c:v>85.0</c:v>
                </c:pt>
                <c:pt idx="40">
                  <c:v>95.0</c:v>
                </c:pt>
                <c:pt idx="41">
                  <c:v>105.0</c:v>
                </c:pt>
                <c:pt idx="42">
                  <c:v>115.0</c:v>
                </c:pt>
                <c:pt idx="43">
                  <c:v>125.0</c:v>
                </c:pt>
                <c:pt idx="44">
                  <c:v>135.0</c:v>
                </c:pt>
                <c:pt idx="45">
                  <c:v>145.0</c:v>
                </c:pt>
                <c:pt idx="46">
                  <c:v>155.0</c:v>
                </c:pt>
                <c:pt idx="47">
                  <c:v>165.0</c:v>
                </c:pt>
                <c:pt idx="48">
                  <c:v>175.0</c:v>
                </c:pt>
                <c:pt idx="49">
                  <c:v>185.0</c:v>
                </c:pt>
                <c:pt idx="50">
                  <c:v>195.0</c:v>
                </c:pt>
                <c:pt idx="51">
                  <c:v>205.0</c:v>
                </c:pt>
                <c:pt idx="52">
                  <c:v>215.0</c:v>
                </c:pt>
                <c:pt idx="53">
                  <c:v>225.0</c:v>
                </c:pt>
                <c:pt idx="54">
                  <c:v>235.0</c:v>
                </c:pt>
                <c:pt idx="55">
                  <c:v>245.0</c:v>
                </c:pt>
                <c:pt idx="56">
                  <c:v>255.0</c:v>
                </c:pt>
                <c:pt idx="57">
                  <c:v>265.0</c:v>
                </c:pt>
                <c:pt idx="58">
                  <c:v>275.0</c:v>
                </c:pt>
                <c:pt idx="59">
                  <c:v>285.0</c:v>
                </c:pt>
              </c:numCache>
            </c:numRef>
          </c:xVal>
          <c:yVal>
            <c:numRef>
              <c:f>Blatt1!$E$53:$E$134</c:f>
              <c:numCache>
                <c:formatCode>0.0</c:formatCode>
                <c:ptCount val="82"/>
                <c:pt idx="0">
                  <c:v>94.0</c:v>
                </c:pt>
                <c:pt idx="1">
                  <c:v>97.03448275862068</c:v>
                </c:pt>
                <c:pt idx="2">
                  <c:v>100.0689655172414</c:v>
                </c:pt>
                <c:pt idx="3">
                  <c:v>103.1034482758621</c:v>
                </c:pt>
                <c:pt idx="4">
                  <c:v>106.1379310344828</c:v>
                </c:pt>
                <c:pt idx="5">
                  <c:v>109.1724137931034</c:v>
                </c:pt>
                <c:pt idx="6">
                  <c:v>112.2068965517241</c:v>
                </c:pt>
                <c:pt idx="7">
                  <c:v>115.2413793103448</c:v>
                </c:pt>
                <c:pt idx="8">
                  <c:v>118.2758620689655</c:v>
                </c:pt>
                <c:pt idx="9">
                  <c:v>121.3103448275862</c:v>
                </c:pt>
                <c:pt idx="10">
                  <c:v>124.3448275862069</c:v>
                </c:pt>
                <c:pt idx="11">
                  <c:v>127.3793103448276</c:v>
                </c:pt>
                <c:pt idx="12">
                  <c:v>130.4137931034483</c:v>
                </c:pt>
                <c:pt idx="13">
                  <c:v>133.448275862069</c:v>
                </c:pt>
                <c:pt idx="14">
                  <c:v>136.4827586206897</c:v>
                </c:pt>
                <c:pt idx="15">
                  <c:v>139.5172413793103</c:v>
                </c:pt>
                <c:pt idx="16">
                  <c:v>142.551724137931</c:v>
                </c:pt>
                <c:pt idx="17">
                  <c:v>145.5862068965517</c:v>
                </c:pt>
                <c:pt idx="18">
                  <c:v>148.6206896551724</c:v>
                </c:pt>
                <c:pt idx="19">
                  <c:v>151.6551724137931</c:v>
                </c:pt>
                <c:pt idx="20">
                  <c:v>154.6896551724138</c:v>
                </c:pt>
                <c:pt idx="21">
                  <c:v>157.7241379310345</c:v>
                </c:pt>
                <c:pt idx="22">
                  <c:v>160.7586206896552</c:v>
                </c:pt>
                <c:pt idx="23">
                  <c:v>163.7931034482759</c:v>
                </c:pt>
                <c:pt idx="24">
                  <c:v>166.8275862068966</c:v>
                </c:pt>
                <c:pt idx="25">
                  <c:v>169.8620689655172</c:v>
                </c:pt>
                <c:pt idx="26">
                  <c:v>172.8965517241379</c:v>
                </c:pt>
                <c:pt idx="27">
                  <c:v>175.9310344827586</c:v>
                </c:pt>
                <c:pt idx="28">
                  <c:v>178.9655172413793</c:v>
                </c:pt>
                <c:pt idx="29">
                  <c:v>182.0</c:v>
                </c:pt>
                <c:pt idx="30">
                  <c:v>185.0344827586207</c:v>
                </c:pt>
                <c:pt idx="31">
                  <c:v>188.0689655172414</c:v>
                </c:pt>
                <c:pt idx="32">
                  <c:v>191.1034482758621</c:v>
                </c:pt>
                <c:pt idx="33">
                  <c:v>194.1379310344828</c:v>
                </c:pt>
                <c:pt idx="34">
                  <c:v>197.1724137931034</c:v>
                </c:pt>
                <c:pt idx="35">
                  <c:v>200.2068965517241</c:v>
                </c:pt>
                <c:pt idx="36">
                  <c:v>201.7241379310345</c:v>
                </c:pt>
                <c:pt idx="37">
                  <c:v>203.2413793103448</c:v>
                </c:pt>
                <c:pt idx="38">
                  <c:v>206.2758620689655</c:v>
                </c:pt>
                <c:pt idx="39">
                  <c:v>209.3103448275862</c:v>
                </c:pt>
                <c:pt idx="40">
                  <c:v>212.3448275862069</c:v>
                </c:pt>
                <c:pt idx="41">
                  <c:v>215.3793103448276</c:v>
                </c:pt>
                <c:pt idx="42">
                  <c:v>218.4137931034483</c:v>
                </c:pt>
                <c:pt idx="43">
                  <c:v>221.448275862069</c:v>
                </c:pt>
                <c:pt idx="44">
                  <c:v>224.4827586206897</c:v>
                </c:pt>
                <c:pt idx="45">
                  <c:v>227.5172413793103</c:v>
                </c:pt>
                <c:pt idx="46">
                  <c:v>230.551724137931</c:v>
                </c:pt>
                <c:pt idx="47">
                  <c:v>233.5862068965517</c:v>
                </c:pt>
                <c:pt idx="48">
                  <c:v>236.6206896551724</c:v>
                </c:pt>
                <c:pt idx="49">
                  <c:v>239.6551724137931</c:v>
                </c:pt>
                <c:pt idx="50">
                  <c:v>242.6896551724138</c:v>
                </c:pt>
                <c:pt idx="51">
                  <c:v>245.7241379310345</c:v>
                </c:pt>
                <c:pt idx="52">
                  <c:v>248.7586206896552</c:v>
                </c:pt>
                <c:pt idx="53">
                  <c:v>251.7931034482759</c:v>
                </c:pt>
                <c:pt idx="54">
                  <c:v>254.8275862068965</c:v>
                </c:pt>
                <c:pt idx="55">
                  <c:v>257.8620689655172</c:v>
                </c:pt>
                <c:pt idx="56">
                  <c:v>260.8965517241379</c:v>
                </c:pt>
                <c:pt idx="57">
                  <c:v>263.9310344827586</c:v>
                </c:pt>
                <c:pt idx="58">
                  <c:v>266.9655172413793</c:v>
                </c:pt>
                <c:pt idx="59">
                  <c:v>270.0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301160"/>
        <c:axId val="2100791800"/>
      </c:scatterChart>
      <c:valAx>
        <c:axId val="2101301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0791800"/>
        <c:crosses val="autoZero"/>
        <c:crossBetween val="midCat"/>
      </c:valAx>
      <c:valAx>
        <c:axId val="2100791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1301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431800</xdr:colOff>
      <xdr:row>2</xdr:row>
      <xdr:rowOff>127000</xdr:rowOff>
    </xdr:from>
    <xdr:to>
      <xdr:col>25</xdr:col>
      <xdr:colOff>50800</xdr:colOff>
      <xdr:row>18</xdr:row>
      <xdr:rowOff>25400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495300</xdr:colOff>
      <xdr:row>35</xdr:row>
      <xdr:rowOff>0</xdr:rowOff>
    </xdr:from>
    <xdr:to>
      <xdr:col>20</xdr:col>
      <xdr:colOff>114300</xdr:colOff>
      <xdr:row>56</xdr:row>
      <xdr:rowOff>76200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24</xdr:row>
      <xdr:rowOff>50800</xdr:rowOff>
    </xdr:from>
    <xdr:to>
      <xdr:col>20</xdr:col>
      <xdr:colOff>342900</xdr:colOff>
      <xdr:row>43</xdr:row>
      <xdr:rowOff>127000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812800</xdr:colOff>
      <xdr:row>22</xdr:row>
      <xdr:rowOff>114300</xdr:rowOff>
    </xdr:from>
    <xdr:to>
      <xdr:col>21</xdr:col>
      <xdr:colOff>749300</xdr:colOff>
      <xdr:row>61</xdr:row>
      <xdr:rowOff>101600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330200</xdr:colOff>
      <xdr:row>54</xdr:row>
      <xdr:rowOff>25400</xdr:rowOff>
    </xdr:from>
    <xdr:to>
      <xdr:col>29</xdr:col>
      <xdr:colOff>190500</xdr:colOff>
      <xdr:row>93</xdr:row>
      <xdr:rowOff>101600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800100</xdr:colOff>
      <xdr:row>16</xdr:row>
      <xdr:rowOff>38100</xdr:rowOff>
    </xdr:from>
    <xdr:to>
      <xdr:col>17</xdr:col>
      <xdr:colOff>406400</xdr:colOff>
      <xdr:row>33</xdr:row>
      <xdr:rowOff>12700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584200</xdr:colOff>
      <xdr:row>54</xdr:row>
      <xdr:rowOff>133350</xdr:rowOff>
    </xdr:from>
    <xdr:to>
      <xdr:col>16</xdr:col>
      <xdr:colOff>584200</xdr:colOff>
      <xdr:row>70</xdr:row>
      <xdr:rowOff>31750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762000</xdr:colOff>
      <xdr:row>129</xdr:row>
      <xdr:rowOff>158750</xdr:rowOff>
    </xdr:from>
    <xdr:to>
      <xdr:col>11</xdr:col>
      <xdr:colOff>533400</xdr:colOff>
      <xdr:row>145</xdr:row>
      <xdr:rowOff>57150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topLeftCell="A80" workbookViewId="0">
      <selection activeCell="G114" sqref="G114"/>
    </sheetView>
  </sheetViews>
  <sheetFormatPr baseColWidth="10" defaultRowHeight="14" x14ac:dyDescent="0"/>
  <cols>
    <col min="6" max="6" width="10.83203125" style="5"/>
    <col min="7" max="7" width="19.6640625" style="1" customWidth="1"/>
  </cols>
  <sheetData>
    <row r="1" spans="1:13">
      <c r="A1" t="s">
        <v>1</v>
      </c>
      <c r="B1" t="s">
        <v>0</v>
      </c>
      <c r="C1" t="str">
        <f t="shared" ref="C1:C6" si="0">A1</f>
        <v xml:space="preserve"> c</v>
      </c>
      <c r="D1" t="s">
        <v>2</v>
      </c>
    </row>
    <row r="2" spans="1:13">
      <c r="A2">
        <v>32</v>
      </c>
      <c r="B2">
        <v>20</v>
      </c>
      <c r="C2">
        <v>32</v>
      </c>
      <c r="D2">
        <v>38</v>
      </c>
      <c r="E2">
        <f>M2</f>
        <v>35.72</v>
      </c>
      <c r="J2">
        <f>K2*100</f>
        <v>118.75</v>
      </c>
      <c r="K2">
        <f>D2/C2</f>
        <v>1.1875</v>
      </c>
      <c r="M2">
        <f>D2*0.94</f>
        <v>35.72</v>
      </c>
    </row>
    <row r="3" spans="1:13">
      <c r="A3">
        <v>120</v>
      </c>
      <c r="B3">
        <v>83</v>
      </c>
      <c r="C3">
        <f t="shared" si="0"/>
        <v>120</v>
      </c>
      <c r="D3">
        <v>156</v>
      </c>
      <c r="E3">
        <f t="shared" ref="E3:E6" si="1">M3</f>
        <v>146.63999999999999</v>
      </c>
      <c r="J3">
        <f t="shared" ref="J3:J6" si="2">K3*100</f>
        <v>130</v>
      </c>
      <c r="K3">
        <f t="shared" ref="K3:K6" si="3">D3/C3</f>
        <v>1.3</v>
      </c>
      <c r="M3">
        <f t="shared" ref="M3:M6" si="4">D3*0.94</f>
        <v>146.63999999999999</v>
      </c>
    </row>
    <row r="4" spans="1:13">
      <c r="A4">
        <v>330</v>
      </c>
      <c r="B4">
        <v>210</v>
      </c>
      <c r="C4">
        <f t="shared" si="0"/>
        <v>330</v>
      </c>
      <c r="D4">
        <v>402</v>
      </c>
      <c r="E4">
        <f t="shared" si="1"/>
        <v>377.88</v>
      </c>
      <c r="J4">
        <f t="shared" si="2"/>
        <v>121.81818181818183</v>
      </c>
      <c r="K4">
        <f t="shared" si="3"/>
        <v>1.2181818181818183</v>
      </c>
      <c r="M4">
        <f t="shared" si="4"/>
        <v>377.88</v>
      </c>
    </row>
    <row r="5" spans="1:13">
      <c r="A5">
        <v>470</v>
      </c>
      <c r="B5">
        <v>275</v>
      </c>
      <c r="C5">
        <f t="shared" si="0"/>
        <v>470</v>
      </c>
      <c r="D5">
        <v>524</v>
      </c>
      <c r="E5">
        <f t="shared" si="1"/>
        <v>492.55999999999995</v>
      </c>
      <c r="J5">
        <f t="shared" si="2"/>
        <v>111.48936170212767</v>
      </c>
      <c r="K5">
        <f t="shared" si="3"/>
        <v>1.1148936170212767</v>
      </c>
      <c r="M5">
        <f t="shared" si="4"/>
        <v>492.55999999999995</v>
      </c>
    </row>
    <row r="6" spans="1:13">
      <c r="A6">
        <v>2260</v>
      </c>
      <c r="B6">
        <v>1200</v>
      </c>
      <c r="C6">
        <f t="shared" si="0"/>
        <v>2260</v>
      </c>
      <c r="D6">
        <v>2280</v>
      </c>
      <c r="E6">
        <f t="shared" si="1"/>
        <v>2143.1999999999998</v>
      </c>
      <c r="J6">
        <f t="shared" si="2"/>
        <v>100.88495575221239</v>
      </c>
      <c r="K6">
        <f t="shared" si="3"/>
        <v>1.0088495575221239</v>
      </c>
      <c r="M6">
        <f t="shared" si="4"/>
        <v>2143.1999999999998</v>
      </c>
    </row>
    <row r="16" spans="1:13">
      <c r="B16" t="s">
        <v>3</v>
      </c>
      <c r="C16">
        <v>475</v>
      </c>
      <c r="D16" t="s">
        <v>4</v>
      </c>
    </row>
    <row r="17" spans="1:13">
      <c r="B17" t="s">
        <v>7</v>
      </c>
      <c r="C17">
        <v>1.0980000000000001</v>
      </c>
      <c r="F17" s="5">
        <f>(E30-E22)/(C30-C22)</f>
        <v>1.9173617102866453E-3</v>
      </c>
    </row>
    <row r="19" spans="1:13">
      <c r="C19" t="s">
        <v>13</v>
      </c>
      <c r="H19" t="s">
        <v>14</v>
      </c>
      <c r="M19" t="s">
        <v>15</v>
      </c>
    </row>
    <row r="20" spans="1:13">
      <c r="B20" t="s">
        <v>5</v>
      </c>
      <c r="C20" t="s">
        <v>6</v>
      </c>
      <c r="D20" t="s">
        <v>8</v>
      </c>
      <c r="E20" t="s">
        <v>9</v>
      </c>
      <c r="F20" s="5" t="s">
        <v>16</v>
      </c>
      <c r="H20" t="str">
        <f>C20</f>
        <v>t [us]</v>
      </c>
      <c r="I20" t="str">
        <f t="shared" ref="I20:J20" si="5">D20</f>
        <v>t/(R*ln3)</v>
      </c>
      <c r="J20" t="str">
        <f t="shared" si="5"/>
        <v>Cstray weg</v>
      </c>
    </row>
    <row r="21" spans="1:13">
      <c r="D21" s="2"/>
    </row>
    <row r="22" spans="1:13">
      <c r="B22">
        <v>0</v>
      </c>
      <c r="C22" s="3">
        <v>33</v>
      </c>
      <c r="D22" s="2">
        <f>IF(C22="","",C22/($C$16*$C$17))</f>
        <v>6.327293643945929E-2</v>
      </c>
      <c r="E22" s="2">
        <f t="shared" ref="E22:E43" si="6">IF(D22="","",(C22-$C$22)/($C$16*$C$17))</f>
        <v>0</v>
      </c>
      <c r="F22" s="5">
        <v>0</v>
      </c>
      <c r="G22" s="1">
        <f>E22*1000-B22</f>
        <v>0</v>
      </c>
      <c r="H22" s="4">
        <v>11</v>
      </c>
      <c r="I22" s="2">
        <f>IF(H22="","",H22/($C$16*$C$17))</f>
        <v>2.10909788131531E-2</v>
      </c>
      <c r="J22" s="2">
        <f t="shared" ref="J22:J30" si="7">IF(I22="","",(H22-$H$22)/($C$16*$C$17))</f>
        <v>0</v>
      </c>
      <c r="L22">
        <f>C22</f>
        <v>33</v>
      </c>
      <c r="M22" s="2">
        <f>J22-E22</f>
        <v>0</v>
      </c>
    </row>
    <row r="23" spans="1:13">
      <c r="A23" t="s">
        <v>10</v>
      </c>
      <c r="B23">
        <v>22</v>
      </c>
      <c r="C23" s="3">
        <v>49</v>
      </c>
      <c r="D23" s="2">
        <f>IF(C23="","",C23/($C$16*$C$17))</f>
        <v>9.3950723804045622E-2</v>
      </c>
      <c r="E23" s="2">
        <f t="shared" si="6"/>
        <v>3.0677787364586324E-2</v>
      </c>
      <c r="F23" s="5">
        <f>F22+(C23-C22)*$F$17</f>
        <v>3.0677787364586324E-2</v>
      </c>
      <c r="G23" s="1">
        <f t="shared" ref="G23:G30" si="8">E23*1000-B23</f>
        <v>8.6777873645863259</v>
      </c>
      <c r="H23" s="4">
        <v>25</v>
      </c>
      <c r="I23" s="2">
        <f>IF(H23="","",H23/($C$16*$C$17))</f>
        <v>4.7934042757166131E-2</v>
      </c>
      <c r="J23" s="2">
        <f t="shared" si="7"/>
        <v>2.6843063944013035E-2</v>
      </c>
      <c r="L23">
        <f t="shared" ref="L23:L30" si="9">C23</f>
        <v>49</v>
      </c>
      <c r="M23" s="2">
        <f t="shared" ref="M23:M30" si="10">J23-E23</f>
        <v>-3.8347234205732897E-3</v>
      </c>
    </row>
    <row r="24" spans="1:13">
      <c r="B24">
        <v>68</v>
      </c>
      <c r="C24">
        <v>69</v>
      </c>
      <c r="D24" s="2">
        <f>IF(C24="","",C24/($C$16*$C$17))</f>
        <v>0.13229795800977853</v>
      </c>
      <c r="E24" s="2">
        <f t="shared" si="6"/>
        <v>6.9025021570319228E-2</v>
      </c>
      <c r="F24" s="5">
        <f t="shared" ref="F24:F30" si="11">F23+(C24-C23)*$F$17</f>
        <v>6.9025021570319228E-2</v>
      </c>
      <c r="G24" s="1">
        <f t="shared" si="8"/>
        <v>1.0250215703192254</v>
      </c>
      <c r="H24" s="4">
        <v>43</v>
      </c>
      <c r="I24" s="2">
        <f>IF(H24="","",H24/($C$16*$C$17))</f>
        <v>8.2446553542325746E-2</v>
      </c>
      <c r="J24" s="2">
        <f t="shared" si="7"/>
        <v>6.1355574729172649E-2</v>
      </c>
      <c r="L24">
        <f t="shared" si="9"/>
        <v>69</v>
      </c>
      <c r="M24" s="2">
        <f t="shared" si="10"/>
        <v>-7.6694468411465794E-3</v>
      </c>
    </row>
    <row r="25" spans="1:13">
      <c r="B25">
        <v>120</v>
      </c>
      <c r="C25">
        <v>94</v>
      </c>
      <c r="D25" s="2">
        <f t="shared" ref="D25:D40" si="12">IF(C25="","",C25/($C$16*$C$17))</f>
        <v>0.18023200076694465</v>
      </c>
      <c r="E25" s="2">
        <f t="shared" si="6"/>
        <v>0.11695906432748536</v>
      </c>
      <c r="F25" s="5">
        <f t="shared" si="11"/>
        <v>0.11695906432748536</v>
      </c>
      <c r="G25" s="1">
        <f t="shared" si="8"/>
        <v>-3.0409356725146353</v>
      </c>
      <c r="H25" s="4">
        <v>71</v>
      </c>
      <c r="I25" s="2">
        <f t="shared" ref="I25:I30" si="13">IF(H25="","",H25/($C$16*$C$17))</f>
        <v>0.13613268143035182</v>
      </c>
      <c r="J25" s="2">
        <f t="shared" si="7"/>
        <v>0.11504170261719872</v>
      </c>
      <c r="L25">
        <f t="shared" si="9"/>
        <v>94</v>
      </c>
      <c r="M25" s="2">
        <f t="shared" si="10"/>
        <v>-1.9173617102866414E-3</v>
      </c>
    </row>
    <row r="26" spans="1:13">
      <c r="A26" t="s">
        <v>12</v>
      </c>
      <c r="B26">
        <v>244</v>
      </c>
      <c r="C26">
        <v>163</v>
      </c>
      <c r="D26" s="2">
        <f t="shared" si="12"/>
        <v>0.31252995877672318</v>
      </c>
      <c r="E26" s="2">
        <f t="shared" si="6"/>
        <v>0.24925702233726391</v>
      </c>
      <c r="F26" s="5">
        <f t="shared" si="11"/>
        <v>0.24925702233726388</v>
      </c>
      <c r="G26" s="1">
        <f t="shared" si="8"/>
        <v>5.2570223372639191</v>
      </c>
      <c r="H26" s="4">
        <v>135</v>
      </c>
      <c r="I26" s="2">
        <f t="shared" si="13"/>
        <v>0.25884383088869711</v>
      </c>
      <c r="J26" s="2">
        <f t="shared" si="7"/>
        <v>0.23775285207554403</v>
      </c>
      <c r="L26">
        <f t="shared" si="9"/>
        <v>163</v>
      </c>
      <c r="M26" s="2">
        <f t="shared" si="10"/>
        <v>-1.1504170261719876E-2</v>
      </c>
    </row>
    <row r="27" spans="1:13">
      <c r="B27">
        <v>470</v>
      </c>
      <c r="C27">
        <v>270</v>
      </c>
      <c r="D27" s="2">
        <f t="shared" si="12"/>
        <v>0.51768766177739423</v>
      </c>
      <c r="E27" s="2">
        <f t="shared" si="6"/>
        <v>0.45441472533793492</v>
      </c>
      <c r="F27" s="5">
        <f t="shared" si="11"/>
        <v>0.45441472533793492</v>
      </c>
      <c r="G27" s="1">
        <f t="shared" si="8"/>
        <v>-15.585274662065103</v>
      </c>
      <c r="H27" s="4">
        <v>245</v>
      </c>
      <c r="I27" s="2">
        <f t="shared" si="13"/>
        <v>0.46975361902022811</v>
      </c>
      <c r="J27" s="2">
        <f t="shared" si="7"/>
        <v>0.44866264020707503</v>
      </c>
      <c r="L27">
        <f t="shared" si="9"/>
        <v>270</v>
      </c>
      <c r="M27" s="2">
        <f t="shared" si="10"/>
        <v>-5.7520851308598964E-3</v>
      </c>
    </row>
    <row r="28" spans="1:13">
      <c r="A28" t="s">
        <v>11</v>
      </c>
      <c r="B28">
        <v>855</v>
      </c>
      <c r="C28">
        <v>470</v>
      </c>
      <c r="D28" s="2">
        <f t="shared" si="12"/>
        <v>0.90116000383472328</v>
      </c>
      <c r="E28" s="2">
        <f t="shared" si="6"/>
        <v>0.83788706739526397</v>
      </c>
      <c r="F28" s="5">
        <f t="shared" si="11"/>
        <v>0.83788706739526397</v>
      </c>
      <c r="G28" s="1">
        <f t="shared" si="8"/>
        <v>-17.112932604735988</v>
      </c>
      <c r="H28" s="4">
        <v>445</v>
      </c>
      <c r="I28" s="2">
        <f t="shared" si="13"/>
        <v>0.85322596107755722</v>
      </c>
      <c r="J28" s="2">
        <f t="shared" si="7"/>
        <v>0.83213498226440408</v>
      </c>
      <c r="L28">
        <f t="shared" si="9"/>
        <v>470</v>
      </c>
      <c r="M28" s="2">
        <f t="shared" si="10"/>
        <v>-5.7520851308598964E-3</v>
      </c>
    </row>
    <row r="29" spans="1:13">
      <c r="B29">
        <v>1470</v>
      </c>
      <c r="C29">
        <v>754</v>
      </c>
      <c r="D29" s="2">
        <f t="shared" si="12"/>
        <v>1.4456907295561305</v>
      </c>
      <c r="E29" s="2">
        <f t="shared" si="6"/>
        <v>1.3824177931166712</v>
      </c>
      <c r="F29" s="5">
        <f t="shared" si="11"/>
        <v>1.3824177931166712</v>
      </c>
      <c r="G29" s="1">
        <f t="shared" si="8"/>
        <v>-87.582206883328809</v>
      </c>
      <c r="H29" s="4">
        <v>730</v>
      </c>
      <c r="I29" s="2">
        <f t="shared" si="13"/>
        <v>1.3996740485092511</v>
      </c>
      <c r="J29" s="2">
        <f t="shared" si="7"/>
        <v>1.3785830696960979</v>
      </c>
      <c r="L29">
        <f t="shared" si="9"/>
        <v>754</v>
      </c>
      <c r="M29" s="2">
        <f t="shared" si="10"/>
        <v>-3.8347234205733383E-3</v>
      </c>
    </row>
    <row r="30" spans="1:13">
      <c r="B30">
        <v>2260</v>
      </c>
      <c r="C30">
        <v>1120</v>
      </c>
      <c r="D30" s="2">
        <f t="shared" si="12"/>
        <v>2.1474451155210428</v>
      </c>
      <c r="E30" s="2">
        <f t="shared" si="6"/>
        <v>2.0841721790815835</v>
      </c>
      <c r="F30" s="5">
        <f t="shared" si="11"/>
        <v>2.0841721790815835</v>
      </c>
      <c r="G30" s="1">
        <f t="shared" si="8"/>
        <v>-175.82782091841636</v>
      </c>
      <c r="H30" s="4">
        <v>1110</v>
      </c>
      <c r="I30" s="2">
        <f t="shared" si="13"/>
        <v>2.1282714984181763</v>
      </c>
      <c r="J30" s="2">
        <f t="shared" si="7"/>
        <v>2.1071805196050231</v>
      </c>
      <c r="L30">
        <f t="shared" si="9"/>
        <v>1120</v>
      </c>
      <c r="M30" s="2">
        <f t="shared" si="10"/>
        <v>2.3008340523439585E-2</v>
      </c>
    </row>
    <row r="31" spans="1:13">
      <c r="D31" s="2" t="str">
        <f t="shared" si="12"/>
        <v/>
      </c>
      <c r="E31" s="2" t="str">
        <f t="shared" si="6"/>
        <v/>
      </c>
      <c r="H31" s="2"/>
      <c r="I31" s="2"/>
    </row>
    <row r="32" spans="1:13">
      <c r="D32" s="2" t="str">
        <f t="shared" si="12"/>
        <v/>
      </c>
      <c r="E32" s="2" t="str">
        <f t="shared" si="6"/>
        <v/>
      </c>
      <c r="H32" s="2"/>
      <c r="I32" s="2"/>
    </row>
    <row r="33" spans="1:9">
      <c r="D33" s="2" t="str">
        <f t="shared" si="12"/>
        <v/>
      </c>
      <c r="E33" s="2" t="str">
        <f t="shared" si="6"/>
        <v/>
      </c>
      <c r="H33" s="2"/>
      <c r="I33" s="2"/>
    </row>
    <row r="34" spans="1:9">
      <c r="D34" s="2" t="str">
        <f t="shared" si="12"/>
        <v/>
      </c>
      <c r="E34" s="2" t="str">
        <f t="shared" si="6"/>
        <v/>
      </c>
      <c r="H34" s="2"/>
      <c r="I34" s="2"/>
    </row>
    <row r="35" spans="1:9">
      <c r="D35" s="2" t="str">
        <f t="shared" si="12"/>
        <v/>
      </c>
      <c r="E35" s="2" t="str">
        <f t="shared" si="6"/>
        <v/>
      </c>
      <c r="H35" s="2"/>
      <c r="I35" s="2"/>
    </row>
    <row r="36" spans="1:9">
      <c r="A36" t="s">
        <v>10</v>
      </c>
      <c r="C36">
        <v>45</v>
      </c>
      <c r="D36" s="2">
        <f t="shared" si="12"/>
        <v>8.6281276962899042E-2</v>
      </c>
      <c r="E36" s="2">
        <f t="shared" si="6"/>
        <v>2.3008340523439745E-2</v>
      </c>
      <c r="H36" s="2"/>
      <c r="I36" s="2"/>
    </row>
    <row r="37" spans="1:9">
      <c r="A37" t="s">
        <v>11</v>
      </c>
      <c r="C37">
        <v>470</v>
      </c>
      <c r="D37" s="2">
        <f t="shared" si="12"/>
        <v>0.90116000383472328</v>
      </c>
      <c r="E37" s="2">
        <f t="shared" si="6"/>
        <v>0.83788706739526397</v>
      </c>
      <c r="H37" s="2"/>
      <c r="I37" s="2"/>
    </row>
    <row r="38" spans="1:9">
      <c r="D38" s="2" t="str">
        <f t="shared" si="12"/>
        <v/>
      </c>
      <c r="E38" s="2" t="str">
        <f t="shared" si="6"/>
        <v/>
      </c>
      <c r="H38" s="2"/>
      <c r="I38" s="2"/>
    </row>
    <row r="39" spans="1:9">
      <c r="D39" s="2" t="str">
        <f t="shared" si="12"/>
        <v/>
      </c>
      <c r="E39" s="2" t="str">
        <f t="shared" si="6"/>
        <v/>
      </c>
      <c r="H39" s="2"/>
      <c r="I39" s="2"/>
    </row>
    <row r="40" spans="1:9">
      <c r="D40" s="2" t="str">
        <f t="shared" si="12"/>
        <v/>
      </c>
      <c r="E40" t="str">
        <f t="shared" si="6"/>
        <v/>
      </c>
    </row>
    <row r="41" spans="1:9">
      <c r="D41" s="2"/>
      <c r="E41" t="str">
        <f t="shared" si="6"/>
        <v/>
      </c>
    </row>
    <row r="42" spans="1:9">
      <c r="D42" s="2"/>
      <c r="E42" t="str">
        <f t="shared" si="6"/>
        <v/>
      </c>
    </row>
    <row r="43" spans="1:9">
      <c r="D43" s="2"/>
      <c r="E43" t="str">
        <f t="shared" si="6"/>
        <v/>
      </c>
    </row>
    <row r="44" spans="1:9">
      <c r="B44" s="6" t="s">
        <v>19</v>
      </c>
      <c r="C44" s="6">
        <v>330</v>
      </c>
      <c r="D44" t="s">
        <v>28</v>
      </c>
      <c r="E44" s="2" t="s">
        <v>21</v>
      </c>
      <c r="F44">
        <v>140</v>
      </c>
      <c r="G44" s="5"/>
      <c r="H44" s="1"/>
    </row>
    <row r="45" spans="1:9">
      <c r="B45" s="6" t="s">
        <v>25</v>
      </c>
      <c r="C45" s="6">
        <v>0.6</v>
      </c>
      <c r="D45" t="s">
        <v>29</v>
      </c>
      <c r="E45" s="2"/>
      <c r="F45"/>
      <c r="G45" s="5"/>
      <c r="H45" s="1"/>
    </row>
    <row r="46" spans="1:9">
      <c r="B46" s="2" t="s">
        <v>26</v>
      </c>
      <c r="C46" s="6">
        <v>120</v>
      </c>
      <c r="D46" s="2" t="s">
        <v>28</v>
      </c>
      <c r="E46" s="2" t="s">
        <v>30</v>
      </c>
      <c r="F46">
        <f>(C112-C53)/(B112-B53)</f>
        <v>0.6</v>
      </c>
      <c r="G46" s="5">
        <f>(E112-E53)/(B112-B53)</f>
        <v>0.30344827586206896</v>
      </c>
      <c r="H46" s="1"/>
    </row>
    <row r="47" spans="1:9">
      <c r="B47" s="2" t="s">
        <v>27</v>
      </c>
      <c r="C47" s="6">
        <v>470</v>
      </c>
      <c r="D47" s="2" t="s">
        <v>28</v>
      </c>
      <c r="E47" s="2"/>
      <c r="F47"/>
      <c r="G47" s="5"/>
      <c r="H47" s="1"/>
    </row>
    <row r="48" spans="1:9">
      <c r="B48" s="6"/>
      <c r="C48" s="6"/>
      <c r="D48" s="2"/>
      <c r="E48" s="2"/>
      <c r="F48"/>
      <c r="G48" s="5"/>
      <c r="H48" s="1"/>
    </row>
    <row r="49" spans="2:8">
      <c r="D49" s="2"/>
      <c r="E49" s="2"/>
      <c r="F49"/>
      <c r="G49" s="5"/>
      <c r="H49" s="1"/>
    </row>
    <row r="50" spans="2:8">
      <c r="B50" t="s">
        <v>18</v>
      </c>
      <c r="C50" t="s">
        <v>17</v>
      </c>
      <c r="E50" s="5" t="s">
        <v>22</v>
      </c>
      <c r="F50" t="s">
        <v>20</v>
      </c>
      <c r="H50" s="1"/>
    </row>
    <row r="51" spans="2:8">
      <c r="F51"/>
      <c r="G51" s="5"/>
      <c r="H51" s="1"/>
    </row>
    <row r="52" spans="2:8">
      <c r="B52">
        <f t="shared" ref="B52" si="14">B53-10</f>
        <v>-305</v>
      </c>
      <c r="E52" s="7"/>
      <c r="F52"/>
      <c r="G52" s="5"/>
      <c r="H52" s="1"/>
    </row>
    <row r="53" spans="2:8">
      <c r="B53" s="6">
        <f t="shared" ref="B53:B86" si="15">B54-10</f>
        <v>-295</v>
      </c>
      <c r="C53" s="3">
        <f t="shared" ref="C53:C69" si="16">C54-($C$45*(B53-B52))</f>
        <v>120</v>
      </c>
      <c r="D53" s="6"/>
      <c r="E53" s="8">
        <v>94</v>
      </c>
      <c r="F53" s="7">
        <f>E53</f>
        <v>94</v>
      </c>
      <c r="G53" s="5"/>
      <c r="H53" s="1"/>
    </row>
    <row r="54" spans="2:8">
      <c r="B54">
        <f t="shared" si="15"/>
        <v>-285</v>
      </c>
      <c r="C54">
        <f t="shared" si="16"/>
        <v>126</v>
      </c>
      <c r="E54" s="7">
        <f>E$53+($E$112-$E$53)/($B$112-$B$53)*(B54-$B$53)</f>
        <v>97.034482758620683</v>
      </c>
      <c r="F54">
        <f>F$53+$G$46*(B54-$B$53)</f>
        <v>97.034482758620683</v>
      </c>
      <c r="G54" s="5">
        <f>($E$112-$E$53)/($B$112-$B$53)</f>
        <v>0.30344827586206896</v>
      </c>
      <c r="H54" s="1"/>
    </row>
    <row r="55" spans="2:8">
      <c r="B55">
        <f t="shared" si="15"/>
        <v>-275</v>
      </c>
      <c r="C55">
        <f t="shared" si="16"/>
        <v>132</v>
      </c>
      <c r="E55" s="7">
        <f t="shared" ref="E55:E62" si="17">E$53+($E$112-$E$53)/($B$112-$B$53)*(B55-$B$53)</f>
        <v>100.06896551724138</v>
      </c>
      <c r="F55">
        <f t="shared" ref="F55:F112" si="18">F$53+$G$46*(B55-$B$53)</f>
        <v>100.06896551724138</v>
      </c>
      <c r="G55" s="5"/>
      <c r="H55" s="1"/>
    </row>
    <row r="56" spans="2:8">
      <c r="B56">
        <f t="shared" si="15"/>
        <v>-265</v>
      </c>
      <c r="C56">
        <f t="shared" si="16"/>
        <v>138</v>
      </c>
      <c r="E56" s="7">
        <f t="shared" si="17"/>
        <v>103.10344827586206</v>
      </c>
      <c r="F56">
        <f t="shared" si="18"/>
        <v>103.10344827586206</v>
      </c>
      <c r="G56" s="5"/>
      <c r="H56" s="1"/>
    </row>
    <row r="57" spans="2:8">
      <c r="B57">
        <f t="shared" si="15"/>
        <v>-255</v>
      </c>
      <c r="C57">
        <f t="shared" si="16"/>
        <v>144</v>
      </c>
      <c r="E57" s="7">
        <f t="shared" si="17"/>
        <v>106.13793103448276</v>
      </c>
      <c r="F57">
        <f t="shared" si="18"/>
        <v>106.13793103448276</v>
      </c>
      <c r="G57" s="5"/>
      <c r="H57" s="1"/>
    </row>
    <row r="58" spans="2:8">
      <c r="B58">
        <f t="shared" si="15"/>
        <v>-245</v>
      </c>
      <c r="C58">
        <f t="shared" si="16"/>
        <v>150</v>
      </c>
      <c r="E58" s="7">
        <f t="shared" si="17"/>
        <v>109.17241379310344</v>
      </c>
      <c r="F58">
        <f t="shared" si="18"/>
        <v>109.17241379310344</v>
      </c>
      <c r="G58" s="5"/>
      <c r="H58" s="1"/>
    </row>
    <row r="59" spans="2:8">
      <c r="B59">
        <f t="shared" si="15"/>
        <v>-235</v>
      </c>
      <c r="C59">
        <f t="shared" si="16"/>
        <v>156</v>
      </c>
      <c r="E59" s="7">
        <f t="shared" si="17"/>
        <v>112.20689655172414</v>
      </c>
      <c r="F59">
        <f t="shared" si="18"/>
        <v>112.20689655172414</v>
      </c>
      <c r="G59" s="5"/>
      <c r="H59" s="1"/>
    </row>
    <row r="60" spans="2:8">
      <c r="B60">
        <f t="shared" si="15"/>
        <v>-225</v>
      </c>
      <c r="C60">
        <f t="shared" si="16"/>
        <v>162</v>
      </c>
      <c r="E60" s="7">
        <f t="shared" si="17"/>
        <v>115.24137931034483</v>
      </c>
      <c r="F60">
        <f t="shared" si="18"/>
        <v>115.24137931034483</v>
      </c>
      <c r="G60" s="5"/>
      <c r="H60" s="1"/>
    </row>
    <row r="61" spans="2:8">
      <c r="B61">
        <f t="shared" si="15"/>
        <v>-215</v>
      </c>
      <c r="C61">
        <f t="shared" si="16"/>
        <v>168</v>
      </c>
      <c r="E61" s="7">
        <f t="shared" si="17"/>
        <v>118.27586206896552</v>
      </c>
      <c r="F61">
        <f t="shared" si="18"/>
        <v>118.27586206896552</v>
      </c>
      <c r="G61" s="5"/>
      <c r="H61" s="1"/>
    </row>
    <row r="62" spans="2:8">
      <c r="B62">
        <f t="shared" si="15"/>
        <v>-205</v>
      </c>
      <c r="C62">
        <f t="shared" si="16"/>
        <v>174</v>
      </c>
      <c r="E62" s="7">
        <f t="shared" si="17"/>
        <v>121.31034482758621</v>
      </c>
      <c r="F62">
        <f t="shared" si="18"/>
        <v>121.31034482758621</v>
      </c>
      <c r="G62" s="5"/>
      <c r="H62" s="1"/>
    </row>
    <row r="63" spans="2:8">
      <c r="B63">
        <f t="shared" si="15"/>
        <v>-195</v>
      </c>
      <c r="C63">
        <f t="shared" si="16"/>
        <v>180</v>
      </c>
      <c r="E63" s="7">
        <f>E$53+($E$112-$E$53)/($B$112-$B$53)*(B63-$B$53)</f>
        <v>124.34482758620689</v>
      </c>
      <c r="F63">
        <f t="shared" si="18"/>
        <v>124.34482758620689</v>
      </c>
      <c r="G63" s="5"/>
      <c r="H63" s="1"/>
    </row>
    <row r="64" spans="2:8">
      <c r="B64">
        <f t="shared" si="15"/>
        <v>-185</v>
      </c>
      <c r="C64">
        <f t="shared" si="16"/>
        <v>186</v>
      </c>
      <c r="E64" s="7">
        <f>E$53+($E$112-$E$53)/($B$112-$B$53)*(B64-$B$53)</f>
        <v>127.37931034482759</v>
      </c>
      <c r="F64">
        <f t="shared" si="18"/>
        <v>127.37931034482759</v>
      </c>
      <c r="G64" s="5"/>
      <c r="H64" s="1"/>
    </row>
    <row r="65" spans="2:8">
      <c r="B65">
        <f t="shared" si="15"/>
        <v>-175</v>
      </c>
      <c r="C65">
        <f t="shared" si="16"/>
        <v>192</v>
      </c>
      <c r="E65" s="7">
        <f>E$53+($E$112-$E$53)/($B$112-$B$53)*(B65-$B$53)</f>
        <v>130.41379310344828</v>
      </c>
      <c r="F65">
        <f t="shared" si="18"/>
        <v>130.41379310344828</v>
      </c>
      <c r="G65" s="5"/>
      <c r="H65" s="1"/>
    </row>
    <row r="66" spans="2:8">
      <c r="B66">
        <f t="shared" si="15"/>
        <v>-165</v>
      </c>
      <c r="C66">
        <f t="shared" si="16"/>
        <v>198</v>
      </c>
      <c r="E66" s="7">
        <f>E$53+($E$112-$E$53)/($B$112-$B$53)*(B66-$B$53)</f>
        <v>133.44827586206895</v>
      </c>
      <c r="F66">
        <f t="shared" si="18"/>
        <v>133.44827586206895</v>
      </c>
      <c r="G66" s="5"/>
      <c r="H66" s="1"/>
    </row>
    <row r="67" spans="2:8">
      <c r="B67">
        <f t="shared" si="15"/>
        <v>-155</v>
      </c>
      <c r="C67">
        <f t="shared" si="16"/>
        <v>204</v>
      </c>
      <c r="E67" s="7">
        <f>E$53+($E$112-$E$53)/($B$112-$B$53)*(B67-$B$53)</f>
        <v>136.48275862068965</v>
      </c>
      <c r="F67">
        <f t="shared" si="18"/>
        <v>136.48275862068965</v>
      </c>
      <c r="G67" s="5"/>
      <c r="H67" s="1"/>
    </row>
    <row r="68" spans="2:8">
      <c r="B68">
        <f t="shared" si="15"/>
        <v>-145</v>
      </c>
      <c r="C68">
        <f t="shared" si="16"/>
        <v>210</v>
      </c>
      <c r="E68" s="7">
        <f>E$53+($E$112-$E$53)/($B$112-$B$53)*(B68-$B$53)</f>
        <v>139.51724137931035</v>
      </c>
      <c r="F68">
        <f t="shared" si="18"/>
        <v>139.51724137931035</v>
      </c>
      <c r="G68" s="5"/>
      <c r="H68" s="1"/>
    </row>
    <row r="69" spans="2:8">
      <c r="B69">
        <f t="shared" si="15"/>
        <v>-135</v>
      </c>
      <c r="C69">
        <f t="shared" si="16"/>
        <v>216</v>
      </c>
      <c r="E69" s="7">
        <f>E$53+($E$112-$E$53)/($B$112-$B$53)*(B69-$B$53)</f>
        <v>142.55172413793105</v>
      </c>
      <c r="F69">
        <f t="shared" si="18"/>
        <v>142.55172413793105</v>
      </c>
      <c r="G69" s="5"/>
      <c r="H69" s="1"/>
    </row>
    <row r="70" spans="2:8">
      <c r="B70">
        <f t="shared" si="15"/>
        <v>-125</v>
      </c>
      <c r="C70">
        <f t="shared" ref="C70:C79" si="19">C71-($C$45*(B70-B69))</f>
        <v>222</v>
      </c>
      <c r="E70" s="7">
        <f>E$53+($E$112-$E$53)/($B$112-$B$53)*(B70-$B$53)</f>
        <v>145.58620689655172</v>
      </c>
      <c r="F70">
        <f t="shared" si="18"/>
        <v>145.58620689655172</v>
      </c>
      <c r="G70" s="5"/>
      <c r="H70" s="1"/>
    </row>
    <row r="71" spans="2:8">
      <c r="B71">
        <f t="shared" si="15"/>
        <v>-115</v>
      </c>
      <c r="C71">
        <f t="shared" si="19"/>
        <v>228</v>
      </c>
      <c r="E71" s="7">
        <f>E$53+($E$112-$E$53)/($B$112-$B$53)*(B71-$B$53)</f>
        <v>148.62068965517241</v>
      </c>
      <c r="F71">
        <f t="shared" si="18"/>
        <v>148.62068965517241</v>
      </c>
      <c r="G71" s="5"/>
      <c r="H71" s="1"/>
    </row>
    <row r="72" spans="2:8">
      <c r="B72">
        <f t="shared" si="15"/>
        <v>-105</v>
      </c>
      <c r="C72">
        <f t="shared" si="19"/>
        <v>234</v>
      </c>
      <c r="E72" s="7">
        <f>E$53+($E$112-$E$53)/($B$112-$B$53)*(B72-$B$53)</f>
        <v>151.65517241379311</v>
      </c>
      <c r="F72">
        <f t="shared" si="18"/>
        <v>151.65517241379311</v>
      </c>
    </row>
    <row r="73" spans="2:8">
      <c r="B73">
        <f t="shared" si="15"/>
        <v>-95</v>
      </c>
      <c r="C73">
        <f t="shared" si="19"/>
        <v>240</v>
      </c>
      <c r="E73" s="7">
        <f>E$53+($E$112-$E$53)/($B$112-$B$53)*(B73-$B$53)</f>
        <v>154.68965517241378</v>
      </c>
      <c r="F73">
        <f t="shared" si="18"/>
        <v>154.68965517241378</v>
      </c>
    </row>
    <row r="74" spans="2:8">
      <c r="B74">
        <f t="shared" si="15"/>
        <v>-85</v>
      </c>
      <c r="C74">
        <f t="shared" si="19"/>
        <v>246</v>
      </c>
      <c r="E74" s="7">
        <f>E$53+($E$112-$E$53)/($B$112-$B$53)*(B74-$B$53)</f>
        <v>157.72413793103448</v>
      </c>
      <c r="F74">
        <f t="shared" si="18"/>
        <v>157.72413793103448</v>
      </c>
    </row>
    <row r="75" spans="2:8">
      <c r="B75">
        <f t="shared" si="15"/>
        <v>-75</v>
      </c>
      <c r="C75">
        <f t="shared" si="19"/>
        <v>252</v>
      </c>
      <c r="E75" s="7">
        <f>E$53+($E$112-$E$53)/($B$112-$B$53)*(B75-$B$53)</f>
        <v>160.75862068965517</v>
      </c>
      <c r="F75">
        <f t="shared" si="18"/>
        <v>160.75862068965517</v>
      </c>
    </row>
    <row r="76" spans="2:8">
      <c r="B76">
        <f t="shared" si="15"/>
        <v>-65</v>
      </c>
      <c r="C76">
        <f t="shared" si="19"/>
        <v>258</v>
      </c>
      <c r="E76" s="7">
        <f>E$53+($E$112-$E$53)/($B$112-$B$53)*(B76-$B$53)</f>
        <v>163.79310344827587</v>
      </c>
      <c r="F76">
        <f t="shared" si="18"/>
        <v>163.79310344827587</v>
      </c>
    </row>
    <row r="77" spans="2:8">
      <c r="B77">
        <f t="shared" si="15"/>
        <v>-55</v>
      </c>
      <c r="C77">
        <f t="shared" si="19"/>
        <v>264</v>
      </c>
      <c r="E77" s="7">
        <f>E$53+($E$112-$E$53)/($B$112-$B$53)*(B77-$B$53)</f>
        <v>166.82758620689657</v>
      </c>
      <c r="F77">
        <f t="shared" si="18"/>
        <v>166.82758620689657</v>
      </c>
    </row>
    <row r="78" spans="2:8">
      <c r="B78">
        <f t="shared" si="15"/>
        <v>-45</v>
      </c>
      <c r="C78">
        <f t="shared" si="19"/>
        <v>270</v>
      </c>
      <c r="E78" s="7">
        <f>E$53+($E$112-$E$53)/($B$112-$B$53)*(B78-$B$53)</f>
        <v>169.86206896551724</v>
      </c>
      <c r="F78">
        <f t="shared" si="18"/>
        <v>169.86206896551724</v>
      </c>
    </row>
    <row r="79" spans="2:8">
      <c r="B79">
        <f t="shared" si="15"/>
        <v>-35</v>
      </c>
      <c r="C79">
        <f t="shared" si="19"/>
        <v>276</v>
      </c>
      <c r="E79" s="7">
        <f>E$53+($E$112-$E$53)/($B$112-$B$53)*(B79-$B$53)</f>
        <v>172.89655172413794</v>
      </c>
      <c r="F79">
        <f t="shared" si="18"/>
        <v>172.89655172413794</v>
      </c>
    </row>
    <row r="80" spans="2:8">
      <c r="B80">
        <f t="shared" si="15"/>
        <v>-25</v>
      </c>
      <c r="C80">
        <f t="shared" ref="C80:C86" si="20">C81-($C$45*(B80-B79))</f>
        <v>282</v>
      </c>
      <c r="E80" s="7">
        <f>E$53+($E$112-$E$53)/($B$112-$B$53)*(B80-$B$53)</f>
        <v>175.93103448275861</v>
      </c>
      <c r="F80">
        <f t="shared" si="18"/>
        <v>175.93103448275861</v>
      </c>
    </row>
    <row r="81" spans="1:6">
      <c r="B81">
        <f t="shared" si="15"/>
        <v>-15</v>
      </c>
      <c r="C81">
        <f t="shared" si="20"/>
        <v>288</v>
      </c>
      <c r="E81" s="7">
        <f>E$53+($E$112-$E$53)/($B$112-$B$53)*(B81-$B$53)</f>
        <v>178.9655172413793</v>
      </c>
      <c r="F81">
        <f t="shared" si="18"/>
        <v>178.9655172413793</v>
      </c>
    </row>
    <row r="82" spans="1:6">
      <c r="B82">
        <f t="shared" si="15"/>
        <v>-5</v>
      </c>
      <c r="C82">
        <f t="shared" si="20"/>
        <v>294</v>
      </c>
      <c r="E82" s="7">
        <f>E$53+($E$112-$E$53)/($B$112-$B$53)*(B82-$B$53)</f>
        <v>182</v>
      </c>
      <c r="F82">
        <f t="shared" si="18"/>
        <v>182</v>
      </c>
    </row>
    <row r="83" spans="1:6">
      <c r="B83">
        <f t="shared" si="15"/>
        <v>5</v>
      </c>
      <c r="C83">
        <f t="shared" si="20"/>
        <v>300</v>
      </c>
      <c r="E83" s="7">
        <f>E$53+($E$112-$E$53)/($B$112-$B$53)*(B83-$B$53)</f>
        <v>185.0344827586207</v>
      </c>
      <c r="F83">
        <f t="shared" si="18"/>
        <v>185.0344827586207</v>
      </c>
    </row>
    <row r="84" spans="1:6">
      <c r="B84">
        <f t="shared" si="15"/>
        <v>15</v>
      </c>
      <c r="C84">
        <f t="shared" si="20"/>
        <v>306</v>
      </c>
      <c r="E84" s="7">
        <f>E$53+($E$112-$E$53)/($B$112-$B$53)*(B84-$B$53)</f>
        <v>188.06896551724139</v>
      </c>
      <c r="F84">
        <f t="shared" si="18"/>
        <v>188.06896551724139</v>
      </c>
    </row>
    <row r="85" spans="1:6">
      <c r="B85">
        <f t="shared" si="15"/>
        <v>25</v>
      </c>
      <c r="C85">
        <f t="shared" si="20"/>
        <v>312</v>
      </c>
      <c r="E85" s="7">
        <f>E$53+($E$112-$E$53)/($B$112-$B$53)*(B85-$B$53)</f>
        <v>191.10344827586206</v>
      </c>
      <c r="F85">
        <f t="shared" si="18"/>
        <v>191.10344827586206</v>
      </c>
    </row>
    <row r="86" spans="1:6">
      <c r="B86">
        <f t="shared" si="15"/>
        <v>35</v>
      </c>
      <c r="C86">
        <f t="shared" si="20"/>
        <v>318</v>
      </c>
      <c r="E86" s="7">
        <f>E$53+($E$112-$E$53)/($B$112-$B$53)*(B86-$B$53)</f>
        <v>194.13793103448276</v>
      </c>
      <c r="F86">
        <f t="shared" si="18"/>
        <v>194.13793103448276</v>
      </c>
    </row>
    <row r="87" spans="1:6">
      <c r="B87">
        <f>B88-10</f>
        <v>45</v>
      </c>
      <c r="C87">
        <f>C88-($C$45*(B87-B86))</f>
        <v>324</v>
      </c>
      <c r="E87" s="7">
        <f>E$53+($E$112-$E$53)/($B$112-$B$53)*(B87-$B$53)</f>
        <v>197.17241379310343</v>
      </c>
      <c r="F87">
        <f t="shared" si="18"/>
        <v>197.17241379310343</v>
      </c>
    </row>
    <row r="88" spans="1:6">
      <c r="A88" t="s">
        <v>23</v>
      </c>
      <c r="B88" s="3">
        <v>55</v>
      </c>
      <c r="C88" s="3">
        <f>C44</f>
        <v>330</v>
      </c>
      <c r="E88" s="7">
        <f>E$53+($E$112-$E$53)/($B$112-$B$53)*(B88-$B$53)</f>
        <v>200.20689655172413</v>
      </c>
      <c r="F88">
        <f t="shared" si="18"/>
        <v>200.20689655172413</v>
      </c>
    </row>
    <row r="89" spans="1:6">
      <c r="B89">
        <f t="shared" ref="B89:B90" si="21">B88+5</f>
        <v>60</v>
      </c>
      <c r="C89">
        <f t="shared" ref="C89:C111" si="22">C88+($C$45*(B89-B88))</f>
        <v>333</v>
      </c>
      <c r="E89" s="7">
        <f>E$53+($E$112-$E$53)/($B$112-$B$53)*(B89-$B$53)</f>
        <v>201.72413793103448</v>
      </c>
      <c r="F89">
        <f t="shared" si="18"/>
        <v>201.72413793103448</v>
      </c>
    </row>
    <row r="90" spans="1:6">
      <c r="B90">
        <f t="shared" si="21"/>
        <v>65</v>
      </c>
      <c r="C90">
        <f t="shared" si="22"/>
        <v>336</v>
      </c>
      <c r="E90" s="7">
        <f>E$53+($E$112-$E$53)/($B$112-$B$53)*(B90-$B$53)</f>
        <v>203.24137931034483</v>
      </c>
      <c r="F90">
        <f t="shared" si="18"/>
        <v>203.24137931034483</v>
      </c>
    </row>
    <row r="91" spans="1:6">
      <c r="A91" t="s">
        <v>24</v>
      </c>
      <c r="B91" s="9">
        <f>B90+10</f>
        <v>75</v>
      </c>
      <c r="C91" s="9">
        <f t="shared" si="22"/>
        <v>342</v>
      </c>
      <c r="D91" s="9"/>
      <c r="E91" s="10">
        <f>E$53+($E$112-$E$53)/($B$112-$B$53)*(B91-$B$53)</f>
        <v>206.27586206896552</v>
      </c>
      <c r="F91">
        <f t="shared" si="18"/>
        <v>206.27586206896552</v>
      </c>
    </row>
    <row r="92" spans="1:6">
      <c r="B92">
        <f t="shared" ref="B92:B112" si="23">B91+10</f>
        <v>85</v>
      </c>
      <c r="C92">
        <f t="shared" si="22"/>
        <v>348</v>
      </c>
      <c r="E92" s="7">
        <f>E$53+($E$112-$E$53)/($B$112-$B$53)*(B92-$B$53)</f>
        <v>209.31034482758622</v>
      </c>
      <c r="F92">
        <f t="shared" si="18"/>
        <v>209.31034482758622</v>
      </c>
    </row>
    <row r="93" spans="1:6">
      <c r="B93">
        <f t="shared" si="23"/>
        <v>95</v>
      </c>
      <c r="C93">
        <f t="shared" si="22"/>
        <v>354</v>
      </c>
      <c r="E93" s="7">
        <f>E$53+($E$112-$E$53)/($B$112-$B$53)*(B93-$B$53)</f>
        <v>212.34482758620689</v>
      </c>
      <c r="F93">
        <f t="shared" si="18"/>
        <v>212.34482758620689</v>
      </c>
    </row>
    <row r="94" spans="1:6">
      <c r="B94">
        <f t="shared" si="23"/>
        <v>105</v>
      </c>
      <c r="C94">
        <f t="shared" si="22"/>
        <v>360</v>
      </c>
      <c r="E94" s="7">
        <f>E$53+($E$112-$E$53)/($B$112-$B$53)*(B94-$B$53)</f>
        <v>215.37931034482759</v>
      </c>
      <c r="F94">
        <f t="shared" si="18"/>
        <v>215.37931034482759</v>
      </c>
    </row>
    <row r="95" spans="1:6">
      <c r="B95">
        <f t="shared" si="23"/>
        <v>115</v>
      </c>
      <c r="C95">
        <f t="shared" si="22"/>
        <v>366</v>
      </c>
      <c r="E95" s="7">
        <f>E$53+($E$112-$E$53)/($B$112-$B$53)*(B95-$B$53)</f>
        <v>218.41379310344826</v>
      </c>
      <c r="F95">
        <f t="shared" si="18"/>
        <v>218.41379310344826</v>
      </c>
    </row>
    <row r="96" spans="1:6">
      <c r="B96">
        <f t="shared" si="23"/>
        <v>125</v>
      </c>
      <c r="C96">
        <f t="shared" si="22"/>
        <v>372</v>
      </c>
      <c r="E96" s="7">
        <f>E$53+($E$112-$E$53)/($B$112-$B$53)*(B96-$B$53)</f>
        <v>221.44827586206895</v>
      </c>
      <c r="F96">
        <f t="shared" si="18"/>
        <v>221.44827586206895</v>
      </c>
    </row>
    <row r="97" spans="2:7">
      <c r="B97">
        <f t="shared" si="23"/>
        <v>135</v>
      </c>
      <c r="C97">
        <f t="shared" si="22"/>
        <v>378</v>
      </c>
      <c r="E97" s="7">
        <f>E$53+($E$112-$E$53)/($B$112-$B$53)*(B97-$B$53)</f>
        <v>224.48275862068965</v>
      </c>
      <c r="F97">
        <f t="shared" si="18"/>
        <v>224.48275862068965</v>
      </c>
    </row>
    <row r="98" spans="2:7">
      <c r="B98">
        <f t="shared" si="23"/>
        <v>145</v>
      </c>
      <c r="C98">
        <f t="shared" si="22"/>
        <v>384</v>
      </c>
      <c r="E98" s="7">
        <f>E$53+($E$112-$E$53)/($B$112-$B$53)*(B98-$B$53)</f>
        <v>227.51724137931035</v>
      </c>
      <c r="F98">
        <f t="shared" si="18"/>
        <v>227.51724137931035</v>
      </c>
    </row>
    <row r="99" spans="2:7">
      <c r="B99">
        <f t="shared" si="23"/>
        <v>155</v>
      </c>
      <c r="C99">
        <f t="shared" si="22"/>
        <v>390</v>
      </c>
      <c r="E99" s="7">
        <f>E$53+($E$112-$E$53)/($B$112-$B$53)*(B99-$B$53)</f>
        <v>230.55172413793105</v>
      </c>
      <c r="F99">
        <f t="shared" si="18"/>
        <v>230.55172413793105</v>
      </c>
    </row>
    <row r="100" spans="2:7">
      <c r="B100">
        <f t="shared" si="23"/>
        <v>165</v>
      </c>
      <c r="C100">
        <f t="shared" si="22"/>
        <v>396</v>
      </c>
      <c r="E100" s="7">
        <f>E$53+($E$112-$E$53)/($B$112-$B$53)*(B100-$B$53)</f>
        <v>233.58620689655172</v>
      </c>
      <c r="F100">
        <f t="shared" si="18"/>
        <v>233.58620689655172</v>
      </c>
    </row>
    <row r="101" spans="2:7">
      <c r="B101">
        <f t="shared" si="23"/>
        <v>175</v>
      </c>
      <c r="C101">
        <f t="shared" si="22"/>
        <v>402</v>
      </c>
      <c r="E101" s="7">
        <f>E$53+($E$112-$E$53)/($B$112-$B$53)*(B101-$B$53)</f>
        <v>236.62068965517241</v>
      </c>
      <c r="F101">
        <f t="shared" si="18"/>
        <v>236.62068965517241</v>
      </c>
    </row>
    <row r="102" spans="2:7">
      <c r="B102">
        <f t="shared" si="23"/>
        <v>185</v>
      </c>
      <c r="C102">
        <f t="shared" si="22"/>
        <v>408</v>
      </c>
      <c r="E102" s="7">
        <f>E$53+($E$112-$E$53)/($B$112-$B$53)*(B102-$B$53)</f>
        <v>239.65517241379311</v>
      </c>
      <c r="F102">
        <f t="shared" si="18"/>
        <v>239.65517241379311</v>
      </c>
    </row>
    <row r="103" spans="2:7">
      <c r="B103">
        <f t="shared" si="23"/>
        <v>195</v>
      </c>
      <c r="C103">
        <f t="shared" si="22"/>
        <v>414</v>
      </c>
      <c r="E103" s="7">
        <f>E$53+($E$112-$E$53)/($B$112-$B$53)*(B103-$B$53)</f>
        <v>242.68965517241378</v>
      </c>
      <c r="F103">
        <f t="shared" si="18"/>
        <v>242.68965517241378</v>
      </c>
    </row>
    <row r="104" spans="2:7">
      <c r="B104">
        <f t="shared" si="23"/>
        <v>205</v>
      </c>
      <c r="C104">
        <f t="shared" si="22"/>
        <v>420</v>
      </c>
      <c r="E104" s="7">
        <f>E$53+($E$112-$E$53)/($B$112-$B$53)*(B104-$B$53)</f>
        <v>245.72413793103448</v>
      </c>
      <c r="F104">
        <f t="shared" si="18"/>
        <v>245.72413793103448</v>
      </c>
      <c r="G104">
        <f>F44</f>
        <v>140</v>
      </c>
    </row>
    <row r="105" spans="2:7">
      <c r="B105">
        <f t="shared" si="23"/>
        <v>215</v>
      </c>
      <c r="C105">
        <f t="shared" si="22"/>
        <v>426</v>
      </c>
      <c r="E105" s="7">
        <f>E$53+($E$112-$E$53)/($B$112-$B$53)*(B105-$B$53)</f>
        <v>248.75862068965517</v>
      </c>
      <c r="F105">
        <f t="shared" si="18"/>
        <v>248.75862068965517</v>
      </c>
    </row>
    <row r="106" spans="2:7">
      <c r="B106">
        <f t="shared" si="23"/>
        <v>225</v>
      </c>
      <c r="C106">
        <f t="shared" si="22"/>
        <v>432</v>
      </c>
      <c r="E106" s="7">
        <f>E$53+($E$112-$E$53)/($B$112-$B$53)*(B106-$B$53)</f>
        <v>251.79310344827587</v>
      </c>
      <c r="F106">
        <f t="shared" si="18"/>
        <v>251.79310344827587</v>
      </c>
    </row>
    <row r="107" spans="2:7">
      <c r="B107">
        <f t="shared" si="23"/>
        <v>235</v>
      </c>
      <c r="C107">
        <f t="shared" si="22"/>
        <v>438</v>
      </c>
      <c r="E107" s="7">
        <f>E$53+($E$112-$E$53)/($B$112-$B$53)*(B107-$B$53)</f>
        <v>254.82758620689654</v>
      </c>
      <c r="F107">
        <f t="shared" si="18"/>
        <v>254.82758620689654</v>
      </c>
    </row>
    <row r="108" spans="2:7">
      <c r="B108">
        <f t="shared" si="23"/>
        <v>245</v>
      </c>
      <c r="C108">
        <f t="shared" si="22"/>
        <v>444</v>
      </c>
      <c r="E108" s="7">
        <f>E$53+($E$112-$E$53)/($B$112-$B$53)*(B108-$B$53)</f>
        <v>257.86206896551721</v>
      </c>
      <c r="F108">
        <f t="shared" si="18"/>
        <v>257.86206896551721</v>
      </c>
    </row>
    <row r="109" spans="2:7">
      <c r="B109">
        <f t="shared" si="23"/>
        <v>255</v>
      </c>
      <c r="C109">
        <f t="shared" si="22"/>
        <v>450</v>
      </c>
      <c r="E109" s="7">
        <f>E$53+($E$112-$E$53)/($B$112-$B$53)*(B109-$B$53)</f>
        <v>260.89655172413791</v>
      </c>
      <c r="F109">
        <f t="shared" si="18"/>
        <v>260.89655172413791</v>
      </c>
    </row>
    <row r="110" spans="2:7">
      <c r="B110">
        <f t="shared" si="23"/>
        <v>265</v>
      </c>
      <c r="C110">
        <f t="shared" si="22"/>
        <v>456</v>
      </c>
      <c r="E110" s="7">
        <f>E$53+($E$112-$E$53)/($B$112-$B$53)*(B110-$B$53)</f>
        <v>263.93103448275861</v>
      </c>
      <c r="F110">
        <f t="shared" si="18"/>
        <v>263.93103448275861</v>
      </c>
    </row>
    <row r="111" spans="2:7">
      <c r="B111">
        <f t="shared" si="23"/>
        <v>275</v>
      </c>
      <c r="C111">
        <f t="shared" si="22"/>
        <v>462</v>
      </c>
      <c r="E111" s="7">
        <f>E$53+($E$112-$E$53)/($B$112-$B$53)*(B111-$B$53)</f>
        <v>266.9655172413793</v>
      </c>
      <c r="F111">
        <f t="shared" si="18"/>
        <v>266.9655172413793</v>
      </c>
    </row>
    <row r="112" spans="2:7">
      <c r="B112">
        <f t="shared" si="23"/>
        <v>285</v>
      </c>
      <c r="C112" s="9">
        <f t="shared" ref="C112" si="24">C111+($C$45*(B112-B111))</f>
        <v>468</v>
      </c>
      <c r="E112" s="7">
        <v>270</v>
      </c>
      <c r="F112">
        <f t="shared" si="18"/>
        <v>270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Primarschule Dürnten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Blatt Primar Blatt</dc:creator>
  <cp:lastModifiedBy>Blatt Primar Blatt</cp:lastModifiedBy>
  <cp:lastPrinted>2013-03-31T09:36:34Z</cp:lastPrinted>
  <dcterms:created xsi:type="dcterms:W3CDTF">2013-03-28T09:04:49Z</dcterms:created>
  <dcterms:modified xsi:type="dcterms:W3CDTF">2013-03-31T10:27:35Z</dcterms:modified>
</cp:coreProperties>
</file>