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Elektronik/ AVR/ AVR_Programme/H0_Decoder_A85 (201129)/"/>
    </mc:Choice>
  </mc:AlternateContent>
  <xr:revisionPtr revIDLastSave="0" documentId="13_ncr:1_{0AEFE027-D2A3-8F4C-9DFC-E56BCFD7B34A}" xr6:coauthVersionLast="36" xr6:coauthVersionMax="36" xr10:uidLastSave="{00000000-0000-0000-0000-000000000000}"/>
  <bookViews>
    <workbookView xWindow="340" yWindow="460" windowWidth="25600" windowHeight="15540" xr2:uid="{8671D891-1113-E44C-A35B-D7161A09C855}"/>
  </bookViews>
  <sheets>
    <sheet name="Diese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K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Q19" i="1" s="1"/>
  <c r="R19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J6" i="1"/>
  <c r="K6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E6" i="1"/>
  <c r="E7" i="1"/>
  <c r="E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Q17" i="1" l="1"/>
  <c r="R17" i="1" s="1"/>
  <c r="Q13" i="1"/>
  <c r="R13" i="1" s="1"/>
  <c r="Q9" i="1"/>
  <c r="R9" i="1" s="1"/>
  <c r="Q16" i="1"/>
  <c r="R16" i="1" s="1"/>
  <c r="Q12" i="1"/>
  <c r="R12" i="1" s="1"/>
  <c r="Q8" i="1"/>
  <c r="R8" i="1" s="1"/>
  <c r="Q15" i="1"/>
  <c r="R15" i="1" s="1"/>
  <c r="Q11" i="1"/>
  <c r="R11" i="1" s="1"/>
  <c r="Q7" i="1"/>
  <c r="R7" i="1" s="1"/>
  <c r="Q18" i="1"/>
  <c r="R18" i="1" s="1"/>
  <c r="Q14" i="1"/>
  <c r="R14" i="1" s="1"/>
  <c r="Q10" i="1"/>
  <c r="R10" i="1" s="1"/>
  <c r="Q6" i="1"/>
  <c r="R6" i="1" s="1"/>
  <c r="T6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  <c r="E8" i="1"/>
  <c r="E10" i="1"/>
  <c r="E11" i="1"/>
  <c r="E12" i="1"/>
  <c r="E13" i="1"/>
  <c r="E14" i="1"/>
  <c r="E15" i="1"/>
  <c r="E16" i="1"/>
  <c r="E17" i="1"/>
  <c r="E18" i="1"/>
  <c r="E19" i="1"/>
  <c r="T7" i="1" l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5" i="1"/>
  <c r="F5" i="1"/>
  <c r="F6" i="1" s="1"/>
  <c r="F7" i="1" s="1"/>
  <c r="F8" i="1" s="1"/>
  <c r="T19" i="1" l="1"/>
  <c r="T20" i="1" s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5" i="1"/>
  <c r="AC5" i="1" s="1"/>
  <c r="B5" i="1"/>
  <c r="C5" i="1" s="1"/>
  <c r="C6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6" i="1"/>
  <c r="AC6" i="1" l="1"/>
  <c r="AC7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AC8" i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3" i="1" s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S5" i="1"/>
  <c r="Q5" i="1" s="1"/>
</calcChain>
</file>

<file path=xl/sharedStrings.xml><?xml version="1.0" encoding="utf-8"?>
<sst xmlns="http://schemas.openxmlformats.org/spreadsheetml/2006/main" count="17" uniqueCount="14">
  <si>
    <t>speedlookup</t>
  </si>
  <si>
    <t>SPEEDFAKTOR</t>
  </si>
  <si>
    <t>speedcode</t>
  </si>
  <si>
    <t>raw</t>
  </si>
  <si>
    <t>log</t>
  </si>
  <si>
    <t>MAXSPEED</t>
  </si>
  <si>
    <t>logspeed</t>
  </si>
  <si>
    <t>array:</t>
  </si>
  <si>
    <t>lin</t>
  </si>
  <si>
    <t>offset0</t>
  </si>
  <si>
    <t>a</t>
  </si>
  <si>
    <t>b</t>
  </si>
  <si>
    <t>y</t>
  </si>
  <si>
    <t>quadrat.Gl.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</si>
</sst>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 applyFill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Diesel!$AA$3</c:f>
              <c:strCache>
                <c:ptCount val="1"/>
                <c:pt idx="0">
                  <c:v>logspeed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Diesel!$AA$5:$AA$19</c:f>
              <c:numCache>
                <c:formatCode>0</c:formatCode>
                <c:ptCount val="15"/>
                <c:pt idx="0">
                  <c:v>0</c:v>
                </c:pt>
                <c:pt idx="1">
                  <c:v>25.595802480981543</c:v>
                </c:pt>
                <c:pt idx="2">
                  <c:v>40.568387108221287</c:v>
                </c:pt>
                <c:pt idx="3">
                  <c:v>51.191604961963087</c:v>
                </c:pt>
                <c:pt idx="4">
                  <c:v>59.431612891778705</c:v>
                </c:pt>
                <c:pt idx="5">
                  <c:v>66.164189589202834</c:v>
                </c:pt>
                <c:pt idx="6">
                  <c:v>71.856502078997778</c:v>
                </c:pt>
                <c:pt idx="7">
                  <c:v>76.787407442944627</c:v>
                </c:pt>
                <c:pt idx="8">
                  <c:v>81.136774216442575</c:v>
                </c:pt>
                <c:pt idx="9">
                  <c:v>85.027415372760245</c:v>
                </c:pt>
                <c:pt idx="10">
                  <c:v>88.546928407102556</c:v>
                </c:pt>
                <c:pt idx="11">
                  <c:v>91.759992070184381</c:v>
                </c:pt>
                <c:pt idx="12">
                  <c:v>94.71572411831842</c:v>
                </c:pt>
                <c:pt idx="13">
                  <c:v>97.452304559979325</c:v>
                </c:pt>
                <c:pt idx="1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B-8E45-AAC6-5C94C2A3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26239"/>
        <c:axId val="400200191"/>
      </c:scatterChart>
      <c:valAx>
        <c:axId val="37082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200191"/>
        <c:crosses val="autoZero"/>
        <c:crossBetween val="midCat"/>
      </c:valAx>
      <c:valAx>
        <c:axId val="400200191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82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Diesel!$Y$3</c:f>
              <c:strCache>
                <c:ptCount val="1"/>
                <c:pt idx="0">
                  <c:v>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Diesel!$Y$5:$Y$19</c:f>
              <c:numCache>
                <c:formatCode>0.000</c:formatCode>
                <c:ptCount val="15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F-D641-848C-1FA53DD81434}"/>
            </c:ext>
          </c:extLst>
        </c:ser>
        <c:ser>
          <c:idx val="1"/>
          <c:order val="1"/>
          <c:tx>
            <c:strRef>
              <c:f>Diesel!$Z$3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Diesel!$Z$5:$Z$19</c:f>
              <c:numCache>
                <c:formatCode>0.000</c:formatCode>
                <c:ptCount val="15"/>
                <c:pt idx="0">
                  <c:v>0</c:v>
                </c:pt>
                <c:pt idx="1">
                  <c:v>0.1505149978319906</c:v>
                </c:pt>
                <c:pt idx="2">
                  <c:v>0.23856062735983122</c:v>
                </c:pt>
                <c:pt idx="3">
                  <c:v>0.3010299956639812</c:v>
                </c:pt>
                <c:pt idx="4">
                  <c:v>0.34948500216800943</c:v>
                </c:pt>
                <c:pt idx="5">
                  <c:v>0.38907562519182182</c:v>
                </c:pt>
                <c:pt idx="6">
                  <c:v>0.42254902000712841</c:v>
                </c:pt>
                <c:pt idx="7">
                  <c:v>0.45154499349597177</c:v>
                </c:pt>
                <c:pt idx="8">
                  <c:v>0.47712125471966244</c:v>
                </c:pt>
                <c:pt idx="9">
                  <c:v>0.5</c:v>
                </c:pt>
                <c:pt idx="10">
                  <c:v>0.52069634257911257</c:v>
                </c:pt>
                <c:pt idx="11">
                  <c:v>0.53959062302381244</c:v>
                </c:pt>
                <c:pt idx="12">
                  <c:v>0.55697167615341836</c:v>
                </c:pt>
                <c:pt idx="13">
                  <c:v>0.57306401783911898</c:v>
                </c:pt>
                <c:pt idx="14">
                  <c:v>0.58804562952784067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6-574D-AA8B-CDC0821D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03423"/>
        <c:axId val="368580271"/>
      </c:scatterChart>
      <c:valAx>
        <c:axId val="36840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80271"/>
        <c:crosses val="autoZero"/>
        <c:crossBetween val="midCat"/>
      </c:valAx>
      <c:valAx>
        <c:axId val="368580271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4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Diesel!$B$3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Diesel!$B$5:$B$19</c:f>
              <c:numCache>
                <c:formatCode>General</c:formatCode>
                <c:ptCount val="15"/>
                <c:pt idx="0">
                  <c:v>0</c:v>
                </c:pt>
                <c:pt idx="1">
                  <c:v>14</c:v>
                </c:pt>
                <c:pt idx="2">
                  <c:v>28</c:v>
                </c:pt>
                <c:pt idx="3">
                  <c:v>42</c:v>
                </c:pt>
                <c:pt idx="4">
                  <c:v>56</c:v>
                </c:pt>
                <c:pt idx="5">
                  <c:v>70</c:v>
                </c:pt>
                <c:pt idx="6">
                  <c:v>84</c:v>
                </c:pt>
                <c:pt idx="7">
                  <c:v>98</c:v>
                </c:pt>
                <c:pt idx="8">
                  <c:v>112</c:v>
                </c:pt>
                <c:pt idx="9">
                  <c:v>126</c:v>
                </c:pt>
                <c:pt idx="10">
                  <c:v>140</c:v>
                </c:pt>
                <c:pt idx="11">
                  <c:v>154</c:v>
                </c:pt>
                <c:pt idx="12">
                  <c:v>168</c:v>
                </c:pt>
                <c:pt idx="13">
                  <c:v>182</c:v>
                </c:pt>
                <c:pt idx="14">
                  <c:v>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D-5442-A6E9-EC4CA1E401E6}"/>
            </c:ext>
          </c:extLst>
        </c:ser>
        <c:ser>
          <c:idx val="1"/>
          <c:order val="1"/>
          <c:tx>
            <c:strRef>
              <c:f>Diesel!$C$3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Diesel!$C$5:$C$19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B-A347-9E53-EAD4C67C2898}"/>
            </c:ext>
          </c:extLst>
        </c:ser>
        <c:ser>
          <c:idx val="2"/>
          <c:order val="2"/>
          <c:tx>
            <c:strRef>
              <c:f>Diesel!$E$3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Diesel!$E$5:$E$19</c:f>
              <c:numCache>
                <c:formatCode>0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37</c:v>
                </c:pt>
                <c:pt idx="5">
                  <c:v>41</c:v>
                </c:pt>
                <c:pt idx="6">
                  <c:v>45</c:v>
                </c:pt>
                <c:pt idx="7">
                  <c:v>50</c:v>
                </c:pt>
                <c:pt idx="8">
                  <c:v>54</c:v>
                </c:pt>
                <c:pt idx="9">
                  <c:v>58</c:v>
                </c:pt>
                <c:pt idx="10">
                  <c:v>62</c:v>
                </c:pt>
                <c:pt idx="11">
                  <c:v>67</c:v>
                </c:pt>
                <c:pt idx="12">
                  <c:v>71</c:v>
                </c:pt>
                <c:pt idx="13">
                  <c:v>75</c:v>
                </c:pt>
                <c:pt idx="1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B-A347-9E53-EAD4C67C2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72031"/>
        <c:axId val="365579759"/>
      </c:scatterChart>
      <c:valAx>
        <c:axId val="40077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5579759"/>
        <c:crosses val="autoZero"/>
        <c:crossBetween val="midCat"/>
      </c:valAx>
      <c:valAx>
        <c:axId val="365579759"/>
        <c:scaling>
          <c:orientation val="minMax"/>
          <c:max val="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077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Diesel!$E$3</c:f>
              <c:strCache>
                <c:ptCount val="1"/>
                <c:pt idx="0">
                  <c:v>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Diesel!$D$5:$D$19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Diesel!$E$5:$E$19</c:f>
              <c:numCache>
                <c:formatCode>0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37</c:v>
                </c:pt>
                <c:pt idx="5">
                  <c:v>41</c:v>
                </c:pt>
                <c:pt idx="6">
                  <c:v>45</c:v>
                </c:pt>
                <c:pt idx="7">
                  <c:v>50</c:v>
                </c:pt>
                <c:pt idx="8">
                  <c:v>54</c:v>
                </c:pt>
                <c:pt idx="9">
                  <c:v>58</c:v>
                </c:pt>
                <c:pt idx="10">
                  <c:v>62</c:v>
                </c:pt>
                <c:pt idx="11">
                  <c:v>67</c:v>
                </c:pt>
                <c:pt idx="12">
                  <c:v>71</c:v>
                </c:pt>
                <c:pt idx="13">
                  <c:v>75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5-2147-8510-87F8FB34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5664"/>
        <c:axId val="140945616"/>
      </c:lineChart>
      <c:catAx>
        <c:axId val="648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945616"/>
        <c:crosses val="autoZero"/>
        <c:auto val="1"/>
        <c:lblAlgn val="ctr"/>
        <c:lblOffset val="100"/>
        <c:noMultiLvlLbl val="0"/>
      </c:catAx>
      <c:valAx>
        <c:axId val="1409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Diesel!$J$5:$J$19</c:f>
              <c:numCache>
                <c:formatCode>0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56</c:v>
                </c:pt>
                <c:pt idx="6">
                  <c:v>74</c:v>
                </c:pt>
                <c:pt idx="7">
                  <c:v>96</c:v>
                </c:pt>
                <c:pt idx="8">
                  <c:v>121</c:v>
                </c:pt>
                <c:pt idx="9">
                  <c:v>149</c:v>
                </c:pt>
                <c:pt idx="10">
                  <c:v>180</c:v>
                </c:pt>
                <c:pt idx="11">
                  <c:v>215</c:v>
                </c:pt>
                <c:pt idx="12">
                  <c:v>253</c:v>
                </c:pt>
                <c:pt idx="13">
                  <c:v>295</c:v>
                </c:pt>
                <c:pt idx="1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7-D145-96CB-EA9E13D7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19071"/>
        <c:axId val="500193759"/>
      </c:lineChart>
      <c:catAx>
        <c:axId val="50171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0193759"/>
        <c:crosses val="autoZero"/>
        <c:auto val="1"/>
        <c:lblAlgn val="ctr"/>
        <c:lblOffset val="100"/>
        <c:noMultiLvlLbl val="0"/>
      </c:catAx>
      <c:valAx>
        <c:axId val="5001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71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Diesel!$S$5:$S$19</c:f>
              <c:numCache>
                <c:formatCode>0.0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54</c:v>
                </c:pt>
                <c:pt idx="4">
                  <c:v>92</c:v>
                </c:pt>
                <c:pt idx="5">
                  <c:v>140</c:v>
                </c:pt>
                <c:pt idx="6">
                  <c:v>198</c:v>
                </c:pt>
                <c:pt idx="7">
                  <c:v>266</c:v>
                </c:pt>
                <c:pt idx="8">
                  <c:v>344</c:v>
                </c:pt>
                <c:pt idx="9">
                  <c:v>432</c:v>
                </c:pt>
                <c:pt idx="10">
                  <c:v>530</c:v>
                </c:pt>
                <c:pt idx="11">
                  <c:v>638</c:v>
                </c:pt>
                <c:pt idx="12">
                  <c:v>756</c:v>
                </c:pt>
                <c:pt idx="13">
                  <c:v>884</c:v>
                </c:pt>
                <c:pt idx="14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0045-8E58-D8BA8D98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02751"/>
        <c:axId val="533909455"/>
      </c:lineChart>
      <c:catAx>
        <c:axId val="53380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909455"/>
        <c:crosses val="autoZero"/>
        <c:auto val="1"/>
        <c:lblAlgn val="ctr"/>
        <c:lblOffset val="100"/>
        <c:noMultiLvlLbl val="0"/>
      </c:catAx>
      <c:valAx>
        <c:axId val="53390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380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Diesel!$Q$4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Diesel!$P$5:$P$19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Diesel!$Q$5:$Q$19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17</c:v>
                </c:pt>
                <c:pt idx="8">
                  <c:v>22</c:v>
                </c:pt>
                <c:pt idx="9">
                  <c:v>27</c:v>
                </c:pt>
                <c:pt idx="10">
                  <c:v>34</c:v>
                </c:pt>
                <c:pt idx="11">
                  <c:v>41</c:v>
                </c:pt>
                <c:pt idx="12">
                  <c:v>48</c:v>
                </c:pt>
                <c:pt idx="13">
                  <c:v>56</c:v>
                </c:pt>
                <c:pt idx="1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E-D344-A90A-29997F97597D}"/>
            </c:ext>
          </c:extLst>
        </c:ser>
        <c:ser>
          <c:idx val="1"/>
          <c:order val="1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Diesel!$P$5:$P$19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Diesel!$R$5:$R$19</c:f>
              <c:numCache>
                <c:formatCode>General</c:formatCode>
                <c:ptCount val="15"/>
                <c:pt idx="0">
                  <c:v>0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37</c:v>
                </c:pt>
                <c:pt idx="9">
                  <c:v>42</c:v>
                </c:pt>
                <c:pt idx="10">
                  <c:v>49</c:v>
                </c:pt>
                <c:pt idx="11">
                  <c:v>56</c:v>
                </c:pt>
                <c:pt idx="12">
                  <c:v>63</c:v>
                </c:pt>
                <c:pt idx="13">
                  <c:v>71</c:v>
                </c:pt>
                <c:pt idx="1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EE-D344-A90A-29997F97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09455"/>
        <c:axId val="529743951"/>
      </c:scatterChart>
      <c:valAx>
        <c:axId val="53510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743951"/>
        <c:crosses val="autoZero"/>
        <c:crossBetween val="midCat"/>
      </c:valAx>
      <c:valAx>
        <c:axId val="5297439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10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1155700</xdr:colOff>
      <xdr:row>21</xdr:row>
      <xdr:rowOff>0</xdr:rowOff>
    </xdr:from>
    <xdr:to>
      <xdr:col>30</xdr:col>
      <xdr:colOff>723900</xdr:colOff>
      <xdr:row>37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9EBBCF3-9F1D-594E-AA17-8218B5363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393700</xdr:colOff>
      <xdr:row>21</xdr:row>
      <xdr:rowOff>25400</xdr:rowOff>
    </xdr:from>
    <xdr:to>
      <xdr:col>28</xdr:col>
      <xdr:colOff>927100</xdr:colOff>
      <xdr:row>36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2E6700D-E6E5-CC4D-BFBA-0A969C9ED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20</xdr:row>
      <xdr:rowOff>171450</xdr:rowOff>
    </xdr:from>
    <xdr:to>
      <xdr:col>2</xdr:col>
      <xdr:colOff>3536950</xdr:colOff>
      <xdr:row>36</xdr:row>
      <xdr:rowOff>152400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ACC4FE2-F66A-D940-8405-1B8A09662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6350</xdr:colOff>
      <xdr:row>21</xdr:row>
      <xdr:rowOff>0</xdr:rowOff>
    </xdr:from>
    <xdr:to>
      <xdr:col>7</xdr:col>
      <xdr:colOff>806450</xdr:colOff>
      <xdr:row>36</xdr:row>
      <xdr:rowOff>25400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728D960-2B3E-5348-8D48-39F87C4AE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21</xdr:row>
      <xdr:rowOff>12700</xdr:rowOff>
    </xdr:from>
    <xdr:to>
      <xdr:col>12</xdr:col>
      <xdr:colOff>596900</xdr:colOff>
      <xdr:row>34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0AEB9D-E578-5C4F-9273-53B4E64A3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50800</xdr:colOff>
      <xdr:row>38</xdr:row>
      <xdr:rowOff>38100</xdr:rowOff>
    </xdr:from>
    <xdr:to>
      <xdr:col>19</xdr:col>
      <xdr:colOff>152400</xdr:colOff>
      <xdr:row>51</xdr:row>
      <xdr:rowOff>139700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52C2CD-2817-D846-9652-554FEB7D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368300</xdr:colOff>
      <xdr:row>21</xdr:row>
      <xdr:rowOff>177800</xdr:rowOff>
    </xdr:from>
    <xdr:to>
      <xdr:col>19</xdr:col>
      <xdr:colOff>3200400</xdr:colOff>
      <xdr:row>35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6F781FBF-C8B2-9D4A-B3FF-BC7423DBA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ED83-0BAD-F148-A65A-9BAAA13586B5}">
  <dimension ref="A1:AC20"/>
  <sheetViews>
    <sheetView tabSelected="1" topLeftCell="J5" workbookViewId="0">
      <selection activeCell="R4" sqref="R4"/>
    </sheetView>
  </sheetViews>
  <sheetFormatPr baseColWidth="10" defaultRowHeight="16" x14ac:dyDescent="0.2"/>
  <cols>
    <col min="3" max="3" width="55.1640625" customWidth="1"/>
    <col min="4" max="4" width="8.6640625" customWidth="1"/>
    <col min="5" max="5" width="9.83203125" customWidth="1"/>
    <col min="6" max="6" width="20.1640625" customWidth="1"/>
    <col min="7" max="7" width="7" customWidth="1"/>
    <col min="8" max="8" width="43.33203125" customWidth="1"/>
    <col min="9" max="9" width="8.5" customWidth="1"/>
    <col min="10" max="11" width="14.6640625" customWidth="1"/>
    <col min="12" max="12" width="5" customWidth="1"/>
    <col min="13" max="13" width="5.6640625" customWidth="1"/>
    <col min="14" max="14" width="4.33203125" customWidth="1"/>
    <col min="15" max="15" width="47.83203125" customWidth="1"/>
    <col min="16" max="16" width="14.6640625" customWidth="1"/>
    <col min="17" max="17" width="7.6640625" customWidth="1"/>
    <col min="18" max="18" width="8.1640625" customWidth="1"/>
    <col min="19" max="19" width="14.6640625" customWidth="1"/>
    <col min="20" max="20" width="81.83203125" customWidth="1"/>
    <col min="21" max="24" width="16.1640625" customWidth="1"/>
    <col min="27" max="27" width="10.83203125" style="1"/>
    <col min="29" max="29" width="50.5" style="1" customWidth="1"/>
  </cols>
  <sheetData>
    <row r="1" spans="1:29" x14ac:dyDescent="0.2">
      <c r="A1" t="s">
        <v>0</v>
      </c>
      <c r="C1" t="s">
        <v>1</v>
      </c>
      <c r="E1" t="s">
        <v>5</v>
      </c>
      <c r="F1">
        <v>80</v>
      </c>
      <c r="P1" t="s">
        <v>5</v>
      </c>
      <c r="Q1">
        <v>80</v>
      </c>
      <c r="Y1">
        <v>14</v>
      </c>
      <c r="AA1" s="1" t="s">
        <v>5</v>
      </c>
      <c r="AB1">
        <v>100</v>
      </c>
    </row>
    <row r="2" spans="1:29" x14ac:dyDescent="0.2">
      <c r="E2" t="s">
        <v>9</v>
      </c>
      <c r="F2">
        <v>20</v>
      </c>
      <c r="P2" t="s">
        <v>9</v>
      </c>
      <c r="Q2">
        <v>15</v>
      </c>
    </row>
    <row r="3" spans="1:29" x14ac:dyDescent="0.2">
      <c r="A3" t="s">
        <v>2</v>
      </c>
      <c r="B3" t="s">
        <v>3</v>
      </c>
      <c r="E3" t="s">
        <v>8</v>
      </c>
      <c r="P3" t="s">
        <v>13</v>
      </c>
      <c r="Q3" s="6" t="s">
        <v>10</v>
      </c>
      <c r="R3">
        <v>5</v>
      </c>
      <c r="S3" s="6" t="s">
        <v>11</v>
      </c>
      <c r="T3">
        <v>3</v>
      </c>
      <c r="Y3" t="s">
        <v>4</v>
      </c>
      <c r="Z3">
        <v>0.5</v>
      </c>
      <c r="AA3" s="1" t="s">
        <v>6</v>
      </c>
      <c r="AB3" s="1" t="s">
        <v>7</v>
      </c>
      <c r="AC3" s="1" t="str">
        <f>AC19</f>
        <v>0,25,40,51,59,66,71,76,81,85,88,91,94,97,100</v>
      </c>
    </row>
    <row r="4" spans="1:29" x14ac:dyDescent="0.2">
      <c r="K4" s="6"/>
      <c r="M4" s="6"/>
      <c r="Q4" t="s">
        <v>12</v>
      </c>
      <c r="AB4" s="1"/>
    </row>
    <row r="5" spans="1:29" x14ac:dyDescent="0.2">
      <c r="A5">
        <v>0</v>
      </c>
      <c r="B5">
        <f>A5*$Y$1</f>
        <v>0</v>
      </c>
      <c r="C5" t="str">
        <f>C3&amp;B5&amp;","</f>
        <v>0,</v>
      </c>
      <c r="D5">
        <f>A5</f>
        <v>0</v>
      </c>
      <c r="E5" s="1">
        <v>0</v>
      </c>
      <c r="F5" s="1" t="str">
        <f>E5&amp;","</f>
        <v>0,</v>
      </c>
      <c r="I5">
        <f>A5</f>
        <v>0</v>
      </c>
      <c r="J5" s="1">
        <v>0</v>
      </c>
      <c r="K5" s="1" t="str">
        <f>J5&amp;","</f>
        <v>0,</v>
      </c>
      <c r="P5">
        <f>I5</f>
        <v>0</v>
      </c>
      <c r="Q5">
        <f>INT(S5/$S$19*($Q$1-$Q$2))</f>
        <v>0</v>
      </c>
      <c r="R5" s="3">
        <v>0</v>
      </c>
      <c r="S5" s="7">
        <f>$R$3*POWER(P5,2) +$T$3*P5/S$19*$Q$1</f>
        <v>0</v>
      </c>
      <c r="T5" t="str">
        <f>R5&amp;","</f>
        <v>0,</v>
      </c>
      <c r="Y5" s="2">
        <f>LOG(A5+1)</f>
        <v>0</v>
      </c>
      <c r="Z5" s="2">
        <f>$Z$3*LOG(A5+1)</f>
        <v>0</v>
      </c>
      <c r="AA5" s="1">
        <f t="shared" ref="AA5:AA19" si="0">Y5/$Y$19*$AB$1</f>
        <v>0</v>
      </c>
      <c r="AC5" s="1" t="str">
        <f>AA5&amp;","</f>
        <v>0,</v>
      </c>
    </row>
    <row r="6" spans="1:29" x14ac:dyDescent="0.2">
      <c r="A6">
        <v>1</v>
      </c>
      <c r="B6">
        <f>A6*$Y$1</f>
        <v>14</v>
      </c>
      <c r="C6" t="str">
        <f>C5&amp;B6&amp;","</f>
        <v>0,14,</v>
      </c>
      <c r="D6">
        <f t="shared" ref="D6:D19" si="1">A6</f>
        <v>1</v>
      </c>
      <c r="E6" s="1">
        <f t="shared" ref="E6:E19" si="2">INT($F$2+A6/$A$19*($F$1-$F$2))</f>
        <v>24</v>
      </c>
      <c r="F6" s="1" t="str">
        <f>F5&amp;E6&amp;","</f>
        <v>0,24,</v>
      </c>
      <c r="I6">
        <f t="shared" ref="I6:I19" si="3">A6</f>
        <v>1</v>
      </c>
      <c r="J6" s="1">
        <f t="shared" ref="J6:J19" si="4">INT($Q$2+$R$3*I6*I6/($I$19*$I$19)*($Q$1-$Q$2))</f>
        <v>16</v>
      </c>
      <c r="K6" s="1" t="str">
        <f>K5&amp;J6&amp;","</f>
        <v>0,16,</v>
      </c>
      <c r="P6">
        <f t="shared" ref="P6:P19" si="5">I6</f>
        <v>1</v>
      </c>
      <c r="Q6">
        <f t="shared" ref="Q6:Q19" si="6">ROUND(S6/$S$19*($Q$1-$Q$2),0)</f>
        <v>1</v>
      </c>
      <c r="R6" s="3">
        <f t="shared" ref="R6:R19" si="7">$Q$2+Q6</f>
        <v>16</v>
      </c>
      <c r="S6" s="7">
        <f t="shared" ref="S6:S19" si="8">$R$3*POWER(P6,2) +$T$3*P6</f>
        <v>8</v>
      </c>
      <c r="T6" t="str">
        <f>T5&amp;R6&amp;","</f>
        <v>0,16,</v>
      </c>
      <c r="Y6" s="2">
        <f t="shared" ref="Y6:Y19" si="9">LOG(A6+1)</f>
        <v>0.3010299956639812</v>
      </c>
      <c r="Z6" s="2">
        <f t="shared" ref="Z6:Z19" si="10">$Z$3*LOG(A6+1)</f>
        <v>0.1505149978319906</v>
      </c>
      <c r="AA6" s="1">
        <f t="shared" si="0"/>
        <v>25.595802480981543</v>
      </c>
      <c r="AC6" s="1" t="str">
        <f>AC5&amp;INT(AA6)&amp;","</f>
        <v>0,25,</v>
      </c>
    </row>
    <row r="7" spans="1:29" x14ac:dyDescent="0.2">
      <c r="A7">
        <v>2</v>
      </c>
      <c r="B7">
        <f t="shared" ref="B7:B19" si="11">A7*$Y$1</f>
        <v>28</v>
      </c>
      <c r="C7" t="str">
        <f>C6&amp;B7&amp;","</f>
        <v>0,14,28,</v>
      </c>
      <c r="D7">
        <f t="shared" si="1"/>
        <v>2</v>
      </c>
      <c r="E7" s="1">
        <f t="shared" si="2"/>
        <v>28</v>
      </c>
      <c r="F7" s="1" t="str">
        <f t="shared" ref="F7:F18" si="12">F6&amp;E7&amp;","</f>
        <v>0,24,28,</v>
      </c>
      <c r="I7">
        <f t="shared" si="3"/>
        <v>2</v>
      </c>
      <c r="J7" s="1">
        <f t="shared" si="4"/>
        <v>21</v>
      </c>
      <c r="K7" s="1" t="str">
        <f t="shared" ref="K7:K18" si="13">K6&amp;J7&amp;","</f>
        <v>0,16,21,</v>
      </c>
      <c r="P7">
        <f t="shared" si="5"/>
        <v>2</v>
      </c>
      <c r="Q7">
        <f t="shared" si="6"/>
        <v>2</v>
      </c>
      <c r="R7" s="3">
        <f t="shared" si="7"/>
        <v>17</v>
      </c>
      <c r="S7" s="7">
        <f t="shared" si="8"/>
        <v>26</v>
      </c>
      <c r="T7" t="str">
        <f t="shared" ref="T7:T18" si="14">T6&amp;R7&amp;","</f>
        <v>0,16,17,</v>
      </c>
      <c r="Y7" s="2">
        <f t="shared" si="9"/>
        <v>0.47712125471966244</v>
      </c>
      <c r="Z7" s="2">
        <f t="shared" si="10"/>
        <v>0.23856062735983122</v>
      </c>
      <c r="AA7" s="1">
        <f t="shared" si="0"/>
        <v>40.568387108221287</v>
      </c>
      <c r="AC7" s="1" t="str">
        <f t="shared" ref="AC7:AC18" si="15">AC6&amp;INT(AA7)&amp;","</f>
        <v>0,25,40,</v>
      </c>
    </row>
    <row r="8" spans="1:29" x14ac:dyDescent="0.2">
      <c r="A8">
        <v>3</v>
      </c>
      <c r="B8">
        <f t="shared" si="11"/>
        <v>42</v>
      </c>
      <c r="C8" t="str">
        <f t="shared" ref="C8:C18" si="16">C7&amp;B8&amp;","</f>
        <v>0,14,28,42,</v>
      </c>
      <c r="D8">
        <f t="shared" si="1"/>
        <v>3</v>
      </c>
      <c r="E8" s="1">
        <f t="shared" si="2"/>
        <v>32</v>
      </c>
      <c r="F8" s="1" t="str">
        <f t="shared" si="12"/>
        <v>0,24,28,32,</v>
      </c>
      <c r="I8">
        <f t="shared" si="3"/>
        <v>3</v>
      </c>
      <c r="J8" s="1">
        <f t="shared" si="4"/>
        <v>29</v>
      </c>
      <c r="K8" s="1" t="str">
        <f t="shared" si="13"/>
        <v>0,16,21,29,</v>
      </c>
      <c r="P8">
        <f t="shared" si="5"/>
        <v>3</v>
      </c>
      <c r="Q8">
        <f t="shared" si="6"/>
        <v>3</v>
      </c>
      <c r="R8" s="3">
        <f t="shared" si="7"/>
        <v>18</v>
      </c>
      <c r="S8" s="7">
        <f t="shared" si="8"/>
        <v>54</v>
      </c>
      <c r="T8" t="str">
        <f t="shared" si="14"/>
        <v>0,16,17,18,</v>
      </c>
      <c r="Y8" s="2">
        <f t="shared" si="9"/>
        <v>0.6020599913279624</v>
      </c>
      <c r="Z8" s="2">
        <f t="shared" si="10"/>
        <v>0.3010299956639812</v>
      </c>
      <c r="AA8" s="1">
        <f t="shared" si="0"/>
        <v>51.191604961963087</v>
      </c>
      <c r="AC8" s="1" t="str">
        <f t="shared" si="15"/>
        <v>0,25,40,51,</v>
      </c>
    </row>
    <row r="9" spans="1:29" x14ac:dyDescent="0.2">
      <c r="A9">
        <v>4</v>
      </c>
      <c r="B9">
        <f t="shared" si="11"/>
        <v>56</v>
      </c>
      <c r="C9" t="str">
        <f t="shared" si="16"/>
        <v>0,14,28,42,56,</v>
      </c>
      <c r="D9">
        <f t="shared" si="1"/>
        <v>4</v>
      </c>
      <c r="E9" s="1">
        <f t="shared" si="2"/>
        <v>37</v>
      </c>
      <c r="F9" s="1" t="str">
        <f t="shared" si="12"/>
        <v>0,24,28,32,37,</v>
      </c>
      <c r="I9">
        <f t="shared" si="3"/>
        <v>4</v>
      </c>
      <c r="J9" s="1">
        <f t="shared" si="4"/>
        <v>41</v>
      </c>
      <c r="K9" s="1" t="str">
        <f t="shared" si="13"/>
        <v>0,16,21,29,41,</v>
      </c>
      <c r="P9">
        <f t="shared" si="5"/>
        <v>4</v>
      </c>
      <c r="Q9">
        <f t="shared" si="6"/>
        <v>6</v>
      </c>
      <c r="R9" s="3">
        <f t="shared" si="7"/>
        <v>21</v>
      </c>
      <c r="S9" s="7">
        <f t="shared" si="8"/>
        <v>92</v>
      </c>
      <c r="T9" t="str">
        <f t="shared" si="14"/>
        <v>0,16,17,18,21,</v>
      </c>
      <c r="Y9" s="2">
        <f t="shared" si="9"/>
        <v>0.69897000433601886</v>
      </c>
      <c r="Z9" s="2">
        <f t="shared" si="10"/>
        <v>0.34948500216800943</v>
      </c>
      <c r="AA9" s="1">
        <f t="shared" si="0"/>
        <v>59.431612891778705</v>
      </c>
      <c r="AC9" s="1" t="str">
        <f t="shared" si="15"/>
        <v>0,25,40,51,59,</v>
      </c>
    </row>
    <row r="10" spans="1:29" x14ac:dyDescent="0.2">
      <c r="A10">
        <v>5</v>
      </c>
      <c r="B10">
        <f t="shared" si="11"/>
        <v>70</v>
      </c>
      <c r="C10" t="str">
        <f t="shared" si="16"/>
        <v>0,14,28,42,56,70,</v>
      </c>
      <c r="D10">
        <f t="shared" si="1"/>
        <v>5</v>
      </c>
      <c r="E10" s="1">
        <f t="shared" si="2"/>
        <v>41</v>
      </c>
      <c r="F10" s="1" t="str">
        <f t="shared" si="12"/>
        <v>0,24,28,32,37,41,</v>
      </c>
      <c r="I10">
        <f t="shared" si="3"/>
        <v>5</v>
      </c>
      <c r="J10" s="1">
        <f t="shared" si="4"/>
        <v>56</v>
      </c>
      <c r="K10" s="1" t="str">
        <f t="shared" si="13"/>
        <v>0,16,21,29,41,56,</v>
      </c>
      <c r="P10">
        <f t="shared" si="5"/>
        <v>5</v>
      </c>
      <c r="Q10">
        <f t="shared" si="6"/>
        <v>9</v>
      </c>
      <c r="R10" s="3">
        <f t="shared" si="7"/>
        <v>24</v>
      </c>
      <c r="S10" s="7">
        <f t="shared" si="8"/>
        <v>140</v>
      </c>
      <c r="T10" t="str">
        <f t="shared" si="14"/>
        <v>0,16,17,18,21,24,</v>
      </c>
      <c r="Y10" s="2">
        <f t="shared" si="9"/>
        <v>0.77815125038364363</v>
      </c>
      <c r="Z10" s="2">
        <f t="shared" si="10"/>
        <v>0.38907562519182182</v>
      </c>
      <c r="AA10" s="1">
        <f t="shared" si="0"/>
        <v>66.164189589202834</v>
      </c>
      <c r="AC10" s="1" t="str">
        <f t="shared" si="15"/>
        <v>0,25,40,51,59,66,</v>
      </c>
    </row>
    <row r="11" spans="1:29" x14ac:dyDescent="0.2">
      <c r="A11">
        <v>6</v>
      </c>
      <c r="B11">
        <f t="shared" si="11"/>
        <v>84</v>
      </c>
      <c r="C11" t="str">
        <f t="shared" si="16"/>
        <v>0,14,28,42,56,70,84,</v>
      </c>
      <c r="D11">
        <f t="shared" si="1"/>
        <v>6</v>
      </c>
      <c r="E11" s="1">
        <f t="shared" si="2"/>
        <v>45</v>
      </c>
      <c r="F11" s="1" t="str">
        <f t="shared" si="12"/>
        <v>0,24,28,32,37,41,45,</v>
      </c>
      <c r="I11">
        <f t="shared" si="3"/>
        <v>6</v>
      </c>
      <c r="J11" s="1">
        <f t="shared" si="4"/>
        <v>74</v>
      </c>
      <c r="K11" s="1" t="str">
        <f t="shared" si="13"/>
        <v>0,16,21,29,41,56,74,</v>
      </c>
      <c r="P11">
        <f t="shared" si="5"/>
        <v>6</v>
      </c>
      <c r="Q11">
        <f t="shared" si="6"/>
        <v>13</v>
      </c>
      <c r="R11" s="3">
        <f t="shared" si="7"/>
        <v>28</v>
      </c>
      <c r="S11" s="7">
        <f t="shared" si="8"/>
        <v>198</v>
      </c>
      <c r="T11" t="str">
        <f t="shared" si="14"/>
        <v>0,16,17,18,21,24,28,</v>
      </c>
      <c r="Y11" s="2">
        <f t="shared" si="9"/>
        <v>0.84509804001425681</v>
      </c>
      <c r="Z11" s="2">
        <f t="shared" si="10"/>
        <v>0.42254902000712841</v>
      </c>
      <c r="AA11" s="1">
        <f t="shared" si="0"/>
        <v>71.856502078997778</v>
      </c>
      <c r="AC11" s="1" t="str">
        <f t="shared" si="15"/>
        <v>0,25,40,51,59,66,71,</v>
      </c>
    </row>
    <row r="12" spans="1:29" x14ac:dyDescent="0.2">
      <c r="A12">
        <v>7</v>
      </c>
      <c r="B12">
        <f t="shared" si="11"/>
        <v>98</v>
      </c>
      <c r="C12" t="str">
        <f t="shared" si="16"/>
        <v>0,14,28,42,56,70,84,98,</v>
      </c>
      <c r="D12">
        <f t="shared" si="1"/>
        <v>7</v>
      </c>
      <c r="E12" s="1">
        <f t="shared" si="2"/>
        <v>50</v>
      </c>
      <c r="F12" s="1" t="str">
        <f t="shared" si="12"/>
        <v>0,24,28,32,37,41,45,50,</v>
      </c>
      <c r="I12">
        <f t="shared" si="3"/>
        <v>7</v>
      </c>
      <c r="J12" s="1">
        <f t="shared" si="4"/>
        <v>96</v>
      </c>
      <c r="K12" s="1" t="str">
        <f t="shared" si="13"/>
        <v>0,16,21,29,41,56,74,96,</v>
      </c>
      <c r="P12">
        <f t="shared" si="5"/>
        <v>7</v>
      </c>
      <c r="Q12">
        <f t="shared" si="6"/>
        <v>17</v>
      </c>
      <c r="R12" s="3">
        <f t="shared" si="7"/>
        <v>32</v>
      </c>
      <c r="S12" s="7">
        <f t="shared" si="8"/>
        <v>266</v>
      </c>
      <c r="T12" t="str">
        <f t="shared" si="14"/>
        <v>0,16,17,18,21,24,28,32,</v>
      </c>
      <c r="Y12" s="2">
        <f t="shared" si="9"/>
        <v>0.90308998699194354</v>
      </c>
      <c r="Z12" s="2">
        <f t="shared" si="10"/>
        <v>0.45154499349597177</v>
      </c>
      <c r="AA12" s="1">
        <f t="shared" si="0"/>
        <v>76.787407442944627</v>
      </c>
      <c r="AC12" s="1" t="str">
        <f t="shared" si="15"/>
        <v>0,25,40,51,59,66,71,76,</v>
      </c>
    </row>
    <row r="13" spans="1:29" x14ac:dyDescent="0.2">
      <c r="A13">
        <v>8</v>
      </c>
      <c r="B13">
        <f t="shared" si="11"/>
        <v>112</v>
      </c>
      <c r="C13" t="str">
        <f t="shared" si="16"/>
        <v>0,14,28,42,56,70,84,98,112,</v>
      </c>
      <c r="D13">
        <f t="shared" si="1"/>
        <v>8</v>
      </c>
      <c r="E13" s="1">
        <f t="shared" si="2"/>
        <v>54</v>
      </c>
      <c r="F13" s="1" t="str">
        <f t="shared" si="12"/>
        <v>0,24,28,32,37,41,45,50,54,</v>
      </c>
      <c r="I13">
        <f t="shared" si="3"/>
        <v>8</v>
      </c>
      <c r="J13" s="1">
        <f t="shared" si="4"/>
        <v>121</v>
      </c>
      <c r="K13" s="1" t="str">
        <f t="shared" si="13"/>
        <v>0,16,21,29,41,56,74,96,121,</v>
      </c>
      <c r="P13">
        <f t="shared" si="5"/>
        <v>8</v>
      </c>
      <c r="Q13">
        <f t="shared" si="6"/>
        <v>22</v>
      </c>
      <c r="R13" s="3">
        <f t="shared" si="7"/>
        <v>37</v>
      </c>
      <c r="S13" s="7">
        <f t="shared" si="8"/>
        <v>344</v>
      </c>
      <c r="T13" t="str">
        <f t="shared" si="14"/>
        <v>0,16,17,18,21,24,28,32,37,</v>
      </c>
      <c r="Y13" s="2">
        <f t="shared" si="9"/>
        <v>0.95424250943932487</v>
      </c>
      <c r="Z13" s="2">
        <f t="shared" si="10"/>
        <v>0.47712125471966244</v>
      </c>
      <c r="AA13" s="1">
        <f t="shared" si="0"/>
        <v>81.136774216442575</v>
      </c>
      <c r="AC13" s="1" t="str">
        <f t="shared" si="15"/>
        <v>0,25,40,51,59,66,71,76,81,</v>
      </c>
    </row>
    <row r="14" spans="1:29" x14ac:dyDescent="0.2">
      <c r="A14">
        <v>9</v>
      </c>
      <c r="B14">
        <f t="shared" si="11"/>
        <v>126</v>
      </c>
      <c r="C14" t="str">
        <f t="shared" si="16"/>
        <v>0,14,28,42,56,70,84,98,112,126,</v>
      </c>
      <c r="D14">
        <f t="shared" si="1"/>
        <v>9</v>
      </c>
      <c r="E14" s="1">
        <f t="shared" si="2"/>
        <v>58</v>
      </c>
      <c r="F14" s="1" t="str">
        <f t="shared" si="12"/>
        <v>0,24,28,32,37,41,45,50,54,58,</v>
      </c>
      <c r="I14">
        <f t="shared" si="3"/>
        <v>9</v>
      </c>
      <c r="J14" s="1">
        <f t="shared" si="4"/>
        <v>149</v>
      </c>
      <c r="K14" s="1" t="str">
        <f t="shared" si="13"/>
        <v>0,16,21,29,41,56,74,96,121,149,</v>
      </c>
      <c r="P14">
        <f t="shared" si="5"/>
        <v>9</v>
      </c>
      <c r="Q14">
        <f t="shared" si="6"/>
        <v>27</v>
      </c>
      <c r="R14" s="3">
        <f t="shared" si="7"/>
        <v>42</v>
      </c>
      <c r="S14" s="7">
        <f t="shared" si="8"/>
        <v>432</v>
      </c>
      <c r="T14" t="str">
        <f t="shared" si="14"/>
        <v>0,16,17,18,21,24,28,32,37,42,</v>
      </c>
      <c r="Y14" s="2">
        <f t="shared" si="9"/>
        <v>1</v>
      </c>
      <c r="Z14" s="2">
        <f t="shared" si="10"/>
        <v>0.5</v>
      </c>
      <c r="AA14" s="1">
        <f t="shared" si="0"/>
        <v>85.027415372760245</v>
      </c>
      <c r="AC14" s="1" t="str">
        <f t="shared" si="15"/>
        <v>0,25,40,51,59,66,71,76,81,85,</v>
      </c>
    </row>
    <row r="15" spans="1:29" x14ac:dyDescent="0.2">
      <c r="A15">
        <v>10</v>
      </c>
      <c r="B15">
        <f t="shared" si="11"/>
        <v>140</v>
      </c>
      <c r="C15" t="str">
        <f t="shared" si="16"/>
        <v>0,14,28,42,56,70,84,98,112,126,140,</v>
      </c>
      <c r="D15">
        <f t="shared" si="1"/>
        <v>10</v>
      </c>
      <c r="E15" s="1">
        <f t="shared" si="2"/>
        <v>62</v>
      </c>
      <c r="F15" s="1" t="str">
        <f t="shared" si="12"/>
        <v>0,24,28,32,37,41,45,50,54,58,62,</v>
      </c>
      <c r="I15">
        <f t="shared" si="3"/>
        <v>10</v>
      </c>
      <c r="J15" s="1">
        <f t="shared" si="4"/>
        <v>180</v>
      </c>
      <c r="K15" s="1" t="str">
        <f t="shared" si="13"/>
        <v>0,16,21,29,41,56,74,96,121,149,180,</v>
      </c>
      <c r="P15">
        <f t="shared" si="5"/>
        <v>10</v>
      </c>
      <c r="Q15">
        <f t="shared" si="6"/>
        <v>34</v>
      </c>
      <c r="R15" s="3">
        <f t="shared" si="7"/>
        <v>49</v>
      </c>
      <c r="S15" s="7">
        <f t="shared" si="8"/>
        <v>530</v>
      </c>
      <c r="T15" t="str">
        <f t="shared" si="14"/>
        <v>0,16,17,18,21,24,28,32,37,42,49,</v>
      </c>
      <c r="Y15" s="2">
        <f t="shared" si="9"/>
        <v>1.0413926851582251</v>
      </c>
      <c r="Z15" s="2">
        <f t="shared" si="10"/>
        <v>0.52069634257911257</v>
      </c>
      <c r="AA15" s="1">
        <f t="shared" si="0"/>
        <v>88.546928407102556</v>
      </c>
      <c r="AC15" s="1" t="str">
        <f t="shared" si="15"/>
        <v>0,25,40,51,59,66,71,76,81,85,88,</v>
      </c>
    </row>
    <row r="16" spans="1:29" x14ac:dyDescent="0.2">
      <c r="A16">
        <v>11</v>
      </c>
      <c r="B16">
        <f t="shared" si="11"/>
        <v>154</v>
      </c>
      <c r="C16" t="str">
        <f t="shared" si="16"/>
        <v>0,14,28,42,56,70,84,98,112,126,140,154,</v>
      </c>
      <c r="D16">
        <f t="shared" si="1"/>
        <v>11</v>
      </c>
      <c r="E16" s="1">
        <f t="shared" si="2"/>
        <v>67</v>
      </c>
      <c r="F16" s="1" t="str">
        <f t="shared" si="12"/>
        <v>0,24,28,32,37,41,45,50,54,58,62,67,</v>
      </c>
      <c r="I16">
        <f t="shared" si="3"/>
        <v>11</v>
      </c>
      <c r="J16" s="1">
        <f t="shared" si="4"/>
        <v>215</v>
      </c>
      <c r="K16" s="1" t="str">
        <f t="shared" si="13"/>
        <v>0,16,21,29,41,56,74,96,121,149,180,215,</v>
      </c>
      <c r="P16">
        <f t="shared" si="5"/>
        <v>11</v>
      </c>
      <c r="Q16">
        <f t="shared" si="6"/>
        <v>41</v>
      </c>
      <c r="R16" s="3">
        <f t="shared" si="7"/>
        <v>56</v>
      </c>
      <c r="S16" s="7">
        <f t="shared" si="8"/>
        <v>638</v>
      </c>
      <c r="T16" t="str">
        <f t="shared" si="14"/>
        <v>0,16,17,18,21,24,28,32,37,42,49,56,</v>
      </c>
      <c r="Y16" s="2">
        <f t="shared" si="9"/>
        <v>1.0791812460476249</v>
      </c>
      <c r="Z16" s="2">
        <f t="shared" si="10"/>
        <v>0.53959062302381244</v>
      </c>
      <c r="AA16" s="1">
        <f t="shared" si="0"/>
        <v>91.759992070184381</v>
      </c>
      <c r="AC16" s="1" t="str">
        <f t="shared" si="15"/>
        <v>0,25,40,51,59,66,71,76,81,85,88,91,</v>
      </c>
    </row>
    <row r="17" spans="1:29" x14ac:dyDescent="0.2">
      <c r="A17">
        <v>12</v>
      </c>
      <c r="B17">
        <f t="shared" si="11"/>
        <v>168</v>
      </c>
      <c r="C17" t="str">
        <f t="shared" si="16"/>
        <v>0,14,28,42,56,70,84,98,112,126,140,154,168,</v>
      </c>
      <c r="D17">
        <f t="shared" si="1"/>
        <v>12</v>
      </c>
      <c r="E17" s="1">
        <f t="shared" si="2"/>
        <v>71</v>
      </c>
      <c r="F17" s="1" t="str">
        <f t="shared" si="12"/>
        <v>0,24,28,32,37,41,45,50,54,58,62,67,71,</v>
      </c>
      <c r="I17">
        <f t="shared" si="3"/>
        <v>12</v>
      </c>
      <c r="J17" s="1">
        <f t="shared" si="4"/>
        <v>253</v>
      </c>
      <c r="K17" s="1" t="str">
        <f t="shared" si="13"/>
        <v>0,16,21,29,41,56,74,96,121,149,180,215,253,</v>
      </c>
      <c r="P17">
        <f t="shared" si="5"/>
        <v>12</v>
      </c>
      <c r="Q17">
        <f t="shared" si="6"/>
        <v>48</v>
      </c>
      <c r="R17" s="3">
        <f t="shared" si="7"/>
        <v>63</v>
      </c>
      <c r="S17" s="7">
        <f t="shared" si="8"/>
        <v>756</v>
      </c>
      <c r="T17" t="str">
        <f t="shared" si="14"/>
        <v>0,16,17,18,21,24,28,32,37,42,49,56,63,</v>
      </c>
      <c r="Y17" s="2">
        <f t="shared" si="9"/>
        <v>1.1139433523068367</v>
      </c>
      <c r="Z17" s="2">
        <f t="shared" si="10"/>
        <v>0.55697167615341836</v>
      </c>
      <c r="AA17" s="1">
        <f t="shared" si="0"/>
        <v>94.71572411831842</v>
      </c>
      <c r="AC17" s="1" t="str">
        <f t="shared" si="15"/>
        <v>0,25,40,51,59,66,71,76,81,85,88,91,94,</v>
      </c>
    </row>
    <row r="18" spans="1:29" x14ac:dyDescent="0.2">
      <c r="A18">
        <v>13</v>
      </c>
      <c r="B18">
        <f t="shared" si="11"/>
        <v>182</v>
      </c>
      <c r="C18" t="str">
        <f t="shared" si="16"/>
        <v>0,14,28,42,56,70,84,98,112,126,140,154,168,182,</v>
      </c>
      <c r="D18">
        <f t="shared" si="1"/>
        <v>13</v>
      </c>
      <c r="E18" s="1">
        <f t="shared" si="2"/>
        <v>75</v>
      </c>
      <c r="F18" s="1" t="str">
        <f t="shared" si="12"/>
        <v>0,24,28,32,37,41,45,50,54,58,62,67,71,75,</v>
      </c>
      <c r="I18">
        <f t="shared" si="3"/>
        <v>13</v>
      </c>
      <c r="J18" s="1">
        <f t="shared" si="4"/>
        <v>295</v>
      </c>
      <c r="K18" s="1" t="str">
        <f t="shared" si="13"/>
        <v>0,16,21,29,41,56,74,96,121,149,180,215,253,295,</v>
      </c>
      <c r="P18">
        <f t="shared" si="5"/>
        <v>13</v>
      </c>
      <c r="Q18">
        <f t="shared" si="6"/>
        <v>56</v>
      </c>
      <c r="R18" s="3">
        <f t="shared" si="7"/>
        <v>71</v>
      </c>
      <c r="S18" s="7">
        <f t="shared" si="8"/>
        <v>884</v>
      </c>
      <c r="T18" t="str">
        <f t="shared" si="14"/>
        <v>0,16,17,18,21,24,28,32,37,42,49,56,63,71,</v>
      </c>
      <c r="Y18" s="2">
        <f t="shared" si="9"/>
        <v>1.146128035678238</v>
      </c>
      <c r="Z18" s="2">
        <f t="shared" si="10"/>
        <v>0.57306401783911898</v>
      </c>
      <c r="AA18" s="1">
        <f t="shared" si="0"/>
        <v>97.452304559979325</v>
      </c>
      <c r="AC18" s="1" t="str">
        <f t="shared" si="15"/>
        <v>0,25,40,51,59,66,71,76,81,85,88,91,94,97,</v>
      </c>
    </row>
    <row r="19" spans="1:29" x14ac:dyDescent="0.2">
      <c r="A19">
        <v>14</v>
      </c>
      <c r="B19">
        <f t="shared" si="11"/>
        <v>196</v>
      </c>
      <c r="C19" s="3" t="str">
        <f>C18&amp;B19</f>
        <v>0,14,28,42,56,70,84,98,112,126,140,154,168,182,196</v>
      </c>
      <c r="D19">
        <f t="shared" si="1"/>
        <v>14</v>
      </c>
      <c r="E19" s="1">
        <f t="shared" si="2"/>
        <v>80</v>
      </c>
      <c r="F19" s="1" t="str">
        <f>F18&amp;E19</f>
        <v>0,24,28,32,37,41,45,50,54,58,62,67,71,75,80</v>
      </c>
      <c r="G19" s="5"/>
      <c r="H19" s="5"/>
      <c r="I19">
        <f t="shared" si="3"/>
        <v>14</v>
      </c>
      <c r="J19" s="1">
        <f t="shared" si="4"/>
        <v>340</v>
      </c>
      <c r="K19" s="1" t="str">
        <f>K18&amp;J19</f>
        <v>0,16,21,29,41,56,74,96,121,149,180,215,253,295,340</v>
      </c>
      <c r="L19" s="5"/>
      <c r="M19" s="5"/>
      <c r="N19" s="5"/>
      <c r="O19" s="5"/>
      <c r="P19">
        <f t="shared" si="5"/>
        <v>14</v>
      </c>
      <c r="Q19">
        <f t="shared" si="6"/>
        <v>65</v>
      </c>
      <c r="R19" s="3">
        <f t="shared" si="7"/>
        <v>80</v>
      </c>
      <c r="S19" s="7">
        <f t="shared" si="8"/>
        <v>1022</v>
      </c>
      <c r="T19" t="str">
        <f>T18&amp;R19</f>
        <v>0,16,17,18,21,24,28,32,37,42,49,56,63,71,80</v>
      </c>
      <c r="Y19" s="2">
        <f t="shared" si="9"/>
        <v>1.1760912590556813</v>
      </c>
      <c r="Z19" s="2">
        <f t="shared" si="10"/>
        <v>0.58804562952784067</v>
      </c>
      <c r="AA19" s="1">
        <f t="shared" si="0"/>
        <v>100</v>
      </c>
      <c r="AC19" s="4" t="str">
        <f>AC18&amp;INT(AA19)</f>
        <v>0,25,40,51,59,66,71,76,81,85,88,91,94,97,100</v>
      </c>
    </row>
    <row r="20" spans="1:29" x14ac:dyDescent="0.2">
      <c r="F20" s="1" t="str">
        <f>"volatile uint8_t   speedlookup[15]"&amp;" ="&amp;" {"&amp;F19&amp;"};"</f>
        <v>volatile uint8_t   speedlookup[15] = {0,24,28,32,37,41,45,50,54,58,62,67,71,75,80};</v>
      </c>
      <c r="K20" s="1" t="str">
        <f>"volatile uint8_t   speedlookup[15]"&amp;" ="&amp;" {"&amp;K19&amp;"};"</f>
        <v>volatile uint8_t   speedlookup[15] = {0,16,21,29,41,56,74,96,121,149,180,215,253,295,340};</v>
      </c>
      <c r="T20" s="3" t="str">
        <f>"volatile uint8_t   speedlookup[15]"&amp;" ="&amp;" {"&amp;T19&amp;"};"</f>
        <v>volatile uint8_t   speedlookup[15] = {0,16,17,18,21,24,28,32,37,42,49,56,63,71,80};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Diesel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2020-10-26T10:07:15Z</dcterms:created>
  <dcterms:modified xsi:type="dcterms:W3CDTF">2021-01-03T07:29:39Z</dcterms:modified>
</cp:coreProperties>
</file>