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" i="1" l="1"/>
  <c r="F25" i="1" l="1"/>
  <c r="F24" i="1"/>
  <c r="F23" i="1"/>
  <c r="F22" i="1"/>
  <c r="F21" i="1"/>
  <c r="F20" i="1"/>
  <c r="F19" i="1"/>
  <c r="F18" i="1"/>
  <c r="F17" i="1"/>
  <c r="F16" i="1"/>
  <c r="D16" i="1" s="1"/>
  <c r="G16" i="1" s="1"/>
  <c r="I16" i="1" s="1"/>
  <c r="F15" i="1"/>
  <c r="D15" i="1" s="1"/>
  <c r="G15" i="1" s="1"/>
  <c r="I15" i="1" s="1"/>
  <c r="F3" i="1"/>
  <c r="F4" i="1"/>
  <c r="F5" i="1"/>
  <c r="F6" i="1"/>
  <c r="F7" i="1"/>
  <c r="F8" i="1"/>
  <c r="F9" i="1"/>
  <c r="F10" i="1"/>
  <c r="F11" i="1"/>
  <c r="F12" i="1"/>
  <c r="F2" i="1"/>
  <c r="D2" i="1" s="1"/>
  <c r="D28" i="1"/>
  <c r="M2" i="1"/>
  <c r="G28" i="1" s="1"/>
  <c r="I28" i="1" s="1"/>
  <c r="D3" i="1"/>
  <c r="G3" i="1" s="1"/>
  <c r="I3" i="1" s="1"/>
  <c r="D4" i="1"/>
  <c r="G4" i="1" s="1"/>
  <c r="I4" i="1" s="1"/>
  <c r="D5" i="1"/>
  <c r="G5" i="1" s="1"/>
  <c r="I5" i="1" s="1"/>
  <c r="D6" i="1"/>
  <c r="G6" i="1" s="1"/>
  <c r="I6" i="1" s="1"/>
  <c r="D7" i="1"/>
  <c r="G7" i="1" s="1"/>
  <c r="I7" i="1" s="1"/>
  <c r="D8" i="1"/>
  <c r="G8" i="1" s="1"/>
  <c r="I8" i="1" s="1"/>
  <c r="D9" i="1"/>
  <c r="G9" i="1" s="1"/>
  <c r="I9" i="1" s="1"/>
  <c r="D10" i="1"/>
  <c r="G10" i="1" s="1"/>
  <c r="I10" i="1" s="1"/>
  <c r="D11" i="1"/>
  <c r="G11" i="1" s="1"/>
  <c r="I11" i="1" s="1"/>
  <c r="D12" i="1"/>
  <c r="G12" i="1" s="1"/>
  <c r="I12" i="1" s="1"/>
  <c r="D17" i="1"/>
  <c r="G17" i="1" s="1"/>
  <c r="I17" i="1" s="1"/>
  <c r="D18" i="1"/>
  <c r="G18" i="1" s="1"/>
  <c r="I18" i="1" s="1"/>
  <c r="D19" i="1"/>
  <c r="G19" i="1" s="1"/>
  <c r="I19" i="1" s="1"/>
  <c r="D20" i="1"/>
  <c r="G20" i="1" s="1"/>
  <c r="I20" i="1" s="1"/>
  <c r="D21" i="1"/>
  <c r="G21" i="1" s="1"/>
  <c r="I21" i="1" s="1"/>
  <c r="D22" i="1"/>
  <c r="G22" i="1" s="1"/>
  <c r="I22" i="1" s="1"/>
  <c r="D23" i="1"/>
  <c r="G23" i="1" s="1"/>
  <c r="I23" i="1" s="1"/>
  <c r="D24" i="1"/>
  <c r="G24" i="1" s="1"/>
  <c r="I24" i="1" s="1"/>
  <c r="D25" i="1"/>
  <c r="G25" i="1" s="1"/>
  <c r="I25" i="1" s="1"/>
  <c r="I26" i="1" l="1"/>
  <c r="D31" i="1"/>
  <c r="G2" i="1"/>
  <c r="I2" i="1" s="1"/>
  <c r="I13" i="1" s="1"/>
  <c r="I30" i="1" s="1"/>
  <c r="D39" i="1"/>
  <c r="D37" i="1"/>
  <c r="D35" i="1"/>
  <c r="D33" i="1"/>
  <c r="D38" i="1"/>
  <c r="D36" i="1"/>
  <c r="D34" i="1"/>
  <c r="D32" i="1"/>
</calcChain>
</file>

<file path=xl/sharedStrings.xml><?xml version="1.0" encoding="utf-8"?>
<sst xmlns="http://schemas.openxmlformats.org/spreadsheetml/2006/main" count="32" uniqueCount="14">
  <si>
    <t>Left</t>
  </si>
  <si>
    <t>Right</t>
  </si>
  <si>
    <t>Radius</t>
  </si>
  <si>
    <t>Delta Y @ 45ft</t>
  </si>
  <si>
    <t>na</t>
  </si>
  <si>
    <t>Spencer Foot</t>
  </si>
  <si>
    <t>R ft</t>
  </si>
  <si>
    <t>H</t>
  </si>
  <si>
    <t>Time sec</t>
  </si>
  <si>
    <t>Speed ft/sec</t>
  </si>
  <si>
    <t>Distance</t>
  </si>
  <si>
    <t>Distance ft</t>
  </si>
  <si>
    <t>Delta Y @ 45</t>
  </si>
  <si>
    <t>Delta Y @ 45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</si>
</sst>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</a:t>
            </a:r>
            <a:r>
              <a:rPr lang="en-US" baseline="0"/>
              <a:t> Speed ft/s vs PWM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Left</c:v>
          </c:tx>
          <c:xVal>
            <c:numRef>
              <c:f>Sheet1!$A$15:$A$23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Sheet1!$I$15:$I$23</c:f>
              <c:numCache>
                <c:formatCode>General</c:formatCode>
                <c:ptCount val="9"/>
                <c:pt idx="0">
                  <c:v>2.9684582592370505</c:v>
                </c:pt>
                <c:pt idx="1">
                  <c:v>3.2256751648295898</c:v>
                </c:pt>
                <c:pt idx="2">
                  <c:v>3.2720262468843986</c:v>
                </c:pt>
                <c:pt idx="3">
                  <c:v>3.3058226582411825</c:v>
                </c:pt>
                <c:pt idx="4">
                  <c:v>1.9320794819577229</c:v>
                </c:pt>
                <c:pt idx="5">
                  <c:v>3.3169002969099597</c:v>
                </c:pt>
                <c:pt idx="6">
                  <c:v>3.2007713596164802</c:v>
                </c:pt>
                <c:pt idx="7">
                  <c:v>3.2272426489720352</c:v>
                </c:pt>
                <c:pt idx="8">
                  <c:v>2.654113597928855</c:v>
                </c:pt>
              </c:numCache>
            </c:numRef>
          </c:yVal>
          <c:smooth val="0"/>
        </c:ser>
        <c:ser>
          <c:idx val="0"/>
          <c:order val="0"/>
          <c:tx>
            <c:v>Right</c:v>
          </c:tx>
          <c:xVal>
            <c:numRef>
              <c:f>Sheet1!$B$2:$B$9</c:f>
              <c:numCache>
                <c:formatCode>General</c:formatCode>
                <c:ptCount val="8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3.0414815288063655</c:v>
                </c:pt>
                <c:pt idx="1">
                  <c:v>2.9174091736280787</c:v>
                </c:pt>
                <c:pt idx="2">
                  <c:v>3.0360846944718505</c:v>
                </c:pt>
                <c:pt idx="3">
                  <c:v>3.1094615508971888</c:v>
                </c:pt>
                <c:pt idx="4">
                  <c:v>3.1103298509850208</c:v>
                </c:pt>
                <c:pt idx="5">
                  <c:v>3.1556176207933193</c:v>
                </c:pt>
                <c:pt idx="6">
                  <c:v>2.9309141988792433</c:v>
                </c:pt>
                <c:pt idx="7">
                  <c:v>2.5492583203177417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39840"/>
        <c:axId val="118341632"/>
      </c:scatterChart>
      <c:valAx>
        <c:axId val="1183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41632"/>
        <c:crosses val="autoZero"/>
        <c:crossBetween val="midCat"/>
      </c:valAx>
      <c:valAx>
        <c:axId val="1183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3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</a:t>
            </a:r>
            <a:r>
              <a:rPr lang="en-US" baseline="0"/>
              <a:t> Right R ft vs PWM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Left</c:v>
          </c:tx>
          <c:xVal>
            <c:numRef>
              <c:f>Sheet1!$A$15:$A$23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105.42434210526316</c:v>
                </c:pt>
                <c:pt idx="1">
                  <c:v>63.708333333333336</c:v>
                </c:pt>
                <c:pt idx="2">
                  <c:v>43.875</c:v>
                </c:pt>
                <c:pt idx="3">
                  <c:v>30.375</c:v>
                </c:pt>
                <c:pt idx="4">
                  <c:v>23.0625</c:v>
                </c:pt>
                <c:pt idx="5">
                  <c:v>16.650000000000002</c:v>
                </c:pt>
                <c:pt idx="6">
                  <c:v>11.25</c:v>
                </c:pt>
                <c:pt idx="7">
                  <c:v>7.875</c:v>
                </c:pt>
                <c:pt idx="8">
                  <c:v>4.8374999999999995</c:v>
                </c:pt>
              </c:numCache>
            </c:numRef>
          </c:yVal>
          <c:smooth val="0"/>
        </c:ser>
        <c:ser>
          <c:idx val="0"/>
          <c:order val="0"/>
          <c:tx>
            <c:v>Right</c:v>
          </c:tx>
          <c:xVal>
            <c:numRef>
              <c:f>Sheet1!$B$2:$B$10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65.005434782608688</c:v>
                </c:pt>
                <c:pt idx="1">
                  <c:v>31.837500000000002</c:v>
                </c:pt>
                <c:pt idx="2">
                  <c:v>23.625</c:v>
                </c:pt>
                <c:pt idx="3">
                  <c:v>18</c:v>
                </c:pt>
                <c:pt idx="4">
                  <c:v>14.625</c:v>
                </c:pt>
                <c:pt idx="5">
                  <c:v>11.25</c:v>
                </c:pt>
                <c:pt idx="6">
                  <c:v>8.4375</c:v>
                </c:pt>
                <c:pt idx="7">
                  <c:v>5.625</c:v>
                </c:pt>
                <c:pt idx="8">
                  <c:v>4.8374999999999995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0016"/>
        <c:axId val="119351552"/>
      </c:scatterChart>
      <c:valAx>
        <c:axId val="1193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51552"/>
        <c:crosses val="autoZero"/>
        <c:crossBetween val="midCat"/>
      </c:valAx>
      <c:valAx>
        <c:axId val="1193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</a:t>
            </a:r>
            <a:r>
              <a:rPr lang="en-US" baseline="0"/>
              <a:t> Right R ft vs PWM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Left</c:v>
          </c:tx>
          <c:xVal>
            <c:numRef>
              <c:f>Sheet1!$A$15:$A$23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105.42434210526316</c:v>
                </c:pt>
                <c:pt idx="1">
                  <c:v>63.708333333333336</c:v>
                </c:pt>
                <c:pt idx="2">
                  <c:v>43.875</c:v>
                </c:pt>
                <c:pt idx="3">
                  <c:v>30.375</c:v>
                </c:pt>
                <c:pt idx="4">
                  <c:v>23.0625</c:v>
                </c:pt>
                <c:pt idx="5">
                  <c:v>16.650000000000002</c:v>
                </c:pt>
                <c:pt idx="6">
                  <c:v>11.25</c:v>
                </c:pt>
                <c:pt idx="7">
                  <c:v>7.875</c:v>
                </c:pt>
                <c:pt idx="8">
                  <c:v>4.8374999999999995</c:v>
                </c:pt>
              </c:numCache>
            </c:numRef>
          </c:yVal>
          <c:smooth val="0"/>
        </c:ser>
        <c:ser>
          <c:idx val="0"/>
          <c:order val="0"/>
          <c:tx>
            <c:v>Right</c:v>
          </c:tx>
          <c:xVal>
            <c:numRef>
              <c:f>Sheet1!$B$2:$B$10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65.005434782608688</c:v>
                </c:pt>
                <c:pt idx="1">
                  <c:v>31.837500000000002</c:v>
                </c:pt>
                <c:pt idx="2">
                  <c:v>23.625</c:v>
                </c:pt>
                <c:pt idx="3">
                  <c:v>18</c:v>
                </c:pt>
                <c:pt idx="4">
                  <c:v>14.625</c:v>
                </c:pt>
                <c:pt idx="5">
                  <c:v>11.25</c:v>
                </c:pt>
                <c:pt idx="6">
                  <c:v>8.4375</c:v>
                </c:pt>
                <c:pt idx="7">
                  <c:v>5.625</c:v>
                </c:pt>
                <c:pt idx="8">
                  <c:v>4.8374999999999995</c:v>
                </c:pt>
              </c:numCache>
            </c:numRef>
          </c:yVal>
          <c:smooth val="0"/>
        </c:ser>
        <c:ser>
          <c:idx val="2"/>
          <c:order val="2"/>
          <c:tx>
            <c:v>Avg</c:v>
          </c:tx>
          <c:trendline>
            <c:trendlineType val="exp"/>
            <c:dispRSqr val="1"/>
            <c:dispEq val="1"/>
            <c:trendlineLbl>
              <c:layout>
                <c:manualLayout>
                  <c:x val="0.36961154855643047"/>
                  <c:y val="-0.24925488480606592"/>
                </c:manualLayout>
              </c:layout>
              <c:numFmt formatCode="General" sourceLinked="0"/>
            </c:trendlineLbl>
          </c:trendline>
          <c:xVal>
            <c:numRef>
              <c:f>Sheet1!$C$31:$C$39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xVal>
          <c:yVal>
            <c:numRef>
              <c:f>Sheet1!$D$31:$D$39</c:f>
              <c:numCache>
                <c:formatCode>General</c:formatCode>
                <c:ptCount val="9"/>
                <c:pt idx="0">
                  <c:v>85.214888443935934</c:v>
                </c:pt>
                <c:pt idx="1">
                  <c:v>47.772916666666667</c:v>
                </c:pt>
                <c:pt idx="2">
                  <c:v>33.75</c:v>
                </c:pt>
                <c:pt idx="3">
                  <c:v>24.1875</c:v>
                </c:pt>
                <c:pt idx="4">
                  <c:v>18.84375</c:v>
                </c:pt>
                <c:pt idx="5">
                  <c:v>13.950000000000001</c:v>
                </c:pt>
                <c:pt idx="6">
                  <c:v>9.84375</c:v>
                </c:pt>
                <c:pt idx="7">
                  <c:v>6.75</c:v>
                </c:pt>
                <c:pt idx="8">
                  <c:v>4.8374999999999995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6400"/>
        <c:axId val="119367936"/>
      </c:scatterChart>
      <c:valAx>
        <c:axId val="119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7936"/>
        <c:crosses val="autoZero"/>
        <c:crossBetween val="midCat"/>
      </c:valAx>
      <c:valAx>
        <c:axId val="1193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</a:t>
            </a:r>
            <a:r>
              <a:rPr lang="en-US" baseline="0"/>
              <a:t> Right R ft vs PWM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Left</c:v>
          </c:tx>
          <c:trendline>
            <c:trendlineType val="log"/>
            <c:dispRSqr val="0"/>
            <c:dispEq val="1"/>
            <c:trendlineLbl>
              <c:layout>
                <c:manualLayout>
                  <c:x val="3.8791291865215877E-2"/>
                  <c:y val="0.11625539198904485"/>
                </c:manualLayout>
              </c:layout>
              <c:numFmt formatCode="General" sourceLinked="0"/>
            </c:trendlineLbl>
          </c:trendline>
          <c:xVal>
            <c:numRef>
              <c:f>Sheet1!$D$15:$D$23</c:f>
              <c:numCache>
                <c:formatCode>General</c:formatCode>
                <c:ptCount val="9"/>
                <c:pt idx="0">
                  <c:v>105.42434210526316</c:v>
                </c:pt>
                <c:pt idx="1">
                  <c:v>63.708333333333336</c:v>
                </c:pt>
                <c:pt idx="2">
                  <c:v>43.875</c:v>
                </c:pt>
                <c:pt idx="3">
                  <c:v>30.375</c:v>
                </c:pt>
                <c:pt idx="4">
                  <c:v>23.0625</c:v>
                </c:pt>
                <c:pt idx="5">
                  <c:v>16.650000000000002</c:v>
                </c:pt>
                <c:pt idx="6">
                  <c:v>11.25</c:v>
                </c:pt>
                <c:pt idx="7">
                  <c:v>7.875</c:v>
                </c:pt>
                <c:pt idx="8">
                  <c:v>4.8374999999999995</c:v>
                </c:pt>
              </c:numCache>
            </c:numRef>
          </c:xVal>
          <c:yVal>
            <c:numRef>
              <c:f>Sheet1!$A$15:$A$23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yVal>
          <c:smooth val="0"/>
        </c:ser>
        <c:ser>
          <c:idx val="0"/>
          <c:order val="0"/>
          <c:tx>
            <c:v>Right</c:v>
          </c:tx>
          <c:trendline>
            <c:trendlineType val="log"/>
            <c:dispRSqr val="0"/>
            <c:dispEq val="1"/>
            <c:trendlineLbl>
              <c:layout>
                <c:manualLayout>
                  <c:x val="-0.15215690271725743"/>
                  <c:y val="8.8296017345657882E-2"/>
                </c:manualLayout>
              </c:layout>
              <c:numFmt formatCode="General" sourceLinked="0"/>
            </c:trendlineLbl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65.005434782608688</c:v>
                </c:pt>
                <c:pt idx="1">
                  <c:v>31.837500000000002</c:v>
                </c:pt>
                <c:pt idx="2">
                  <c:v>23.625</c:v>
                </c:pt>
                <c:pt idx="3">
                  <c:v>18</c:v>
                </c:pt>
                <c:pt idx="4">
                  <c:v>14.625</c:v>
                </c:pt>
                <c:pt idx="5">
                  <c:v>11.25</c:v>
                </c:pt>
                <c:pt idx="6">
                  <c:v>8.4375</c:v>
                </c:pt>
                <c:pt idx="7">
                  <c:v>5.625</c:v>
                </c:pt>
                <c:pt idx="8">
                  <c:v>4.8374999999999995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v>Avg</c:v>
          </c:tx>
          <c:trendline>
            <c:trendlineType val="log"/>
            <c:dispRSqr val="1"/>
            <c:dispEq val="1"/>
            <c:trendlineLbl>
              <c:layout>
                <c:manualLayout>
                  <c:x val="0.15676120582014627"/>
                  <c:y val="-5.6778500513522769E-2"/>
                </c:manualLayout>
              </c:layout>
              <c:numFmt formatCode="General" sourceLinked="0"/>
            </c:trendlineLbl>
          </c:trendline>
          <c:xVal>
            <c:numRef>
              <c:f>Sheet1!$D$31:$D$39</c:f>
              <c:numCache>
                <c:formatCode>General</c:formatCode>
                <c:ptCount val="9"/>
                <c:pt idx="0">
                  <c:v>85.214888443935934</c:v>
                </c:pt>
                <c:pt idx="1">
                  <c:v>47.772916666666667</c:v>
                </c:pt>
                <c:pt idx="2">
                  <c:v>33.75</c:v>
                </c:pt>
                <c:pt idx="3">
                  <c:v>24.1875</c:v>
                </c:pt>
                <c:pt idx="4">
                  <c:v>18.84375</c:v>
                </c:pt>
                <c:pt idx="5">
                  <c:v>13.950000000000001</c:v>
                </c:pt>
                <c:pt idx="6">
                  <c:v>9.84375</c:v>
                </c:pt>
                <c:pt idx="7">
                  <c:v>6.75</c:v>
                </c:pt>
                <c:pt idx="8">
                  <c:v>4.8374999999999995</c:v>
                </c:pt>
              </c:numCache>
            </c:numRef>
          </c:xVal>
          <c:yVal>
            <c:numRef>
              <c:f>Sheet1!$C$31:$C$39</c:f>
              <c:numCache>
                <c:formatCode>General</c:formatCode>
                <c:ptCount val="9"/>
                <c:pt idx="0">
                  <c:v>250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264"/>
        <c:axId val="45196800"/>
      </c:scatterChart>
      <c:valAx>
        <c:axId val="451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96800"/>
        <c:crosses val="autoZero"/>
        <c:crossBetween val="midCat"/>
      </c:valAx>
      <c:valAx>
        <c:axId val="45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9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71437</xdr:rowOff>
    </xdr:from>
    <xdr:to>
      <xdr:col>16</xdr:col>
      <xdr:colOff>333375</xdr:colOff>
      <xdr:row>16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17</xdr:row>
      <xdr:rowOff>138112</xdr:rowOff>
    </xdr:from>
    <xdr:to>
      <xdr:col>16</xdr:col>
      <xdr:colOff>390525</xdr:colOff>
      <xdr:row>31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600075</xdr:colOff>
      <xdr:row>1</xdr:row>
      <xdr:rowOff>142875</xdr:rowOff>
    </xdr:from>
    <xdr:to>
      <xdr:col>25</xdr:col>
      <xdr:colOff>295275</xdr:colOff>
      <xdr:row>15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32</xdr:row>
      <xdr:rowOff>57150</xdr:rowOff>
    </xdr:from>
    <xdr:to>
      <xdr:col>12</xdr:col>
      <xdr:colOff>104775</xdr:colOff>
      <xdr:row>55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1" workbookViewId="0">
      <selection activeCell="G31" sqref="G31"/>
    </sheetView>
  </sheetViews>
  <sheetFormatPr defaultRowHeight="15" x14ac:dyDescent="0.25"/>
  <cols>
    <col min="5" max="5" width="13.42578125" bestFit="1" customWidth="1"/>
    <col min="6" max="7" width="13.42578125" customWidth="1"/>
    <col min="9" max="9" width="12.140625" bestFit="1" customWidth="1"/>
    <col min="12" max="12" width="12.7109375" bestFit="1" customWidth="1"/>
  </cols>
  <sheetData>
    <row r="1" spans="1:14" ht="16.5" thickTop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12</v>
      </c>
      <c r="F1" s="1" t="s">
        <v>13</v>
      </c>
      <c r="G1" s="1" t="s">
        <v>11</v>
      </c>
      <c r="H1" s="1" t="s">
        <v>8</v>
      </c>
      <c r="I1" s="1" t="s">
        <v>9</v>
      </c>
      <c r="L1" t="s">
        <v>5</v>
      </c>
      <c r="M1">
        <f>13.5/12</f>
        <v>1.125</v>
      </c>
    </row>
    <row r="2" spans="1:14" ht="15.75" thickTop="1" x14ac:dyDescent="0.25">
      <c r="A2" s="2">
        <v>255</v>
      </c>
      <c r="B2" s="2">
        <v>250</v>
      </c>
      <c r="D2">
        <f>F2+8100/8/F2</f>
        <v>65.005434782608688</v>
      </c>
      <c r="E2">
        <v>23</v>
      </c>
      <c r="F2">
        <f>E2*$M$1</f>
        <v>25.875</v>
      </c>
      <c r="G2">
        <f>2*PI()*D2*ATAN(45/(D2-F2))/(2*PI())</f>
        <v>55.583074938936321</v>
      </c>
      <c r="H2">
        <v>18.274999999999999</v>
      </c>
      <c r="I2">
        <f>G2/H2</f>
        <v>3.0414815288063655</v>
      </c>
      <c r="L2" t="s">
        <v>7</v>
      </c>
      <c r="M2">
        <f>N2*M1</f>
        <v>50.625</v>
      </c>
      <c r="N2">
        <v>45</v>
      </c>
    </row>
    <row r="3" spans="1:14" x14ac:dyDescent="0.25">
      <c r="A3" s="2">
        <v>255</v>
      </c>
      <c r="B3" s="2">
        <v>225</v>
      </c>
      <c r="C3">
        <v>28.3</v>
      </c>
      <c r="D3">
        <f t="shared" ref="D3:D12" si="0">C3*$M$1</f>
        <v>31.837500000000002</v>
      </c>
      <c r="F3">
        <f t="shared" ref="F3:F12" si="1">E3*$M$1</f>
        <v>0</v>
      </c>
      <c r="G3">
        <f t="shared" ref="G3:G12" si="2">2*PI()*D3/4</f>
        <v>50.010228054332522</v>
      </c>
      <c r="H3">
        <v>17.141999999999999</v>
      </c>
      <c r="I3">
        <f t="shared" ref="I3:I12" si="3">G3/H3</f>
        <v>2.9174091736280787</v>
      </c>
    </row>
    <row r="4" spans="1:14" x14ac:dyDescent="0.25">
      <c r="A4" s="2">
        <v>255</v>
      </c>
      <c r="B4" s="2">
        <v>200</v>
      </c>
      <c r="C4">
        <v>21</v>
      </c>
      <c r="D4">
        <f t="shared" si="0"/>
        <v>23.625</v>
      </c>
      <c r="F4">
        <f t="shared" si="1"/>
        <v>0</v>
      </c>
      <c r="G4">
        <f t="shared" si="2"/>
        <v>37.110063220529433</v>
      </c>
      <c r="H4">
        <v>12.223000000000001</v>
      </c>
      <c r="I4">
        <f t="shared" si="3"/>
        <v>3.0360846944718505</v>
      </c>
    </row>
    <row r="5" spans="1:14" x14ac:dyDescent="0.25">
      <c r="A5" s="2">
        <v>255</v>
      </c>
      <c r="B5" s="2">
        <v>175</v>
      </c>
      <c r="C5">
        <v>16</v>
      </c>
      <c r="D5">
        <f t="shared" si="0"/>
        <v>18</v>
      </c>
      <c r="F5">
        <f t="shared" si="1"/>
        <v>0</v>
      </c>
      <c r="G5">
        <f t="shared" si="2"/>
        <v>28.274333882308138</v>
      </c>
      <c r="H5">
        <v>9.093</v>
      </c>
      <c r="I5">
        <f t="shared" si="3"/>
        <v>3.1094615508971888</v>
      </c>
    </row>
    <row r="6" spans="1:14" x14ac:dyDescent="0.25">
      <c r="A6" s="2">
        <v>255</v>
      </c>
      <c r="B6" s="2">
        <v>150</v>
      </c>
      <c r="C6">
        <v>13</v>
      </c>
      <c r="D6">
        <f t="shared" si="0"/>
        <v>14.625</v>
      </c>
      <c r="F6">
        <f t="shared" si="1"/>
        <v>0</v>
      </c>
      <c r="G6">
        <f t="shared" si="2"/>
        <v>22.972896279375362</v>
      </c>
      <c r="H6">
        <v>7.3860000000000001</v>
      </c>
      <c r="I6">
        <f t="shared" si="3"/>
        <v>3.1103298509850208</v>
      </c>
    </row>
    <row r="7" spans="1:14" x14ac:dyDescent="0.25">
      <c r="A7" s="2">
        <v>255</v>
      </c>
      <c r="B7" s="2">
        <v>125</v>
      </c>
      <c r="C7">
        <v>10</v>
      </c>
      <c r="D7">
        <f t="shared" si="0"/>
        <v>11.25</v>
      </c>
      <c r="F7">
        <f t="shared" si="1"/>
        <v>0</v>
      </c>
      <c r="G7">
        <f t="shared" si="2"/>
        <v>17.671458676442587</v>
      </c>
      <c r="H7">
        <v>5.6</v>
      </c>
      <c r="I7">
        <f t="shared" si="3"/>
        <v>3.1556176207933193</v>
      </c>
    </row>
    <row r="8" spans="1:14" x14ac:dyDescent="0.25">
      <c r="A8" s="2">
        <v>255</v>
      </c>
      <c r="B8" s="2">
        <v>100</v>
      </c>
      <c r="C8">
        <v>7.5</v>
      </c>
      <c r="D8">
        <f t="shared" si="0"/>
        <v>8.4375</v>
      </c>
      <c r="F8">
        <f t="shared" si="1"/>
        <v>0</v>
      </c>
      <c r="G8">
        <f t="shared" si="2"/>
        <v>13.253594007331939</v>
      </c>
      <c r="H8">
        <v>4.5220000000000002</v>
      </c>
      <c r="I8">
        <f t="shared" si="3"/>
        <v>2.9309141988792433</v>
      </c>
    </row>
    <row r="9" spans="1:14" x14ac:dyDescent="0.25">
      <c r="A9" s="2">
        <v>255</v>
      </c>
      <c r="B9" s="2">
        <v>75</v>
      </c>
      <c r="C9">
        <v>5</v>
      </c>
      <c r="D9">
        <f t="shared" si="0"/>
        <v>5.625</v>
      </c>
      <c r="F9">
        <f t="shared" si="1"/>
        <v>0</v>
      </c>
      <c r="G9">
        <f t="shared" si="2"/>
        <v>8.8357293382212934</v>
      </c>
      <c r="H9">
        <v>3.4660000000000002</v>
      </c>
      <c r="I9">
        <f t="shared" si="3"/>
        <v>2.5492583203177417</v>
      </c>
    </row>
    <row r="10" spans="1:14" x14ac:dyDescent="0.25">
      <c r="A10" s="2">
        <v>255</v>
      </c>
      <c r="B10" s="2">
        <v>50</v>
      </c>
      <c r="C10">
        <v>4.3</v>
      </c>
      <c r="D10">
        <f t="shared" si="0"/>
        <v>4.8374999999999995</v>
      </c>
      <c r="F10">
        <f t="shared" si="1"/>
        <v>0</v>
      </c>
      <c r="G10">
        <f t="shared" si="2"/>
        <v>7.5987272308703115</v>
      </c>
      <c r="H10">
        <v>2.863</v>
      </c>
      <c r="I10">
        <f t="shared" si="3"/>
        <v>2.654113597928855</v>
      </c>
    </row>
    <row r="11" spans="1:14" x14ac:dyDescent="0.25">
      <c r="A11" s="2">
        <v>255</v>
      </c>
      <c r="B11" s="2">
        <v>25</v>
      </c>
      <c r="C11" t="s">
        <v>4</v>
      </c>
      <c r="D11" t="e">
        <f t="shared" si="0"/>
        <v>#VALUE!</v>
      </c>
      <c r="F11">
        <f t="shared" si="1"/>
        <v>0</v>
      </c>
      <c r="G11" t="e">
        <f t="shared" si="2"/>
        <v>#VALUE!</v>
      </c>
      <c r="I11" t="e">
        <f t="shared" si="3"/>
        <v>#VALUE!</v>
      </c>
    </row>
    <row r="12" spans="1:14" x14ac:dyDescent="0.25">
      <c r="A12" s="2">
        <v>255</v>
      </c>
      <c r="B12" s="2">
        <v>0</v>
      </c>
      <c r="C12" t="s">
        <v>4</v>
      </c>
      <c r="D12" t="e">
        <f t="shared" si="0"/>
        <v>#VALUE!</v>
      </c>
      <c r="F12">
        <f t="shared" si="1"/>
        <v>0</v>
      </c>
      <c r="G12" t="e">
        <f t="shared" si="2"/>
        <v>#VALUE!</v>
      </c>
      <c r="I12" t="e">
        <f t="shared" si="3"/>
        <v>#VALUE!</v>
      </c>
    </row>
    <row r="13" spans="1:14" ht="15.75" thickBot="1" x14ac:dyDescent="0.3">
      <c r="I13">
        <f>AVERAGE(I2:I9)</f>
        <v>2.9813196173473511</v>
      </c>
    </row>
    <row r="14" spans="1:14" ht="16.5" thickTop="1" thickBot="1" x14ac:dyDescent="0.3">
      <c r="A14" s="1" t="s">
        <v>0</v>
      </c>
      <c r="B14" s="1" t="s">
        <v>1</v>
      </c>
      <c r="C14" s="1" t="s">
        <v>2</v>
      </c>
      <c r="D14" s="1" t="s">
        <v>6</v>
      </c>
      <c r="E14" s="1" t="s">
        <v>12</v>
      </c>
      <c r="F14" s="1" t="s">
        <v>13</v>
      </c>
      <c r="G14" s="1" t="s">
        <v>11</v>
      </c>
      <c r="H14" s="1" t="s">
        <v>8</v>
      </c>
      <c r="I14" s="1" t="s">
        <v>9</v>
      </c>
    </row>
    <row r="15" spans="1:14" ht="15.75" thickTop="1" x14ac:dyDescent="0.25">
      <c r="A15" s="2">
        <v>250</v>
      </c>
      <c r="B15" s="2">
        <v>255</v>
      </c>
      <c r="D15">
        <f>F15+8100/8/F15</f>
        <v>105.42434210526316</v>
      </c>
      <c r="E15">
        <v>9.5</v>
      </c>
      <c r="F15">
        <f>E15*$M$1</f>
        <v>10.6875</v>
      </c>
      <c r="G15">
        <f>2*PI()*D15*ATAN(45/(D15-F15))/(2*PI())</f>
        <v>46.750249124724313</v>
      </c>
      <c r="H15">
        <v>15.749000000000001</v>
      </c>
      <c r="I15">
        <f>G15/H15</f>
        <v>2.9684582592370505</v>
      </c>
    </row>
    <row r="16" spans="1:14" x14ac:dyDescent="0.25">
      <c r="A16" s="2">
        <v>225</v>
      </c>
      <c r="B16" s="2">
        <v>255</v>
      </c>
      <c r="D16">
        <f>F16+8100/8/F16</f>
        <v>63.708333333333336</v>
      </c>
      <c r="E16">
        <v>27</v>
      </c>
      <c r="F16">
        <f t="shared" ref="F16:F25" si="4">E16*$M$1</f>
        <v>30.375</v>
      </c>
      <c r="G16">
        <f>2*PI()*D16*ATAN(45/(D16-F16))/(2*PI())</f>
        <v>59.455644638138992</v>
      </c>
      <c r="H16">
        <v>18.431999999999999</v>
      </c>
      <c r="I16">
        <f t="shared" ref="I16:I25" si="5">G16/H16</f>
        <v>3.2256751648295898</v>
      </c>
    </row>
    <row r="17" spans="1:9" x14ac:dyDescent="0.25">
      <c r="A17" s="2">
        <v>200</v>
      </c>
      <c r="B17" s="2">
        <v>255</v>
      </c>
      <c r="C17">
        <v>39</v>
      </c>
      <c r="D17">
        <f t="shared" ref="D17:D25" si="6">C17*$M$1</f>
        <v>43.875</v>
      </c>
      <c r="F17">
        <f t="shared" si="4"/>
        <v>0</v>
      </c>
      <c r="G17">
        <f t="shared" ref="G17:G25" si="7">2*PI()*D17/4</f>
        <v>68.918688838126087</v>
      </c>
      <c r="H17">
        <v>21.062999999999999</v>
      </c>
      <c r="I17">
        <f t="shared" si="5"/>
        <v>3.2720262468843986</v>
      </c>
    </row>
    <row r="18" spans="1:9" x14ac:dyDescent="0.25">
      <c r="A18" s="2">
        <v>175</v>
      </c>
      <c r="B18" s="2">
        <v>255</v>
      </c>
      <c r="C18">
        <v>27</v>
      </c>
      <c r="D18">
        <f t="shared" si="6"/>
        <v>30.375</v>
      </c>
      <c r="F18">
        <f t="shared" si="4"/>
        <v>0</v>
      </c>
      <c r="G18">
        <f t="shared" si="7"/>
        <v>47.712938426394985</v>
      </c>
      <c r="H18">
        <v>14.433</v>
      </c>
      <c r="I18">
        <f t="shared" si="5"/>
        <v>3.3058226582411825</v>
      </c>
    </row>
    <row r="19" spans="1:9" x14ac:dyDescent="0.25">
      <c r="A19" s="2">
        <v>150</v>
      </c>
      <c r="B19" s="2">
        <v>255</v>
      </c>
      <c r="C19">
        <v>20.5</v>
      </c>
      <c r="D19">
        <f t="shared" si="6"/>
        <v>23.0625</v>
      </c>
      <c r="F19">
        <f t="shared" si="4"/>
        <v>0</v>
      </c>
      <c r="G19">
        <f t="shared" si="7"/>
        <v>36.226490286707303</v>
      </c>
      <c r="H19">
        <v>18.75</v>
      </c>
      <c r="I19">
        <f t="shared" si="5"/>
        <v>1.9320794819577229</v>
      </c>
    </row>
    <row r="20" spans="1:9" x14ac:dyDescent="0.25">
      <c r="A20" s="2">
        <v>125</v>
      </c>
      <c r="B20" s="2">
        <v>255</v>
      </c>
      <c r="C20">
        <v>14.8</v>
      </c>
      <c r="D20">
        <f t="shared" si="6"/>
        <v>16.650000000000002</v>
      </c>
      <c r="F20">
        <f t="shared" si="4"/>
        <v>0</v>
      </c>
      <c r="G20">
        <f t="shared" si="7"/>
        <v>26.15375884113503</v>
      </c>
      <c r="H20">
        <v>7.8849999999999998</v>
      </c>
      <c r="I20">
        <f t="shared" si="5"/>
        <v>3.3169002969099597</v>
      </c>
    </row>
    <row r="21" spans="1:9" x14ac:dyDescent="0.25">
      <c r="A21" s="2">
        <v>100</v>
      </c>
      <c r="B21" s="2">
        <v>255</v>
      </c>
      <c r="C21">
        <v>10</v>
      </c>
      <c r="D21">
        <f t="shared" si="6"/>
        <v>11.25</v>
      </c>
      <c r="F21">
        <f t="shared" si="4"/>
        <v>0</v>
      </c>
      <c r="G21">
        <f t="shared" si="7"/>
        <v>17.671458676442587</v>
      </c>
      <c r="H21">
        <v>5.5209999999999999</v>
      </c>
      <c r="I21">
        <f t="shared" si="5"/>
        <v>3.2007713596164802</v>
      </c>
    </row>
    <row r="22" spans="1:9" x14ac:dyDescent="0.25">
      <c r="A22" s="2">
        <v>75</v>
      </c>
      <c r="B22" s="2">
        <v>255</v>
      </c>
      <c r="C22">
        <v>7</v>
      </c>
      <c r="D22">
        <f t="shared" si="6"/>
        <v>7.875</v>
      </c>
      <c r="F22">
        <f t="shared" si="4"/>
        <v>0</v>
      </c>
      <c r="G22">
        <f t="shared" si="7"/>
        <v>12.370021073509811</v>
      </c>
      <c r="H22">
        <v>3.8330000000000002</v>
      </c>
      <c r="I22">
        <f t="shared" si="5"/>
        <v>3.2272426489720352</v>
      </c>
    </row>
    <row r="23" spans="1:9" x14ac:dyDescent="0.25">
      <c r="A23" s="2">
        <v>50</v>
      </c>
      <c r="B23" s="2">
        <v>255</v>
      </c>
      <c r="C23">
        <v>4.3</v>
      </c>
      <c r="D23">
        <f t="shared" si="6"/>
        <v>4.8374999999999995</v>
      </c>
      <c r="F23">
        <f t="shared" si="4"/>
        <v>0</v>
      </c>
      <c r="G23">
        <f t="shared" si="7"/>
        <v>7.5987272308703115</v>
      </c>
      <c r="H23">
        <v>2.863</v>
      </c>
      <c r="I23">
        <f t="shared" si="5"/>
        <v>2.654113597928855</v>
      </c>
    </row>
    <row r="24" spans="1:9" x14ac:dyDescent="0.25">
      <c r="A24" s="2">
        <v>25</v>
      </c>
      <c r="B24" s="2">
        <v>255</v>
      </c>
      <c r="C24" t="s">
        <v>4</v>
      </c>
      <c r="D24" t="e">
        <f t="shared" si="6"/>
        <v>#VALUE!</v>
      </c>
      <c r="F24">
        <f t="shared" si="4"/>
        <v>0</v>
      </c>
      <c r="G24" t="e">
        <f t="shared" si="7"/>
        <v>#VALUE!</v>
      </c>
      <c r="I24" t="e">
        <f t="shared" si="5"/>
        <v>#VALUE!</v>
      </c>
    </row>
    <row r="25" spans="1:9" x14ac:dyDescent="0.25">
      <c r="A25" s="2">
        <v>0</v>
      </c>
      <c r="B25" s="2">
        <v>255</v>
      </c>
      <c r="C25" t="s">
        <v>4</v>
      </c>
      <c r="D25" t="e">
        <f t="shared" si="6"/>
        <v>#VALUE!</v>
      </c>
      <c r="F25">
        <f t="shared" si="4"/>
        <v>0</v>
      </c>
      <c r="G25" t="e">
        <f t="shared" si="7"/>
        <v>#VALUE!</v>
      </c>
      <c r="I25" t="e">
        <f t="shared" si="5"/>
        <v>#VALUE!</v>
      </c>
    </row>
    <row r="26" spans="1:9" ht="15.75" thickBot="1" x14ac:dyDescent="0.3">
      <c r="I26">
        <f>AVERAGE(I15:I23)</f>
        <v>3.0114544127308083</v>
      </c>
    </row>
    <row r="27" spans="1:9" ht="16.5" thickTop="1" thickBot="1" x14ac:dyDescent="0.3">
      <c r="A27" s="1" t="s">
        <v>0</v>
      </c>
      <c r="B27" s="1" t="s">
        <v>1</v>
      </c>
      <c r="C27" s="1" t="s">
        <v>2</v>
      </c>
      <c r="D27" s="1" t="s">
        <v>6</v>
      </c>
      <c r="E27" s="1" t="s">
        <v>3</v>
      </c>
      <c r="F27" s="1"/>
      <c r="G27" s="1" t="s">
        <v>10</v>
      </c>
      <c r="H27" s="1" t="s">
        <v>8</v>
      </c>
      <c r="I27" s="1" t="s">
        <v>9</v>
      </c>
    </row>
    <row r="28" spans="1:9" ht="15.75" thickTop="1" x14ac:dyDescent="0.25">
      <c r="A28" s="2">
        <v>255</v>
      </c>
      <c r="B28" s="2">
        <v>255</v>
      </c>
      <c r="C28">
        <v>0</v>
      </c>
      <c r="D28">
        <f>C28*$M$1</f>
        <v>0</v>
      </c>
      <c r="E28">
        <v>0</v>
      </c>
      <c r="G28">
        <f>$M$2</f>
        <v>50.625</v>
      </c>
      <c r="H28">
        <v>15.275</v>
      </c>
      <c r="I28">
        <f>G28/H28</f>
        <v>3.314238952536825</v>
      </c>
    </row>
    <row r="30" spans="1:9" x14ac:dyDescent="0.25">
      <c r="I30">
        <f>AVERAGE(I13,I26)</f>
        <v>2.9963870150390797</v>
      </c>
    </row>
    <row r="31" spans="1:9" x14ac:dyDescent="0.25">
      <c r="C31" s="2">
        <v>250</v>
      </c>
      <c r="D31">
        <f>AVERAGE(D2,D15)</f>
        <v>85.214888443935934</v>
      </c>
    </row>
    <row r="32" spans="1:9" x14ac:dyDescent="0.25">
      <c r="C32" s="2">
        <v>225</v>
      </c>
      <c r="D32">
        <f t="shared" ref="D32:D39" si="8">AVERAGE(D3,D16)</f>
        <v>47.772916666666667</v>
      </c>
    </row>
    <row r="33" spans="3:4" x14ac:dyDescent="0.25">
      <c r="C33" s="2">
        <v>200</v>
      </c>
      <c r="D33">
        <f t="shared" si="8"/>
        <v>33.75</v>
      </c>
    </row>
    <row r="34" spans="3:4" x14ac:dyDescent="0.25">
      <c r="C34" s="2">
        <v>175</v>
      </c>
      <c r="D34">
        <f t="shared" si="8"/>
        <v>24.1875</v>
      </c>
    </row>
    <row r="35" spans="3:4" x14ac:dyDescent="0.25">
      <c r="C35" s="2">
        <v>150</v>
      </c>
      <c r="D35">
        <f t="shared" si="8"/>
        <v>18.84375</v>
      </c>
    </row>
    <row r="36" spans="3:4" x14ac:dyDescent="0.25">
      <c r="C36" s="2">
        <v>125</v>
      </c>
      <c r="D36">
        <f t="shared" si="8"/>
        <v>13.950000000000001</v>
      </c>
    </row>
    <row r="37" spans="3:4" x14ac:dyDescent="0.25">
      <c r="C37" s="2">
        <v>100</v>
      </c>
      <c r="D37">
        <f t="shared" si="8"/>
        <v>9.84375</v>
      </c>
    </row>
    <row r="38" spans="3:4" x14ac:dyDescent="0.25">
      <c r="C38" s="2">
        <v>75</v>
      </c>
      <c r="D38">
        <f t="shared" si="8"/>
        <v>6.75</v>
      </c>
    </row>
    <row r="39" spans="3:4" x14ac:dyDescent="0.25">
      <c r="C39" s="2">
        <v>50</v>
      </c>
      <c r="D39">
        <f t="shared" si="8"/>
        <v>4.8374999999999995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Ruffin J White-Magner</dc:creator>
  <cp:lastModifiedBy>Ruffin J White-Magner</cp:lastModifiedBy>
  <dcterms:created xsi:type="dcterms:W3CDTF">2013-04-29T19:42:20Z</dcterms:created>
  <dcterms:modified xsi:type="dcterms:W3CDTF">2013-05-02T00:36:01Z</dcterms:modified>
</cp:coreProperties>
</file>