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O282978\OneDrive - Universidad de Oviedo\CESPL\Sesion8\CESPL-main\Sesion8\"/>
    </mc:Choice>
  </mc:AlternateContent>
  <bookViews>
    <workbookView xWindow="-120" yWindow="-120" windowWidth="29040" windowHeight="1572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5" i="1" l="1"/>
  <c r="F25" i="1"/>
  <c r="P22" i="1"/>
  <c r="P21" i="1"/>
  <c r="I21" i="1"/>
  <c r="I22" i="1"/>
  <c r="J31" i="1"/>
  <c r="J37" i="1" s="1"/>
  <c r="J35" i="1"/>
  <c r="J34" i="1"/>
  <c r="J32" i="1"/>
  <c r="J33" i="1"/>
  <c r="J30" i="1"/>
  <c r="J29" i="1"/>
  <c r="G30" i="1" l="1"/>
  <c r="G29" i="1"/>
  <c r="F3" i="1" l="1"/>
  <c r="F8" i="1" s="1"/>
  <c r="F15" i="1" s="1"/>
  <c r="F9" i="1" l="1"/>
  <c r="F16" i="1" s="1"/>
  <c r="F7" i="1"/>
  <c r="F14" i="1" s="1"/>
</calcChain>
</file>

<file path=xl/sharedStrings.xml><?xml version="1.0" encoding="utf-8"?>
<sst xmlns="http://schemas.openxmlformats.org/spreadsheetml/2006/main" count="83" uniqueCount="66">
  <si>
    <t>Datos conocidos</t>
  </si>
  <si>
    <t>Tsb cpu</t>
  </si>
  <si>
    <t>Tsb disco</t>
  </si>
  <si>
    <t>Tsb red</t>
  </si>
  <si>
    <t>IPb cpu</t>
  </si>
  <si>
    <t>IPb disco</t>
  </si>
  <si>
    <t>IPb red</t>
  </si>
  <si>
    <t>Núcleos</t>
  </si>
  <si>
    <t>V.cpu</t>
  </si>
  <si>
    <t>V.disco</t>
  </si>
  <si>
    <t>V.red</t>
  </si>
  <si>
    <t>Tpo. Reflex(2)</t>
  </si>
  <si>
    <t>Objetivos</t>
  </si>
  <si>
    <t>Tr max</t>
  </si>
  <si>
    <t>N (6 x PN)</t>
  </si>
  <si>
    <t>Cálculos</t>
  </si>
  <si>
    <t>Restricción</t>
  </si>
  <si>
    <t>X = N/(Tr max + Z)</t>
  </si>
  <si>
    <t>Productividad Sistema</t>
  </si>
  <si>
    <t>μni = X x Vi/lim. Uti.</t>
  </si>
  <si>
    <t>Limite utilización</t>
  </si>
  <si>
    <t>Cadencias de servicio necesarias</t>
  </si>
  <si>
    <t>μ cpu</t>
  </si>
  <si>
    <t>μ disco</t>
  </si>
  <si>
    <t>μ red</t>
  </si>
  <si>
    <t>Índices de prestaciones necesarios</t>
  </si>
  <si>
    <t>Ipm = (μn x Ipb)/μb</t>
  </si>
  <si>
    <t>μn x Ipb x Sb</t>
  </si>
  <si>
    <t>Mononucleo</t>
  </si>
  <si>
    <t>&gt;1 nucleo</t>
  </si>
  <si>
    <t>(μn x Ipb x Sb)/Nb (número de nucleos)</t>
  </si>
  <si>
    <t>Ipn red = μn red x Ipb red x Tsb red</t>
  </si>
  <si>
    <t>Ipn disco = μn disco x Ipb disco x Tsb disco</t>
  </si>
  <si>
    <t>Ipn cpu = (μn cpu x Ipb cpu x Tsb cpu)/Nb</t>
  </si>
  <si>
    <t>Componentes elegidos</t>
  </si>
  <si>
    <t>Componentes indice</t>
  </si>
  <si>
    <t>Nucleos</t>
  </si>
  <si>
    <t>ZA2000CM10003 SSD 2TB</t>
  </si>
  <si>
    <t>Cantidad</t>
  </si>
  <si>
    <t>Nuevos tiempos de servicio</t>
  </si>
  <si>
    <t>Tpo disco = Ipb x Tsb /Ipn</t>
  </si>
  <si>
    <t>Tpo cpu = (Nn x Ipb) /(Nb * Ipn cpu)*Tsb</t>
  </si>
  <si>
    <t xml:space="preserve">Intel Xeon Silver 4112 2,6GHz </t>
  </si>
  <si>
    <t>CPU</t>
  </si>
  <si>
    <t>DISCO</t>
  </si>
  <si>
    <t>PLACA BASE</t>
  </si>
  <si>
    <t>ADAPTADOR ETHERNET</t>
  </si>
  <si>
    <t>FUENTE DE ALIMENTACIÓN</t>
  </si>
  <si>
    <t>S.O.</t>
  </si>
  <si>
    <t>MEMORIA</t>
  </si>
  <si>
    <t>Modelo</t>
  </si>
  <si>
    <t>Prestaciones</t>
  </si>
  <si>
    <t>Prestaciones Totales</t>
  </si>
  <si>
    <t>16 GB</t>
  </si>
  <si>
    <t>Gigabit 3C996B-T de 3COM</t>
  </si>
  <si>
    <t>1000 Mbps</t>
  </si>
  <si>
    <t>2 Xeon : Supermicro X12DPL-NT6</t>
  </si>
  <si>
    <t>Fuente 1</t>
  </si>
  <si>
    <t>Windows Server 2012 Standard Edition</t>
  </si>
  <si>
    <t xml:space="preserve">tres </t>
  </si>
  <si>
    <t>Precio</t>
  </si>
  <si>
    <t>Precio Total</t>
  </si>
  <si>
    <t>€</t>
  </si>
  <si>
    <t>Componentes Azure</t>
  </si>
  <si>
    <t>D16ds v5 16 vCPU</t>
  </si>
  <si>
    <t>Disco 2 x 300 GiB SSD NVMe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</si>
</sst>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0" xfId="0" applyBorder="1" applyAlignment="1">
      <alignment vertical="center" wrapText="1"/>
    </xf>
    <xf numFmtId="3" fontId="0" fillId="0" borderId="0" xfId="0" applyNumberFormat="1" applyBorder="1" applyAlignment="1">
      <alignment vertical="center" wrapText="1"/>
    </xf>
    <xf numFmtId="0" fontId="2" fillId="0" borderId="6" xfId="0" applyFont="1" applyBorder="1"/>
    <xf numFmtId="0" fontId="0" fillId="0" borderId="7" xfId="0" applyBorder="1"/>
    <xf numFmtId="0" fontId="0" fillId="0" borderId="8" xfId="0" applyBorder="1"/>
    <xf numFmtId="0" fontId="3" fillId="0" borderId="6" xfId="0" applyFont="1" applyBorder="1"/>
    <xf numFmtId="0" fontId="0" fillId="0" borderId="6" xfId="0" applyBorder="1"/>
  </cellXfs>
  <cellStyles count="1">
    <cellStyle name="Normal" xfId="0" builtinId="0"/>
  </cellStyles>
  <dxfs count="3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7"/>
  <sheetViews>
    <sheetView tabSelected="1" workbookViewId="0">
      <selection activeCell="I21" sqref="I21"/>
    </sheetView>
  </sheetViews>
  <sheetFormatPr baseColWidth="10" defaultRowHeight="15" x14ac:dyDescent="0.25"/>
  <cols>
    <col min="1" max="1" width="24.28515625" customWidth="1"/>
    <col min="2" max="2" width="12" bestFit="1" customWidth="1"/>
    <col min="4" max="4" width="18.42578125" customWidth="1"/>
    <col min="5" max="5" width="44.85546875" customWidth="1"/>
    <col min="6" max="6" width="36.85546875" customWidth="1"/>
    <col min="8" max="8" width="39.28515625" customWidth="1"/>
  </cols>
  <sheetData>
    <row r="1" spans="1:18" ht="21" x14ac:dyDescent="0.35">
      <c r="A1" s="12" t="s">
        <v>0</v>
      </c>
      <c r="B1" s="13"/>
      <c r="C1" s="14"/>
      <c r="E1" s="2" t="s">
        <v>15</v>
      </c>
    </row>
    <row r="2" spans="1:18" x14ac:dyDescent="0.25">
      <c r="A2" s="7" t="s">
        <v>1</v>
      </c>
      <c r="B2" s="8">
        <v>2.3691469999999998E-3</v>
      </c>
      <c r="C2" s="9"/>
      <c r="E2" t="s">
        <v>18</v>
      </c>
    </row>
    <row r="3" spans="1:18" x14ac:dyDescent="0.25">
      <c r="A3" s="7" t="s">
        <v>2</v>
      </c>
      <c r="B3" s="8">
        <v>3.04732E-4</v>
      </c>
      <c r="C3" s="9"/>
      <c r="E3" t="s">
        <v>17</v>
      </c>
      <c r="F3">
        <f>B17/(B18+B14)</f>
        <v>399.99999999999994</v>
      </c>
    </row>
    <row r="4" spans="1:18" x14ac:dyDescent="0.25">
      <c r="A4" s="7" t="s">
        <v>3</v>
      </c>
      <c r="B4" s="8">
        <v>1.24704E-5</v>
      </c>
      <c r="C4" s="9"/>
    </row>
    <row r="5" spans="1:18" x14ac:dyDescent="0.25">
      <c r="A5" s="7"/>
      <c r="B5" s="8"/>
      <c r="C5" s="9" t="s">
        <v>7</v>
      </c>
      <c r="E5" t="s">
        <v>21</v>
      </c>
    </row>
    <row r="6" spans="1:18" x14ac:dyDescent="0.25">
      <c r="A6" s="7" t="s">
        <v>4</v>
      </c>
      <c r="B6" s="8">
        <v>20.100000000000001</v>
      </c>
      <c r="C6" s="9">
        <v>4</v>
      </c>
      <c r="E6" t="s">
        <v>19</v>
      </c>
    </row>
    <row r="7" spans="1:18" x14ac:dyDescent="0.25">
      <c r="A7" s="7" t="s">
        <v>5</v>
      </c>
      <c r="B7" s="8">
        <v>510</v>
      </c>
      <c r="C7" s="9"/>
      <c r="E7" t="s">
        <v>22</v>
      </c>
      <c r="F7">
        <f>($F$3*B10)/$B$21</f>
        <v>9777.7777777777756</v>
      </c>
    </row>
    <row r="8" spans="1:18" x14ac:dyDescent="0.25">
      <c r="A8" s="7" t="s">
        <v>6</v>
      </c>
      <c r="B8" s="8">
        <v>1000</v>
      </c>
      <c r="C8" s="9"/>
      <c r="E8" t="s">
        <v>23</v>
      </c>
      <c r="F8">
        <f t="shared" ref="F8:F9" si="0">($F$3*B11)/$B$21</f>
        <v>9333.3333333333303</v>
      </c>
    </row>
    <row r="9" spans="1:18" x14ac:dyDescent="0.25">
      <c r="A9" s="7"/>
      <c r="B9" s="8"/>
      <c r="C9" s="9"/>
      <c r="E9" s="1" t="s">
        <v>24</v>
      </c>
      <c r="F9">
        <f t="shared" si="0"/>
        <v>888.88888888888869</v>
      </c>
    </row>
    <row r="10" spans="1:18" x14ac:dyDescent="0.25">
      <c r="A10" s="7" t="s">
        <v>8</v>
      </c>
      <c r="B10" s="10">
        <v>22</v>
      </c>
      <c r="C10" s="9"/>
    </row>
    <row r="11" spans="1:18" x14ac:dyDescent="0.25">
      <c r="A11" s="7" t="s">
        <v>9</v>
      </c>
      <c r="B11" s="11">
        <v>21</v>
      </c>
      <c r="C11" s="9"/>
      <c r="E11" t="s">
        <v>25</v>
      </c>
    </row>
    <row r="12" spans="1:18" x14ac:dyDescent="0.25">
      <c r="A12" s="7" t="s">
        <v>10</v>
      </c>
      <c r="B12" s="11">
        <v>2</v>
      </c>
      <c r="C12" s="9"/>
      <c r="D12" t="s">
        <v>28</v>
      </c>
      <c r="E12" t="s">
        <v>26</v>
      </c>
      <c r="F12" t="s">
        <v>27</v>
      </c>
    </row>
    <row r="13" spans="1:18" ht="15.75" thickBot="1" x14ac:dyDescent="0.3">
      <c r="A13" s="7"/>
      <c r="B13" s="8"/>
      <c r="C13" s="9"/>
      <c r="D13" t="s">
        <v>29</v>
      </c>
      <c r="E13" t="s">
        <v>26</v>
      </c>
      <c r="F13" t="s">
        <v>30</v>
      </c>
    </row>
    <row r="14" spans="1:18" x14ac:dyDescent="0.25">
      <c r="A14" s="7" t="s">
        <v>11</v>
      </c>
      <c r="B14" s="10">
        <v>1.1000000000000001</v>
      </c>
      <c r="C14" s="9"/>
      <c r="E14" t="s">
        <v>33</v>
      </c>
      <c r="F14" s="4">
        <f>(F7*B6*B2)/C6</f>
        <v>116.40408926666665</v>
      </c>
      <c r="H14" t="s">
        <v>34</v>
      </c>
    </row>
    <row r="15" spans="1:18" x14ac:dyDescent="0.25">
      <c r="A15" s="7"/>
      <c r="B15" s="8"/>
      <c r="C15" s="9"/>
      <c r="E15" t="s">
        <v>32</v>
      </c>
      <c r="F15" s="5">
        <f>F8*B7*B3</f>
        <v>1450.5243199999993</v>
      </c>
      <c r="H15" t="s">
        <v>35</v>
      </c>
      <c r="J15" t="s">
        <v>36</v>
      </c>
      <c r="K15" t="s">
        <v>38</v>
      </c>
      <c r="N15" t="s">
        <v>63</v>
      </c>
      <c r="Q15" t="s">
        <v>7</v>
      </c>
      <c r="R15" t="s">
        <v>38</v>
      </c>
    </row>
    <row r="16" spans="1:18" ht="24" thickBot="1" x14ac:dyDescent="0.4">
      <c r="A16" s="15" t="s">
        <v>12</v>
      </c>
      <c r="B16" s="13"/>
      <c r="C16" s="14"/>
      <c r="E16" t="s">
        <v>31</v>
      </c>
      <c r="F16" s="6">
        <f>F9*B8*B4</f>
        <v>11.084799999999998</v>
      </c>
      <c r="H16" t="s">
        <v>42</v>
      </c>
      <c r="I16">
        <v>58.7</v>
      </c>
      <c r="J16">
        <v>4</v>
      </c>
      <c r="K16">
        <v>2</v>
      </c>
      <c r="N16" t="s">
        <v>64</v>
      </c>
      <c r="P16">
        <v>87.6</v>
      </c>
      <c r="Q16">
        <v>16</v>
      </c>
      <c r="R16">
        <v>3</v>
      </c>
    </row>
    <row r="17" spans="1:18" x14ac:dyDescent="0.25">
      <c r="A17" s="7" t="s">
        <v>14</v>
      </c>
      <c r="B17" s="8">
        <v>480</v>
      </c>
      <c r="C17" s="9"/>
      <c r="H17" t="s">
        <v>37</v>
      </c>
      <c r="I17">
        <v>590</v>
      </c>
      <c r="K17">
        <v>3</v>
      </c>
      <c r="N17" t="s">
        <v>65</v>
      </c>
      <c r="P17">
        <v>600</v>
      </c>
      <c r="R17">
        <v>6</v>
      </c>
    </row>
    <row r="18" spans="1:18" x14ac:dyDescent="0.25">
      <c r="A18" s="7" t="s">
        <v>13</v>
      </c>
      <c r="B18" s="8">
        <v>0.1</v>
      </c>
      <c r="C18" s="9"/>
    </row>
    <row r="19" spans="1:18" x14ac:dyDescent="0.25">
      <c r="A19" s="7"/>
      <c r="B19" s="8"/>
      <c r="C19" s="9"/>
    </row>
    <row r="20" spans="1:18" ht="23.25" x14ac:dyDescent="0.35">
      <c r="A20" s="15" t="s">
        <v>16</v>
      </c>
      <c r="B20" s="13"/>
      <c r="C20" s="14"/>
      <c r="H20" s="3" t="s">
        <v>39</v>
      </c>
      <c r="N20" s="3"/>
      <c r="O20" s="3" t="s">
        <v>39</v>
      </c>
    </row>
    <row r="21" spans="1:18" x14ac:dyDescent="0.25">
      <c r="A21" s="16" t="s">
        <v>20</v>
      </c>
      <c r="B21" s="13">
        <v>0.9</v>
      </c>
      <c r="C21" s="14"/>
      <c r="H21" t="s">
        <v>41</v>
      </c>
      <c r="I21">
        <f>($C$6*$B$6)/(J16*I16)*$B$2</f>
        <v>8.1124113628620095E-4</v>
      </c>
      <c r="O21" t="s">
        <v>41</v>
      </c>
      <c r="P21">
        <f>($C$6*$B$6)/(Q16*P16)*$B$2</f>
        <v>1.359014118150685E-4</v>
      </c>
    </row>
    <row r="22" spans="1:18" x14ac:dyDescent="0.25">
      <c r="A22" s="7"/>
      <c r="B22" s="8"/>
      <c r="C22" s="8"/>
      <c r="H22" t="s">
        <v>40</v>
      </c>
      <c r="I22">
        <f>$B$3*$B$7/I17</f>
        <v>2.6341240677966099E-4</v>
      </c>
      <c r="O22" t="s">
        <v>40</v>
      </c>
      <c r="P22">
        <f>$B$3*$B$7/P17</f>
        <v>2.5902219999999999E-4</v>
      </c>
    </row>
    <row r="23" spans="1:18" x14ac:dyDescent="0.25">
      <c r="A23" s="8"/>
      <c r="B23" s="8"/>
      <c r="C23" s="8"/>
    </row>
    <row r="25" spans="1:18" x14ac:dyDescent="0.25">
      <c r="E25" t="s">
        <v>59</v>
      </c>
      <c r="F25">
        <f>($B$10*I21)+($B$11*I22)+($B$12*$B$4)</f>
        <v>2.34039063406693E-2</v>
      </c>
      <c r="L25" t="s">
        <v>59</v>
      </c>
      <c r="M25">
        <f>($B$10*P21)+($B$11*P22)+($B$12*$B$4)</f>
        <v>8.4542380599315053E-3</v>
      </c>
    </row>
    <row r="28" spans="1:18" x14ac:dyDescent="0.25">
      <c r="B28" t="s">
        <v>50</v>
      </c>
      <c r="E28" t="s">
        <v>38</v>
      </c>
      <c r="F28" t="s">
        <v>51</v>
      </c>
      <c r="G28" t="s">
        <v>52</v>
      </c>
      <c r="I28" t="s">
        <v>60</v>
      </c>
      <c r="J28" t="s">
        <v>61</v>
      </c>
    </row>
    <row r="29" spans="1:18" x14ac:dyDescent="0.25">
      <c r="A29" t="s">
        <v>43</v>
      </c>
      <c r="B29" t="s">
        <v>42</v>
      </c>
      <c r="E29">
        <v>2</v>
      </c>
      <c r="F29">
        <v>58.7</v>
      </c>
      <c r="G29">
        <f>F29*E29</f>
        <v>117.4</v>
      </c>
      <c r="I29">
        <v>425</v>
      </c>
      <c r="J29">
        <f>I29*E29</f>
        <v>850</v>
      </c>
      <c r="K29" s="1" t="s">
        <v>62</v>
      </c>
    </row>
    <row r="30" spans="1:18" x14ac:dyDescent="0.25">
      <c r="A30" t="s">
        <v>44</v>
      </c>
      <c r="B30" t="s">
        <v>37</v>
      </c>
      <c r="E30">
        <v>3</v>
      </c>
      <c r="F30">
        <v>590</v>
      </c>
      <c r="G30">
        <f>F30*E30</f>
        <v>1770</v>
      </c>
      <c r="I30">
        <v>180</v>
      </c>
      <c r="J30">
        <f>I30*E30</f>
        <v>540</v>
      </c>
      <c r="K30" s="1" t="s">
        <v>62</v>
      </c>
    </row>
    <row r="31" spans="1:18" x14ac:dyDescent="0.25">
      <c r="A31" t="s">
        <v>49</v>
      </c>
      <c r="B31" t="s">
        <v>53</v>
      </c>
      <c r="E31">
        <v>1</v>
      </c>
      <c r="I31">
        <v>135</v>
      </c>
      <c r="J31">
        <f>I31*E29</f>
        <v>270</v>
      </c>
      <c r="K31" s="1" t="s">
        <v>62</v>
      </c>
    </row>
    <row r="32" spans="1:18" x14ac:dyDescent="0.25">
      <c r="A32" t="s">
        <v>46</v>
      </c>
      <c r="B32" t="s">
        <v>54</v>
      </c>
      <c r="E32">
        <v>1</v>
      </c>
      <c r="F32" t="s">
        <v>55</v>
      </c>
      <c r="I32">
        <v>17</v>
      </c>
      <c r="J32">
        <f>I32*E32</f>
        <v>17</v>
      </c>
      <c r="K32" s="1" t="s">
        <v>62</v>
      </c>
    </row>
    <row r="33" spans="1:11" x14ac:dyDescent="0.25">
      <c r="A33" t="s">
        <v>45</v>
      </c>
      <c r="B33" t="s">
        <v>56</v>
      </c>
      <c r="E33">
        <v>1</v>
      </c>
      <c r="I33">
        <v>690</v>
      </c>
      <c r="J33">
        <f>I33*E33</f>
        <v>690</v>
      </c>
      <c r="K33" s="1" t="s">
        <v>62</v>
      </c>
    </row>
    <row r="34" spans="1:11" x14ac:dyDescent="0.25">
      <c r="A34" t="s">
        <v>47</v>
      </c>
      <c r="B34" t="s">
        <v>57</v>
      </c>
      <c r="E34">
        <v>1</v>
      </c>
      <c r="I34">
        <v>42</v>
      </c>
      <c r="J34">
        <f>I34*E34</f>
        <v>42</v>
      </c>
      <c r="K34" s="1" t="s">
        <v>62</v>
      </c>
    </row>
    <row r="35" spans="1:11" x14ac:dyDescent="0.25">
      <c r="A35" t="s">
        <v>48</v>
      </c>
      <c r="B35" t="s">
        <v>58</v>
      </c>
      <c r="E35">
        <v>1</v>
      </c>
      <c r="I35">
        <v>180</v>
      </c>
      <c r="J35">
        <f>I35*E29</f>
        <v>360</v>
      </c>
      <c r="K35" s="1" t="s">
        <v>62</v>
      </c>
    </row>
    <row r="37" spans="1:11" x14ac:dyDescent="0.25">
      <c r="J37">
        <f>SUM(J29:J35)</f>
        <v>2769</v>
      </c>
      <c r="K37" t="s">
        <v>62</v>
      </c>
    </row>
  </sheetData>
  <conditionalFormatting sqref="J37">
    <cfRule type="expression" dxfId="1" priority="1">
      <formula>$J$37&gt;5400</formula>
    </cfRule>
    <cfRule type="expression" dxfId="0" priority="2">
      <formula>$J$37&lt;=5400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Becario</dc:creator>
  <cp:lastModifiedBy>Becario</cp:lastModifiedBy>
  <dcterms:created xsi:type="dcterms:W3CDTF">2022-11-28T08:29:03Z</dcterms:created>
  <dcterms:modified xsi:type="dcterms:W3CDTF">2022-12-05T09:26:36Z</dcterms:modified>
</cp:coreProperties>
</file>