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aroline\global fortunes\Data and Dofiles for publication\Excel figures\"/>
    </mc:Choice>
  </mc:AlternateContent>
  <bookViews>
    <workbookView xWindow="90" yWindow="45" windowWidth="19155" windowHeight="9015" firstSheet="12" activeTab="15"/>
  </bookViews>
  <sheets>
    <sheet name="Figure 1.4" sheetId="1" r:id="rId1"/>
    <sheet name="Figure 3.1" sheetId="8" r:id="rId2"/>
    <sheet name="Figure3.2" sheetId="9" r:id="rId3"/>
    <sheet name="Figure 3.3" sheetId="10" r:id="rId4"/>
    <sheet name="Figure 3.5" sheetId="2" r:id="rId5"/>
    <sheet name="Figure 4.1-4.2" sheetId="11" r:id="rId6"/>
    <sheet name="Figure 5.3" sheetId="12" r:id="rId7"/>
    <sheet name="Figure 5.5" sheetId="13" r:id="rId8"/>
    <sheet name="Table5.2" sheetId="20" r:id="rId9"/>
    <sheet name="Figure 6.1" sheetId="3" r:id="rId10"/>
    <sheet name="Figure 6.2" sheetId="4" r:id="rId11"/>
    <sheet name="Figure 6.3" sheetId="14" r:id="rId12"/>
    <sheet name=" Figure 6.4" sheetId="5" r:id="rId13"/>
    <sheet name="Figure 6.7" sheetId="15" r:id="rId14"/>
    <sheet name="Figure 9.1" sheetId="7" r:id="rId15"/>
    <sheet name="Figure 9.2" sheetId="19" r:id="rId16"/>
    <sheet name="Figure 9.8" sheetId="16" r:id="rId17"/>
    <sheet name="Figure 9.9" sheetId="17" r:id="rId18"/>
    <sheet name="Figure 9.10" sheetId="6" r:id="rId19"/>
  </sheets>
  <calcPr calcId="162913"/>
</workbook>
</file>

<file path=xl/calcChain.xml><?xml version="1.0" encoding="utf-8"?>
<calcChain xmlns="http://schemas.openxmlformats.org/spreadsheetml/2006/main">
  <c r="E27" i="14" l="1"/>
  <c r="E26" i="14"/>
  <c r="F25" i="14"/>
  <c r="E25" i="14"/>
  <c r="F24" i="14"/>
  <c r="E24" i="14"/>
  <c r="P23" i="14"/>
  <c r="I22" i="14"/>
  <c r="H22" i="14"/>
  <c r="E22" i="14"/>
  <c r="D22" i="14"/>
  <c r="J21" i="14"/>
  <c r="F21" i="14"/>
  <c r="A21" i="14"/>
  <c r="F20" i="14"/>
  <c r="G20" i="14" s="1"/>
  <c r="A20" i="14"/>
  <c r="F19" i="14"/>
  <c r="G19" i="14" s="1"/>
  <c r="A19" i="14"/>
  <c r="G18" i="14"/>
  <c r="F18" i="14"/>
  <c r="A18" i="14"/>
  <c r="J17" i="14"/>
  <c r="G17" i="14"/>
  <c r="F17" i="14"/>
  <c r="A17" i="14"/>
  <c r="F16" i="14"/>
  <c r="G16" i="14" s="1"/>
  <c r="A16" i="14"/>
  <c r="F15" i="14"/>
  <c r="G15" i="14" s="1"/>
  <c r="A15" i="14"/>
  <c r="F14" i="14"/>
  <c r="G14" i="14" s="1"/>
  <c r="A14" i="14"/>
  <c r="J13" i="14"/>
  <c r="F13" i="14"/>
  <c r="G13" i="14" s="1"/>
  <c r="A13" i="14"/>
  <c r="J12" i="14"/>
  <c r="F12" i="14"/>
  <c r="G12" i="14" s="1"/>
  <c r="A12" i="14"/>
  <c r="J11" i="14"/>
  <c r="F11" i="14"/>
  <c r="G11" i="14" s="1"/>
  <c r="A11" i="14"/>
  <c r="E10" i="14"/>
  <c r="F10" i="14" s="1"/>
  <c r="G10" i="14" s="1"/>
  <c r="E9" i="14"/>
  <c r="F9" i="14" s="1"/>
  <c r="G9" i="14" s="1"/>
  <c r="F8" i="14"/>
  <c r="G8" i="14" s="1"/>
  <c r="A8" i="14"/>
  <c r="F7" i="14"/>
  <c r="G7" i="14" s="1"/>
  <c r="A7" i="14"/>
  <c r="J6" i="14"/>
  <c r="F6" i="14"/>
  <c r="G6" i="14" s="1"/>
  <c r="A6" i="14"/>
  <c r="J5" i="14"/>
  <c r="F5" i="14"/>
  <c r="G5" i="14" s="1"/>
  <c r="A5" i="14"/>
  <c r="J4" i="14"/>
  <c r="F4" i="14"/>
  <c r="G4" i="14" s="1"/>
  <c r="A4" i="14"/>
  <c r="J3" i="14"/>
  <c r="F3" i="14"/>
  <c r="G3" i="14" s="1"/>
  <c r="A3" i="14"/>
  <c r="G2" i="14"/>
  <c r="F2" i="14"/>
  <c r="A2" i="14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F22" i="14" l="1"/>
  <c r="A9" i="14"/>
  <c r="A10" i="14"/>
  <c r="G21" i="14"/>
  <c r="E21" i="10"/>
  <c r="D21" i="10"/>
  <c r="C21" i="10"/>
  <c r="B21" i="10"/>
  <c r="C11" i="10"/>
  <c r="G10" i="10"/>
  <c r="G9" i="10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35" i="9"/>
  <c r="C33" i="2" l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3" i="2"/>
  <c r="C23" i="2"/>
  <c r="C32" i="2" s="1"/>
  <c r="D23" i="2"/>
  <c r="D32" i="2" s="1"/>
  <c r="E23" i="2"/>
  <c r="E32" i="2" s="1"/>
  <c r="F23" i="2"/>
  <c r="F32" i="2" s="1"/>
  <c r="G23" i="2"/>
  <c r="G32" i="2" s="1"/>
  <c r="H23" i="2"/>
  <c r="H32" i="2" s="1"/>
  <c r="I23" i="2"/>
  <c r="I32" i="2" s="1"/>
  <c r="J23" i="2"/>
  <c r="J32" i="2" s="1"/>
  <c r="K23" i="2"/>
  <c r="K32" i="2" s="1"/>
  <c r="L23" i="2"/>
  <c r="L32" i="2" s="1"/>
  <c r="M23" i="2"/>
  <c r="M32" i="2" s="1"/>
  <c r="N23" i="2"/>
  <c r="N32" i="2" s="1"/>
  <c r="O23" i="2"/>
  <c r="O32" i="2" s="1"/>
  <c r="P23" i="2"/>
  <c r="P32" i="2" s="1"/>
  <c r="Q23" i="2"/>
  <c r="Q32" i="2" s="1"/>
  <c r="R23" i="2"/>
  <c r="R32" i="2" s="1"/>
  <c r="S23" i="2"/>
  <c r="S32" i="2" s="1"/>
  <c r="T23" i="2"/>
  <c r="T32" i="2" s="1"/>
  <c r="B23" i="2"/>
  <c r="B32" i="2" s="1"/>
  <c r="B22" i="2"/>
</calcChain>
</file>

<file path=xl/sharedStrings.xml><?xml version="1.0" encoding="utf-8"?>
<sst xmlns="http://schemas.openxmlformats.org/spreadsheetml/2006/main" count="1030" uniqueCount="561">
  <si>
    <t>Share of revenue outside Chile</t>
  </si>
  <si>
    <t>year</t>
  </si>
  <si>
    <t>source</t>
  </si>
  <si>
    <t>Forbes</t>
  </si>
  <si>
    <t>World Bank GEM Commodities database</t>
  </si>
  <si>
    <t xml:space="preserve">Company revenue by geography, Antofagasta,  via Bloomberg </t>
  </si>
  <si>
    <t>Global 500</t>
  </si>
  <si>
    <t>nocompanies1996</t>
  </si>
  <si>
    <t>nocompanies1997</t>
  </si>
  <si>
    <t>nocompanies1998</t>
  </si>
  <si>
    <t>nocompanies1999</t>
  </si>
  <si>
    <t>nocompanies2000</t>
  </si>
  <si>
    <t>nocompanies2001</t>
  </si>
  <si>
    <t>nocompanies2002</t>
  </si>
  <si>
    <t>nocompanies2003</t>
  </si>
  <si>
    <t>nocompanies2004</t>
  </si>
  <si>
    <t>nocompanies2005</t>
  </si>
  <si>
    <t>nocompanies2006</t>
  </si>
  <si>
    <t>nocompanies2007</t>
  </si>
  <si>
    <t>nocompanies2008</t>
  </si>
  <si>
    <t>nocompanies2009</t>
  </si>
  <si>
    <t>nocompanies2010</t>
  </si>
  <si>
    <t>nocompanies2011</t>
  </si>
  <si>
    <t>nocompanies2012</t>
  </si>
  <si>
    <t>nocompanies2013</t>
  </si>
  <si>
    <t>nocompanies2014</t>
  </si>
  <si>
    <t>Brazil</t>
  </si>
  <si>
    <t>Chile</t>
  </si>
  <si>
    <t>China</t>
  </si>
  <si>
    <t>Columbia</t>
  </si>
  <si>
    <t>Hong Kong</t>
  </si>
  <si>
    <t>Hungary</t>
  </si>
  <si>
    <t>India</t>
  </si>
  <si>
    <t>Indonesia</t>
  </si>
  <si>
    <t>Malaysia</t>
  </si>
  <si>
    <t>Mexico</t>
  </si>
  <si>
    <t>Poland</t>
  </si>
  <si>
    <t>Russia</t>
  </si>
  <si>
    <t>Saudi Arabia</t>
  </si>
  <si>
    <t>Singapore</t>
  </si>
  <si>
    <t>South Africa</t>
  </si>
  <si>
    <t>Taiwan</t>
  </si>
  <si>
    <t>Thailand</t>
  </si>
  <si>
    <t>Turkey</t>
  </si>
  <si>
    <t>UAE</t>
  </si>
  <si>
    <t>Venezuela</t>
  </si>
  <si>
    <t>Total Emerging Markets</t>
  </si>
  <si>
    <t>South number real billionaires</t>
  </si>
  <si>
    <t>Total number</t>
  </si>
  <si>
    <t>http://fortune.com/global500</t>
  </si>
  <si>
    <t>BRICS total</t>
  </si>
  <si>
    <t>BRICS number of billionaires</t>
  </si>
  <si>
    <t>Forbes Billionaires</t>
  </si>
  <si>
    <t>Share of revenue outside India</t>
  </si>
  <si>
    <t>Net worth of Shanghvi</t>
  </si>
  <si>
    <t>Source</t>
  </si>
  <si>
    <t xml:space="preserve">Company revenue by geography, Sun Pharmaceuticals,  via Bloomberg </t>
  </si>
  <si>
    <t>Eliodoro Matte</t>
  </si>
  <si>
    <t>Bernardo Matte</t>
  </si>
  <si>
    <t>Patricia Matte</t>
  </si>
  <si>
    <t>Net worth of Matte family</t>
  </si>
  <si>
    <t xml:space="preserve">Company revenue by geography,CMPC,  via Bloomberg </t>
  </si>
  <si>
    <t>country</t>
  </si>
  <si>
    <t xml:space="preserve">share </t>
  </si>
  <si>
    <t>Austria</t>
  </si>
  <si>
    <t>Bermuda</t>
  </si>
  <si>
    <t>Switzerland</t>
  </si>
  <si>
    <t>Germany</t>
  </si>
  <si>
    <t>France</t>
  </si>
  <si>
    <t>United Kingdom</t>
  </si>
  <si>
    <t>Ireland</t>
  </si>
  <si>
    <t>Japan</t>
  </si>
  <si>
    <t>Korea</t>
  </si>
  <si>
    <t>Luxembourg</t>
  </si>
  <si>
    <t>Netherlands</t>
  </si>
  <si>
    <t>Peru</t>
  </si>
  <si>
    <t>United States</t>
  </si>
  <si>
    <t>Source:</t>
  </si>
  <si>
    <t>Bloomberg</t>
  </si>
  <si>
    <t>Apple suppliers by home country, percent of total supplier relationship value</t>
  </si>
  <si>
    <t>North</t>
  </si>
  <si>
    <t>South</t>
  </si>
  <si>
    <t>extensive margin</t>
  </si>
  <si>
    <t>intensive margin</t>
  </si>
  <si>
    <t>BRIC share of fortune global 500</t>
  </si>
  <si>
    <t>BRIC share of billionaires</t>
  </si>
  <si>
    <t>Figure 1.4</t>
  </si>
  <si>
    <t>Figure 3.5</t>
  </si>
  <si>
    <t>Large firm share employment</t>
  </si>
  <si>
    <t>Value added large firms</t>
  </si>
  <si>
    <t>Cyprus</t>
  </si>
  <si>
    <t>Italy</t>
  </si>
  <si>
    <t>Portugal</t>
  </si>
  <si>
    <t>Spain</t>
  </si>
  <si>
    <t>Norway</t>
  </si>
  <si>
    <t>Belgium</t>
  </si>
  <si>
    <t>Sweden</t>
  </si>
  <si>
    <t>Finland</t>
  </si>
  <si>
    <t>UK</t>
  </si>
  <si>
    <t>Table F.</t>
  </si>
  <si>
    <t>Distribution</t>
  </si>
  <si>
    <t>of private</t>
  </si>
  <si>
    <t>sector employm</t>
  </si>
  <si>
    <t>ent by firm s</t>
  </si>
  <si>
    <t>ize class: 1</t>
  </si>
  <si>
    <t>993/Q1 through 201</t>
  </si>
  <si>
    <t>3/Q1, not season</t>
  </si>
  <si>
    <t>ally adjusted</t>
  </si>
  <si>
    <t>Size</t>
  </si>
  <si>
    <t>Class</t>
  </si>
  <si>
    <t>1 to 4</t>
  </si>
  <si>
    <t>5 to 9</t>
  </si>
  <si>
    <t>10 to 19</t>
  </si>
  <si>
    <t>20 to 49</t>
  </si>
  <si>
    <t>50 to 99</t>
  </si>
  <si>
    <t>100 to 249</t>
  </si>
  <si>
    <t>250 to 499</t>
  </si>
  <si>
    <t>500 to 999</t>
  </si>
  <si>
    <t>1,000 or more</t>
  </si>
  <si>
    <t>employees</t>
  </si>
  <si>
    <t>employee</t>
  </si>
  <si>
    <t>s     employees</t>
  </si>
  <si>
    <t>First</t>
  </si>
  <si>
    <t>Quarter</t>
  </si>
  <si>
    <t>Levels (i</t>
  </si>
  <si>
    <t>n thousands)</t>
  </si>
  <si>
    <t>Shares</t>
  </si>
  <si>
    <t>(percent)</t>
  </si>
  <si>
    <t>Change in large share of employment</t>
  </si>
  <si>
    <t xml:space="preserve">GDP Growth </t>
  </si>
  <si>
    <t>U.S. Bureau of</t>
  </si>
  <si>
    <t>Labor Stat</t>
  </si>
  <si>
    <t>istics</t>
  </si>
  <si>
    <t>China 2004</t>
  </si>
  <si>
    <t>India 2007</t>
  </si>
  <si>
    <t>India 2011</t>
  </si>
  <si>
    <t>Indonesia 2006</t>
  </si>
  <si>
    <t>Mexico 2008</t>
  </si>
  <si>
    <t>% firms</t>
  </si>
  <si>
    <t>%employment</t>
  </si>
  <si>
    <t>Add US</t>
  </si>
  <si>
    <t>0-49</t>
  </si>
  <si>
    <t>1--9</t>
  </si>
  <si>
    <t>50-99</t>
  </si>
  <si>
    <t>10--49</t>
  </si>
  <si>
    <t>100-199</t>
  </si>
  <si>
    <t>50+</t>
  </si>
  <si>
    <t>200-499</t>
  </si>
  <si>
    <t>500-999</t>
  </si>
  <si>
    <t>1000-1999</t>
  </si>
  <si>
    <t>2000-4999</t>
  </si>
  <si>
    <t>5000+</t>
  </si>
  <si>
    <t>Bart van Ark et al. 2010</t>
  </si>
  <si>
    <t>Bart van Ark, Abdul Azeez Erumban, Vivaln Chen and Utsav Kumar</t>
  </si>
  <si>
    <t>The Cost Competitiveness of Manufacturing in China and India: An Industry and Regional Perspective</t>
  </si>
  <si>
    <t>500+</t>
  </si>
  <si>
    <t>All</t>
  </si>
  <si>
    <t>Agriculture</t>
  </si>
  <si>
    <t>Industry</t>
  </si>
  <si>
    <t>Services</t>
  </si>
  <si>
    <t>Observations</t>
  </si>
  <si>
    <t>R-squared</t>
  </si>
  <si>
    <t>Inward and outward foreign direct investment stock, annual, 1980-2013</t>
  </si>
  <si>
    <t/>
  </si>
  <si>
    <t>DIRECTION</t>
  </si>
  <si>
    <t>Outward</t>
  </si>
  <si>
    <t>MEASURE</t>
  </si>
  <si>
    <t>US Dollars at current prices and current exchange rates in millions</t>
  </si>
  <si>
    <t>YEAR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</si>
  <si>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</si>
  <si>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</si>
  <si>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</si>
  <si>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</si>
  <si>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</si>
  <si>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</si>
  <si>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</si>
  <si>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</si>
  <si>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</si>
  <si>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</si>
  <si>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</si>
  <si>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</si>
  <si>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</si>
  <si>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</si>
  <si>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</si>
  <si>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</si>
  <si>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</si>
  <si>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</si>
  <si>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</si>
  <si>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</si>
  <si>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</si>
  <si>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</si>
  <si>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</si>
  <si>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</si>
  <si>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</si>
  <si>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</si>
  <si>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</si>
  <si>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</si>
  <si>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</si>
  <si>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</si>
  <si>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</si>
  <si>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</si>
  <si>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</si>
  <si>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</si>
  <si>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ECONOMY</t>
  </si>
  <si>
    <t>Individual economies</t>
  </si>
  <si>
    <t>_</t>
  </si>
  <si>
    <t>World</t>
  </si>
  <si>
    <t xml:space="preserve">  Developing economies</t>
  </si>
  <si>
    <t xml:space="preserve">  Transition economies</t>
  </si>
  <si>
    <t xml:space="preserve">  Developed economies</t>
  </si>
  <si>
    <t xml:space="preserve">    Developing economies: Africa</t>
  </si>
  <si>
    <t xml:space="preserve">      Eastern Africa</t>
  </si>
  <si>
    <t xml:space="preserve">      Middle Africa</t>
  </si>
  <si>
    <t xml:space="preserve">      Northern Africa</t>
  </si>
  <si>
    <t xml:space="preserve">      Southern Africa</t>
  </si>
  <si>
    <t xml:space="preserve">      Western Africa</t>
  </si>
  <si>
    <t xml:space="preserve">    Developing economies: America</t>
  </si>
  <si>
    <t xml:space="preserve">      Caribbean</t>
  </si>
  <si>
    <t xml:space="preserve">      Central America</t>
  </si>
  <si>
    <t xml:space="preserve">      South America</t>
  </si>
  <si>
    <t xml:space="preserve">    Developing economies: Asia</t>
  </si>
  <si>
    <t xml:space="preserve">      Eastern Asia</t>
  </si>
  <si>
    <t xml:space="preserve">      Southern Asia</t>
  </si>
  <si>
    <t xml:space="preserve">      South-Eastern Asia</t>
  </si>
  <si>
    <t xml:space="preserve">      Western Asia</t>
  </si>
  <si>
    <t xml:space="preserve">    Developing economies: Oceania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</si>
  <si>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</si>
  <si>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</si>
  <si>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</si>
  <si>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</si>
  <si>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Developing economies excluding China</t>
  </si>
  <si>
    <t>Developing economies excluding LDCs</t>
  </si>
  <si>
    <t>Developing economies excluding LDCs and China</t>
  </si>
  <si>
    <t>Least developed countries</t>
  </si>
  <si>
    <t xml:space="preserve">    LDCs: Africa and Haiti</t>
  </si>
  <si>
    <t xml:space="preserve">    LDCs: Asia</t>
  </si>
  <si>
    <t>-</t>
  </si>
  <si>
    <t xml:space="preserve">    LDCs: Islands</t>
  </si>
  <si>
    <t>Landlocked developing countries</t>
  </si>
  <si>
    <t>Small island developing States (UNCTAD)</t>
  </si>
  <si>
    <t>High-income developing economies</t>
  </si>
  <si>
    <t>Middle-income developing economies</t>
  </si>
  <si>
    <t>Low-income developing economies</t>
  </si>
  <si>
    <t>Heavily indebted poor countries (IMF)</t>
  </si>
  <si>
    <t>Major petroleum and gas exporters</t>
  </si>
  <si>
    <t>Major exporters of manufactured goods</t>
  </si>
  <si>
    <t>Major exporters of primary commodities excluding fuels</t>
  </si>
  <si>
    <t>Low-income food-deficit countries (FAO)</t>
  </si>
  <si>
    <t>Industrialized economies (UNIDO)</t>
  </si>
  <si>
    <t>Emerging Industrial Economies (EIEs - UNIDO)</t>
  </si>
  <si>
    <t>Emerging economies</t>
  </si>
  <si>
    <t>Newly industrialized Asian economies</t>
  </si>
  <si>
    <t>Africa excluding South Africa</t>
  </si>
  <si>
    <t>Northern Africa excluding Sudan</t>
  </si>
  <si>
    <t>Sub-Saharan Africa</t>
  </si>
  <si>
    <t>Sub-Saharan Africa excluding South Africa</t>
  </si>
  <si>
    <t>South America excluding Brazil</t>
  </si>
  <si>
    <t>Central America and Greater Caribbean Islands excluding Puerto Rico</t>
  </si>
  <si>
    <t>Central America and Greater Caribbean Islands excluding Mexico and Puerto Rico</t>
  </si>
  <si>
    <t>South America and Central America</t>
  </si>
  <si>
    <t>Southern Asia excluding India</t>
  </si>
  <si>
    <t>Eastern, Southern and South-Eastern Asia</t>
  </si>
  <si>
    <t>Eastern and South-Eastern Asia excluding China</t>
  </si>
  <si>
    <t>ACP (African, Caribbean and Pacific Group of States)</t>
  </si>
  <si>
    <t>ANCOM (Andean Community)</t>
  </si>
  <si>
    <t>APEC (Asia-Pacific Economic Cooperation)</t>
  </si>
  <si>
    <t>APTA (Asia-Pacific Trade Agreement) (Former Bangkok Agreement)</t>
  </si>
  <si>
    <t>ASEAN (Association of South-East Asian Nations)</t>
  </si>
  <si>
    <t>BSEC (Black Sea Economic Cooperation)</t>
  </si>
  <si>
    <t>CACM (Central American Common Market)</t>
  </si>
  <si>
    <t>CARICOM (Caribbean Community)</t>
  </si>
  <si>
    <t>CEFTA (Central-European Free Trade Area)</t>
  </si>
  <si>
    <t>CEMAC (Economic and Monetary Community of Central Africa)</t>
  </si>
  <si>
    <t>CEN-SAD (Community of Sahel-Saharan States)</t>
  </si>
  <si>
    <t>CEPGL (Economic Community of the Great Lakes Countries)</t>
  </si>
  <si>
    <t>CIS (Commonwealth of Independent States)</t>
  </si>
  <si>
    <t>COMESA (Common Market for Eastern and Southern Africa)</t>
  </si>
  <si>
    <t>EAC (East African Community)</t>
  </si>
  <si>
    <t>ECCAS (Economic Community of Central African States)</t>
  </si>
  <si>
    <t>ECO (Economic Cooperation Organization)</t>
  </si>
  <si>
    <t>ECOWAS (Economic Community of West African States)</t>
  </si>
  <si>
    <t>EFTA (European Free Trade Association)</t>
  </si>
  <si>
    <t>EU28 (European Union)</t>
  </si>
  <si>
    <t>Euro area</t>
  </si>
  <si>
    <t>FTAA (Free Trade Area of the Americas)</t>
  </si>
  <si>
    <t>G8</t>
  </si>
  <si>
    <t>G20</t>
  </si>
  <si>
    <t>G77</t>
  </si>
  <si>
    <t>GCC (Gulf Cooperation Council)</t>
  </si>
  <si>
    <t>GSTP (Global System of Trade Preferences) Countries</t>
  </si>
  <si>
    <t>IDB (Islamic Development Bank)</t>
  </si>
  <si>
    <t xml:space="preserve">  IDB-CIT-7 (Regional: Countries in transition)</t>
  </si>
  <si>
    <t xml:space="preserve">  IDB-ASIA-8 (Regional: Asian member countries)</t>
  </si>
  <si>
    <t xml:space="preserve">  IDB-MENA-19 (Regional: Middle East and North Africa member countries)</t>
  </si>
  <si>
    <t xml:space="preserve">  IDB-SSA-22 (Regional: Sub-Saharan Africa member countries)</t>
  </si>
  <si>
    <t xml:space="preserve">  IDB-LDMC-25 (Economic: Least-Developed member countries)</t>
  </si>
  <si>
    <t>***</t>
  </si>
  <si>
    <t xml:space="preserve">  IDB-Non-LDMC-31 (Economic: Non Least Developed member countries)</t>
  </si>
  <si>
    <t>IGAD (Intergovernmental Authority on Development)</t>
  </si>
  <si>
    <t>LAIA (Latin American Integration Association)</t>
  </si>
  <si>
    <t>League of Arab States</t>
  </si>
  <si>
    <t>MERCOSUR (Mercado Común Sudamericano)</t>
  </si>
  <si>
    <t>MRU (Mano River Union)</t>
  </si>
  <si>
    <t>MSG (Melanesian Spearhead Group)</t>
  </si>
  <si>
    <t>NAFTA (North American Free Trade Agreement)</t>
  </si>
  <si>
    <t>OAS (Organization of American States)</t>
  </si>
  <si>
    <t>OECS (Organization of Eastern Caribbean States)</t>
  </si>
  <si>
    <t>OIC (Organisation of the Islamic Conference)</t>
  </si>
  <si>
    <t>SAARC (South Asian Association for Regional Cooperation)</t>
  </si>
  <si>
    <t>SACU (Southern African Customs Union)</t>
  </si>
  <si>
    <t>SADC (Southern African Development Community)</t>
  </si>
  <si>
    <t>UMA (Arab Maghreb Union)</t>
  </si>
  <si>
    <t>UNASUR (Union of South American Nations)</t>
  </si>
  <si>
    <t>WAEMU (West African Economic and Monetary Union)</t>
  </si>
  <si>
    <t>Foreign stores</t>
  </si>
  <si>
    <t>total stores</t>
  </si>
  <si>
    <t>Spanish stores</t>
  </si>
  <si>
    <t>Share foreign</t>
  </si>
  <si>
    <t>page</t>
  </si>
  <si>
    <t>real net worth (1996 USD)</t>
  </si>
  <si>
    <t>Net worth of Ortega</t>
  </si>
  <si>
    <t>http://www.inditex.com/documents/10279/18789/Grupo_INDITEX_evo_eng98.pdf/21dee54f-e098-4065-bc51-2544321a558d</t>
  </si>
  <si>
    <t>http://www.inditex.com/documents/10279/18789/Grupo_INDITEX_evo_eng00.pdf/5be469b4-823e-4f81-92e2-cf2da9e55aa1</t>
  </si>
  <si>
    <t>IPO</t>
  </si>
  <si>
    <t>http://www.inditex.com/documents/10279/18789/Grupo_INDITEX_informe_anual02.pdf/9693ff80-49e9-42ed-9b17-70def820fd02</t>
  </si>
  <si>
    <t>http://www.inditex.com/documents/10279/18789/Grupo_INDITEX_informe_anual04.pdf/b8b53824-f2b7-4a2c-9a2f-8b0877cdf5b4</t>
  </si>
  <si>
    <t>http://www.inditex.com/documents/10279/13717/Grupo_INDITEX_informe_rsc_05.pdf/7155a5ed-2ac9-4571-bc3f-c42331954316</t>
  </si>
  <si>
    <t>http://www.inditex.com/documents/10279/18789/Grupo_INDITEX_Annual_Report_INDITEX_06.pdf/92df0911-a8b6-4486-a0d1-63be25ca2098</t>
  </si>
  <si>
    <t>http://www.inditex.com/documents/10279/18789/Grupo_INDITEX_Annual_Report_INDITEX_07.pdf/05820f69-29f3-4d1a-892e-474d30f8b76a</t>
  </si>
  <si>
    <t>http://www.inditex.com/documents/10279/18789/Grupo_INDITEX_Annual_Report_INDITEX_08.pdf/b7c9c91d-8a72-41df-8505-b6e6dcba600b</t>
  </si>
  <si>
    <t>http://www.inditex.com/documents/10279/18789/Grupo_INDITEX_Annual_Report_INDITEX_09.pdf/64b4e624-5cb9-46bc-86a8-a533dd8a832e</t>
  </si>
  <si>
    <t>http://www.inditex.com/documents/10279/18789/Grupo_INDITEX_Annual-Report-Inditex-2011.pdf/1d9158ad-dcbe-4ee7-b11e-6be2284e7645</t>
  </si>
  <si>
    <t>http://www.inditex.com/documents/10279/18789/Inditex_Group_Annual_Report_2013.pdf/88b623b8-b6b0-4d38-b45e-45822932ff72</t>
  </si>
  <si>
    <t xml:space="preserve">Map available here: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</si>
  <si>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</si>
  <si>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</si>
  <si>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</si>
  <si>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</si>
  <si>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</si>
  <si>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</si>
  <si>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</si>
  <si>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</si>
  <si>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</si>
  <si>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VARIABLES</t>
  </si>
  <si>
    <t>FEag</t>
  </si>
  <si>
    <t>FEind</t>
  </si>
  <si>
    <t>FEserv</t>
  </si>
  <si>
    <t>sFEag</t>
  </si>
  <si>
    <t>sFEind</t>
  </si>
  <si>
    <t>sFEserv</t>
  </si>
  <si>
    <t>nFEag</t>
  </si>
  <si>
    <t>nFEind</t>
  </si>
  <si>
    <t>nFEserv</t>
  </si>
  <si>
    <t>-0.107***</t>
  </si>
  <si>
    <t>-0.0316**</t>
  </si>
  <si>
    <t>0.130***</t>
  </si>
  <si>
    <t>-0.101***</t>
  </si>
  <si>
    <t>-0.00656</t>
  </si>
  <si>
    <t>0.104***</t>
  </si>
  <si>
    <t>-0.0959***</t>
  </si>
  <si>
    <t>-0.118***</t>
  </si>
  <si>
    <t>0.198***</t>
  </si>
  <si>
    <t>[0.0142]</t>
  </si>
  <si>
    <t>[0.0133]</t>
  </si>
  <si>
    <t>[0.0165]</t>
  </si>
  <si>
    <t>[0.0227]</t>
  </si>
  <si>
    <t>[0.0131]</t>
  </si>
  <si>
    <t>[0.0206]</t>
  </si>
  <si>
    <t>[0.0108]</t>
  </si>
  <si>
    <t>[0.0205]</t>
  </si>
  <si>
    <t>[0.0231]</t>
  </si>
  <si>
    <t>-0.00630**</t>
  </si>
  <si>
    <t>-0.000966</t>
  </si>
  <si>
    <t>0.00770***</t>
  </si>
  <si>
    <t>-0.0129***</t>
  </si>
  <si>
    <t>0.00767***</t>
  </si>
  <si>
    <t>0.00509</t>
  </si>
  <si>
    <t>0.000768</t>
  </si>
  <si>
    <t>-0.00964***</t>
  </si>
  <si>
    <t>0.0100***</t>
  </si>
  <si>
    <t>[0.00261]</t>
  </si>
  <si>
    <t>[0.00216]</t>
  </si>
  <si>
    <t>[0.00288]</t>
  </si>
  <si>
    <t>[0.00490]</t>
  </si>
  <si>
    <t>[0.00244]</t>
  </si>
  <si>
    <t>[0.00423]</t>
  </si>
  <si>
    <t>[0.00148]</t>
  </si>
  <si>
    <t>[0.00281]</t>
  </si>
  <si>
    <t>[0.00325]</t>
  </si>
  <si>
    <t>Constant</t>
  </si>
  <si>
    <t>1.227***</t>
  </si>
  <si>
    <t>0.582***</t>
  </si>
  <si>
    <t>-0.721***</t>
  </si>
  <si>
    <t>1.177***</t>
  </si>
  <si>
    <t>0.290**</t>
  </si>
  <si>
    <t>-0.427*</t>
  </si>
  <si>
    <t>1.048***</t>
  </si>
  <si>
    <t>1.472***</t>
  </si>
  <si>
    <t>-1.356***</t>
  </si>
  <si>
    <t>[0.153]</t>
  </si>
  <si>
    <t>[0.145]</t>
  </si>
  <si>
    <t>[0.178]</t>
  </si>
  <si>
    <t>[0.243]</t>
  </si>
  <si>
    <t>[0.142]</t>
  </si>
  <si>
    <t>[0.221]</t>
  </si>
  <si>
    <t>[0.111]</t>
  </si>
  <si>
    <t>[0.213]</t>
  </si>
  <si>
    <t>[0.240]</t>
  </si>
  <si>
    <t>611</t>
  </si>
  <si>
    <t>293</t>
  </si>
  <si>
    <t>318</t>
  </si>
  <si>
    <t>0.973</t>
  </si>
  <si>
    <t>0.810</t>
  </si>
  <si>
    <t>0.961</t>
  </si>
  <si>
    <t>0.960</t>
  </si>
  <si>
    <t>0.888</t>
  </si>
  <si>
    <t>0.962</t>
  </si>
  <si>
    <t>0.965</t>
  </si>
  <si>
    <t>0.808</t>
  </si>
  <si>
    <t>0.867</t>
  </si>
  <si>
    <t>Robust standard errors in brackets</t>
  </si>
  <si>
    <t>*** p&lt;0.01, ** p&lt;0.05, * p&lt;0.1</t>
  </si>
  <si>
    <t>Regression Output</t>
  </si>
  <si>
    <t>Graphical Representation</t>
  </si>
  <si>
    <t>ln(gdppc)</t>
  </si>
  <si>
    <t>ln (number of billionaires)</t>
  </si>
  <si>
    <t>Wealth growth</t>
  </si>
  <si>
    <t>GDP growth</t>
  </si>
  <si>
    <t>lnmean</t>
  </si>
  <si>
    <t>lnnumber</t>
  </si>
  <si>
    <t>lnmean96</t>
  </si>
  <si>
    <t>lnnumber96</t>
  </si>
  <si>
    <t>lntotal</t>
  </si>
  <si>
    <t>lntotal96</t>
  </si>
  <si>
    <t>[0.032]</t>
  </si>
  <si>
    <t>0.114</t>
  </si>
  <si>
    <t>-0.114</t>
  </si>
  <si>
    <t>-0.974***</t>
  </si>
  <si>
    <t>0.974***</t>
  </si>
  <si>
    <t>[0.224]</t>
  </si>
  <si>
    <t>[0.230]</t>
  </si>
  <si>
    <t>15</t>
  </si>
  <si>
    <t>0.635</t>
  </si>
  <si>
    <t>0.980</t>
  </si>
  <si>
    <t>0.877</t>
  </si>
  <si>
    <t>0.977</t>
  </si>
  <si>
    <t>Standard errors in brackets</t>
  </si>
  <si>
    <t>0.060</t>
  </si>
  <si>
    <t>0.940***</t>
  </si>
  <si>
    <t>0.118**</t>
  </si>
  <si>
    <t>0.882***</t>
  </si>
  <si>
    <t>[0.039]</t>
  </si>
  <si>
    <t>[0.053]</t>
  </si>
  <si>
    <t>0.145***</t>
  </si>
  <si>
    <t>0.855***</t>
  </si>
  <si>
    <t>0.200***</t>
  </si>
  <si>
    <t>0.800***</t>
  </si>
  <si>
    <t>[0.046]</t>
  </si>
  <si>
    <t>0.191</t>
  </si>
  <si>
    <t>-0.191</t>
  </si>
  <si>
    <t>-0.313</t>
  </si>
  <si>
    <t>0.313</t>
  </si>
  <si>
    <t>[0.205]</t>
  </si>
  <si>
    <t>[0.336]</t>
  </si>
  <si>
    <t>0.615</t>
  </si>
  <si>
    <t>0.982</t>
  </si>
  <si>
    <t>0.591</t>
  </si>
  <si>
    <t>0.959</t>
  </si>
  <si>
    <t>All Billionaires, 1996 USD</t>
  </si>
  <si>
    <t>1996USD Billionaires, 1996 USD</t>
  </si>
  <si>
    <t>Figure 9.8 Inequality was not high before the Arab Spring</t>
  </si>
  <si>
    <t>https://public.tableau.com/views/supplychain1/Sheet1?:embed=y&amp;:display_count=yes&amp;:showTabs=y</t>
  </si>
  <si>
    <t>logrealgdp</t>
  </si>
  <si>
    <t>[0.272]</t>
  </si>
  <si>
    <t>[0.354]</t>
  </si>
  <si>
    <t>[0.362]</t>
  </si>
  <si>
    <t>logpopulation</t>
  </si>
  <si>
    <t>4.712***</t>
  </si>
  <si>
    <t>-1.522*</t>
  </si>
  <si>
    <t>[0.591]</t>
  </si>
  <si>
    <t>[1.435]</t>
  </si>
  <si>
    <t>[0.765]</t>
  </si>
  <si>
    <t>logtrade</t>
  </si>
  <si>
    <t>0.631*</t>
  </si>
  <si>
    <t>1.171**</t>
  </si>
  <si>
    <t>[0.357]</t>
  </si>
  <si>
    <t>[0.436]</t>
  </si>
  <si>
    <t>[0.463]</t>
  </si>
  <si>
    <t>-81.30***</t>
  </si>
  <si>
    <t>[9.447]</t>
  </si>
  <si>
    <t>[24.11]</t>
  </si>
  <si>
    <t>[12.31]</t>
  </si>
  <si>
    <t>1</t>
  </si>
  <si>
    <t>2</t>
  </si>
  <si>
    <t xml:space="preserve">All </t>
  </si>
  <si>
    <t>GDP</t>
  </si>
  <si>
    <t>Trade</t>
  </si>
  <si>
    <t xml:space="preserve">Egypt </t>
  </si>
  <si>
    <t>Tunisia</t>
  </si>
  <si>
    <t>Advanced</t>
  </si>
  <si>
    <t>Emerging</t>
  </si>
  <si>
    <t>Share top 10</t>
  </si>
  <si>
    <t>Gini</t>
  </si>
  <si>
    <t>Source: World Development Indicators, World Bank. Share top 10 is the share of income captured by the top 10 percent of the population.</t>
  </si>
  <si>
    <t>unemployment</t>
  </si>
  <si>
    <t>IND</t>
  </si>
  <si>
    <t>CHN</t>
  </si>
  <si>
    <t>RUS</t>
  </si>
  <si>
    <t>BRA</t>
  </si>
  <si>
    <t>EGY</t>
  </si>
  <si>
    <t>TUN</t>
  </si>
  <si>
    <t>emerging</t>
  </si>
  <si>
    <t>advanced</t>
  </si>
  <si>
    <t>Average unemployment rate</t>
  </si>
  <si>
    <r>
      <t>Source:</t>
    </r>
    <r>
      <rPr>
        <sz val="12"/>
        <color theme="1"/>
        <rFont val="Times New Roman"/>
        <family val="1"/>
      </rPr>
      <t xml:space="preserve"> World Development Indicators, World Bank</t>
    </r>
  </si>
  <si>
    <t>Figure 4.1</t>
  </si>
  <si>
    <t xml:space="preserve">United States </t>
  </si>
  <si>
    <t>Source:  Angus Maddison, Historical Statistics of the World Economy 1-2008 AD.</t>
  </si>
  <si>
    <t>Russian Federation</t>
  </si>
  <si>
    <t>1990 (1890)</t>
  </si>
  <si>
    <t>1991 (1891)</t>
  </si>
  <si>
    <t>1992 (1892)`</t>
  </si>
  <si>
    <t>1993 (1893)</t>
  </si>
  <si>
    <t>1994 (1894)</t>
  </si>
  <si>
    <t>1995 (1895)</t>
  </si>
  <si>
    <t>1996 (1896)</t>
  </si>
  <si>
    <t>1997 (1897)</t>
  </si>
  <si>
    <t>1998 (1898)</t>
  </si>
  <si>
    <t>1999 (1899)</t>
  </si>
  <si>
    <t>2000 (1900)</t>
  </si>
  <si>
    <t>2001 (1901)</t>
  </si>
  <si>
    <t>2002 (1902)</t>
  </si>
  <si>
    <t>2003 (1903)</t>
  </si>
  <si>
    <t>2004 (1904)</t>
  </si>
  <si>
    <t>2005 (1905)</t>
  </si>
  <si>
    <t>2006 (1906)</t>
  </si>
  <si>
    <t>2007 (1907)</t>
  </si>
  <si>
    <t>United States (year in parentheses)</t>
  </si>
  <si>
    <t>2008 (1908)</t>
  </si>
  <si>
    <t>Share of Antofagasta's revenue outside Chile (left-hand axis)</t>
  </si>
  <si>
    <t>Fontbona's net worth (right-hand axis)</t>
  </si>
  <si>
    <t>Metals and minerals price index, 2010=100, current USD           (left-hand axis)</t>
  </si>
  <si>
    <t>Emerging Markets</t>
  </si>
  <si>
    <t>Advanced Economies</t>
  </si>
  <si>
    <t>Cumulative income growth rate (percent)</t>
  </si>
  <si>
    <t>Percentiles of the global income distribuion</t>
  </si>
  <si>
    <t xml:space="preserve">Type of billionaire </t>
  </si>
  <si>
    <t>Number of billionaires</t>
  </si>
  <si>
    <t>Share of emerging market billionaires (percent)</t>
  </si>
  <si>
    <t>Average number of employees</t>
  </si>
  <si>
    <t>Number of businesses with 50 employees needed to employ same number of employees</t>
  </si>
  <si>
    <t>Executive</t>
  </si>
  <si>
    <t>Company founder</t>
  </si>
  <si>
    <t>Nonfinance</t>
  </si>
  <si>
    <t>79, 291</t>
  </si>
  <si>
    <t>Privatization and resource related</t>
  </si>
  <si>
    <t xml:space="preserve">Self-made finance </t>
  </si>
  <si>
    <t>Inherited wealth</t>
  </si>
  <si>
    <t>Total</t>
  </si>
  <si>
    <r>
      <t>Note</t>
    </r>
    <r>
      <rPr>
        <sz val="11"/>
        <color theme="1"/>
        <rFont val="Calibri"/>
        <family val="2"/>
        <scheme val="minor"/>
      </rPr>
      <t>: Figures are based on billionaires associated with FT Emerging Market 500 firms, a list that excludes Israel, and Hong Kong, SAR. Small businesses are companies with fewer than 50 employees.</t>
    </r>
  </si>
  <si>
    <r>
      <t>Sources</t>
    </r>
    <r>
      <rPr>
        <sz val="11"/>
        <color theme="1"/>
        <rFont val="Calibri"/>
        <family val="2"/>
        <scheme val="minor"/>
      </rPr>
      <t>: Data from the FT Emerging Market 500 and Forbes World’s Billionaires.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</si>
</sst>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color rgb="FF000000"/>
      <name val="Arial Unicode MS"/>
      <family val="2"/>
    </font>
    <font>
      <sz val="1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indexed="6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  <xf numFmtId="0" fontId="19" fillId="33" borderId="10">
      <alignment horizontal="right"/>
    </xf>
    <xf numFmtId="0" fontId="21" fillId="0" borderId="0"/>
  </cellStyleXfs>
  <cellXfs count="7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0" xfId="44"/>
    <xf numFmtId="0" fontId="16" fillId="0" borderId="0" xfId="0" applyFont="1"/>
    <xf numFmtId="0" fontId="22" fillId="0" borderId="0" xfId="44" applyFont="1"/>
    <xf numFmtId="0" fontId="23" fillId="0" borderId="1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3" fillId="0" borderId="15" xfId="0" applyFont="1" applyBorder="1" applyAlignment="1">
      <alignment horizontal="right" vertical="center"/>
    </xf>
    <xf numFmtId="0" fontId="24" fillId="0" borderId="0" xfId="44" applyFont="1" applyBorder="1"/>
    <xf numFmtId="0" fontId="21" fillId="0" borderId="0" xfId="44" applyNumberFormat="1" applyFill="1"/>
    <xf numFmtId="0" fontId="21" fillId="0" borderId="16" xfId="44" applyBorder="1"/>
    <xf numFmtId="0" fontId="21" fillId="0" borderId="16" xfId="44" applyNumberFormat="1" applyBorder="1" applyAlignment="1">
      <alignment horizontal="center"/>
    </xf>
    <xf numFmtId="0" fontId="21" fillId="0" borderId="0" xfId="44" applyBorder="1"/>
    <xf numFmtId="0" fontId="21" fillId="0" borderId="0" xfId="44" applyNumberFormat="1" applyAlignment="1">
      <alignment horizontal="center"/>
    </xf>
    <xf numFmtId="0" fontId="21" fillId="0" borderId="17" xfId="44" applyBorder="1"/>
    <xf numFmtId="0" fontId="21" fillId="0" borderId="17" xfId="44" applyNumberFormat="1" applyBorder="1" applyAlignment="1">
      <alignment horizontal="center"/>
    </xf>
    <xf numFmtId="0" fontId="21" fillId="0" borderId="0" xfId="44" applyNumberFormat="1"/>
    <xf numFmtId="0" fontId="0" fillId="0" borderId="19" xfId="0" applyBorder="1"/>
    <xf numFmtId="0" fontId="0" fillId="0" borderId="19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18" xfId="0" applyBorder="1"/>
    <xf numFmtId="0" fontId="0" fillId="0" borderId="18" xfId="0" applyNumberFormat="1" applyBorder="1" applyAlignment="1">
      <alignment horizontal="center"/>
    </xf>
    <xf numFmtId="0" fontId="25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/>
    <xf numFmtId="49" fontId="0" fillId="0" borderId="0" xfId="0" applyNumberFormat="1"/>
    <xf numFmtId="0" fontId="0" fillId="0" borderId="0" xfId="0"/>
    <xf numFmtId="3" fontId="0" fillId="0" borderId="0" xfId="0" applyNumberForma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3" fontId="24" fillId="0" borderId="0" xfId="0" applyNumberFormat="1" applyFont="1" applyFill="1"/>
    <xf numFmtId="0" fontId="0" fillId="0" borderId="0" xfId="0" applyFill="1"/>
    <xf numFmtId="0" fontId="27" fillId="0" borderId="0" xfId="0" applyFont="1" applyFill="1"/>
    <xf numFmtId="3" fontId="24" fillId="0" borderId="0" xfId="0" applyNumberFormat="1" applyFont="1"/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 wrapText="1"/>
    </xf>
    <xf numFmtId="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8" fillId="0" borderId="15" xfId="0" applyFont="1" applyBorder="1" applyAlignment="1">
      <alignment horizontal="right" vertical="center" wrapText="1"/>
    </xf>
    <xf numFmtId="3" fontId="28" fillId="0" borderId="15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horizontal="right" vertical="center" wrapText="1"/>
    </xf>
    <xf numFmtId="0" fontId="28" fillId="0" borderId="0" xfId="0" applyFont="1" applyAlignment="1">
      <alignment horizontal="right" vertical="center"/>
    </xf>
    <xf numFmtId="3" fontId="28" fillId="0" borderId="0" xfId="0" applyNumberFormat="1" applyFont="1" applyAlignment="1">
      <alignment horizontal="right" vertical="center"/>
    </xf>
    <xf numFmtId="0" fontId="0" fillId="0" borderId="0" xfId="0" applyAlignment="1">
      <alignment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fa_column_header_bottom" xfId="43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2728843677149E-2"/>
          <c:y val="9.9400171379605828E-2"/>
          <c:w val="0.6173396260250078"/>
          <c:h val="0.83371023352158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1.4'!$A$3</c:f>
              <c:strCache>
                <c:ptCount val="1"/>
                <c:pt idx="0">
                  <c:v>Share of Antofagasta's revenue outside Chile (left-hand axis)</c:v>
                </c:pt>
              </c:strCache>
            </c:strRef>
          </c:tx>
          <c:marker>
            <c:symbol val="none"/>
          </c:marker>
          <c:xVal>
            <c:numRef>
              <c:f>'Figure 1.4'!$E$2:$K$2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xVal>
          <c:yVal>
            <c:numRef>
              <c:f>'Figure 1.4'!$E$3:$J$3</c:f>
              <c:numCache>
                <c:formatCode>General</c:formatCode>
                <c:ptCount val="6"/>
                <c:pt idx="0">
                  <c:v>87.558560161299894</c:v>
                </c:pt>
                <c:pt idx="1">
                  <c:v>90.609599675960297</c:v>
                </c:pt>
                <c:pt idx="2">
                  <c:v>92.958423455900018</c:v>
                </c:pt>
                <c:pt idx="3">
                  <c:v>93.996050032916386</c:v>
                </c:pt>
                <c:pt idx="4">
                  <c:v>94.262696399163218</c:v>
                </c:pt>
                <c:pt idx="5">
                  <c:v>93.715252193716935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1-460D-AC1D-66235429CF19}"/>
            </c:ext>
          </c:extLst>
        </c:ser>
        <c:ser>
          <c:idx val="2"/>
          <c:order val="2"/>
          <c:tx>
            <c:strRef>
              <c:f>'Figure 1.4'!$A$5</c:f>
              <c:strCache>
                <c:ptCount val="1"/>
                <c:pt idx="0">
                  <c:v>Metals and minerals price index, 2010=100, current USD           (left-hand axis)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'Figure 1.4'!$E$2:$J$2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'Figure 1.4'!$E$5:$J$5</c:f>
              <c:numCache>
                <c:formatCode>General</c:formatCode>
                <c:ptCount val="6"/>
                <c:pt idx="0">
                  <c:v>129.12321233035999</c:v>
                </c:pt>
                <c:pt idx="1">
                  <c:v>79.738347988209995</c:v>
                </c:pt>
                <c:pt idx="2">
                  <c:v>100</c:v>
                </c:pt>
                <c:pt idx="3">
                  <c:v>128.68632376297001</c:v>
                </c:pt>
                <c:pt idx="4">
                  <c:v>127.57474299766</c:v>
                </c:pt>
                <c:pt idx="5">
                  <c:v>127.41602992595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1-460D-AC1D-66235429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7952"/>
        <c:axId val="82639488"/>
      </c:scatterChart>
      <c:scatterChart>
        <c:scatterStyle val="smoothMarker"/>
        <c:varyColors val="0"/>
        <c:ser>
          <c:idx val="1"/>
          <c:order val="1"/>
          <c:tx>
            <c:strRef>
              <c:f>'Figure 1.4'!$A$4</c:f>
              <c:strCache>
                <c:ptCount val="1"/>
                <c:pt idx="0">
                  <c:v>Fontbona's net worth (right-hand axis)</c:v>
                </c:pt>
              </c:strCache>
            </c:strRef>
          </c:tx>
          <c:spPr>
            <a:ln>
              <a:solidFill>
                <a:schemeClr val="accent3"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'Figure 1.4'!$E$2:$J$2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'Figure 1.4'!$E$4:$J$4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17.8</c:v>
                </c:pt>
                <c:pt idx="5">
                  <c:v>17.399999999999999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C1-460D-AC1D-66235429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7440"/>
        <c:axId val="83435904"/>
      </c:scatterChart>
      <c:valAx>
        <c:axId val="82637952"/>
        <c:scaling>
          <c:orientation val="minMax"/>
          <c:min val="2007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2639488"/>
        <c:crosses val="autoZero"/>
        <c:crossBetween val="midCat"/>
      </c:valAx>
      <c:valAx>
        <c:axId val="8263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2637952"/>
        <c:crosses val="autoZero"/>
        <c:crossBetween val="midCat"/>
      </c:valAx>
      <c:valAx>
        <c:axId val="8343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3437440"/>
        <c:crosses val="max"/>
        <c:crossBetween val="midCat"/>
      </c:valAx>
      <c:valAx>
        <c:axId val="834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3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80538302277433"/>
          <c:y val="0.2348986294554464"/>
          <c:w val="0.23977225672877847"/>
          <c:h val="0.62403905305950202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913357712441"/>
          <c:y val="4.5478823940745483E-2"/>
          <c:w val="0.67723978946990215"/>
          <c:h val="0.85190305213411999"/>
        </c:manualLayout>
      </c:layout>
      <c:lineChart>
        <c:grouping val="standard"/>
        <c:varyColors val="0"/>
        <c:ser>
          <c:idx val="0"/>
          <c:order val="0"/>
          <c:tx>
            <c:strRef>
              <c:f>'Figure 5.5'!$A$10</c:f>
              <c:strCache>
                <c:ptCount val="1"/>
                <c:pt idx="0">
                  <c:v>World</c:v>
                </c:pt>
              </c:strCache>
            </c:strRef>
          </c:tx>
          <c:marker>
            <c:symbol val="none"/>
          </c:marker>
          <c:cat>
            <c:strRef>
              <c:f>'Figure 5.5'!$B$6:$AI$6</c:f>
              <c:strCach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strCache>
            </c:strRef>
          </c:cat>
          <c:val>
            <c:numRef>
              <c:f>'Figure 5.5'!$B$10:$AI$10</c:f>
              <c:numCache>
                <c:formatCode>General</c:formatCode>
                <c:ptCount val="34"/>
                <c:pt idx="0">
                  <c:v>548.19808862430432</c:v>
                </c:pt>
                <c:pt idx="1">
                  <c:v>585.94123920381685</c:v>
                </c:pt>
                <c:pt idx="2">
                  <c:v>596.49306861562934</c:v>
                </c:pt>
                <c:pt idx="3">
                  <c:v>676.96763764976981</c:v>
                </c:pt>
                <c:pt idx="4">
                  <c:v>702.76595529071801</c:v>
                </c:pt>
                <c:pt idx="5">
                  <c:v>902.45041332253413</c:v>
                </c:pt>
                <c:pt idx="6">
                  <c:v>1155.7780481232392</c:v>
                </c:pt>
                <c:pt idx="7">
                  <c:v>1374.0296747784801</c:v>
                </c:pt>
                <c:pt idx="8">
                  <c:v>1613.461877154981</c:v>
                </c:pt>
                <c:pt idx="9">
                  <c:v>1933.810039460639</c:v>
                </c:pt>
                <c:pt idx="10">
                  <c:v>2092.6893713738809</c:v>
                </c:pt>
                <c:pt idx="11">
                  <c:v>2353.0329078644527</c:v>
                </c:pt>
                <c:pt idx="12">
                  <c:v>2382.2312988346612</c:v>
                </c:pt>
                <c:pt idx="13">
                  <c:v>2766.5776907633749</c:v>
                </c:pt>
                <c:pt idx="14">
                  <c:v>3100.8523156199931</c:v>
                </c:pt>
                <c:pt idx="15">
                  <c:v>3769.0420569499752</c:v>
                </c:pt>
                <c:pt idx="16">
                  <c:v>4298.0307689296333</c:v>
                </c:pt>
                <c:pt idx="17">
                  <c:v>4984.6353507592976</c:v>
                </c:pt>
                <c:pt idx="18">
                  <c:v>5923.8415616152333</c:v>
                </c:pt>
                <c:pt idx="19">
                  <c:v>7199.5370457083645</c:v>
                </c:pt>
                <c:pt idx="20">
                  <c:v>8008.4341100852498</c:v>
                </c:pt>
                <c:pt idx="21">
                  <c:v>7774.5027016160648</c:v>
                </c:pt>
                <c:pt idx="22">
                  <c:v>7859.7694153617549</c:v>
                </c:pt>
                <c:pt idx="23">
                  <c:v>10033.90104608283</c:v>
                </c:pt>
                <c:pt idx="24">
                  <c:v>11837.99145875724</c:v>
                </c:pt>
                <c:pt idx="25">
                  <c:v>12563.76953540065</c:v>
                </c:pt>
                <c:pt idx="26">
                  <c:v>15745.722791434711</c:v>
                </c:pt>
                <c:pt idx="27">
                  <c:v>19343.35255836105</c:v>
                </c:pt>
                <c:pt idx="28">
                  <c:v>16518.504715215829</c:v>
                </c:pt>
                <c:pt idx="29">
                  <c:v>19589.10213467725</c:v>
                </c:pt>
                <c:pt idx="30">
                  <c:v>21288.583575218243</c:v>
                </c:pt>
                <c:pt idx="31">
                  <c:v>21912.79069244838</c:v>
                </c:pt>
                <c:pt idx="32">
                  <c:v>23916.273478953142</c:v>
                </c:pt>
                <c:pt idx="33">
                  <c:v>26312.624491583952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C-4CAC-87FD-9C4462B2FD19}"/>
            </c:ext>
          </c:extLst>
        </c:ser>
        <c:ser>
          <c:idx val="2"/>
          <c:order val="1"/>
          <c:tx>
            <c:strRef>
              <c:f>'Figure 5.5'!$A$12</c:f>
              <c:strCache>
                <c:ptCount val="1"/>
                <c:pt idx="0">
                  <c:v>  Developing economies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'Figure 5.5'!$B$6:$AI$6</c:f>
              <c:strCach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strCache>
            </c:strRef>
          </c:cat>
          <c:val>
            <c:numRef>
              <c:f>'Figure 5.5'!$B$12:$AI$12</c:f>
              <c:numCache>
                <c:formatCode>General</c:formatCode>
                <c:ptCount val="34"/>
                <c:pt idx="0">
                  <c:v>70.995280430163305</c:v>
                </c:pt>
                <c:pt idx="1">
                  <c:v>72.270371045786803</c:v>
                </c:pt>
                <c:pt idx="2">
                  <c:v>75.416362341218104</c:v>
                </c:pt>
                <c:pt idx="3">
                  <c:v>77.081465934659391</c:v>
                </c:pt>
                <c:pt idx="4">
                  <c:v>79.217932651742302</c:v>
                </c:pt>
                <c:pt idx="5">
                  <c:v>83.522551537684393</c:v>
                </c:pt>
                <c:pt idx="6">
                  <c:v>88.779407465044301</c:v>
                </c:pt>
                <c:pt idx="7">
                  <c:v>97.284008196165487</c:v>
                </c:pt>
                <c:pt idx="8">
                  <c:v>106.6730915752174</c:v>
                </c:pt>
                <c:pt idx="9">
                  <c:v>126.3456529867607</c:v>
                </c:pt>
                <c:pt idx="10">
                  <c:v>141.07561236703629</c:v>
                </c:pt>
                <c:pt idx="11">
                  <c:v>154.6020862052757</c:v>
                </c:pt>
                <c:pt idx="12">
                  <c:v>180.00444689845241</c:v>
                </c:pt>
                <c:pt idx="13">
                  <c:v>217.94692554152292</c:v>
                </c:pt>
                <c:pt idx="14">
                  <c:v>271.96726841986691</c:v>
                </c:pt>
                <c:pt idx="15">
                  <c:v>325.01135302387428</c:v>
                </c:pt>
                <c:pt idx="16">
                  <c:v>378.17737423084731</c:v>
                </c:pt>
                <c:pt idx="17">
                  <c:v>548.16025266643703</c:v>
                </c:pt>
                <c:pt idx="18">
                  <c:v>557.98101845153462</c:v>
                </c:pt>
                <c:pt idx="19">
                  <c:v>707.49179580526152</c:v>
                </c:pt>
                <c:pt idx="20">
                  <c:v>887.82853716590739</c:v>
                </c:pt>
                <c:pt idx="21">
                  <c:v>933.32211003138968</c:v>
                </c:pt>
                <c:pt idx="22">
                  <c:v>937.75919237769517</c:v>
                </c:pt>
                <c:pt idx="23">
                  <c:v>1045.571288678354</c:v>
                </c:pt>
                <c:pt idx="24">
                  <c:v>1213.20745282492</c:v>
                </c:pt>
                <c:pt idx="25">
                  <c:v>1405.4220947162601</c:v>
                </c:pt>
                <c:pt idx="26">
                  <c:v>1869.223817166652</c:v>
                </c:pt>
                <c:pt idx="27">
                  <c:v>2603.9292582241947</c:v>
                </c:pt>
                <c:pt idx="28">
                  <c:v>2579.156312199646</c:v>
                </c:pt>
                <c:pt idx="29">
                  <c:v>2958.1673165637199</c:v>
                </c:pt>
                <c:pt idx="30">
                  <c:v>3485.591859307679</c:v>
                </c:pt>
                <c:pt idx="31">
                  <c:v>3983.342286546088</c:v>
                </c:pt>
                <c:pt idx="32">
                  <c:v>4600.9266416154223</c:v>
                </c:pt>
                <c:pt idx="33">
                  <c:v>4993.338552665341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C-4CAC-87FD-9C4462B2FD19}"/>
            </c:ext>
          </c:extLst>
        </c:ser>
        <c:ser>
          <c:idx val="5"/>
          <c:order val="2"/>
          <c:tx>
            <c:strRef>
              <c:f>'Figure 5.5'!$A$15</c:f>
              <c:strCache>
                <c:ptCount val="1"/>
                <c:pt idx="0">
                  <c:v>  Developed economies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'Figure 5.5'!$B$6:$AI$6</c:f>
              <c:strCach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strCache>
            </c:strRef>
          </c:cat>
          <c:val>
            <c:numRef>
              <c:f>'Figure 5.5'!$B$15:$AI$15</c:f>
              <c:numCache>
                <c:formatCode>General</c:formatCode>
                <c:ptCount val="34"/>
                <c:pt idx="0">
                  <c:v>477.20280816414089</c:v>
                </c:pt>
                <c:pt idx="1">
                  <c:v>513.67086812803018</c:v>
                </c:pt>
                <c:pt idx="2">
                  <c:v>521.07670624441118</c:v>
                </c:pt>
                <c:pt idx="3">
                  <c:v>599.8861716851103</c:v>
                </c:pt>
                <c:pt idx="4">
                  <c:v>623.54802260897577</c:v>
                </c:pt>
                <c:pt idx="5">
                  <c:v>818.92786175484991</c:v>
                </c:pt>
                <c:pt idx="6">
                  <c:v>1066.9986406281948</c:v>
                </c:pt>
                <c:pt idx="7">
                  <c:v>1276.745666552315</c:v>
                </c:pt>
                <c:pt idx="8">
                  <c:v>1506.788785549764</c:v>
                </c:pt>
                <c:pt idx="9">
                  <c:v>1807.464386433878</c:v>
                </c:pt>
                <c:pt idx="10">
                  <c:v>1951.053657197087</c:v>
                </c:pt>
                <c:pt idx="11">
                  <c:v>2197.4531820575512</c:v>
                </c:pt>
                <c:pt idx="12">
                  <c:v>2202.2268519162089</c:v>
                </c:pt>
                <c:pt idx="13">
                  <c:v>2546.2509652118529</c:v>
                </c:pt>
                <c:pt idx="14">
                  <c:v>2826.0736825876947</c:v>
                </c:pt>
                <c:pt idx="15">
                  <c:v>3440.39655931367</c:v>
                </c:pt>
                <c:pt idx="16">
                  <c:v>3915.1546454384343</c:v>
                </c:pt>
                <c:pt idx="17">
                  <c:v>4428.5833348325086</c:v>
                </c:pt>
                <c:pt idx="18">
                  <c:v>5356.6166511226738</c:v>
                </c:pt>
                <c:pt idx="19">
                  <c:v>6482.1779511815175</c:v>
                </c:pt>
                <c:pt idx="20">
                  <c:v>7100.064329287954</c:v>
                </c:pt>
                <c:pt idx="21">
                  <c:v>6796.5938325843299</c:v>
                </c:pt>
                <c:pt idx="22">
                  <c:v>6858.5410729657342</c:v>
                </c:pt>
                <c:pt idx="23">
                  <c:v>8895.4778008309404</c:v>
                </c:pt>
                <c:pt idx="24">
                  <c:v>10515.33857921968</c:v>
                </c:pt>
                <c:pt idx="25">
                  <c:v>11005.64322694142</c:v>
                </c:pt>
                <c:pt idx="26">
                  <c:v>13651.97545130656</c:v>
                </c:pt>
                <c:pt idx="27">
                  <c:v>16350.476146666231</c:v>
                </c:pt>
                <c:pt idx="28">
                  <c:v>13709.3026833519</c:v>
                </c:pt>
                <c:pt idx="29">
                  <c:v>16298.04366531666</c:v>
                </c:pt>
                <c:pt idx="30">
                  <c:v>17399.827186087779</c:v>
                </c:pt>
                <c:pt idx="31">
                  <c:v>17521.120295123819</c:v>
                </c:pt>
                <c:pt idx="32">
                  <c:v>18858.787390253688</c:v>
                </c:pt>
                <c:pt idx="33">
                  <c:v>20764.516856199862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C-4CAC-87FD-9C4462B2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9376"/>
        <c:axId val="85670912"/>
      </c:lineChart>
      <c:catAx>
        <c:axId val="8566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670912"/>
        <c:crosses val="autoZero"/>
        <c:auto val="1"/>
        <c:lblAlgn val="ctr"/>
        <c:lblOffset val="100"/>
        <c:noMultiLvlLbl val="0"/>
      </c:catAx>
      <c:valAx>
        <c:axId val="8567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66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29097710091633"/>
          <c:y val="0.38889132585986014"/>
          <c:w val="0.20698964276172066"/>
          <c:h val="0.3754806353431173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77241099896069E-2"/>
          <c:y val="4.3926883026861999E-2"/>
          <c:w val="0.63582254399408122"/>
          <c:h val="0.85695678247934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6.1'!$B$1</c:f>
              <c:strCache>
                <c:ptCount val="1"/>
                <c:pt idx="0">
                  <c:v>Share of revenue outside India</c:v>
                </c:pt>
              </c:strCache>
            </c:strRef>
          </c:tx>
          <c:marker>
            <c:symbol val="none"/>
          </c:marker>
          <c:xVal>
            <c:numRef>
              <c:f>'Figure 6.1'!$A$2:$A$10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xVal>
          <c:yVal>
            <c:numRef>
              <c:f>'Figure 6.1'!$B$2:$B$10</c:f>
              <c:numCache>
                <c:formatCode>General</c:formatCode>
                <c:ptCount val="9"/>
                <c:pt idx="0">
                  <c:v>40.053535964079103</c:v>
                </c:pt>
                <c:pt idx="1">
                  <c:v>43.295877136522897</c:v>
                </c:pt>
                <c:pt idx="2">
                  <c:v>54.776105601405597</c:v>
                </c:pt>
                <c:pt idx="3">
                  <c:v>52.800875873702303</c:v>
                </c:pt>
                <c:pt idx="4">
                  <c:v>52.377938005321496</c:v>
                </c:pt>
                <c:pt idx="5">
                  <c:v>57.037881514571701</c:v>
                </c:pt>
                <c:pt idx="6">
                  <c:v>62.397801019370497</c:v>
                </c:pt>
                <c:pt idx="7">
                  <c:v>71.932935450195501</c:v>
                </c:pt>
                <c:pt idx="8">
                  <c:v>75.671115978199296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A-4ECD-9431-6E3E72BB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1328"/>
        <c:axId val="85337216"/>
      </c:scatterChart>
      <c:scatterChart>
        <c:scatterStyle val="smoothMarker"/>
        <c:varyColors val="0"/>
        <c:ser>
          <c:idx val="1"/>
          <c:order val="1"/>
          <c:tx>
            <c:strRef>
              <c:f>'Figure 6.1'!$C$1</c:f>
              <c:strCache>
                <c:ptCount val="1"/>
                <c:pt idx="0">
                  <c:v>Net worth of Shanghvi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'Figure 6.1'!$A$2:$A$10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xVal>
          <c:yVal>
            <c:numRef>
              <c:f>'Figure 6.1'!$C$2:$C$10</c:f>
              <c:numCache>
                <c:formatCode>General</c:formatCode>
                <c:ptCount val="9"/>
                <c:pt idx="0">
                  <c:v>2.4</c:v>
                </c:pt>
                <c:pt idx="1">
                  <c:v>3.1</c:v>
                </c:pt>
                <c:pt idx="2">
                  <c:v>4</c:v>
                </c:pt>
                <c:pt idx="3">
                  <c:v>3</c:v>
                </c:pt>
                <c:pt idx="4">
                  <c:v>4.5999999999999996</c:v>
                </c:pt>
                <c:pt idx="5">
                  <c:v>6.1</c:v>
                </c:pt>
                <c:pt idx="6">
                  <c:v>7.4</c:v>
                </c:pt>
                <c:pt idx="7">
                  <c:v>9.4</c:v>
                </c:pt>
                <c:pt idx="8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A-4ECD-9431-6E3E72BB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0544"/>
        <c:axId val="85338752"/>
      </c:scatterChart>
      <c:valAx>
        <c:axId val="85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37216"/>
        <c:crosses val="autoZero"/>
        <c:crossBetween val="midCat"/>
      </c:valAx>
      <c:valAx>
        <c:axId val="85337216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85331328"/>
        <c:crosses val="autoZero"/>
        <c:crossBetween val="midCat"/>
      </c:valAx>
      <c:valAx>
        <c:axId val="8533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340544"/>
        <c:crosses val="max"/>
        <c:crossBetween val="midCat"/>
      </c:valAx>
      <c:valAx>
        <c:axId val="8534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77702619387343"/>
          <c:y val="0.38064939211975357"/>
          <c:w val="0.2482229738061266"/>
          <c:h val="0.238700904226734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18967577808268E-2"/>
          <c:y val="0.10818515610077042"/>
          <c:w val="0.6500991841612771"/>
          <c:h val="0.80178194706793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6.2'!$A$2</c:f>
              <c:strCache>
                <c:ptCount val="1"/>
                <c:pt idx="0">
                  <c:v>Share of revenue outside Chile</c:v>
                </c:pt>
              </c:strCache>
            </c:strRef>
          </c:tx>
          <c:marker>
            <c:symbol val="none"/>
          </c:marker>
          <c:xVal>
            <c:numRef>
              <c:f>'Figure 6.2'!$B$1:$I$1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'Figure 6.2'!$B$2:$H$2</c:f>
              <c:numCache>
                <c:formatCode>General</c:formatCode>
                <c:ptCount val="7"/>
                <c:pt idx="0">
                  <c:v>45.870816470338802</c:v>
                </c:pt>
                <c:pt idx="1">
                  <c:v>71.000000619015296</c:v>
                </c:pt>
                <c:pt idx="2">
                  <c:v>72.516598588363706</c:v>
                </c:pt>
                <c:pt idx="3">
                  <c:v>75.827816453086101</c:v>
                </c:pt>
                <c:pt idx="4">
                  <c:v>75.561040987879196</c:v>
                </c:pt>
                <c:pt idx="5">
                  <c:v>74.596602035584908</c:v>
                </c:pt>
                <c:pt idx="6">
                  <c:v>75.159489705312694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4-4447-A7F1-4C29E570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7600"/>
        <c:axId val="85819392"/>
      </c:scatterChart>
      <c:scatterChart>
        <c:scatterStyle val="smoothMarker"/>
        <c:varyColors val="0"/>
        <c:ser>
          <c:idx val="4"/>
          <c:order val="1"/>
          <c:tx>
            <c:strRef>
              <c:f>'Figure 6.2'!$A$6</c:f>
              <c:strCache>
                <c:ptCount val="1"/>
                <c:pt idx="0">
                  <c:v>Net worth of Matte family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'Figure 6.2'!$B$1:$H$1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xVal>
          <c:yVal>
            <c:numRef>
              <c:f>'Figure 6.2'!$B$6:$H$6</c:f>
              <c:numCache>
                <c:formatCode>General</c:formatCode>
                <c:ptCount val="7"/>
                <c:pt idx="0">
                  <c:v>5.6</c:v>
                </c:pt>
                <c:pt idx="1">
                  <c:v>7.9</c:v>
                </c:pt>
                <c:pt idx="2">
                  <c:v>5.9</c:v>
                </c:pt>
                <c:pt idx="3">
                  <c:v>8.1</c:v>
                </c:pt>
                <c:pt idx="4">
                  <c:v>10.4</c:v>
                </c:pt>
                <c:pt idx="5">
                  <c:v>10.199999999999999</c:v>
                </c:pt>
                <c:pt idx="6">
                  <c:v>11.100000000000001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4-4447-A7F1-4C29E570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2464"/>
        <c:axId val="85820928"/>
      </c:scatterChart>
      <c:valAx>
        <c:axId val="858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819392"/>
        <c:crosses val="autoZero"/>
        <c:crossBetween val="midCat"/>
      </c:valAx>
      <c:valAx>
        <c:axId val="85819392"/>
        <c:scaling>
          <c:orientation val="minMax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817600"/>
        <c:crosses val="autoZero"/>
        <c:crossBetween val="midCat"/>
        <c:majorUnit val="10"/>
      </c:valAx>
      <c:valAx>
        <c:axId val="8582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822464"/>
        <c:crosses val="max"/>
        <c:crossBetween val="midCat"/>
      </c:valAx>
      <c:valAx>
        <c:axId val="858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2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90565783962217"/>
          <c:y val="0.35954015182064508"/>
          <c:w val="0.21252479604031924"/>
          <c:h val="0.27373163260252847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8840769903761"/>
          <c:y val="5.1400554097404488E-2"/>
          <c:w val="0.6102860892388452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'Figure 6.3'!$D$1</c:f>
              <c:strCache>
                <c:ptCount val="1"/>
                <c:pt idx="0">
                  <c:v>total stores</c:v>
                </c:pt>
              </c:strCache>
            </c:strRef>
          </c:tx>
          <c:marker>
            <c:symbol val="none"/>
          </c:marker>
          <c:cat>
            <c:numRef>
              <c:f>'Figure 6.3'!$C$2:$C$21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'Figure 6.3'!$A$2:$A$21</c:f>
              <c:numCache>
                <c:formatCode>General</c:formatCode>
                <c:ptCount val="20"/>
                <c:pt idx="0">
                  <c:v>81</c:v>
                </c:pt>
                <c:pt idx="1">
                  <c:v>117</c:v>
                </c:pt>
                <c:pt idx="2">
                  <c:v>142</c:v>
                </c:pt>
                <c:pt idx="3">
                  <c:v>189</c:v>
                </c:pt>
                <c:pt idx="4">
                  <c:v>259</c:v>
                </c:pt>
                <c:pt idx="5">
                  <c:v>319</c:v>
                </c:pt>
                <c:pt idx="6">
                  <c:v>388</c:v>
                </c:pt>
                <c:pt idx="7">
                  <c:v>515</c:v>
                </c:pt>
                <c:pt idx="8">
                  <c:v>640</c:v>
                </c:pt>
                <c:pt idx="9">
                  <c:v>792</c:v>
                </c:pt>
                <c:pt idx="10">
                  <c:v>923</c:v>
                </c:pt>
                <c:pt idx="11">
                  <c:v>1103</c:v>
                </c:pt>
                <c:pt idx="12">
                  <c:v>1033</c:v>
                </c:pt>
                <c:pt idx="13">
                  <c:v>1944</c:v>
                </c:pt>
                <c:pt idx="14">
                  <c:v>2368</c:v>
                </c:pt>
                <c:pt idx="15">
                  <c:v>2707</c:v>
                </c:pt>
                <c:pt idx="16">
                  <c:v>3119</c:v>
                </c:pt>
                <c:pt idx="17">
                  <c:v>3595</c:v>
                </c:pt>
                <c:pt idx="18">
                  <c:v>4079</c:v>
                </c:pt>
                <c:pt idx="19">
                  <c:v>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8-4913-AB5E-73CF394C4C14}"/>
            </c:ext>
          </c:extLst>
        </c:ser>
        <c:ser>
          <c:idx val="1"/>
          <c:order val="1"/>
          <c:tx>
            <c:strRef>
              <c:f>'Figure 6.3'!$E$1</c:f>
              <c:strCache>
                <c:ptCount val="1"/>
                <c:pt idx="0">
                  <c:v>Spanish stores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'Figure 6.3'!$C$2:$C$21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'Figure 6.3'!$E$2:$E$21</c:f>
              <c:numCache>
                <c:formatCode>General</c:formatCode>
                <c:ptCount val="20"/>
                <c:pt idx="0">
                  <c:v>343</c:v>
                </c:pt>
                <c:pt idx="1">
                  <c:v>391</c:v>
                </c:pt>
                <c:pt idx="2">
                  <c:v>399</c:v>
                </c:pt>
                <c:pt idx="3">
                  <c:v>433</c:v>
                </c:pt>
                <c:pt idx="4">
                  <c:v>489</c:v>
                </c:pt>
                <c:pt idx="5">
                  <c:v>603</c:v>
                </c:pt>
                <c:pt idx="6">
                  <c:v>692</c:v>
                </c:pt>
                <c:pt idx="7">
                  <c:v>769</c:v>
                </c:pt>
                <c:pt idx="8">
                  <c:v>918</c:v>
                </c:pt>
                <c:pt idx="9">
                  <c:v>1130</c:v>
                </c:pt>
                <c:pt idx="10">
                  <c:v>1321</c:v>
                </c:pt>
                <c:pt idx="11">
                  <c:v>1349</c:v>
                </c:pt>
                <c:pt idx="12">
                  <c:v>1628</c:v>
                </c:pt>
                <c:pt idx="13">
                  <c:v>1747</c:v>
                </c:pt>
                <c:pt idx="14">
                  <c:v>1896</c:v>
                </c:pt>
                <c:pt idx="15">
                  <c:v>1900</c:v>
                </c:pt>
                <c:pt idx="16">
                  <c:v>1925</c:v>
                </c:pt>
                <c:pt idx="17">
                  <c:v>1932</c:v>
                </c:pt>
                <c:pt idx="18">
                  <c:v>1930</c:v>
                </c:pt>
                <c:pt idx="19" formatCode="#,##0">
                  <c:v>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8-4913-AB5E-73CF394C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2352"/>
        <c:axId val="85742336"/>
      </c:lineChart>
      <c:lineChart>
        <c:grouping val="standard"/>
        <c:varyColors val="0"/>
        <c:ser>
          <c:idx val="2"/>
          <c:order val="2"/>
          <c:tx>
            <c:strRef>
              <c:f>'Figure 6.3'!$P$1</c:f>
              <c:strCache>
                <c:ptCount val="1"/>
                <c:pt idx="0">
                  <c:v>Net worth of Ortega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'Figure 6.3'!$P$2:$P$22</c:f>
              <c:numCache>
                <c:formatCode>General</c:formatCode>
                <c:ptCount val="21"/>
                <c:pt idx="7">
                  <c:v>6.6</c:v>
                </c:pt>
                <c:pt idx="8">
                  <c:v>9.1</c:v>
                </c:pt>
                <c:pt idx="9">
                  <c:v>10.3</c:v>
                </c:pt>
                <c:pt idx="10">
                  <c:v>9.1999999999999993</c:v>
                </c:pt>
                <c:pt idx="11">
                  <c:v>12.6</c:v>
                </c:pt>
                <c:pt idx="12">
                  <c:v>14.8</c:v>
                </c:pt>
                <c:pt idx="13">
                  <c:v>24</c:v>
                </c:pt>
                <c:pt idx="14">
                  <c:v>20.2</c:v>
                </c:pt>
                <c:pt idx="15">
                  <c:v>18.3</c:v>
                </c:pt>
                <c:pt idx="16">
                  <c:v>25</c:v>
                </c:pt>
                <c:pt idx="17">
                  <c:v>31</c:v>
                </c:pt>
                <c:pt idx="18">
                  <c:v>37.5</c:v>
                </c:pt>
                <c:pt idx="19">
                  <c:v>57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8-4913-AB5E-73CF394C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9760"/>
        <c:axId val="85743872"/>
      </c:lineChart>
      <c:catAx>
        <c:axId val="857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42336"/>
        <c:crosses val="autoZero"/>
        <c:auto val="1"/>
        <c:lblAlgn val="ctr"/>
        <c:lblOffset val="100"/>
        <c:noMultiLvlLbl val="0"/>
      </c:catAx>
      <c:valAx>
        <c:axId val="8574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732352"/>
        <c:crosses val="autoZero"/>
        <c:crossBetween val="between"/>
      </c:valAx>
      <c:valAx>
        <c:axId val="8574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749760"/>
        <c:crosses val="max"/>
        <c:crossBetween val="between"/>
      </c:valAx>
      <c:catAx>
        <c:axId val="857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85743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187401574803148"/>
          <c:y val="0.37442403032954213"/>
          <c:w val="0.23145931758530183"/>
          <c:h val="0.380781204432779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6.7'!$F$5</c:f>
              <c:strCache>
                <c:ptCount val="1"/>
                <c:pt idx="0">
                  <c:v>GDP</c:v>
                </c:pt>
              </c:strCache>
            </c:strRef>
          </c:tx>
          <c:spPr>
            <a:pattFill prst="wdUpDiag">
              <a:fgClr>
                <a:schemeClr val="tx1">
                  <a:lumMod val="85000"/>
                  <a:lumOff val="15000"/>
                </a:schemeClr>
              </a:fgClr>
              <a:bgClr>
                <a:schemeClr val="tx1">
                  <a:lumMod val="50000"/>
                  <a:lumOff val="50000"/>
                </a:schemeClr>
              </a:bgClr>
            </a:pattFill>
          </c:spPr>
          <c:invertIfNegative val="0"/>
          <c:cat>
            <c:strRef>
              <c:f>'Figure 6.7'!$G$4:$I$4</c:f>
              <c:strCache>
                <c:ptCount val="3"/>
                <c:pt idx="0">
                  <c:v>All 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'Figure 6.7'!$G$5:$I$5</c:f>
              <c:numCache>
                <c:formatCode>General</c:formatCode>
                <c:ptCount val="3"/>
                <c:pt idx="0">
                  <c:v>0.43099999999999999</c:v>
                </c:pt>
                <c:pt idx="1">
                  <c:v>0.28599999999999998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2-4DE4-B072-D4DD337401C6}"/>
            </c:ext>
          </c:extLst>
        </c:ser>
        <c:ser>
          <c:idx val="1"/>
          <c:order val="1"/>
          <c:tx>
            <c:strRef>
              <c:f>'Figure 6.7'!$F$6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312-4DE4-B072-D4DD337401C6}"/>
              </c:ext>
            </c:extLst>
          </c:dPt>
          <c:cat>
            <c:strRef>
              <c:f>'Figure 6.7'!$G$4:$I$4</c:f>
              <c:strCache>
                <c:ptCount val="3"/>
                <c:pt idx="0">
                  <c:v>All 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'Figure 6.7'!$G$6:$I$6</c:f>
              <c:numCache>
                <c:formatCode>General</c:formatCode>
                <c:ptCount val="3"/>
                <c:pt idx="0">
                  <c:v>0.63100000000000001</c:v>
                </c:pt>
                <c:pt idx="1">
                  <c:v>0.107</c:v>
                </c:pt>
                <c:pt idx="2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2-4DE4-B072-D4DD3374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17440"/>
        <c:axId val="85518976"/>
      </c:barChart>
      <c:catAx>
        <c:axId val="855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18976"/>
        <c:crosses val="autoZero"/>
        <c:auto val="1"/>
        <c:lblAlgn val="ctr"/>
        <c:lblOffset val="100"/>
        <c:noMultiLvlLbl val="0"/>
      </c:catAx>
      <c:valAx>
        <c:axId val="8551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17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wealth vs. gdp growth, 2006-2012</a:t>
            </a:r>
          </a:p>
        </c:rich>
      </c:tx>
      <c:layout>
        <c:manualLayout>
          <c:xMode val="edge"/>
          <c:yMode val="edge"/>
          <c:x val="2.1718213058419221E-2"/>
          <c:y val="1.43562115201249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987002913295627E-2"/>
          <c:y val="0.12472863086393307"/>
          <c:w val="0.722770607282337"/>
          <c:h val="0.78535965983691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9.1'!$B$1</c:f>
              <c:strCache>
                <c:ptCount val="1"/>
                <c:pt idx="0">
                  <c:v>Wealth growth</c:v>
                </c:pt>
              </c:strCache>
            </c:strRef>
          </c:tx>
          <c:invertIfNegative val="0"/>
          <c:cat>
            <c:strRef>
              <c:f>'Figure 9.1'!$A$2:$A$3</c:f>
              <c:strCache>
                <c:ptCount val="2"/>
                <c:pt idx="0">
                  <c:v>Emerging Markets</c:v>
                </c:pt>
                <c:pt idx="1">
                  <c:v>Advanced Economies</c:v>
                </c:pt>
              </c:strCache>
            </c:strRef>
          </c:cat>
          <c:val>
            <c:numRef>
              <c:f>'Figure 9.1'!$B$2:$B$3</c:f>
              <c:numCache>
                <c:formatCode>General</c:formatCode>
                <c:ptCount val="2"/>
                <c:pt idx="0">
                  <c:v>60.787179999999999</c:v>
                </c:pt>
                <c:pt idx="1">
                  <c:v>25.130469999999999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2-4091-8B93-B13EA7FC7709}"/>
            </c:ext>
          </c:extLst>
        </c:ser>
        <c:ser>
          <c:idx val="1"/>
          <c:order val="1"/>
          <c:tx>
            <c:strRef>
              <c:f>'Figure 9.1'!$C$1</c:f>
              <c:strCache>
                <c:ptCount val="1"/>
                <c:pt idx="0">
                  <c:v>GDP growth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'Figure 9.1'!$A$2:$A$3</c:f>
              <c:strCache>
                <c:ptCount val="2"/>
                <c:pt idx="0">
                  <c:v>Emerging Markets</c:v>
                </c:pt>
                <c:pt idx="1">
                  <c:v>Advanced Economies</c:v>
                </c:pt>
              </c:strCache>
            </c:strRef>
          </c:cat>
          <c:val>
            <c:numRef>
              <c:f>'Figure 9.1'!$C$2:$C$3</c:f>
              <c:numCache>
                <c:formatCode>General</c:formatCode>
                <c:ptCount val="2"/>
                <c:pt idx="0">
                  <c:v>102.009</c:v>
                </c:pt>
                <c:pt idx="1">
                  <c:v>9.1107829999999996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2-4091-8B93-B13EA7FC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72992"/>
        <c:axId val="85587072"/>
      </c:barChart>
      <c:catAx>
        <c:axId val="8557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87072"/>
        <c:crosses val="autoZero"/>
        <c:auto val="1"/>
        <c:lblAlgn val="ctr"/>
        <c:lblOffset val="100"/>
        <c:noMultiLvlLbl val="0"/>
      </c:catAx>
      <c:valAx>
        <c:axId val="8558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57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30285647283782"/>
          <c:y val="0.43509946763324286"/>
          <c:w val="0.20395143905980825"/>
          <c:h val="0.1656915935338266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053527980535311E-3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9.2'!$B$1</c:f>
              <c:strCache>
                <c:ptCount val="1"/>
                <c:pt idx="0">
                  <c:v>Cumulative income growth rate (percent)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9.2'!$A$2:$A$22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99</c:v>
                </c:pt>
                <c:pt idx="20">
                  <c:v>100</c:v>
                </c:pt>
              </c:numCache>
            </c:numRef>
          </c:xVal>
          <c:yVal>
            <c:numRef>
              <c:f>'Figure 9.2'!$B$2:$B$22</c:f>
              <c:numCache>
                <c:formatCode>General</c:formatCode>
                <c:ptCount val="21"/>
                <c:pt idx="0">
                  <c:v>15</c:v>
                </c:pt>
                <c:pt idx="1">
                  <c:v>38.5</c:v>
                </c:pt>
                <c:pt idx="2">
                  <c:v>39.5</c:v>
                </c:pt>
                <c:pt idx="3">
                  <c:v>41</c:v>
                </c:pt>
                <c:pt idx="4">
                  <c:v>47</c:v>
                </c:pt>
                <c:pt idx="5">
                  <c:v>51.5</c:v>
                </c:pt>
                <c:pt idx="6">
                  <c:v>59.5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76</c:v>
                </c:pt>
                <c:pt idx="11">
                  <c:v>70</c:v>
                </c:pt>
                <c:pt idx="12">
                  <c:v>62</c:v>
                </c:pt>
                <c:pt idx="13">
                  <c:v>60</c:v>
                </c:pt>
                <c:pt idx="14">
                  <c:v>28</c:v>
                </c:pt>
                <c:pt idx="15">
                  <c:v>2</c:v>
                </c:pt>
                <c:pt idx="16">
                  <c:v>3.5</c:v>
                </c:pt>
                <c:pt idx="17">
                  <c:v>5.5</c:v>
                </c:pt>
                <c:pt idx="18">
                  <c:v>17</c:v>
                </c:pt>
                <c:pt idx="19">
                  <c:v>27</c:v>
                </c:pt>
                <c:pt idx="2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8A2-B7FC-8BA973D5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97408"/>
        <c:axId val="416095768"/>
      </c:scatterChart>
      <c:valAx>
        <c:axId val="41609740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Percentiles of the global income distribuion</a:t>
                </a:r>
              </a:p>
            </c:rich>
          </c:tx>
          <c:layout>
            <c:manualLayout>
              <c:xMode val="edge"/>
              <c:yMode val="edge"/>
              <c:x val="0.47133819951338202"/>
              <c:y val="0.884720280351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5768"/>
        <c:crosses val="autoZero"/>
        <c:crossBetween val="midCat"/>
        <c:majorUnit val="10"/>
      </c:valAx>
      <c:valAx>
        <c:axId val="416095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percent</a:t>
            </a:r>
          </a:p>
        </c:rich>
      </c:tx>
      <c:layout>
        <c:manualLayout>
          <c:xMode val="edge"/>
          <c:yMode val="edge"/>
          <c:x val="1.2076334208223944E-2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9.8'!$A$2</c:f>
              <c:strCache>
                <c:ptCount val="1"/>
                <c:pt idx="0">
                  <c:v>Share top 10</c:v>
                </c:pt>
              </c:strCache>
            </c:strRef>
          </c:tx>
          <c:invertIfNegative val="0"/>
          <c:cat>
            <c:strRef>
              <c:f>'Figure 9.8'!$B$1:$I$1</c:f>
              <c:strCache>
                <c:ptCount val="8"/>
                <c:pt idx="0">
                  <c:v>Egypt </c:v>
                </c:pt>
                <c:pt idx="1">
                  <c:v>Tunisia</c:v>
                </c:pt>
                <c:pt idx="2">
                  <c:v>India</c:v>
                </c:pt>
                <c:pt idx="3">
                  <c:v>China</c:v>
                </c:pt>
                <c:pt idx="4">
                  <c:v>Russia</c:v>
                </c:pt>
                <c:pt idx="5">
                  <c:v>Brazil</c:v>
                </c:pt>
                <c:pt idx="6">
                  <c:v>Advanced</c:v>
                </c:pt>
                <c:pt idx="7">
                  <c:v>Emerging</c:v>
                </c:pt>
              </c:strCache>
            </c:strRef>
          </c:cat>
          <c:val>
            <c:numRef>
              <c:f>'Figure 9.8'!$B$2:$I$2</c:f>
              <c:numCache>
                <c:formatCode>General</c:formatCode>
                <c:ptCount val="8"/>
                <c:pt idx="0">
                  <c:v>26.57</c:v>
                </c:pt>
                <c:pt idx="1">
                  <c:v>27.18</c:v>
                </c:pt>
                <c:pt idx="2">
                  <c:v>28.79</c:v>
                </c:pt>
                <c:pt idx="3">
                  <c:v>29.98</c:v>
                </c:pt>
                <c:pt idx="4">
                  <c:v>31.03</c:v>
                </c:pt>
                <c:pt idx="5">
                  <c:v>41.67</c:v>
                </c:pt>
                <c:pt idx="6">
                  <c:v>27.642710000000001</c:v>
                </c:pt>
                <c:pt idx="7">
                  <c:v>32.518830000000001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44C0-BD4D-E8D545C1DA4D}"/>
            </c:ext>
          </c:extLst>
        </c:ser>
        <c:ser>
          <c:idx val="1"/>
          <c:order val="1"/>
          <c:tx>
            <c:strRef>
              <c:f>'Figure 9.8'!$A$3</c:f>
              <c:strCache>
                <c:ptCount val="1"/>
                <c:pt idx="0">
                  <c:v>Gini</c:v>
                </c:pt>
              </c:strCache>
            </c:strRef>
          </c:tx>
          <c:invertIfNegative val="0"/>
          <c:cat>
            <c:strRef>
              <c:f>'Figure 9.8'!$B$1:$I$1</c:f>
              <c:strCache>
                <c:ptCount val="8"/>
                <c:pt idx="0">
                  <c:v>Egypt </c:v>
                </c:pt>
                <c:pt idx="1">
                  <c:v>Tunisia</c:v>
                </c:pt>
                <c:pt idx="2">
                  <c:v>India</c:v>
                </c:pt>
                <c:pt idx="3">
                  <c:v>China</c:v>
                </c:pt>
                <c:pt idx="4">
                  <c:v>Russia</c:v>
                </c:pt>
                <c:pt idx="5">
                  <c:v>Brazil</c:v>
                </c:pt>
                <c:pt idx="6">
                  <c:v>Advanced</c:v>
                </c:pt>
                <c:pt idx="7">
                  <c:v>Emerging</c:v>
                </c:pt>
              </c:strCache>
            </c:strRef>
          </c:cat>
          <c:val>
            <c:numRef>
              <c:f>'Figure 9.8'!$B$3:$I$3</c:f>
              <c:numCache>
                <c:formatCode>General</c:formatCode>
                <c:ptCount val="8"/>
                <c:pt idx="0">
                  <c:v>30.75</c:v>
                </c:pt>
                <c:pt idx="1">
                  <c:v>35.79</c:v>
                </c:pt>
                <c:pt idx="2">
                  <c:v>33.9</c:v>
                </c:pt>
                <c:pt idx="3">
                  <c:v>42.06</c:v>
                </c:pt>
                <c:pt idx="4">
                  <c:v>39.69</c:v>
                </c:pt>
                <c:pt idx="5">
                  <c:v>52.67</c:v>
                </c:pt>
                <c:pt idx="6">
                  <c:v>35.371380000000002</c:v>
                </c:pt>
                <c:pt idx="7">
                  <c:v>40.994590000000002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44C0-BD4D-E8D545C1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4512"/>
        <c:axId val="84070400"/>
      </c:barChart>
      <c:catAx>
        <c:axId val="84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070400"/>
        <c:crosses val="autoZero"/>
        <c:auto val="1"/>
        <c:lblAlgn val="ctr"/>
        <c:lblOffset val="100"/>
        <c:noMultiLvlLbl val="0"/>
      </c:catAx>
      <c:valAx>
        <c:axId val="8407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40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percent</a:t>
            </a:r>
          </a:p>
        </c:rich>
      </c:tx>
      <c:layout>
        <c:manualLayout>
          <c:xMode val="edge"/>
          <c:yMode val="edge"/>
          <c:x val="2.4576334208223947E-2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9.9'!$A$2</c:f>
              <c:strCache>
                <c:ptCount val="1"/>
                <c:pt idx="0">
                  <c:v>unemployment</c:v>
                </c:pt>
              </c:strCache>
            </c:strRef>
          </c:tx>
          <c:invertIfNegative val="0"/>
          <c:cat>
            <c:strRef>
              <c:f>'Figure 9.9'!$B$1:$I$1</c:f>
              <c:strCache>
                <c:ptCount val="8"/>
                <c:pt idx="0">
                  <c:v>IND</c:v>
                </c:pt>
                <c:pt idx="1">
                  <c:v>CHN</c:v>
                </c:pt>
                <c:pt idx="2">
                  <c:v>RUS</c:v>
                </c:pt>
                <c:pt idx="3">
                  <c:v>BRA</c:v>
                </c:pt>
                <c:pt idx="4">
                  <c:v>EGY</c:v>
                </c:pt>
                <c:pt idx="5">
                  <c:v>TUN</c:v>
                </c:pt>
                <c:pt idx="6">
                  <c:v>emerging</c:v>
                </c:pt>
                <c:pt idx="7">
                  <c:v>advanced</c:v>
                </c:pt>
              </c:strCache>
            </c:strRef>
          </c:cat>
          <c:val>
            <c:numRef>
              <c:f>'Figure 9.9'!$B$2:$I$2</c:f>
              <c:numCache>
                <c:formatCode>0</c:formatCode>
                <c:ptCount val="8"/>
                <c:pt idx="0">
                  <c:v>4.0272730000000001</c:v>
                </c:pt>
                <c:pt idx="1">
                  <c:v>4.2636370000000001</c:v>
                </c:pt>
                <c:pt idx="2">
                  <c:v>7.7727269999999997</c:v>
                </c:pt>
                <c:pt idx="3">
                  <c:v>8.6909089999999996</c:v>
                </c:pt>
                <c:pt idx="4">
                  <c:v>9.7727269999999997</c:v>
                </c:pt>
                <c:pt idx="5">
                  <c:v>13.84545</c:v>
                </c:pt>
                <c:pt idx="6">
                  <c:v>8.1758100000000002</c:v>
                </c:pt>
                <c:pt idx="7">
                  <c:v>7.4495269999999998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447E-A3C0-C7648FA8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71328"/>
        <c:axId val="85972864"/>
      </c:barChart>
      <c:catAx>
        <c:axId val="859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72864"/>
        <c:crosses val="autoZero"/>
        <c:auto val="1"/>
        <c:lblAlgn val="ctr"/>
        <c:lblOffset val="100"/>
        <c:noMultiLvlLbl val="0"/>
      </c:catAx>
      <c:valAx>
        <c:axId val="859728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85971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percent</a:t>
            </a:r>
          </a:p>
        </c:rich>
      </c:tx>
      <c:layout>
        <c:manualLayout>
          <c:xMode val="edge"/>
          <c:yMode val="edge"/>
          <c:x val="2.3797299277653033E-2"/>
          <c:y val="2.807017100701817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9.10'!$A$17</c:f>
              <c:strCache>
                <c:ptCount val="1"/>
                <c:pt idx="0">
                  <c:v>intensive margin</c:v>
                </c:pt>
              </c:strCache>
            </c:strRef>
          </c:tx>
          <c:invertIfNegative val="0"/>
          <c:cat>
            <c:strRef>
              <c:f>'Figure 9.10'!$B$16:$C$16</c:f>
              <c:strCache>
                <c:ptCount val="2"/>
                <c:pt idx="0">
                  <c:v>South</c:v>
                </c:pt>
                <c:pt idx="1">
                  <c:v>North</c:v>
                </c:pt>
              </c:strCache>
            </c:strRef>
          </c:cat>
          <c:val>
            <c:numRef>
              <c:f>'Figure 9.10'!$B$17:$C$17</c:f>
              <c:numCache>
                <c:formatCode>General</c:formatCode>
                <c:ptCount val="2"/>
                <c:pt idx="0">
                  <c:v>6</c:v>
                </c:pt>
                <c:pt idx="1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AEA-9DF3-6831FDF0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86017920"/>
        <c:axId val="86019456"/>
      </c:barChart>
      <c:catAx>
        <c:axId val="860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019456"/>
        <c:crosses val="autoZero"/>
        <c:auto val="1"/>
        <c:lblAlgn val="ctr"/>
        <c:lblOffset val="100"/>
        <c:noMultiLvlLbl val="0"/>
      </c:catAx>
      <c:valAx>
        <c:axId val="86019456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017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3.1'!$B$1</c:f>
              <c:strCache>
                <c:ptCount val="1"/>
                <c:pt idx="0">
                  <c:v>Large firm share employment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'Figure 3.1'!$A$2:$A$14</c:f>
              <c:strCache>
                <c:ptCount val="13"/>
                <c:pt idx="0">
                  <c:v>Cyprus</c:v>
                </c:pt>
                <c:pt idx="1">
                  <c:v>Italy</c:v>
                </c:pt>
                <c:pt idx="2">
                  <c:v>Portugal</c:v>
                </c:pt>
                <c:pt idx="3">
                  <c:v>Spain</c:v>
                </c:pt>
                <c:pt idx="4">
                  <c:v>Norway</c:v>
                </c:pt>
                <c:pt idx="5">
                  <c:v>Austria</c:v>
                </c:pt>
                <c:pt idx="6">
                  <c:v>Belgium</c:v>
                </c:pt>
                <c:pt idx="7">
                  <c:v>Switzerland</c:v>
                </c:pt>
                <c:pt idx="8">
                  <c:v>Sweden</c:v>
                </c:pt>
                <c:pt idx="9">
                  <c:v>France</c:v>
                </c:pt>
                <c:pt idx="10">
                  <c:v>Germany</c:v>
                </c:pt>
                <c:pt idx="11">
                  <c:v>Finland</c:v>
                </c:pt>
                <c:pt idx="12">
                  <c:v>UK</c:v>
                </c:pt>
              </c:strCache>
            </c:strRef>
          </c:cat>
          <c:val>
            <c:numRef>
              <c:f>'Figure 3.1'!$B$2:$B$14</c:f>
              <c:numCache>
                <c:formatCode>General</c:formatCode>
                <c:ptCount val="13"/>
                <c:pt idx="0">
                  <c:v>18.2</c:v>
                </c:pt>
                <c:pt idx="1">
                  <c:v>19.600000000000001</c:v>
                </c:pt>
                <c:pt idx="2">
                  <c:v>20.6</c:v>
                </c:pt>
                <c:pt idx="3">
                  <c:v>24.5</c:v>
                </c:pt>
                <c:pt idx="4">
                  <c:v>31</c:v>
                </c:pt>
                <c:pt idx="5">
                  <c:v>31.8</c:v>
                </c:pt>
                <c:pt idx="6">
                  <c:v>32.5</c:v>
                </c:pt>
                <c:pt idx="7">
                  <c:v>32.6</c:v>
                </c:pt>
                <c:pt idx="8">
                  <c:v>34.6</c:v>
                </c:pt>
                <c:pt idx="9">
                  <c:v>36.799999999999997</c:v>
                </c:pt>
                <c:pt idx="10">
                  <c:v>37</c:v>
                </c:pt>
                <c:pt idx="11">
                  <c:v>37.4</c:v>
                </c:pt>
                <c:pt idx="12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3-41CC-89A1-B52F1874D29A}"/>
            </c:ext>
          </c:extLst>
        </c:ser>
        <c:ser>
          <c:idx val="1"/>
          <c:order val="1"/>
          <c:tx>
            <c:strRef>
              <c:f>'Figure 3.1'!$C$1</c:f>
              <c:strCache>
                <c:ptCount val="1"/>
                <c:pt idx="0">
                  <c:v>Value added large firms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'Figure 3.1'!$A$2:$A$14</c:f>
              <c:strCache>
                <c:ptCount val="13"/>
                <c:pt idx="0">
                  <c:v>Cyprus</c:v>
                </c:pt>
                <c:pt idx="1">
                  <c:v>Italy</c:v>
                </c:pt>
                <c:pt idx="2">
                  <c:v>Portugal</c:v>
                </c:pt>
                <c:pt idx="3">
                  <c:v>Spain</c:v>
                </c:pt>
                <c:pt idx="4">
                  <c:v>Norway</c:v>
                </c:pt>
                <c:pt idx="5">
                  <c:v>Austria</c:v>
                </c:pt>
                <c:pt idx="6">
                  <c:v>Belgium</c:v>
                </c:pt>
                <c:pt idx="7">
                  <c:v>Switzerland</c:v>
                </c:pt>
                <c:pt idx="8">
                  <c:v>Sweden</c:v>
                </c:pt>
                <c:pt idx="9">
                  <c:v>France</c:v>
                </c:pt>
                <c:pt idx="10">
                  <c:v>Germany</c:v>
                </c:pt>
                <c:pt idx="11">
                  <c:v>Finland</c:v>
                </c:pt>
                <c:pt idx="12">
                  <c:v>UK</c:v>
                </c:pt>
              </c:strCache>
            </c:strRef>
          </c:cat>
          <c:val>
            <c:numRef>
              <c:f>'Figure 3.1'!$C$2:$C$14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31.8</c:v>
                </c:pt>
                <c:pt idx="3">
                  <c:v>35.4</c:v>
                </c:pt>
                <c:pt idx="4">
                  <c:v>27.6</c:v>
                </c:pt>
                <c:pt idx="5">
                  <c:v>39</c:v>
                </c:pt>
                <c:pt idx="6">
                  <c:v>42.4</c:v>
                </c:pt>
                <c:pt idx="7">
                  <c:v>41.1</c:v>
                </c:pt>
                <c:pt idx="8">
                  <c:v>42.7</c:v>
                </c:pt>
                <c:pt idx="9">
                  <c:v>42.1</c:v>
                </c:pt>
                <c:pt idx="11">
                  <c:v>43.3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3-41CC-89A1-B52F1874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05152"/>
        <c:axId val="83506688"/>
      </c:barChart>
      <c:catAx>
        <c:axId val="835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06688"/>
        <c:crosses val="autoZero"/>
        <c:auto val="1"/>
        <c:lblAlgn val="ctr"/>
        <c:lblOffset val="100"/>
        <c:noMultiLvlLbl val="0"/>
      </c:catAx>
      <c:valAx>
        <c:axId val="8350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5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2405949256346E-2"/>
          <c:y val="5.1400554097404488E-2"/>
          <c:w val="0.58228543307086611"/>
          <c:h val="0.89719889180519097"/>
        </c:manualLayout>
      </c:layout>
      <c:lineChart>
        <c:grouping val="standard"/>
        <c:varyColors val="0"/>
        <c:ser>
          <c:idx val="1"/>
          <c:order val="1"/>
          <c:tx>
            <c:strRef>
              <c:f>Figure3.2!$N$34</c:f>
              <c:strCache>
                <c:ptCount val="1"/>
                <c:pt idx="0">
                  <c:v>GDP Growth </c:v>
                </c:pt>
              </c:strCache>
            </c:strRef>
          </c:tx>
          <c:marker>
            <c:symbol val="none"/>
          </c:marker>
          <c:cat>
            <c:numRef>
              <c:f>Figure3.2!$L$35:$L$54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Figure3.2!$N$35:$N$54</c:f>
              <c:numCache>
                <c:formatCode>#,##0.0</c:formatCode>
                <c:ptCount val="20"/>
                <c:pt idx="0">
                  <c:v>2.7</c:v>
                </c:pt>
                <c:pt idx="1">
                  <c:v>4</c:v>
                </c:pt>
                <c:pt idx="2">
                  <c:v>2.7</c:v>
                </c:pt>
                <c:pt idx="3">
                  <c:v>3.8</c:v>
                </c:pt>
                <c:pt idx="4">
                  <c:v>4.5</c:v>
                </c:pt>
                <c:pt idx="5">
                  <c:v>4.5</c:v>
                </c:pt>
                <c:pt idx="6">
                  <c:v>4.7</c:v>
                </c:pt>
                <c:pt idx="7">
                  <c:v>4.0999999999999996</c:v>
                </c:pt>
                <c:pt idx="8">
                  <c:v>1</c:v>
                </c:pt>
                <c:pt idx="9">
                  <c:v>1.8</c:v>
                </c:pt>
                <c:pt idx="10">
                  <c:v>2.8</c:v>
                </c:pt>
                <c:pt idx="11">
                  <c:v>3.8</c:v>
                </c:pt>
                <c:pt idx="12">
                  <c:v>3.3</c:v>
                </c:pt>
                <c:pt idx="13">
                  <c:v>2.7</c:v>
                </c:pt>
                <c:pt idx="14">
                  <c:v>1.8</c:v>
                </c:pt>
                <c:pt idx="15">
                  <c:v>-0.3</c:v>
                </c:pt>
                <c:pt idx="16">
                  <c:v>-2.8</c:v>
                </c:pt>
                <c:pt idx="17">
                  <c:v>2.5</c:v>
                </c:pt>
                <c:pt idx="18">
                  <c:v>1.6</c:v>
                </c:pt>
                <c:pt idx="1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3-4531-95D1-8BDEF826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4304"/>
        <c:axId val="83555840"/>
      </c:lineChart>
      <c:lineChart>
        <c:grouping val="standard"/>
        <c:varyColors val="0"/>
        <c:ser>
          <c:idx val="0"/>
          <c:order val="0"/>
          <c:tx>
            <c:strRef>
              <c:f>Figure3.2!$M$34</c:f>
              <c:strCache>
                <c:ptCount val="1"/>
                <c:pt idx="0">
                  <c:v>Change in large share of employment</c:v>
                </c:pt>
              </c:strCache>
            </c:strRef>
          </c:tx>
          <c:marker>
            <c:symbol val="none"/>
          </c:marker>
          <c:cat>
            <c:numRef>
              <c:f>Figure3.2!$L$35:$L$54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Figure3.2!$M$35:$M$54</c:f>
              <c:numCache>
                <c:formatCode>0.00</c:formatCode>
                <c:ptCount val="20"/>
                <c:pt idx="0">
                  <c:v>0</c:v>
                </c:pt>
                <c:pt idx="1">
                  <c:v>0.17999999999999972</c:v>
                </c:pt>
                <c:pt idx="2">
                  <c:v>1.9999999999996021E-2</c:v>
                </c:pt>
                <c:pt idx="3">
                  <c:v>0.28000000000000114</c:v>
                </c:pt>
                <c:pt idx="4">
                  <c:v>0.73000000000000398</c:v>
                </c:pt>
                <c:pt idx="5">
                  <c:v>0.37999999999999545</c:v>
                </c:pt>
                <c:pt idx="6">
                  <c:v>0.3300000000000054</c:v>
                </c:pt>
                <c:pt idx="7">
                  <c:v>0.30999999999999517</c:v>
                </c:pt>
                <c:pt idx="8">
                  <c:v>-0.29999999999999716</c:v>
                </c:pt>
                <c:pt idx="9">
                  <c:v>-0.13000000000000256</c:v>
                </c:pt>
                <c:pt idx="10">
                  <c:v>-0.18999999999999773</c:v>
                </c:pt>
                <c:pt idx="11">
                  <c:v>0.14999999999999858</c:v>
                </c:pt>
                <c:pt idx="12">
                  <c:v>0.14000000000000057</c:v>
                </c:pt>
                <c:pt idx="13">
                  <c:v>0.32000000000000028</c:v>
                </c:pt>
                <c:pt idx="14">
                  <c:v>0.38000000000000256</c:v>
                </c:pt>
                <c:pt idx="15">
                  <c:v>0.1699999999999946</c:v>
                </c:pt>
                <c:pt idx="16">
                  <c:v>2.0000000000003126E-2</c:v>
                </c:pt>
                <c:pt idx="17">
                  <c:v>0.17999999999999972</c:v>
                </c:pt>
                <c:pt idx="18">
                  <c:v>0.10999999999999943</c:v>
                </c:pt>
                <c:pt idx="19">
                  <c:v>0.41000000000000369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3-4531-95D1-8BDEF826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3264"/>
        <c:axId val="83557376"/>
      </c:lineChart>
      <c:catAx>
        <c:axId val="835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55840"/>
        <c:crosses val="autoZero"/>
        <c:auto val="1"/>
        <c:lblAlgn val="ctr"/>
        <c:lblOffset val="100"/>
        <c:noMultiLvlLbl val="0"/>
      </c:catAx>
      <c:valAx>
        <c:axId val="83555840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crossAx val="83554304"/>
        <c:crosses val="autoZero"/>
        <c:crossBetween val="between"/>
      </c:valAx>
      <c:valAx>
        <c:axId val="835573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3563264"/>
        <c:crosses val="max"/>
        <c:crossBetween val="between"/>
      </c:valAx>
      <c:catAx>
        <c:axId val="835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573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304024496937883"/>
          <c:y val="0.36034339457567804"/>
          <c:w val="0.2202930883639545"/>
          <c:h val="0.45523913677456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3.3'!$A$17</c:f>
              <c:strCache>
                <c:ptCount val="1"/>
                <c:pt idx="0">
                  <c:v>0-49</c:v>
                </c:pt>
              </c:strCache>
            </c:strRef>
          </c:tx>
          <c:invertIfNegative val="0"/>
          <c:cat>
            <c:multiLvlStrRef>
              <c:f>'Figure 3.3'!$B$15:$E$16</c:f>
              <c:multiLvlStrCache>
                <c:ptCount val="4"/>
                <c:lvl>
                  <c:pt idx="0">
                    <c:v>% firms</c:v>
                  </c:pt>
                  <c:pt idx="1">
                    <c:v>%employment</c:v>
                  </c:pt>
                  <c:pt idx="2">
                    <c:v>% firms</c:v>
                  </c:pt>
                  <c:pt idx="3">
                    <c:v>%employment</c:v>
                  </c:pt>
                </c:lvl>
                <c:lvl>
                  <c:pt idx="0">
                    <c:v>China 2004</c:v>
                  </c:pt>
                  <c:pt idx="2">
                    <c:v>India 2007</c:v>
                  </c:pt>
                </c:lvl>
              </c:multiLvlStrCache>
            </c:multiLvlStrRef>
          </c:cat>
          <c:val>
            <c:numRef>
              <c:f>'Figure 3.3'!$B$17:$E$17</c:f>
              <c:numCache>
                <c:formatCode>General</c:formatCode>
                <c:ptCount val="4"/>
                <c:pt idx="0">
                  <c:v>25</c:v>
                </c:pt>
                <c:pt idx="1">
                  <c:v>3.3</c:v>
                </c:pt>
                <c:pt idx="2">
                  <c:v>76.8</c:v>
                </c:pt>
                <c:pt idx="3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4D79-A64D-26CBDEEF2D5B}"/>
            </c:ext>
          </c:extLst>
        </c:ser>
        <c:ser>
          <c:idx val="1"/>
          <c:order val="1"/>
          <c:tx>
            <c:strRef>
              <c:f>'Figure 3.3'!$A$18</c:f>
              <c:strCache>
                <c:ptCount val="1"/>
                <c:pt idx="0">
                  <c:v>50-99</c:v>
                </c:pt>
              </c:strCache>
            </c:strRef>
          </c:tx>
          <c:invertIfNegative val="0"/>
          <c:cat>
            <c:multiLvlStrRef>
              <c:f>'Figure 3.3'!$B$15:$E$16</c:f>
              <c:multiLvlStrCache>
                <c:ptCount val="4"/>
                <c:lvl>
                  <c:pt idx="0">
                    <c:v>% firms</c:v>
                  </c:pt>
                  <c:pt idx="1">
                    <c:v>%employment</c:v>
                  </c:pt>
                  <c:pt idx="2">
                    <c:v>% firms</c:v>
                  </c:pt>
                  <c:pt idx="3">
                    <c:v>%employment</c:v>
                  </c:pt>
                </c:lvl>
                <c:lvl>
                  <c:pt idx="0">
                    <c:v>China 2004</c:v>
                  </c:pt>
                  <c:pt idx="2">
                    <c:v>India 2007</c:v>
                  </c:pt>
                </c:lvl>
              </c:multiLvlStrCache>
            </c:multiLvlStrRef>
          </c:cat>
          <c:val>
            <c:numRef>
              <c:f>'Figure 3.3'!$B$18:$E$18</c:f>
              <c:numCache>
                <c:formatCode>General</c:formatCode>
                <c:ptCount val="4"/>
                <c:pt idx="0">
                  <c:v>26.2</c:v>
                </c:pt>
                <c:pt idx="1">
                  <c:v>8.1999999999999993</c:v>
                </c:pt>
                <c:pt idx="2">
                  <c:v>10.7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C-4D79-A64D-26CBDEEF2D5B}"/>
            </c:ext>
          </c:extLst>
        </c:ser>
        <c:ser>
          <c:idx val="2"/>
          <c:order val="2"/>
          <c:tx>
            <c:strRef>
              <c:f>'Figure 3.3'!$A$19</c:f>
              <c:strCache>
                <c:ptCount val="1"/>
                <c:pt idx="0">
                  <c:v>100-199</c:v>
                </c:pt>
              </c:strCache>
            </c:strRef>
          </c:tx>
          <c:invertIfNegative val="0"/>
          <c:cat>
            <c:multiLvlStrRef>
              <c:f>'Figure 3.3'!$B$15:$E$16</c:f>
              <c:multiLvlStrCache>
                <c:ptCount val="4"/>
                <c:lvl>
                  <c:pt idx="0">
                    <c:v>% firms</c:v>
                  </c:pt>
                  <c:pt idx="1">
                    <c:v>%employment</c:v>
                  </c:pt>
                  <c:pt idx="2">
                    <c:v>% firms</c:v>
                  </c:pt>
                  <c:pt idx="3">
                    <c:v>%employment</c:v>
                  </c:pt>
                </c:lvl>
                <c:lvl>
                  <c:pt idx="0">
                    <c:v>China 2004</c:v>
                  </c:pt>
                  <c:pt idx="2">
                    <c:v>India 2007</c:v>
                  </c:pt>
                </c:lvl>
              </c:multiLvlStrCache>
            </c:multiLvlStrRef>
          </c:cat>
          <c:val>
            <c:numRef>
              <c:f>'Figure 3.3'!$B$19:$E$19</c:f>
              <c:numCache>
                <c:formatCode>General</c:formatCode>
                <c:ptCount val="4"/>
                <c:pt idx="0">
                  <c:v>23</c:v>
                </c:pt>
                <c:pt idx="1">
                  <c:v>14.2</c:v>
                </c:pt>
                <c:pt idx="2">
                  <c:v>6.1</c:v>
                </c:pt>
                <c:pt idx="3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C-4D79-A64D-26CBDEEF2D5B}"/>
            </c:ext>
          </c:extLst>
        </c:ser>
        <c:ser>
          <c:idx val="3"/>
          <c:order val="3"/>
          <c:tx>
            <c:strRef>
              <c:f>'Figure 3.3'!$A$20</c:f>
              <c:strCache>
                <c:ptCount val="1"/>
                <c:pt idx="0">
                  <c:v>200-499</c:v>
                </c:pt>
              </c:strCache>
            </c:strRef>
          </c:tx>
          <c:invertIfNegative val="0"/>
          <c:cat>
            <c:multiLvlStrRef>
              <c:f>'Figure 3.3'!$B$15:$E$16</c:f>
              <c:multiLvlStrCache>
                <c:ptCount val="4"/>
                <c:lvl>
                  <c:pt idx="0">
                    <c:v>% firms</c:v>
                  </c:pt>
                  <c:pt idx="1">
                    <c:v>%employment</c:v>
                  </c:pt>
                  <c:pt idx="2">
                    <c:v>% firms</c:v>
                  </c:pt>
                  <c:pt idx="3">
                    <c:v>%employment</c:v>
                  </c:pt>
                </c:lvl>
                <c:lvl>
                  <c:pt idx="0">
                    <c:v>China 2004</c:v>
                  </c:pt>
                  <c:pt idx="2">
                    <c:v>India 2007</c:v>
                  </c:pt>
                </c:lvl>
              </c:multiLvlStrCache>
            </c:multiLvlStrRef>
          </c:cat>
          <c:val>
            <c:numRef>
              <c:f>'Figure 3.3'!$B$20:$E$20</c:f>
              <c:numCache>
                <c:formatCode>General</c:formatCode>
                <c:ptCount val="4"/>
                <c:pt idx="0">
                  <c:v>17.3</c:v>
                </c:pt>
                <c:pt idx="1">
                  <c:v>23.3</c:v>
                </c:pt>
                <c:pt idx="2">
                  <c:v>4</c:v>
                </c:pt>
                <c:pt idx="3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C-4D79-A64D-26CBDEEF2D5B}"/>
            </c:ext>
          </c:extLst>
        </c:ser>
        <c:ser>
          <c:idx val="4"/>
          <c:order val="4"/>
          <c:tx>
            <c:strRef>
              <c:f>'Figure 3.3'!$A$21</c:f>
              <c:strCache>
                <c:ptCount val="1"/>
                <c:pt idx="0">
                  <c:v>500+</c:v>
                </c:pt>
              </c:strCache>
            </c:strRef>
          </c:tx>
          <c:invertIfNegative val="0"/>
          <c:cat>
            <c:multiLvlStrRef>
              <c:f>'Figure 3.3'!$B$15:$E$16</c:f>
              <c:multiLvlStrCache>
                <c:ptCount val="4"/>
                <c:lvl>
                  <c:pt idx="0">
                    <c:v>% firms</c:v>
                  </c:pt>
                  <c:pt idx="1">
                    <c:v>%employment</c:v>
                  </c:pt>
                  <c:pt idx="2">
                    <c:v>% firms</c:v>
                  </c:pt>
                  <c:pt idx="3">
                    <c:v>%employment</c:v>
                  </c:pt>
                </c:lvl>
                <c:lvl>
                  <c:pt idx="0">
                    <c:v>China 2004</c:v>
                  </c:pt>
                  <c:pt idx="2">
                    <c:v>India 2007</c:v>
                  </c:pt>
                </c:lvl>
              </c:multiLvlStrCache>
            </c:multiLvlStrRef>
          </c:cat>
          <c:val>
            <c:numRef>
              <c:f>'Figure 3.3'!$B$21:$E$21</c:f>
              <c:numCache>
                <c:formatCode>General</c:formatCode>
                <c:ptCount val="4"/>
                <c:pt idx="0">
                  <c:v>8.3999999999999986</c:v>
                </c:pt>
                <c:pt idx="1">
                  <c:v>51</c:v>
                </c:pt>
                <c:pt idx="2">
                  <c:v>2.5</c:v>
                </c:pt>
                <c:pt idx="3">
                  <c:v>37.900000000000006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C-4D79-A64D-26CBDEEF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44416"/>
        <c:axId val="83645952"/>
      </c:barChart>
      <c:catAx>
        <c:axId val="8364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645952"/>
        <c:crosses val="autoZero"/>
        <c:auto val="1"/>
        <c:lblAlgn val="ctr"/>
        <c:lblOffset val="100"/>
        <c:noMultiLvlLbl val="0"/>
      </c:catAx>
      <c:valAx>
        <c:axId val="83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</a:p>
        </c:rich>
      </c:tx>
      <c:layout>
        <c:manualLayout>
          <c:xMode val="edge"/>
          <c:yMode val="edge"/>
          <c:x val="2.1109441664124862E-2"/>
          <c:y val="1.731601731601731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3.5'!$A$32</c:f>
              <c:strCache>
                <c:ptCount val="1"/>
                <c:pt idx="0">
                  <c:v>BRIC share of fortune global 500</c:v>
                </c:pt>
              </c:strCache>
            </c:strRef>
          </c:tx>
          <c:marker>
            <c:symbol val="none"/>
          </c:marker>
          <c:xVal>
            <c:numRef>
              <c:f>'Figure 3.5'!$B$31:$T$31</c:f>
              <c:numCache>
                <c:formatCode>0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xVal>
          <c:yVal>
            <c:numRef>
              <c:f>'Figure 3.5'!$B$32:$T$32</c:f>
              <c:numCache>
                <c:formatCode>General</c:formatCode>
                <c:ptCount val="19"/>
                <c:pt idx="0">
                  <c:v>1.4000000000000001</c:v>
                </c:pt>
                <c:pt idx="1">
                  <c:v>2</c:v>
                </c:pt>
                <c:pt idx="2">
                  <c:v>2.1999999999999997</c:v>
                </c:pt>
                <c:pt idx="3">
                  <c:v>2.4</c:v>
                </c:pt>
                <c:pt idx="4">
                  <c:v>3.2</c:v>
                </c:pt>
                <c:pt idx="5">
                  <c:v>3.5999999999999996</c:v>
                </c:pt>
                <c:pt idx="6">
                  <c:v>3.5999999999999996</c:v>
                </c:pt>
                <c:pt idx="7">
                  <c:v>3.8</c:v>
                </c:pt>
                <c:pt idx="8">
                  <c:v>4.8</c:v>
                </c:pt>
                <c:pt idx="9">
                  <c:v>5.2</c:v>
                </c:pt>
                <c:pt idx="10">
                  <c:v>5.4</c:v>
                </c:pt>
                <c:pt idx="11">
                  <c:v>9.1999999999999993</c:v>
                </c:pt>
                <c:pt idx="12">
                  <c:v>9</c:v>
                </c:pt>
                <c:pt idx="13">
                  <c:v>11.4</c:v>
                </c:pt>
                <c:pt idx="14">
                  <c:v>13.600000000000001</c:v>
                </c:pt>
                <c:pt idx="15">
                  <c:v>16.400000000000002</c:v>
                </c:pt>
                <c:pt idx="16">
                  <c:v>18.8</c:v>
                </c:pt>
                <c:pt idx="17">
                  <c:v>22.2</c:v>
                </c:pt>
                <c:pt idx="18">
                  <c:v>23.400000000000002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D-45F2-9C8B-104631B76332}"/>
            </c:ext>
          </c:extLst>
        </c:ser>
        <c:ser>
          <c:idx val="1"/>
          <c:order val="1"/>
          <c:tx>
            <c:strRef>
              <c:f>'Figure 3.5'!$A$33</c:f>
              <c:strCache>
                <c:ptCount val="1"/>
                <c:pt idx="0">
                  <c:v>BRIC share of billionaires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'Figure 3.5'!$B$31:$T$31</c:f>
              <c:numCache>
                <c:formatCode>0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xVal>
          <c:yVal>
            <c:numRef>
              <c:f>'Figure 3.5'!$B$33:$T$33</c:f>
              <c:numCache>
                <c:formatCode>0.0</c:formatCode>
                <c:ptCount val="19"/>
                <c:pt idx="0">
                  <c:v>3.0732860520094563</c:v>
                </c:pt>
                <c:pt idx="1">
                  <c:v>5.5813953488372094</c:v>
                </c:pt>
                <c:pt idx="2">
                  <c:v>3</c:v>
                </c:pt>
                <c:pt idx="3">
                  <c:v>3.873239436619718</c:v>
                </c:pt>
                <c:pt idx="4">
                  <c:v>4.9342105263157894</c:v>
                </c:pt>
                <c:pt idx="5">
                  <c:v>4.0899795501022496</c:v>
                </c:pt>
                <c:pt idx="6">
                  <c:v>3.5885167464114831</c:v>
                </c:pt>
                <c:pt idx="7">
                  <c:v>4.7120418848167542</c:v>
                </c:pt>
                <c:pt idx="8">
                  <c:v>6.666666666666667</c:v>
                </c:pt>
                <c:pt idx="9">
                  <c:v>8.2616179001721175</c:v>
                </c:pt>
                <c:pt idx="10">
                  <c:v>9.9843993759750393</c:v>
                </c:pt>
                <c:pt idx="11">
                  <c:v>13.350125944584383</c:v>
                </c:pt>
                <c:pt idx="12">
                  <c:v>17.032392894461861</c:v>
                </c:pt>
                <c:pt idx="13">
                  <c:v>11.892797319932999</c:v>
                </c:pt>
                <c:pt idx="14">
                  <c:v>17.340286831812254</c:v>
                </c:pt>
                <c:pt idx="15">
                  <c:v>21.482277121374864</c:v>
                </c:pt>
                <c:pt idx="16">
                  <c:v>20.31413612565445</c:v>
                </c:pt>
                <c:pt idx="17">
                  <c:v>20.185185185185187</c:v>
                </c:pt>
                <c:pt idx="18">
                  <c:v>20.252167060677699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D-45F2-9C8B-104631B7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8832"/>
        <c:axId val="83235968"/>
      </c:scatterChart>
      <c:valAx>
        <c:axId val="83688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3235968"/>
        <c:crosses val="autoZero"/>
        <c:crossBetween val="midCat"/>
      </c:valAx>
      <c:valAx>
        <c:axId val="8323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68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00898865403666"/>
          <c:y val="0.4373750553908034"/>
          <c:w val="0.2195132495095215"/>
          <c:h val="0.2637777550533456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gdp</a:t>
            </a:r>
            <a:r>
              <a:rPr lang="en-US" sz="1200" b="0" baseline="0"/>
              <a:t> per capita, 1990 interational dollars, United States</a:t>
            </a:r>
            <a:endParaRPr lang="en-US" sz="1200" b="0"/>
          </a:p>
        </c:rich>
      </c:tx>
      <c:layout>
        <c:manualLayout>
          <c:xMode val="edge"/>
          <c:yMode val="edge"/>
          <c:x val="7.4537354779939365E-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4.1-4.2'!$A$3</c:f>
              <c:strCache>
                <c:ptCount val="1"/>
                <c:pt idx="0">
                  <c:v>United States </c:v>
                </c:pt>
              </c:strCache>
            </c:strRef>
          </c:tx>
          <c:marker>
            <c:symbol val="none"/>
          </c:marker>
          <c:cat>
            <c:numRef>
              <c:f>'Figure 4.1-4.2'!$B$2:$BL$2</c:f>
              <c:numCache>
                <c:formatCode>General</c:formatCode>
                <c:ptCount val="63"/>
                <c:pt idx="0">
                  <c:v>1840</c:v>
                </c:pt>
                <c:pt idx="1">
                  <c:v>1850</c:v>
                </c:pt>
                <c:pt idx="2">
                  <c:v>1860</c:v>
                </c:pt>
                <c:pt idx="3">
                  <c:v>1870</c:v>
                </c:pt>
                <c:pt idx="4">
                  <c:v>1871</c:v>
                </c:pt>
                <c:pt idx="5">
                  <c:v>1872</c:v>
                </c:pt>
                <c:pt idx="6">
                  <c:v>1873</c:v>
                </c:pt>
                <c:pt idx="7">
                  <c:v>1874</c:v>
                </c:pt>
                <c:pt idx="8">
                  <c:v>1875</c:v>
                </c:pt>
                <c:pt idx="9">
                  <c:v>1876</c:v>
                </c:pt>
                <c:pt idx="10">
                  <c:v>1877</c:v>
                </c:pt>
                <c:pt idx="11">
                  <c:v>1878</c:v>
                </c:pt>
                <c:pt idx="12">
                  <c:v>1879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1886</c:v>
                </c:pt>
                <c:pt idx="20">
                  <c:v>1887</c:v>
                </c:pt>
                <c:pt idx="21">
                  <c:v>1888</c:v>
                </c:pt>
                <c:pt idx="22">
                  <c:v>1889</c:v>
                </c:pt>
                <c:pt idx="23">
                  <c:v>1890</c:v>
                </c:pt>
                <c:pt idx="24">
                  <c:v>1891</c:v>
                </c:pt>
                <c:pt idx="25">
                  <c:v>1892</c:v>
                </c:pt>
                <c:pt idx="26">
                  <c:v>1893</c:v>
                </c:pt>
                <c:pt idx="27">
                  <c:v>1894</c:v>
                </c:pt>
                <c:pt idx="28">
                  <c:v>1895</c:v>
                </c:pt>
                <c:pt idx="29">
                  <c:v>1896</c:v>
                </c:pt>
                <c:pt idx="30">
                  <c:v>1897</c:v>
                </c:pt>
                <c:pt idx="31">
                  <c:v>1898</c:v>
                </c:pt>
                <c:pt idx="32">
                  <c:v>1899</c:v>
                </c:pt>
                <c:pt idx="33">
                  <c:v>1900</c:v>
                </c:pt>
                <c:pt idx="34">
                  <c:v>1901</c:v>
                </c:pt>
                <c:pt idx="35">
                  <c:v>1902</c:v>
                </c:pt>
                <c:pt idx="36">
                  <c:v>1903</c:v>
                </c:pt>
                <c:pt idx="37">
                  <c:v>1904</c:v>
                </c:pt>
                <c:pt idx="38">
                  <c:v>1905</c:v>
                </c:pt>
                <c:pt idx="39">
                  <c:v>1906</c:v>
                </c:pt>
                <c:pt idx="40">
                  <c:v>1907</c:v>
                </c:pt>
                <c:pt idx="41">
                  <c:v>1908</c:v>
                </c:pt>
                <c:pt idx="42">
                  <c:v>1909</c:v>
                </c:pt>
                <c:pt idx="43">
                  <c:v>1910</c:v>
                </c:pt>
                <c:pt idx="44">
                  <c:v>1911</c:v>
                </c:pt>
                <c:pt idx="45">
                  <c:v>1912</c:v>
                </c:pt>
                <c:pt idx="46">
                  <c:v>1913</c:v>
                </c:pt>
                <c:pt idx="47">
                  <c:v>1914</c:v>
                </c:pt>
                <c:pt idx="48">
                  <c:v>1915</c:v>
                </c:pt>
                <c:pt idx="49">
                  <c:v>1916</c:v>
                </c:pt>
                <c:pt idx="50">
                  <c:v>1917</c:v>
                </c:pt>
                <c:pt idx="51">
                  <c:v>1918</c:v>
                </c:pt>
                <c:pt idx="52">
                  <c:v>1919</c:v>
                </c:pt>
                <c:pt idx="53">
                  <c:v>1920</c:v>
                </c:pt>
                <c:pt idx="54">
                  <c:v>1921</c:v>
                </c:pt>
                <c:pt idx="55">
                  <c:v>1922</c:v>
                </c:pt>
                <c:pt idx="56">
                  <c:v>1923</c:v>
                </c:pt>
                <c:pt idx="57">
                  <c:v>1924</c:v>
                </c:pt>
                <c:pt idx="58">
                  <c:v>1925</c:v>
                </c:pt>
                <c:pt idx="59">
                  <c:v>1926</c:v>
                </c:pt>
                <c:pt idx="60">
                  <c:v>1927</c:v>
                </c:pt>
                <c:pt idx="61">
                  <c:v>1928</c:v>
                </c:pt>
                <c:pt idx="62">
                  <c:v>1929</c:v>
                </c:pt>
              </c:numCache>
            </c:numRef>
          </c:cat>
          <c:val>
            <c:numRef>
              <c:f>'Figure 4.1-4.2'!$B$3:$BL$3</c:f>
              <c:numCache>
                <c:formatCode>#,##0</c:formatCode>
                <c:ptCount val="63"/>
                <c:pt idx="0">
                  <c:v>1587.6157032127462</c:v>
                </c:pt>
                <c:pt idx="1">
                  <c:v>1805.9164312563723</c:v>
                </c:pt>
                <c:pt idx="2">
                  <c:v>2178.0274593462959</c:v>
                </c:pt>
                <c:pt idx="3">
                  <c:v>2444.6436654277486</c:v>
                </c:pt>
                <c:pt idx="4">
                  <c:v>2502.846853861502</c:v>
                </c:pt>
                <c:pt idx="5">
                  <c:v>2540.9388646288212</c:v>
                </c:pt>
                <c:pt idx="6">
                  <c:v>2604.2525594107565</c:v>
                </c:pt>
                <c:pt idx="7">
                  <c:v>2527.2550438794897</c:v>
                </c:pt>
                <c:pt idx="8">
                  <c:v>2598.5854790584594</c:v>
                </c:pt>
                <c:pt idx="9">
                  <c:v>2570.3545271890594</c:v>
                </c:pt>
                <c:pt idx="10">
                  <c:v>2595.3935552033809</c:v>
                </c:pt>
                <c:pt idx="11">
                  <c:v>2645.9617054712376</c:v>
                </c:pt>
                <c:pt idx="12">
                  <c:v>2909.4331983805669</c:v>
                </c:pt>
                <c:pt idx="13">
                  <c:v>3183.9549724523363</c:v>
                </c:pt>
                <c:pt idx="14">
                  <c:v>3215.4494327735151</c:v>
                </c:pt>
                <c:pt idx="15">
                  <c:v>3337.9599072170781</c:v>
                </c:pt>
                <c:pt idx="16">
                  <c:v>3338.5870265692033</c:v>
                </c:pt>
                <c:pt idx="17">
                  <c:v>3320.2806007734507</c:v>
                </c:pt>
                <c:pt idx="18">
                  <c:v>3269.9590358480282</c:v>
                </c:pt>
                <c:pt idx="19">
                  <c:v>3294.0650574238362</c:v>
                </c:pt>
                <c:pt idx="20">
                  <c:v>3368.2546090701117</c:v>
                </c:pt>
                <c:pt idx="21">
                  <c:v>3281.6637028255286</c:v>
                </c:pt>
                <c:pt idx="22">
                  <c:v>3413.28044375645</c:v>
                </c:pt>
                <c:pt idx="23">
                  <c:v>3391.898281254937</c:v>
                </c:pt>
                <c:pt idx="24">
                  <c:v>3467.2636507150369</c:v>
                </c:pt>
                <c:pt idx="25">
                  <c:v>3727.9955856921815</c:v>
                </c:pt>
                <c:pt idx="26">
                  <c:v>3478.4119825675657</c:v>
                </c:pt>
                <c:pt idx="27">
                  <c:v>3313.7995798135421</c:v>
                </c:pt>
                <c:pt idx="28">
                  <c:v>3644.2203547551221</c:v>
                </c:pt>
                <c:pt idx="29">
                  <c:v>3504.4280715560494</c:v>
                </c:pt>
                <c:pt idx="30">
                  <c:v>3769.4832967669827</c:v>
                </c:pt>
                <c:pt idx="31">
                  <c:v>3779.691749908513</c:v>
                </c:pt>
                <c:pt idx="32">
                  <c:v>4051.3670612989567</c:v>
                </c:pt>
                <c:pt idx="33">
                  <c:v>4090.7872916966658</c:v>
                </c:pt>
                <c:pt idx="34">
                  <c:v>4463.8631881676256</c:v>
                </c:pt>
                <c:pt idx="35">
                  <c:v>4420.6301450880228</c:v>
                </c:pt>
                <c:pt idx="36">
                  <c:v>4550.8943740271288</c:v>
                </c:pt>
                <c:pt idx="37">
                  <c:v>4409.5320240043638</c:v>
                </c:pt>
                <c:pt idx="38">
                  <c:v>4642.1638917608461</c:v>
                </c:pt>
                <c:pt idx="39">
                  <c:v>5079.124239244491</c:v>
                </c:pt>
                <c:pt idx="40">
                  <c:v>5064.8904269570303</c:v>
                </c:pt>
                <c:pt idx="41">
                  <c:v>4560.6159676604348</c:v>
                </c:pt>
                <c:pt idx="42">
                  <c:v>5017.4959876713074</c:v>
                </c:pt>
                <c:pt idx="43">
                  <c:v>4963.7357034290217</c:v>
                </c:pt>
                <c:pt idx="44">
                  <c:v>5045.6839038988055</c:v>
                </c:pt>
                <c:pt idx="45">
                  <c:v>5200.6984734020871</c:v>
                </c:pt>
                <c:pt idx="46">
                  <c:v>5300.7294633526626</c:v>
                </c:pt>
                <c:pt idx="47">
                  <c:v>4799.2011356213252</c:v>
                </c:pt>
                <c:pt idx="48">
                  <c:v>4864.1926174696109</c:v>
                </c:pt>
                <c:pt idx="49">
                  <c:v>5458.6928998476023</c:v>
                </c:pt>
                <c:pt idx="50">
                  <c:v>5247.7368735370892</c:v>
                </c:pt>
                <c:pt idx="51">
                  <c:v>5658.9843937575033</c:v>
                </c:pt>
                <c:pt idx="52">
                  <c:v>5680.4064926568881</c:v>
                </c:pt>
                <c:pt idx="53">
                  <c:v>5552.3273640778061</c:v>
                </c:pt>
                <c:pt idx="54">
                  <c:v>5322.7335909107596</c:v>
                </c:pt>
                <c:pt idx="55">
                  <c:v>5539.843678722711</c:v>
                </c:pt>
                <c:pt idx="56">
                  <c:v>6164.1990354756335</c:v>
                </c:pt>
                <c:pt idx="57">
                  <c:v>6232.5506730215266</c:v>
                </c:pt>
                <c:pt idx="58">
                  <c:v>6282.4188710398676</c:v>
                </c:pt>
                <c:pt idx="59">
                  <c:v>6602.4422138693508</c:v>
                </c:pt>
                <c:pt idx="60">
                  <c:v>6576.4989456243411</c:v>
                </c:pt>
                <c:pt idx="61">
                  <c:v>6569.345446429309</c:v>
                </c:pt>
                <c:pt idx="62">
                  <c:v>6898.7221563254125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09E-B2E7-7936AD5A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85888"/>
        <c:axId val="83287424"/>
      </c:lineChart>
      <c:dateAx>
        <c:axId val="832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87424"/>
        <c:crosses val="autoZero"/>
        <c:auto val="0"/>
        <c:lblOffset val="100"/>
        <c:baseTimeUnit val="days"/>
      </c:dateAx>
      <c:valAx>
        <c:axId val="83287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3285888"/>
        <c:crosses val="autoZero"/>
        <c:crossBetween val="between"/>
      </c:valAx>
      <c:spPr>
        <a:ln>
          <a:noFill/>
        </a:ln>
      </c:spPr>
    </c:plotArea>
    <c:plotVisOnly val="1"/>
    <c:dispBlanksAs val="span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gdp per capita, 1990 international</a:t>
            </a:r>
            <a:r>
              <a:rPr lang="en-US" sz="1200" b="0" baseline="0"/>
              <a:t> GK</a:t>
            </a:r>
            <a:endParaRPr lang="en-US" sz="1200" b="0"/>
          </a:p>
        </c:rich>
      </c:tx>
      <c:layout>
        <c:manualLayout>
          <c:xMode val="edge"/>
          <c:yMode val="edge"/>
          <c:x val="2.3070139617548113E-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4.1-4.2'!$A$7</c:f>
              <c:strCache>
                <c:ptCount val="1"/>
                <c:pt idx="0">
                  <c:v>Russian Federation</c:v>
                </c:pt>
              </c:strCache>
            </c:strRef>
          </c:tx>
          <c:marker>
            <c:symbol val="none"/>
          </c:marker>
          <c:cat>
            <c:numRef>
              <c:f>'Figure 4.1-4.2'!$B$6:$N$6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'Figure 4.1-4.2'!$B$7:$N$7</c:f>
              <c:numCache>
                <c:formatCode>#,##0</c:formatCode>
                <c:ptCount val="13"/>
                <c:pt idx="0">
                  <c:v>4644.9870445475153</c:v>
                </c:pt>
                <c:pt idx="1">
                  <c:v>4717.8103224259576</c:v>
                </c:pt>
                <c:pt idx="2">
                  <c:v>4475.4437288809513</c:v>
                </c:pt>
                <c:pt idx="3">
                  <c:v>4776.7699439878206</c:v>
                </c:pt>
                <c:pt idx="4">
                  <c:v>5277.440292176012</c:v>
                </c:pt>
                <c:pt idx="5">
                  <c:v>5573.9446660296253</c:v>
                </c:pt>
                <c:pt idx="6">
                  <c:v>5869.1675587991931</c:v>
                </c:pt>
                <c:pt idx="7">
                  <c:v>6334.929083437085</c:v>
                </c:pt>
                <c:pt idx="8">
                  <c:v>6828.9491104963527</c:v>
                </c:pt>
                <c:pt idx="9">
                  <c:v>7303.2022188603123</c:v>
                </c:pt>
                <c:pt idx="10">
                  <c:v>7904.6941978897585</c:v>
                </c:pt>
                <c:pt idx="11">
                  <c:v>8586.7390966062612</c:v>
                </c:pt>
                <c:pt idx="12">
                  <c:v>9111.164020411934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E-4B69-B4CE-1D36448B4879}"/>
            </c:ext>
          </c:extLst>
        </c:ser>
        <c:ser>
          <c:idx val="1"/>
          <c:order val="1"/>
          <c:tx>
            <c:strRef>
              <c:f>'Figure 4.1-4.2'!$A$8</c:f>
              <c:strCache>
                <c:ptCount val="1"/>
                <c:pt idx="0">
                  <c:v>Brazil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'Figure 4.1-4.2'!$B$6:$N$6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'Figure 4.1-4.2'!$B$8:$N$8</c:f>
              <c:numCache>
                <c:formatCode>#,##0</c:formatCode>
                <c:ptCount val="13"/>
                <c:pt idx="0">
                  <c:v>5365.9068193586454</c:v>
                </c:pt>
                <c:pt idx="1">
                  <c:v>5485.4926796292675</c:v>
                </c:pt>
                <c:pt idx="2">
                  <c:v>5414.2090291528675</c:v>
                </c:pt>
                <c:pt idx="3">
                  <c:v>5377.0228585898121</c:v>
                </c:pt>
                <c:pt idx="4">
                  <c:v>5532.2368421052633</c:v>
                </c:pt>
                <c:pt idx="5">
                  <c:v>5524.6659585173584</c:v>
                </c:pt>
                <c:pt idx="6">
                  <c:v>5552.3432073994863</c:v>
                </c:pt>
                <c:pt idx="7">
                  <c:v>5535.850184822787</c:v>
                </c:pt>
                <c:pt idx="8">
                  <c:v>5772.0455361978456</c:v>
                </c:pt>
                <c:pt idx="9">
                  <c:v>5877.8261628737573</c:v>
                </c:pt>
                <c:pt idx="10">
                  <c:v>6033.8906037008601</c:v>
                </c:pt>
                <c:pt idx="11">
                  <c:v>6195.9581062196075</c:v>
                </c:pt>
                <c:pt idx="12">
                  <c:v>6428.9483200317809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E-4B69-B4CE-1D36448B4879}"/>
            </c:ext>
          </c:extLst>
        </c:ser>
        <c:ser>
          <c:idx val="2"/>
          <c:order val="2"/>
          <c:tx>
            <c:strRef>
              <c:f>'Figure 4.1-4.2'!$A$9</c:f>
              <c:strCache>
                <c:ptCount val="1"/>
                <c:pt idx="0">
                  <c:v>China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'Figure 4.1-4.2'!$B$6:$N$6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'Figure 4.1-4.2'!$B$9:$N$9</c:f>
              <c:numCache>
                <c:formatCode>#,##0</c:formatCode>
                <c:ptCount val="13"/>
                <c:pt idx="0">
                  <c:v>2891.9888300275143</c:v>
                </c:pt>
                <c:pt idx="1">
                  <c:v>3013.3504054630812</c:v>
                </c:pt>
                <c:pt idx="2">
                  <c:v>2993.1936856598777</c:v>
                </c:pt>
                <c:pt idx="3">
                  <c:v>3162.233832374764</c:v>
                </c:pt>
                <c:pt idx="4">
                  <c:v>3420.8657223526802</c:v>
                </c:pt>
                <c:pt idx="5">
                  <c:v>3758.9314777686045</c:v>
                </c:pt>
                <c:pt idx="6">
                  <c:v>4197.1454233052173</c:v>
                </c:pt>
                <c:pt idx="7">
                  <c:v>4802.8430611611293</c:v>
                </c:pt>
                <c:pt idx="8">
                  <c:v>5168.7086009683089</c:v>
                </c:pt>
                <c:pt idx="9">
                  <c:v>5575.3727794311662</c:v>
                </c:pt>
                <c:pt idx="10">
                  <c:v>6047.5622034751568</c:v>
                </c:pt>
                <c:pt idx="11">
                  <c:v>6303.0241637168647</c:v>
                </c:pt>
                <c:pt idx="12">
                  <c:v>6724.779700268572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E-4B69-B4CE-1D36448B4879}"/>
            </c:ext>
          </c:extLst>
        </c:ser>
        <c:ser>
          <c:idx val="3"/>
          <c:order val="3"/>
          <c:tx>
            <c:strRef>
              <c:f>'Figure 4.1-4.2'!$A$10</c:f>
              <c:strCache>
                <c:ptCount val="1"/>
                <c:pt idx="0">
                  <c:v>India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'Figure 4.1-4.2'!$B$6:$N$6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'Figure 4.1-4.2'!$B$10:$N$10</c:f>
              <c:numCache>
                <c:formatCode>#,##0</c:formatCode>
                <c:ptCount val="13"/>
                <c:pt idx="0">
                  <c:v>1644.8017100820377</c:v>
                </c:pt>
                <c:pt idx="1">
                  <c:v>1692.5874681282246</c:v>
                </c:pt>
                <c:pt idx="2">
                  <c:v>1770.5594472699358</c:v>
                </c:pt>
                <c:pt idx="3">
                  <c:v>1844.8853850621961</c:v>
                </c:pt>
                <c:pt idx="4">
                  <c:v>1891.7245280463369</c:v>
                </c:pt>
                <c:pt idx="5">
                  <c:v>1966.2552704735083</c:v>
                </c:pt>
                <c:pt idx="6">
                  <c:v>2000.9185421437717</c:v>
                </c:pt>
                <c:pt idx="7">
                  <c:v>2134.4278603201501</c:v>
                </c:pt>
                <c:pt idx="8">
                  <c:v>2278.2085845318984</c:v>
                </c:pt>
                <c:pt idx="9">
                  <c:v>2422.9852326752093</c:v>
                </c:pt>
                <c:pt idx="10">
                  <c:v>2617.0004155745096</c:v>
                </c:pt>
                <c:pt idx="11">
                  <c:v>2817.0021931804304</c:v>
                </c:pt>
                <c:pt idx="12">
                  <c:v>2974.9084491583594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E-4B69-B4CE-1D36448B4879}"/>
            </c:ext>
          </c:extLst>
        </c:ser>
        <c:ser>
          <c:idx val="4"/>
          <c:order val="4"/>
          <c:tx>
            <c:strRef>
              <c:f>'Figure 4.1-4.2'!$A$11</c:f>
              <c:strCache>
                <c:ptCount val="1"/>
                <c:pt idx="0">
                  <c:v>South Africa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'Figure 4.1-4.2'!$B$6:$N$6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'Figure 4.1-4.2'!$B$11:$N$11</c:f>
              <c:numCache>
                <c:formatCode>#,##0</c:formatCode>
                <c:ptCount val="13"/>
                <c:pt idx="0">
                  <c:v>3751.9548027795227</c:v>
                </c:pt>
                <c:pt idx="1">
                  <c:v>3800.9733532821424</c:v>
                </c:pt>
                <c:pt idx="2">
                  <c:v>3777.223217073029</c:v>
                </c:pt>
                <c:pt idx="3">
                  <c:v>3807.6621370861685</c:v>
                </c:pt>
                <c:pt idx="4">
                  <c:v>3890.1255718021916</c:v>
                </c:pt>
                <c:pt idx="5">
                  <c:v>3950.2622146222548</c:v>
                </c:pt>
                <c:pt idx="6">
                  <c:v>4048.0107267509638</c:v>
                </c:pt>
                <c:pt idx="7">
                  <c:v>4129.6099056006342</c:v>
                </c:pt>
                <c:pt idx="8">
                  <c:v>4156.0937409172557</c:v>
                </c:pt>
                <c:pt idx="9">
                  <c:v>4315.8619044653606</c:v>
                </c:pt>
                <c:pt idx="10">
                  <c:v>4502.6601506595553</c:v>
                </c:pt>
                <c:pt idx="11">
                  <c:v>4689.0935085647316</c:v>
                </c:pt>
                <c:pt idx="12">
                  <c:v>4793.2717207136002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E-4B69-B4CE-1D36448B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4096"/>
        <c:axId val="83374080"/>
      </c:lineChart>
      <c:dateAx>
        <c:axId val="833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74080"/>
        <c:crosses val="autoZero"/>
        <c:auto val="0"/>
        <c:lblOffset val="100"/>
        <c:baseTimeUnit val="days"/>
      </c:dateAx>
      <c:valAx>
        <c:axId val="83374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3364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GDP</a:t>
            </a:r>
            <a:r>
              <a:rPr lang="en-US" sz="1200" b="0" baseline="0"/>
              <a:t> per capita, 1990 International GK dollars</a:t>
            </a:r>
          </a:p>
        </c:rich>
      </c:tx>
      <c:layout>
        <c:manualLayout>
          <c:xMode val="edge"/>
          <c:yMode val="edge"/>
          <c:x val="2.5000000000000944E-4"/>
          <c:y val="4.16666666666666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4.1-4.2'!$A$34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strRef>
              <c:f>'Figure 4.1-4.2'!$B$33:$T$33</c:f>
              <c:strCache>
                <c:ptCount val="19"/>
                <c:pt idx="0">
                  <c:v>1990 (1890)</c:v>
                </c:pt>
                <c:pt idx="1">
                  <c:v>1991 (1891)</c:v>
                </c:pt>
                <c:pt idx="2">
                  <c:v>1992 (1892)`</c:v>
                </c:pt>
                <c:pt idx="3">
                  <c:v>1993 (1893)</c:v>
                </c:pt>
                <c:pt idx="4">
                  <c:v>1994 (1894)</c:v>
                </c:pt>
                <c:pt idx="5">
                  <c:v>1995 (1895)</c:v>
                </c:pt>
                <c:pt idx="6">
                  <c:v>1996 (1896)</c:v>
                </c:pt>
                <c:pt idx="7">
                  <c:v>1997 (1897)</c:v>
                </c:pt>
                <c:pt idx="8">
                  <c:v>1998 (1898)</c:v>
                </c:pt>
                <c:pt idx="9">
                  <c:v>1999 (1899)</c:v>
                </c:pt>
                <c:pt idx="10">
                  <c:v>2000 (1900)</c:v>
                </c:pt>
                <c:pt idx="11">
                  <c:v>2001 (1901)</c:v>
                </c:pt>
                <c:pt idx="12">
                  <c:v>2002 (1902)</c:v>
                </c:pt>
                <c:pt idx="13">
                  <c:v>2003 (1903)</c:v>
                </c:pt>
                <c:pt idx="14">
                  <c:v>2004 (1904)</c:v>
                </c:pt>
                <c:pt idx="15">
                  <c:v>2005 (1905)</c:v>
                </c:pt>
                <c:pt idx="16">
                  <c:v>2006 (1906)</c:v>
                </c:pt>
                <c:pt idx="17">
                  <c:v>2007 (1907)</c:v>
                </c:pt>
                <c:pt idx="18">
                  <c:v>2008 (1908)</c:v>
                </c:pt>
              </c:strCache>
            </c:strRef>
          </c:cat>
          <c:val>
            <c:numRef>
              <c:f>'Figure 4.1-4.2'!$B$34:$T$34</c:f>
              <c:numCache>
                <c:formatCode>#,##0</c:formatCode>
                <c:ptCount val="19"/>
                <c:pt idx="0">
                  <c:v>1870.9302888956424</c:v>
                </c:pt>
                <c:pt idx="1">
                  <c:v>1967.1822589895548</c:v>
                </c:pt>
                <c:pt idx="2">
                  <c:v>2132.1759358610093</c:v>
                </c:pt>
                <c:pt idx="3">
                  <c:v>2311.8224092868541</c:v>
                </c:pt>
                <c:pt idx="4">
                  <c:v>2514.6601668855169</c:v>
                </c:pt>
                <c:pt idx="5">
                  <c:v>2863.4848176751557</c:v>
                </c:pt>
                <c:pt idx="6">
                  <c:v>2891.9888300275143</c:v>
                </c:pt>
                <c:pt idx="7">
                  <c:v>3013.3504054630812</c:v>
                </c:pt>
                <c:pt idx="8">
                  <c:v>2993.1936856598777</c:v>
                </c:pt>
                <c:pt idx="9">
                  <c:v>3162.233832374764</c:v>
                </c:pt>
                <c:pt idx="10">
                  <c:v>3420.8657223526802</c:v>
                </c:pt>
                <c:pt idx="11">
                  <c:v>3758.9314777686045</c:v>
                </c:pt>
                <c:pt idx="12">
                  <c:v>4197.1454233052173</c:v>
                </c:pt>
                <c:pt idx="13">
                  <c:v>4802.8430611611293</c:v>
                </c:pt>
                <c:pt idx="14">
                  <c:v>5168.7086009683089</c:v>
                </c:pt>
                <c:pt idx="15">
                  <c:v>5575.3727794311662</c:v>
                </c:pt>
                <c:pt idx="16">
                  <c:v>6047.5622034751568</c:v>
                </c:pt>
                <c:pt idx="17">
                  <c:v>6303.0241637168647</c:v>
                </c:pt>
                <c:pt idx="18">
                  <c:v>6724.779700268572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6-44FC-AA72-0A0980E8B2B6}"/>
            </c:ext>
          </c:extLst>
        </c:ser>
        <c:ser>
          <c:idx val="1"/>
          <c:order val="1"/>
          <c:tx>
            <c:strRef>
              <c:f>'Figure 4.1-4.2'!$A$35</c:f>
              <c:strCache>
                <c:ptCount val="1"/>
                <c:pt idx="0">
                  <c:v>United States (year in parentheses)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'Figure 4.1-4.2'!$B$33:$T$33</c:f>
              <c:strCache>
                <c:ptCount val="19"/>
                <c:pt idx="0">
                  <c:v>1990 (1890)</c:v>
                </c:pt>
                <c:pt idx="1">
                  <c:v>1991 (1891)</c:v>
                </c:pt>
                <c:pt idx="2">
                  <c:v>1992 (1892)`</c:v>
                </c:pt>
                <c:pt idx="3">
                  <c:v>1993 (1893)</c:v>
                </c:pt>
                <c:pt idx="4">
                  <c:v>1994 (1894)</c:v>
                </c:pt>
                <c:pt idx="5">
                  <c:v>1995 (1895)</c:v>
                </c:pt>
                <c:pt idx="6">
                  <c:v>1996 (1896)</c:v>
                </c:pt>
                <c:pt idx="7">
                  <c:v>1997 (1897)</c:v>
                </c:pt>
                <c:pt idx="8">
                  <c:v>1998 (1898)</c:v>
                </c:pt>
                <c:pt idx="9">
                  <c:v>1999 (1899)</c:v>
                </c:pt>
                <c:pt idx="10">
                  <c:v>2000 (1900)</c:v>
                </c:pt>
                <c:pt idx="11">
                  <c:v>2001 (1901)</c:v>
                </c:pt>
                <c:pt idx="12">
                  <c:v>2002 (1902)</c:v>
                </c:pt>
                <c:pt idx="13">
                  <c:v>2003 (1903)</c:v>
                </c:pt>
                <c:pt idx="14">
                  <c:v>2004 (1904)</c:v>
                </c:pt>
                <c:pt idx="15">
                  <c:v>2005 (1905)</c:v>
                </c:pt>
                <c:pt idx="16">
                  <c:v>2006 (1906)</c:v>
                </c:pt>
                <c:pt idx="17">
                  <c:v>2007 (1907)</c:v>
                </c:pt>
                <c:pt idx="18">
                  <c:v>2008 (1908)</c:v>
                </c:pt>
              </c:strCache>
            </c:strRef>
          </c:cat>
          <c:val>
            <c:numRef>
              <c:f>'Figure 4.1-4.2'!$B$35:$T$35</c:f>
              <c:numCache>
                <c:formatCode>#,##0</c:formatCode>
                <c:ptCount val="19"/>
                <c:pt idx="0">
                  <c:v>3391.898281254937</c:v>
                </c:pt>
                <c:pt idx="1">
                  <c:v>3467.2636507150369</c:v>
                </c:pt>
                <c:pt idx="2">
                  <c:v>3727.9955856921815</c:v>
                </c:pt>
                <c:pt idx="3">
                  <c:v>3478.4119825675657</c:v>
                </c:pt>
                <c:pt idx="4">
                  <c:v>3313.7995798135421</c:v>
                </c:pt>
                <c:pt idx="5">
                  <c:v>3644.2203547551221</c:v>
                </c:pt>
                <c:pt idx="6">
                  <c:v>3504.4280715560494</c:v>
                </c:pt>
                <c:pt idx="7">
                  <c:v>3769.4832967669827</c:v>
                </c:pt>
                <c:pt idx="8">
                  <c:v>3779.691749908513</c:v>
                </c:pt>
                <c:pt idx="9">
                  <c:v>4051.3670612989567</c:v>
                </c:pt>
                <c:pt idx="10">
                  <c:v>4090.7872916966658</c:v>
                </c:pt>
                <c:pt idx="11">
                  <c:v>4463.8631881676256</c:v>
                </c:pt>
                <c:pt idx="12">
                  <c:v>4420.6301450880228</c:v>
                </c:pt>
                <c:pt idx="13">
                  <c:v>4550.8943740271288</c:v>
                </c:pt>
                <c:pt idx="14">
                  <c:v>4409.5320240043638</c:v>
                </c:pt>
                <c:pt idx="15">
                  <c:v>4642.1638917608461</c:v>
                </c:pt>
                <c:pt idx="16">
                  <c:v>5079.124239244491</c:v>
                </c:pt>
                <c:pt idx="17">
                  <c:v>5064.8904269570303</c:v>
                </c:pt>
                <c:pt idx="18">
                  <c:v>4560.6159676604348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6-44FC-AA72-0A0980E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9424"/>
        <c:axId val="83400960"/>
      </c:lineChart>
      <c:catAx>
        <c:axId val="833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00960"/>
        <c:crosses val="autoZero"/>
        <c:auto val="1"/>
        <c:lblAlgn val="ctr"/>
        <c:lblOffset val="100"/>
        <c:noMultiLvlLbl val="0"/>
      </c:catAx>
      <c:valAx>
        <c:axId val="83400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3399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'Figure 5.3'!$B$17:$J$18</c:f>
              <c:multiLvlStrCache>
                <c:ptCount val="9"/>
                <c:lvl>
                  <c:pt idx="0">
                    <c:v>Agriculture</c:v>
                  </c:pt>
                  <c:pt idx="1">
                    <c:v>Industry</c:v>
                  </c:pt>
                  <c:pt idx="2">
                    <c:v>Services</c:v>
                  </c:pt>
                  <c:pt idx="3">
                    <c:v>Agriculture</c:v>
                  </c:pt>
                  <c:pt idx="4">
                    <c:v>Industry</c:v>
                  </c:pt>
                  <c:pt idx="5">
                    <c:v>Services</c:v>
                  </c:pt>
                  <c:pt idx="6">
                    <c:v>Agriculture</c:v>
                  </c:pt>
                  <c:pt idx="7">
                    <c:v>Industry</c:v>
                  </c:pt>
                  <c:pt idx="8">
                    <c:v>Services</c:v>
                  </c:pt>
                </c:lvl>
                <c:lvl>
                  <c:pt idx="0">
                    <c:v>All</c:v>
                  </c:pt>
                  <c:pt idx="3">
                    <c:v>South</c:v>
                  </c:pt>
                  <c:pt idx="6">
                    <c:v>North</c:v>
                  </c:pt>
                </c:lvl>
              </c:multiLvlStrCache>
            </c:multiLvlStrRef>
          </c:cat>
          <c:val>
            <c:numRef>
              <c:f>'Figure 5.3'!$B$19:$J$19</c:f>
              <c:numCache>
                <c:formatCode>General</c:formatCode>
                <c:ptCount val="9"/>
                <c:pt idx="0">
                  <c:v>-6.3E-3</c:v>
                </c:pt>
                <c:pt idx="1">
                  <c:v>-9.6599999999999995E-4</c:v>
                </c:pt>
                <c:pt idx="2">
                  <c:v>7.7000000000000002E-3</c:v>
                </c:pt>
                <c:pt idx="3">
                  <c:v>-1.29E-2</c:v>
                </c:pt>
                <c:pt idx="4">
                  <c:v>7.6699999999999997E-3</c:v>
                </c:pt>
                <c:pt idx="5">
                  <c:v>5.0899999999999999E-3</c:v>
                </c:pt>
                <c:pt idx="6">
                  <c:v>7.6800000000000002E-4</c:v>
                </c:pt>
                <c:pt idx="7">
                  <c:v>-9.6399999999999993E-3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ACB-9729-C955BFC1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969152"/>
      </c:barChart>
      <c:catAx>
        <c:axId val="8341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69152"/>
        <c:crosses val="autoZero"/>
        <c:auto val="1"/>
        <c:lblAlgn val="ctr"/>
        <c:lblOffset val="100"/>
        <c:noMultiLvlLbl val="0"/>
      </c:catAx>
      <c:valAx>
        <c:axId val="83969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9</xdr:col>
      <xdr:colOff>66675</xdr:colOff>
      <xdr:row>27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76199</xdr:rowOff>
    </xdr:from>
    <xdr:to>
      <xdr:col>13</xdr:col>
      <xdr:colOff>295275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409575</xdr:colOff>
      <xdr:row>26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0.01348</cdr:y>
    </cdr:from>
    <cdr:to>
      <cdr:x>0.14056</cdr:x>
      <cdr:y>0.10512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626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0.61249</cdr:x>
      <cdr:y>0.01438</cdr:y>
    </cdr:from>
    <cdr:to>
      <cdr:x>0.75305</cdr:x>
      <cdr:y>0.10602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84625" y="5080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net worth (billions current USD)</a:t>
          </a:r>
        </a:p>
        <a:p xmlns:a="http://schemas.openxmlformats.org/drawingml/2006/main"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23</xdr:row>
      <xdr:rowOff>119062</xdr:rowOff>
    </xdr:from>
    <xdr:to>
      <xdr:col>12</xdr:col>
      <xdr:colOff>438150</xdr:colOff>
      <xdr:row>41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8</xdr:row>
      <xdr:rowOff>119062</xdr:rowOff>
    </xdr:from>
    <xdr:to>
      <xdr:col>13</xdr:col>
      <xdr:colOff>4762</xdr:colOff>
      <xdr:row>23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147637</xdr:rowOff>
    </xdr:from>
    <xdr:to>
      <xdr:col>10</xdr:col>
      <xdr:colOff>247650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176211</xdr:rowOff>
    </xdr:from>
    <xdr:to>
      <xdr:col>12</xdr:col>
      <xdr:colOff>171450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6</xdr:row>
      <xdr:rowOff>52387</xdr:rowOff>
    </xdr:from>
    <xdr:to>
      <xdr:col>8</xdr:col>
      <xdr:colOff>23812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5</xdr:row>
      <xdr:rowOff>23812</xdr:rowOff>
    </xdr:from>
    <xdr:to>
      <xdr:col>9</xdr:col>
      <xdr:colOff>28575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14</xdr:row>
      <xdr:rowOff>176211</xdr:rowOff>
    </xdr:from>
    <xdr:to>
      <xdr:col>11</xdr:col>
      <xdr:colOff>438149</xdr:colOff>
      <xdr:row>31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0.00155</cdr:x>
      <cdr:y>0.00739</cdr:y>
    </cdr:from>
    <cdr:to>
      <cdr:x>0.15062</cdr:x>
      <cdr:y>0.10099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857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Percent/index, 2010=100</a:t>
          </a:r>
        </a:p>
        <a:p xmlns:a="http://schemas.openxmlformats.org/drawingml/2006/main"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0.58747</cdr:x>
      <cdr:y>0</cdr:y>
    </cdr:from>
    <cdr:to>
      <cdr:x>0.73654</cdr:x>
      <cdr:y>0.0936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03625" y="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Net worth (billions of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current dollars)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6</xdr:row>
      <xdr:rowOff>147637</xdr:rowOff>
    </xdr:from>
    <xdr:to>
      <xdr:col>18</xdr:col>
      <xdr:colOff>438150</xdr:colOff>
      <xdr:row>21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6</xdr:row>
      <xdr:rowOff>19050</xdr:rowOff>
    </xdr:from>
    <xdr:to>
      <xdr:col>18</xdr:col>
      <xdr:colOff>314325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11</xdr:row>
      <xdr:rowOff>14287</xdr:rowOff>
    </xdr:from>
    <xdr:to>
      <xdr:col>14</xdr:col>
      <xdr:colOff>404812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34</xdr:row>
      <xdr:rowOff>171449</xdr:rowOff>
    </xdr:from>
    <xdr:to>
      <xdr:col>11</xdr:col>
      <xdr:colOff>600074</xdr:colOff>
      <xdr:row>54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9</xdr:col>
      <xdr:colOff>523875</xdr:colOff>
      <xdr:row>28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14</xdr:row>
      <xdr:rowOff>147637</xdr:rowOff>
    </xdr:from>
    <xdr:to>
      <xdr:col>18</xdr:col>
      <xdr:colOff>304800</xdr:colOff>
      <xdr:row>29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376236</xdr:colOff>
      <xdr:row>36</xdr:row>
      <xdr:rowOff>61912</xdr:rowOff>
    </xdr:from>
    <xdr:to>
      <xdr:col>9</xdr:col>
      <xdr:colOff>228599</xdr:colOff>
      <xdr:row>52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19</xdr:row>
      <xdr:rowOff>176211</xdr:rowOff>
    </xdr:from>
    <xdr:to>
      <xdr:col>11</xdr:col>
      <xdr:colOff>342900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152400</xdr:rowOff>
    </xdr:from>
    <xdr:to>
      <xdr:col>16</xdr:col>
      <xdr:colOff>47625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7" workbookViewId="0">
      <selection activeCell="K12" sqref="K12"/>
    </sheetView>
  </sheetViews>
  <sheetFormatPr defaultRowHeight="15" x14ac:dyDescent="0.25"/>
  <cols>
    <col min="1" max="1" width="40.85546875" customWidth="1"/>
  </cols>
  <sheetData>
    <row r="1" spans="1:12" x14ac:dyDescent="0.25">
      <c r="A1" t="s">
        <v>86</v>
      </c>
    </row>
    <row r="2" spans="1:12" x14ac:dyDescent="0.25">
      <c r="A2" s="1" t="s">
        <v>1</v>
      </c>
      <c r="B2" s="1">
        <v>2005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t="s">
        <v>2</v>
      </c>
    </row>
    <row r="3" spans="1:12" x14ac:dyDescent="0.25">
      <c r="A3" s="1" t="s">
        <v>539</v>
      </c>
      <c r="B3" s="1">
        <v>86.643765591133999</v>
      </c>
      <c r="C3" s="1">
        <v>89.470284237726105</v>
      </c>
      <c r="D3" s="1">
        <v>90.127263699793559</v>
      </c>
      <c r="E3" s="1">
        <v>87.558560161299894</v>
      </c>
      <c r="F3" s="1">
        <v>90.609599675960297</v>
      </c>
      <c r="G3" s="1">
        <v>92.958423455900018</v>
      </c>
      <c r="H3" s="1">
        <v>93.996050032916386</v>
      </c>
      <c r="I3" s="1">
        <v>94.262696399163218</v>
      </c>
      <c r="J3" s="1">
        <v>93.715252193716935</v>
      </c>
      <c r="K3" s="1"/>
      <c r="L3" t="s">
        <v>5</v>
      </c>
    </row>
    <row r="4" spans="1:12" x14ac:dyDescent="0.25">
      <c r="A4" s="1" t="s">
        <v>540</v>
      </c>
      <c r="B4" s="1">
        <v>4.2</v>
      </c>
      <c r="C4" s="1"/>
      <c r="D4" s="1"/>
      <c r="E4" s="1">
        <v>10</v>
      </c>
      <c r="F4" s="1">
        <v>6</v>
      </c>
      <c r="G4" s="1">
        <v>11</v>
      </c>
      <c r="H4" s="1">
        <v>19</v>
      </c>
      <c r="I4" s="1">
        <v>17.8</v>
      </c>
      <c r="J4" s="1">
        <v>17.399999999999999</v>
      </c>
      <c r="K4" s="1">
        <v>15.5</v>
      </c>
      <c r="L4" t="s">
        <v>3</v>
      </c>
    </row>
    <row r="5" spans="1:12" x14ac:dyDescent="0.25">
      <c r="A5" s="1" t="s">
        <v>541</v>
      </c>
      <c r="B5" s="1"/>
      <c r="C5" s="1"/>
      <c r="D5" s="1"/>
      <c r="E5" s="1">
        <v>129.12321233035999</v>
      </c>
      <c r="F5" s="1">
        <v>79.738347988209995</v>
      </c>
      <c r="G5" s="1">
        <v>100</v>
      </c>
      <c r="H5" s="1">
        <v>128.68632376297001</v>
      </c>
      <c r="I5" s="1">
        <v>127.57474299766</v>
      </c>
      <c r="J5" s="1">
        <v>127.41602992595</v>
      </c>
      <c r="K5" s="1">
        <v>127.73115622746252</v>
      </c>
      <c r="L5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8" sqref="C18"/>
    </sheetView>
  </sheetViews>
  <sheetFormatPr defaultRowHeight="15" x14ac:dyDescent="0.25"/>
  <cols>
    <col min="2" max="2" width="29.7109375" customWidth="1"/>
    <col min="3" max="3" width="16.7109375" customWidth="1"/>
  </cols>
  <sheetData>
    <row r="1" spans="1:3" x14ac:dyDescent="0.25">
      <c r="A1" t="s">
        <v>1</v>
      </c>
      <c r="B1" t="s">
        <v>53</v>
      </c>
      <c r="C1" t="s">
        <v>54</v>
      </c>
    </row>
    <row r="2" spans="1:3" x14ac:dyDescent="0.25">
      <c r="A2">
        <v>2006</v>
      </c>
      <c r="B2">
        <v>40.053535964079103</v>
      </c>
      <c r="C2">
        <v>2.4</v>
      </c>
    </row>
    <row r="3" spans="1:3" x14ac:dyDescent="0.25">
      <c r="A3">
        <v>2007</v>
      </c>
      <c r="B3">
        <v>43.295877136522897</v>
      </c>
      <c r="C3">
        <v>3.1</v>
      </c>
    </row>
    <row r="4" spans="1:3" x14ac:dyDescent="0.25">
      <c r="A4">
        <v>2008</v>
      </c>
      <c r="B4">
        <v>54.776105601405597</v>
      </c>
      <c r="C4">
        <v>4</v>
      </c>
    </row>
    <row r="5" spans="1:3" x14ac:dyDescent="0.25">
      <c r="A5">
        <v>2009</v>
      </c>
      <c r="B5">
        <v>52.800875873702303</v>
      </c>
      <c r="C5">
        <v>3</v>
      </c>
    </row>
    <row r="6" spans="1:3" x14ac:dyDescent="0.25">
      <c r="A6">
        <v>2010</v>
      </c>
      <c r="B6">
        <v>52.377938005321496</v>
      </c>
      <c r="C6">
        <v>4.5999999999999996</v>
      </c>
    </row>
    <row r="7" spans="1:3" x14ac:dyDescent="0.25">
      <c r="A7">
        <v>2011</v>
      </c>
      <c r="B7">
        <v>57.037881514571701</v>
      </c>
      <c r="C7">
        <v>6.1</v>
      </c>
    </row>
    <row r="8" spans="1:3" x14ac:dyDescent="0.25">
      <c r="A8">
        <v>2012</v>
      </c>
      <c r="B8">
        <v>62.397801019370497</v>
      </c>
      <c r="C8">
        <v>7.4</v>
      </c>
    </row>
    <row r="9" spans="1:3" x14ac:dyDescent="0.25">
      <c r="A9">
        <v>2013</v>
      </c>
      <c r="B9">
        <v>71.932935450195501</v>
      </c>
      <c r="C9">
        <v>9.4</v>
      </c>
    </row>
    <row r="10" spans="1:3" x14ac:dyDescent="0.25">
      <c r="A10">
        <v>2014</v>
      </c>
      <c r="B10">
        <v>75.671115978199296</v>
      </c>
      <c r="C10">
        <v>12.8</v>
      </c>
    </row>
    <row r="11" spans="1:3" ht="60" x14ac:dyDescent="0.25">
      <c r="A11" t="s">
        <v>55</v>
      </c>
      <c r="B11" s="3" t="s">
        <v>56</v>
      </c>
      <c r="C11" s="2" t="s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7" workbookViewId="0">
      <selection activeCell="O15" sqref="O15"/>
    </sheetView>
  </sheetViews>
  <sheetFormatPr defaultRowHeight="15" x14ac:dyDescent="0.25"/>
  <sheetData>
    <row r="1" spans="1:1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 s="2" t="s">
        <v>2</v>
      </c>
    </row>
    <row r="2" spans="1:10" x14ac:dyDescent="0.25">
      <c r="A2" t="s">
        <v>0</v>
      </c>
      <c r="B2">
        <v>45.870816470338802</v>
      </c>
      <c r="C2">
        <v>71.000000619015296</v>
      </c>
      <c r="D2">
        <v>72.516598588363706</v>
      </c>
      <c r="E2">
        <v>75.827816453086101</v>
      </c>
      <c r="F2">
        <v>75.561040987879196</v>
      </c>
      <c r="G2">
        <v>74.596602035584908</v>
      </c>
      <c r="H2">
        <v>75.159489705312694</v>
      </c>
      <c r="J2" s="2" t="s">
        <v>61</v>
      </c>
    </row>
    <row r="3" spans="1:10" x14ac:dyDescent="0.25">
      <c r="A3" t="s">
        <v>57</v>
      </c>
      <c r="B3">
        <v>5.6</v>
      </c>
      <c r="C3">
        <v>7.9</v>
      </c>
      <c r="D3">
        <v>5.9</v>
      </c>
      <c r="E3">
        <v>8.1</v>
      </c>
      <c r="F3">
        <v>10.4</v>
      </c>
      <c r="G3">
        <v>10.199999999999999</v>
      </c>
      <c r="H3">
        <v>3.7</v>
      </c>
      <c r="I3">
        <v>2.5</v>
      </c>
      <c r="J3" s="2" t="s">
        <v>3</v>
      </c>
    </row>
    <row r="4" spans="1:10" x14ac:dyDescent="0.25">
      <c r="A4" t="s">
        <v>58</v>
      </c>
      <c r="H4">
        <v>3.7</v>
      </c>
      <c r="I4">
        <v>2.5</v>
      </c>
    </row>
    <row r="5" spans="1:10" x14ac:dyDescent="0.25">
      <c r="A5" t="s">
        <v>59</v>
      </c>
      <c r="H5">
        <v>3.7</v>
      </c>
      <c r="I5">
        <v>2.5</v>
      </c>
    </row>
    <row r="6" spans="1:10" x14ac:dyDescent="0.25">
      <c r="A6" t="s">
        <v>60</v>
      </c>
      <c r="B6">
        <v>5.6</v>
      </c>
      <c r="C6">
        <v>7.9</v>
      </c>
      <c r="D6">
        <v>5.9</v>
      </c>
      <c r="E6">
        <v>8.1</v>
      </c>
      <c r="F6">
        <v>10.4</v>
      </c>
      <c r="G6">
        <v>10.199999999999999</v>
      </c>
      <c r="H6">
        <v>11.100000000000001</v>
      </c>
      <c r="I6">
        <v>7.5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9" workbookViewId="0">
      <selection activeCell="D31" sqref="D31"/>
    </sheetView>
  </sheetViews>
  <sheetFormatPr defaultRowHeight="15" x14ac:dyDescent="0.25"/>
  <cols>
    <col min="1" max="10" width="9.140625" style="8"/>
    <col min="11" max="11" width="27.7109375" style="8" customWidth="1"/>
    <col min="12" max="16" width="9.140625" style="8"/>
  </cols>
  <sheetData>
    <row r="1" spans="1:16" ht="15.75" thickBot="1" x14ac:dyDescent="0.3">
      <c r="A1" s="8" t="s">
        <v>314</v>
      </c>
      <c r="D1" s="8" t="s">
        <v>315</v>
      </c>
      <c r="E1" s="8" t="s">
        <v>316</v>
      </c>
      <c r="G1" s="8" t="s">
        <v>317</v>
      </c>
      <c r="H1" s="8" t="s">
        <v>119</v>
      </c>
      <c r="I1" s="8" t="s">
        <v>119</v>
      </c>
      <c r="K1" s="8" t="s">
        <v>55</v>
      </c>
      <c r="L1" s="8" t="s">
        <v>318</v>
      </c>
      <c r="N1" s="21" t="s">
        <v>1</v>
      </c>
      <c r="O1" s="21" t="s">
        <v>319</v>
      </c>
      <c r="P1" s="21" t="s">
        <v>320</v>
      </c>
    </row>
    <row r="2" spans="1:16" x14ac:dyDescent="0.25">
      <c r="A2" s="8">
        <f>D2-E2</f>
        <v>81</v>
      </c>
      <c r="C2" s="8">
        <v>1994</v>
      </c>
      <c r="D2" s="8">
        <v>424</v>
      </c>
      <c r="E2" s="8">
        <v>343</v>
      </c>
      <c r="F2" s="8">
        <f t="shared" ref="F2:F21" si="0">E2/D2</f>
        <v>0.80896226415094341</v>
      </c>
      <c r="G2" s="8">
        <f>1-F2</f>
        <v>0.19103773584905659</v>
      </c>
      <c r="H2" s="8">
        <v>5018</v>
      </c>
      <c r="K2" s="8" t="s">
        <v>321</v>
      </c>
      <c r="L2" s="8">
        <v>8</v>
      </c>
      <c r="N2" s="22"/>
      <c r="O2" s="22"/>
      <c r="P2" s="22"/>
    </row>
    <row r="3" spans="1:16" x14ac:dyDescent="0.25">
      <c r="A3" s="8">
        <f t="shared" ref="A3:A21" si="1">D3-E3</f>
        <v>117</v>
      </c>
      <c r="C3" s="8">
        <v>1995</v>
      </c>
      <c r="D3" s="8">
        <v>508</v>
      </c>
      <c r="E3" s="8">
        <v>391</v>
      </c>
      <c r="F3" s="8">
        <f t="shared" si="0"/>
        <v>0.76968503937007871</v>
      </c>
      <c r="G3" s="8">
        <f t="shared" ref="G3:G21" si="2">1-F3</f>
        <v>0.23031496062992129</v>
      </c>
      <c r="H3" s="8">
        <v>5627</v>
      </c>
      <c r="I3" s="8">
        <v>4158</v>
      </c>
      <c r="J3" s="8">
        <f>I3/H3</f>
        <v>0.73893726674960014</v>
      </c>
      <c r="K3" s="8" t="s">
        <v>321</v>
      </c>
      <c r="L3" s="8">
        <v>8</v>
      </c>
      <c r="N3" s="22"/>
      <c r="O3" s="22"/>
      <c r="P3" s="22"/>
    </row>
    <row r="4" spans="1:16" x14ac:dyDescent="0.25">
      <c r="A4" s="8">
        <f t="shared" si="1"/>
        <v>142</v>
      </c>
      <c r="C4" s="8">
        <v>1996</v>
      </c>
      <c r="D4" s="8">
        <v>541</v>
      </c>
      <c r="E4" s="8">
        <v>399</v>
      </c>
      <c r="F4" s="8">
        <f t="shared" si="0"/>
        <v>0.73752310536044363</v>
      </c>
      <c r="G4" s="8">
        <f t="shared" si="2"/>
        <v>0.26247689463955637</v>
      </c>
      <c r="H4" s="8">
        <v>6463</v>
      </c>
      <c r="I4" s="8">
        <v>4573</v>
      </c>
      <c r="J4" s="8">
        <f t="shared" ref="J4:J17" si="3">I4/H4</f>
        <v>0.70756614575274646</v>
      </c>
      <c r="K4" s="8" t="s">
        <v>321</v>
      </c>
      <c r="L4" s="8">
        <v>8</v>
      </c>
      <c r="N4" s="22"/>
      <c r="O4" s="22"/>
      <c r="P4" s="22"/>
    </row>
    <row r="5" spans="1:16" x14ac:dyDescent="0.25">
      <c r="A5" s="8">
        <f t="shared" si="1"/>
        <v>189</v>
      </c>
      <c r="C5" s="8">
        <v>1997</v>
      </c>
      <c r="D5" s="8">
        <v>622</v>
      </c>
      <c r="E5" s="8">
        <v>433</v>
      </c>
      <c r="F5" s="8">
        <f t="shared" si="0"/>
        <v>0.6961414790996785</v>
      </c>
      <c r="G5" s="8">
        <f t="shared" si="2"/>
        <v>0.3038585209003215</v>
      </c>
      <c r="H5" s="8">
        <v>8368</v>
      </c>
      <c r="I5" s="8">
        <v>5857</v>
      </c>
      <c r="J5" s="8">
        <f t="shared" si="3"/>
        <v>0.6999282982791587</v>
      </c>
      <c r="K5" s="8" t="s">
        <v>321</v>
      </c>
      <c r="L5" s="8">
        <v>8</v>
      </c>
      <c r="N5" s="22"/>
      <c r="O5" s="22"/>
      <c r="P5" s="22"/>
    </row>
    <row r="6" spans="1:16" x14ac:dyDescent="0.25">
      <c r="A6" s="8">
        <f t="shared" si="1"/>
        <v>259</v>
      </c>
      <c r="C6" s="8">
        <v>1998</v>
      </c>
      <c r="D6" s="8">
        <v>748</v>
      </c>
      <c r="E6" s="8">
        <v>489</v>
      </c>
      <c r="F6" s="8">
        <f t="shared" si="0"/>
        <v>0.65374331550802134</v>
      </c>
      <c r="G6" s="8">
        <f t="shared" si="2"/>
        <v>0.34625668449197866</v>
      </c>
      <c r="H6" s="8">
        <v>11968</v>
      </c>
      <c r="I6" s="8">
        <v>7637</v>
      </c>
      <c r="J6" s="8">
        <f t="shared" si="3"/>
        <v>0.63811831550802134</v>
      </c>
      <c r="K6" s="8" t="s">
        <v>321</v>
      </c>
      <c r="L6" s="8">
        <v>8</v>
      </c>
      <c r="N6" s="22"/>
      <c r="O6" s="22"/>
      <c r="P6" s="22"/>
    </row>
    <row r="7" spans="1:16" x14ac:dyDescent="0.25">
      <c r="A7" s="8">
        <f t="shared" si="1"/>
        <v>319</v>
      </c>
      <c r="C7" s="8">
        <v>1999</v>
      </c>
      <c r="D7" s="8">
        <v>922</v>
      </c>
      <c r="E7" s="8">
        <v>603</v>
      </c>
      <c r="F7" s="8">
        <f t="shared" si="0"/>
        <v>0.65401301518438182</v>
      </c>
      <c r="G7" s="8">
        <f t="shared" si="2"/>
        <v>0.34598698481561818</v>
      </c>
      <c r="H7" s="8">
        <v>18200</v>
      </c>
      <c r="K7" s="8" t="s">
        <v>322</v>
      </c>
      <c r="N7" s="22"/>
      <c r="O7" s="22"/>
      <c r="P7" s="22"/>
    </row>
    <row r="8" spans="1:16" x14ac:dyDescent="0.25">
      <c r="A8" s="8">
        <f t="shared" si="1"/>
        <v>388</v>
      </c>
      <c r="C8" s="8">
        <v>2000</v>
      </c>
      <c r="D8" s="8">
        <v>1080</v>
      </c>
      <c r="E8" s="8">
        <v>692</v>
      </c>
      <c r="F8" s="8">
        <f t="shared" si="0"/>
        <v>0.64074074074074072</v>
      </c>
      <c r="G8" s="8">
        <f t="shared" si="2"/>
        <v>0.35925925925925928</v>
      </c>
      <c r="H8" s="8">
        <v>24004</v>
      </c>
      <c r="K8" s="8" t="s">
        <v>322</v>
      </c>
      <c r="N8" s="22"/>
      <c r="O8" s="22"/>
      <c r="P8" s="22"/>
    </row>
    <row r="9" spans="1:16" x14ac:dyDescent="0.25">
      <c r="A9" s="8">
        <f t="shared" si="1"/>
        <v>515</v>
      </c>
      <c r="B9" s="8" t="s">
        <v>323</v>
      </c>
      <c r="C9" s="8">
        <v>2001</v>
      </c>
      <c r="D9" s="8">
        <v>1284</v>
      </c>
      <c r="E9" s="8">
        <f>1284-515</f>
        <v>769</v>
      </c>
      <c r="F9" s="8">
        <f t="shared" si="0"/>
        <v>0.59890965732087231</v>
      </c>
      <c r="G9" s="8">
        <f t="shared" si="2"/>
        <v>0.40109034267912769</v>
      </c>
      <c r="H9" s="8">
        <v>26724</v>
      </c>
      <c r="N9" s="23">
        <v>2001</v>
      </c>
      <c r="O9" s="23">
        <v>6</v>
      </c>
      <c r="P9" s="23">
        <v>6.6</v>
      </c>
    </row>
    <row r="10" spans="1:16" x14ac:dyDescent="0.25">
      <c r="A10" s="8">
        <f t="shared" si="1"/>
        <v>640</v>
      </c>
      <c r="C10" s="8">
        <v>2002</v>
      </c>
      <c r="D10" s="8">
        <v>1558</v>
      </c>
      <c r="E10" s="8">
        <f>1558-640</f>
        <v>918</v>
      </c>
      <c r="F10" s="8">
        <f t="shared" si="0"/>
        <v>0.58921694480102693</v>
      </c>
      <c r="G10" s="8">
        <f t="shared" si="2"/>
        <v>0.41078305519897307</v>
      </c>
      <c r="H10" s="8">
        <v>32535</v>
      </c>
      <c r="K10" s="8" t="s">
        <v>324</v>
      </c>
      <c r="N10" s="23">
        <v>2002</v>
      </c>
      <c r="O10" s="23">
        <v>8.1999999999999993</v>
      </c>
      <c r="P10" s="23">
        <v>9.1</v>
      </c>
    </row>
    <row r="11" spans="1:16" x14ac:dyDescent="0.25">
      <c r="A11" s="8">
        <f t="shared" si="1"/>
        <v>792</v>
      </c>
      <c r="C11" s="8">
        <v>2003</v>
      </c>
      <c r="D11" s="8">
        <v>1922</v>
      </c>
      <c r="E11" s="8">
        <v>1130</v>
      </c>
      <c r="F11" s="8">
        <f t="shared" si="0"/>
        <v>0.58792924037460981</v>
      </c>
      <c r="G11" s="8">
        <f t="shared" si="2"/>
        <v>0.41207075962539019</v>
      </c>
      <c r="H11" s="8">
        <v>39179</v>
      </c>
      <c r="I11" s="8">
        <v>21933</v>
      </c>
      <c r="J11" s="8">
        <f t="shared" si="3"/>
        <v>0.55981520712626665</v>
      </c>
      <c r="K11" s="8" t="s">
        <v>324</v>
      </c>
      <c r="N11" s="23">
        <v>2003</v>
      </c>
      <c r="O11" s="23">
        <v>9.1</v>
      </c>
      <c r="P11" s="23">
        <v>10.3</v>
      </c>
    </row>
    <row r="12" spans="1:16" x14ac:dyDescent="0.25">
      <c r="A12" s="8">
        <f t="shared" si="1"/>
        <v>923</v>
      </c>
      <c r="C12" s="8">
        <v>2004</v>
      </c>
      <c r="D12" s="8">
        <v>2244</v>
      </c>
      <c r="E12" s="8">
        <v>1321</v>
      </c>
      <c r="F12" s="8">
        <f t="shared" si="0"/>
        <v>0.58868092691622098</v>
      </c>
      <c r="G12" s="8">
        <f t="shared" si="2"/>
        <v>0.41131907308377902</v>
      </c>
      <c r="H12" s="8">
        <v>47046</v>
      </c>
      <c r="I12" s="8">
        <v>26719</v>
      </c>
      <c r="J12" s="8">
        <f t="shared" si="3"/>
        <v>0.56793351188198782</v>
      </c>
      <c r="K12" s="8" t="s">
        <v>325</v>
      </c>
      <c r="N12" s="23">
        <v>2004</v>
      </c>
      <c r="O12" s="23">
        <v>7.9</v>
      </c>
      <c r="P12" s="23">
        <v>9.1999999999999993</v>
      </c>
    </row>
    <row r="13" spans="1:16" x14ac:dyDescent="0.25">
      <c r="A13" s="8">
        <f t="shared" si="1"/>
        <v>1103</v>
      </c>
      <c r="C13" s="8">
        <v>2005</v>
      </c>
      <c r="D13" s="8">
        <v>2452</v>
      </c>
      <c r="E13" s="8">
        <v>1349</v>
      </c>
      <c r="F13" s="8">
        <f t="shared" si="0"/>
        <v>0.55016313213703094</v>
      </c>
      <c r="G13" s="8">
        <f t="shared" si="2"/>
        <v>0.44983686786296906</v>
      </c>
      <c r="H13" s="8">
        <v>58190</v>
      </c>
      <c r="I13" s="8">
        <v>28894</v>
      </c>
      <c r="J13" s="8">
        <f t="shared" si="3"/>
        <v>0.49654579824712147</v>
      </c>
      <c r="K13" s="8" t="s">
        <v>326</v>
      </c>
      <c r="N13" s="23">
        <v>2005</v>
      </c>
      <c r="O13" s="23">
        <v>10.5</v>
      </c>
      <c r="P13" s="23">
        <v>12.6</v>
      </c>
    </row>
    <row r="14" spans="1:16" x14ac:dyDescent="0.25">
      <c r="A14" s="8">
        <f t="shared" si="1"/>
        <v>1033</v>
      </c>
      <c r="C14" s="8">
        <v>2006</v>
      </c>
      <c r="D14" s="8">
        <v>2661</v>
      </c>
      <c r="E14" s="8">
        <v>1628</v>
      </c>
      <c r="F14" s="8">
        <f t="shared" si="0"/>
        <v>0.61180007515971435</v>
      </c>
      <c r="G14" s="8">
        <f t="shared" si="2"/>
        <v>0.38819992484028565</v>
      </c>
      <c r="K14" s="8" t="s">
        <v>327</v>
      </c>
      <c r="N14" s="23">
        <v>2006</v>
      </c>
      <c r="O14" s="23">
        <v>12</v>
      </c>
      <c r="P14" s="23">
        <v>14.8</v>
      </c>
    </row>
    <row r="15" spans="1:16" x14ac:dyDescent="0.25">
      <c r="A15" s="8">
        <f t="shared" si="1"/>
        <v>1944</v>
      </c>
      <c r="C15" s="8">
        <v>2007</v>
      </c>
      <c r="D15" s="8">
        <v>3691</v>
      </c>
      <c r="E15" s="8">
        <v>1747</v>
      </c>
      <c r="F15" s="8">
        <f t="shared" si="0"/>
        <v>0.47331346518558653</v>
      </c>
      <c r="G15" s="8">
        <f t="shared" si="2"/>
        <v>0.52668653481441341</v>
      </c>
      <c r="H15" s="8">
        <v>79517</v>
      </c>
      <c r="K15" s="8" t="s">
        <v>328</v>
      </c>
      <c r="N15" s="23">
        <v>2007</v>
      </c>
      <c r="O15" s="23">
        <v>18.899999999999999</v>
      </c>
      <c r="P15" s="23">
        <v>24</v>
      </c>
    </row>
    <row r="16" spans="1:16" x14ac:dyDescent="0.25">
      <c r="A16" s="8">
        <f t="shared" si="1"/>
        <v>2368</v>
      </c>
      <c r="C16" s="8">
        <v>2008</v>
      </c>
      <c r="D16" s="8">
        <v>4264</v>
      </c>
      <c r="E16" s="8">
        <v>1896</v>
      </c>
      <c r="F16" s="8">
        <f t="shared" si="0"/>
        <v>0.44465290806754221</v>
      </c>
      <c r="G16" s="8">
        <f t="shared" si="2"/>
        <v>0.55534709193245779</v>
      </c>
      <c r="H16" s="8">
        <v>89112</v>
      </c>
      <c r="K16" s="8" t="s">
        <v>329</v>
      </c>
      <c r="N16" s="23">
        <v>2008</v>
      </c>
      <c r="O16" s="23">
        <v>15.6</v>
      </c>
      <c r="P16" s="23">
        <v>20.2</v>
      </c>
    </row>
    <row r="17" spans="1:16" x14ac:dyDescent="0.25">
      <c r="A17" s="8">
        <f t="shared" si="1"/>
        <v>2707</v>
      </c>
      <c r="C17" s="8">
        <v>2009</v>
      </c>
      <c r="D17" s="8">
        <v>4607</v>
      </c>
      <c r="E17" s="8">
        <v>1900</v>
      </c>
      <c r="F17" s="8">
        <f t="shared" si="0"/>
        <v>0.41241588886477099</v>
      </c>
      <c r="G17" s="8">
        <f t="shared" si="2"/>
        <v>0.58758411113522901</v>
      </c>
      <c r="H17" s="8">
        <v>78933</v>
      </c>
      <c r="I17" s="8">
        <v>38358</v>
      </c>
      <c r="J17" s="8">
        <f t="shared" si="3"/>
        <v>0.48595644407282124</v>
      </c>
      <c r="K17" s="8" t="s">
        <v>330</v>
      </c>
      <c r="N17" s="23">
        <v>2009</v>
      </c>
      <c r="O17" s="23">
        <v>14.1</v>
      </c>
      <c r="P17" s="23">
        <v>18.3</v>
      </c>
    </row>
    <row r="18" spans="1:16" x14ac:dyDescent="0.25">
      <c r="A18" s="8">
        <f t="shared" si="1"/>
        <v>3119</v>
      </c>
      <c r="C18" s="8">
        <v>2010</v>
      </c>
      <c r="D18" s="8">
        <v>5044</v>
      </c>
      <c r="E18" s="8">
        <v>1925</v>
      </c>
      <c r="F18" s="8">
        <f t="shared" si="0"/>
        <v>0.38164155432196667</v>
      </c>
      <c r="G18" s="8">
        <f t="shared" si="2"/>
        <v>0.61835844567803333</v>
      </c>
      <c r="J18" s="8">
        <v>0.39</v>
      </c>
      <c r="K18" s="8" t="s">
        <v>331</v>
      </c>
      <c r="N18" s="23">
        <v>2010</v>
      </c>
      <c r="O18" s="23">
        <v>19</v>
      </c>
      <c r="P18" s="23">
        <v>25</v>
      </c>
    </row>
    <row r="19" spans="1:16" x14ac:dyDescent="0.25">
      <c r="A19" s="8">
        <f t="shared" si="1"/>
        <v>3595</v>
      </c>
      <c r="C19" s="8">
        <v>2011</v>
      </c>
      <c r="D19" s="8">
        <v>5527</v>
      </c>
      <c r="E19" s="8">
        <v>1932</v>
      </c>
      <c r="F19" s="8">
        <f t="shared" si="0"/>
        <v>0.34955672154876061</v>
      </c>
      <c r="G19" s="8">
        <f t="shared" si="2"/>
        <v>0.65044327845123939</v>
      </c>
      <c r="J19" s="8">
        <v>0.36</v>
      </c>
      <c r="K19" s="8" t="s">
        <v>331</v>
      </c>
      <c r="N19" s="23">
        <v>2011</v>
      </c>
      <c r="O19" s="23">
        <v>23.1</v>
      </c>
      <c r="P19" s="23">
        <v>31</v>
      </c>
    </row>
    <row r="20" spans="1:16" x14ac:dyDescent="0.25">
      <c r="A20" s="8">
        <f t="shared" si="1"/>
        <v>4079</v>
      </c>
      <c r="C20" s="8">
        <v>2012</v>
      </c>
      <c r="D20" s="8">
        <v>6009</v>
      </c>
      <c r="E20" s="8">
        <v>1930</v>
      </c>
      <c r="F20" s="8">
        <f t="shared" si="0"/>
        <v>0.32118488933266764</v>
      </c>
      <c r="G20" s="8">
        <f t="shared" si="2"/>
        <v>0.67881511066733236</v>
      </c>
      <c r="H20" s="8">
        <v>120314</v>
      </c>
      <c r="K20" s="8" t="s">
        <v>332</v>
      </c>
      <c r="N20" s="23">
        <v>2012</v>
      </c>
      <c r="O20" s="23">
        <v>27.4</v>
      </c>
      <c r="P20" s="23">
        <v>37.5</v>
      </c>
    </row>
    <row r="21" spans="1:16" x14ac:dyDescent="0.25">
      <c r="A21" s="8">
        <f t="shared" si="1"/>
        <v>4482</v>
      </c>
      <c r="C21" s="8">
        <v>2013</v>
      </c>
      <c r="D21" s="8">
        <v>6340</v>
      </c>
      <c r="E21" s="11">
        <v>1858</v>
      </c>
      <c r="F21" s="8">
        <f t="shared" si="0"/>
        <v>0.29305993690851734</v>
      </c>
      <c r="G21" s="8">
        <f t="shared" si="2"/>
        <v>0.70694006309148261</v>
      </c>
      <c r="H21" s="8">
        <v>128313</v>
      </c>
      <c r="I21" s="11">
        <v>40184</v>
      </c>
      <c r="J21" s="8">
        <f>I21/H21</f>
        <v>0.3131716973338633</v>
      </c>
      <c r="K21" s="8" t="s">
        <v>332</v>
      </c>
      <c r="N21" s="23">
        <v>2013</v>
      </c>
      <c r="O21" s="23">
        <v>41.1</v>
      </c>
      <c r="P21" s="23">
        <v>57</v>
      </c>
    </row>
    <row r="22" spans="1:16" ht="15.75" thickBot="1" x14ac:dyDescent="0.3">
      <c r="C22" s="8">
        <v>2014</v>
      </c>
      <c r="D22" s="8">
        <f t="shared" ref="D22:F22" si="4">D21/D3</f>
        <v>12.48031496062992</v>
      </c>
      <c r="E22" s="8">
        <f t="shared" si="4"/>
        <v>4.7519181585677748</v>
      </c>
      <c r="F22" s="8">
        <f t="shared" si="4"/>
        <v>0.3807530638095315</v>
      </c>
      <c r="H22" s="8">
        <f>H21/H3</f>
        <v>22.803092233872402</v>
      </c>
      <c r="I22" s="8">
        <f>I21/I3</f>
        <v>9.6642616642616641</v>
      </c>
      <c r="N22" s="24">
        <v>2014</v>
      </c>
      <c r="O22" s="24">
        <v>46.1</v>
      </c>
      <c r="P22" s="24">
        <v>64</v>
      </c>
    </row>
    <row r="23" spans="1:16" x14ac:dyDescent="0.25">
      <c r="C23" s="8">
        <v>2015</v>
      </c>
      <c r="P23" s="8">
        <f>57/6.6</f>
        <v>8.6363636363636367</v>
      </c>
    </row>
    <row r="24" spans="1:16" x14ac:dyDescent="0.25">
      <c r="C24" s="8">
        <v>2016</v>
      </c>
      <c r="E24" s="8">
        <f>1858/769</f>
        <v>2.4161248374512354</v>
      </c>
      <c r="F24" s="8">
        <f>41.1/6</f>
        <v>6.8500000000000005</v>
      </c>
    </row>
    <row r="25" spans="1:16" x14ac:dyDescent="0.25">
      <c r="C25" s="8">
        <v>2017</v>
      </c>
      <c r="E25" s="8">
        <f>1284-769</f>
        <v>515</v>
      </c>
      <c r="F25" s="8">
        <f>6340/1284</f>
        <v>4.9376947040498447</v>
      </c>
    </row>
    <row r="26" spans="1:16" x14ac:dyDescent="0.25">
      <c r="E26" s="8">
        <f>6340-1858</f>
        <v>4482</v>
      </c>
    </row>
    <row r="27" spans="1:16" x14ac:dyDescent="0.25">
      <c r="E27" s="8">
        <f>4482/515</f>
        <v>8.7029126213592232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5" sqref="B25"/>
    </sheetView>
  </sheetViews>
  <sheetFormatPr defaultRowHeight="15" x14ac:dyDescent="0.25"/>
  <cols>
    <col min="1" max="1" width="20.42578125" customWidth="1"/>
    <col min="2" max="2" width="15.42578125" customWidth="1"/>
  </cols>
  <sheetData>
    <row r="1" spans="1:2" s="2" customFormat="1" x14ac:dyDescent="0.25">
      <c r="A1" s="2" t="s">
        <v>79</v>
      </c>
    </row>
    <row r="2" spans="1:2" x14ac:dyDescent="0.25">
      <c r="A2" s="2" t="s">
        <v>62</v>
      </c>
      <c r="B2" s="2" t="s">
        <v>63</v>
      </c>
    </row>
    <row r="3" spans="1:2" x14ac:dyDescent="0.25">
      <c r="A3" s="2" t="s">
        <v>64</v>
      </c>
      <c r="B3" s="2">
        <v>8.2574956119060516E-2</v>
      </c>
    </row>
    <row r="4" spans="1:2" x14ac:dyDescent="0.25">
      <c r="A4" s="2" t="s">
        <v>65</v>
      </c>
      <c r="B4" s="2">
        <v>0.1097118929028511</v>
      </c>
    </row>
    <row r="5" spans="1:2" x14ac:dyDescent="0.25">
      <c r="A5" s="2" t="s">
        <v>66</v>
      </c>
      <c r="B5" s="2">
        <v>0.20892256498336792</v>
      </c>
    </row>
    <row r="6" spans="1:2" x14ac:dyDescent="0.25">
      <c r="A6" s="2" t="s">
        <v>28</v>
      </c>
      <c r="B6" s="2">
        <v>0.88583475351333618</v>
      </c>
    </row>
    <row r="7" spans="1:2" x14ac:dyDescent="0.25">
      <c r="A7" s="2" t="s">
        <v>67</v>
      </c>
      <c r="B7" s="2">
        <v>0.92411899566650391</v>
      </c>
    </row>
    <row r="8" spans="1:2" x14ac:dyDescent="0.25">
      <c r="A8" s="2" t="s">
        <v>68</v>
      </c>
      <c r="B8" s="2">
        <v>0.89624357223510742</v>
      </c>
    </row>
    <row r="9" spans="1:2" x14ac:dyDescent="0.25">
      <c r="A9" s="2" t="s">
        <v>69</v>
      </c>
      <c r="B9" s="2">
        <v>1.1984043121337891</v>
      </c>
    </row>
    <row r="10" spans="1:2" x14ac:dyDescent="0.25">
      <c r="A10" s="2" t="s">
        <v>33</v>
      </c>
      <c r="B10" s="2">
        <v>2.0100481808185577E-2</v>
      </c>
    </row>
    <row r="11" spans="1:2" x14ac:dyDescent="0.25">
      <c r="A11" s="2" t="s">
        <v>70</v>
      </c>
      <c r="B11" s="2">
        <v>0.27222314476966858</v>
      </c>
    </row>
    <row r="12" spans="1:2" x14ac:dyDescent="0.25">
      <c r="A12" s="2" t="s">
        <v>71</v>
      </c>
      <c r="B12" s="2">
        <v>9.4604291915893555</v>
      </c>
    </row>
    <row r="13" spans="1:2" x14ac:dyDescent="0.25">
      <c r="A13" s="2" t="s">
        <v>72</v>
      </c>
      <c r="B13" s="2">
        <v>7.068079948425293</v>
      </c>
    </row>
    <row r="14" spans="1:2" x14ac:dyDescent="0.25">
      <c r="A14" s="2" t="s">
        <v>73</v>
      </c>
      <c r="B14" s="2">
        <v>2.3581720888614655E-3</v>
      </c>
    </row>
    <row r="15" spans="1:2" x14ac:dyDescent="0.25">
      <c r="A15" s="2" t="s">
        <v>35</v>
      </c>
      <c r="B15" s="2">
        <v>0.24487923085689545</v>
      </c>
    </row>
    <row r="16" spans="1:2" x14ac:dyDescent="0.25">
      <c r="A16" s="2" t="s">
        <v>74</v>
      </c>
      <c r="B16" s="2">
        <v>0.55008578300476074</v>
      </c>
    </row>
    <row r="17" spans="1:2" x14ac:dyDescent="0.25">
      <c r="A17" s="2" t="s">
        <v>75</v>
      </c>
      <c r="B17" s="2">
        <v>3.8157287985086441E-2</v>
      </c>
    </row>
    <row r="18" spans="1:2" x14ac:dyDescent="0.25">
      <c r="A18" s="2" t="s">
        <v>38</v>
      </c>
      <c r="B18" s="2">
        <v>5.973232164978981E-2</v>
      </c>
    </row>
    <row r="19" spans="1:2" x14ac:dyDescent="0.25">
      <c r="A19" s="2" t="s">
        <v>39</v>
      </c>
      <c r="B19" s="2">
        <v>7.7452823519706726E-2</v>
      </c>
    </row>
    <row r="20" spans="1:2" x14ac:dyDescent="0.25">
      <c r="A20" s="2" t="s">
        <v>42</v>
      </c>
      <c r="B20" s="2">
        <v>2.848215214908123E-2</v>
      </c>
    </row>
    <row r="21" spans="1:2" x14ac:dyDescent="0.25">
      <c r="A21" s="2" t="s">
        <v>41</v>
      </c>
      <c r="B21" s="2">
        <v>62.941402435302734</v>
      </c>
    </row>
    <row r="22" spans="1:2" x14ac:dyDescent="0.25">
      <c r="A22" s="2" t="s">
        <v>76</v>
      </c>
      <c r="B22" s="2">
        <v>14.780087471008301</v>
      </c>
    </row>
    <row r="23" spans="1:2" x14ac:dyDescent="0.25">
      <c r="A23" s="2" t="s">
        <v>40</v>
      </c>
      <c r="B23" s="2">
        <v>0.15071479976177216</v>
      </c>
    </row>
    <row r="24" spans="1:2" x14ac:dyDescent="0.25">
      <c r="A24" t="s">
        <v>77</v>
      </c>
      <c r="B24" t="s">
        <v>78</v>
      </c>
    </row>
    <row r="25" spans="1:2" x14ac:dyDescent="0.25">
      <c r="A25" t="s">
        <v>333</v>
      </c>
      <c r="B25" t="s">
        <v>471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4" sqref="F4:I6"/>
    </sheetView>
  </sheetViews>
  <sheetFormatPr defaultRowHeight="15" x14ac:dyDescent="0.25"/>
  <sheetData>
    <row r="1" spans="1:9" x14ac:dyDescent="0.25">
      <c r="A1" s="44"/>
      <c r="B1" s="42" t="s">
        <v>492</v>
      </c>
      <c r="C1" s="42" t="s">
        <v>493</v>
      </c>
      <c r="D1" s="41">
        <v>3</v>
      </c>
    </row>
    <row r="2" spans="1:9" x14ac:dyDescent="0.25">
      <c r="A2" s="45" t="s">
        <v>343</v>
      </c>
      <c r="B2" s="45" t="s">
        <v>156</v>
      </c>
      <c r="C2" s="45" t="s">
        <v>80</v>
      </c>
      <c r="D2" s="45" t="s">
        <v>81</v>
      </c>
    </row>
    <row r="4" spans="1:9" x14ac:dyDescent="0.25">
      <c r="A4" s="45" t="s">
        <v>472</v>
      </c>
      <c r="B4" s="45">
        <v>0.43099999999999999</v>
      </c>
      <c r="C4" s="45">
        <v>0.28599999999999998</v>
      </c>
      <c r="D4" s="45">
        <v>8.2699999999999996E-2</v>
      </c>
      <c r="G4" t="s">
        <v>494</v>
      </c>
      <c r="H4" t="s">
        <v>80</v>
      </c>
      <c r="I4" t="s">
        <v>81</v>
      </c>
    </row>
    <row r="5" spans="1:9" x14ac:dyDescent="0.25">
      <c r="A5" s="45"/>
      <c r="B5" s="45" t="s">
        <v>473</v>
      </c>
      <c r="C5" s="45" t="s">
        <v>474</v>
      </c>
      <c r="D5" s="45" t="s">
        <v>475</v>
      </c>
      <c r="F5" t="s">
        <v>495</v>
      </c>
      <c r="G5" s="45">
        <v>0.43099999999999999</v>
      </c>
      <c r="H5" s="45">
        <v>0.28599999999999998</v>
      </c>
      <c r="I5" s="45">
        <v>8.2699999999999996E-2</v>
      </c>
    </row>
    <row r="6" spans="1:9" x14ac:dyDescent="0.25">
      <c r="A6" s="45" t="s">
        <v>476</v>
      </c>
      <c r="B6" s="45">
        <v>-0.76900000000000002</v>
      </c>
      <c r="C6" s="45" t="s">
        <v>477</v>
      </c>
      <c r="D6" s="45" t="s">
        <v>478</v>
      </c>
      <c r="F6" t="s">
        <v>496</v>
      </c>
      <c r="G6" s="43">
        <v>0.63100000000000001</v>
      </c>
      <c r="H6" s="45">
        <v>0.107</v>
      </c>
      <c r="I6" s="43">
        <v>1.171</v>
      </c>
    </row>
    <row r="7" spans="1:9" x14ac:dyDescent="0.25">
      <c r="A7" s="45"/>
      <c r="B7" s="45" t="s">
        <v>479</v>
      </c>
      <c r="C7" s="45" t="s">
        <v>480</v>
      </c>
      <c r="D7" s="45" t="s">
        <v>481</v>
      </c>
    </row>
    <row r="8" spans="1:9" x14ac:dyDescent="0.25">
      <c r="A8" s="45" t="s">
        <v>482</v>
      </c>
      <c r="B8" s="45" t="s">
        <v>483</v>
      </c>
      <c r="C8" s="45">
        <v>0.107</v>
      </c>
      <c r="D8" s="45" t="s">
        <v>484</v>
      </c>
    </row>
    <row r="9" spans="1:9" x14ac:dyDescent="0.25">
      <c r="A9" s="45"/>
      <c r="B9" s="45" t="s">
        <v>485</v>
      </c>
      <c r="C9" s="45" t="s">
        <v>486</v>
      </c>
      <c r="D9" s="45" t="s">
        <v>487</v>
      </c>
    </row>
    <row r="10" spans="1:9" x14ac:dyDescent="0.25">
      <c r="A10" s="45" t="s">
        <v>389</v>
      </c>
      <c r="B10" s="45">
        <v>8.1170000000000009</v>
      </c>
      <c r="C10" s="45" t="s">
        <v>488</v>
      </c>
      <c r="D10" s="45">
        <v>20.56</v>
      </c>
    </row>
    <row r="11" spans="1:9" x14ac:dyDescent="0.25">
      <c r="A11" s="45"/>
      <c r="B11" s="45" t="s">
        <v>489</v>
      </c>
      <c r="C11" s="45" t="s">
        <v>490</v>
      </c>
      <c r="D11" s="45" t="s">
        <v>491</v>
      </c>
    </row>
    <row r="13" spans="1:9" x14ac:dyDescent="0.25">
      <c r="A13" s="45" t="s">
        <v>160</v>
      </c>
      <c r="B13" s="46">
        <v>1943</v>
      </c>
      <c r="C13" s="46">
        <v>1000</v>
      </c>
      <c r="D13" s="45">
        <v>943</v>
      </c>
    </row>
    <row r="14" spans="1:9" x14ac:dyDescent="0.25">
      <c r="A14" s="45" t="s">
        <v>161</v>
      </c>
      <c r="B14" s="45">
        <v>0.57499999999999996</v>
      </c>
      <c r="C14" s="45">
        <v>0.71899999999999997</v>
      </c>
      <c r="D14" s="45">
        <v>0.439</v>
      </c>
    </row>
    <row r="15" spans="1:9" x14ac:dyDescent="0.25">
      <c r="A15" s="45" t="s">
        <v>420</v>
      </c>
      <c r="B15" s="45"/>
      <c r="C15" s="45"/>
      <c r="D15" s="45"/>
    </row>
    <row r="16" spans="1:9" x14ac:dyDescent="0.25">
      <c r="A16" s="45" t="s">
        <v>421</v>
      </c>
      <c r="B16" s="45"/>
      <c r="C16" s="45"/>
      <c r="D16" s="4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4" sqref="A4"/>
    </sheetView>
  </sheetViews>
  <sheetFormatPr defaultRowHeight="15" x14ac:dyDescent="0.25"/>
  <sheetData>
    <row r="1" spans="1:12" x14ac:dyDescent="0.25">
      <c r="A1" s="2"/>
      <c r="B1" s="2" t="s">
        <v>426</v>
      </c>
      <c r="C1" s="2" t="s">
        <v>427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542</v>
      </c>
      <c r="B2" s="2">
        <v>60.787179999999999</v>
      </c>
      <c r="C2" s="2">
        <v>102.009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543</v>
      </c>
      <c r="B3" s="2">
        <v>25.130469999999999</v>
      </c>
      <c r="C3" s="2">
        <v>9.1107829999999996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P22" sqref="P22"/>
    </sheetView>
  </sheetViews>
  <sheetFormatPr defaultRowHeight="15" x14ac:dyDescent="0.25"/>
  <sheetData>
    <row r="1" spans="1:2" x14ac:dyDescent="0.25">
      <c r="A1" t="s">
        <v>545</v>
      </c>
      <c r="B1" t="s">
        <v>544</v>
      </c>
    </row>
    <row r="2" spans="1:2" x14ac:dyDescent="0.25">
      <c r="A2">
        <v>5</v>
      </c>
      <c r="B2">
        <v>15</v>
      </c>
    </row>
    <row r="3" spans="1:2" x14ac:dyDescent="0.25">
      <c r="A3">
        <v>10</v>
      </c>
      <c r="B3">
        <v>38.5</v>
      </c>
    </row>
    <row r="4" spans="1:2" x14ac:dyDescent="0.25">
      <c r="A4">
        <v>15</v>
      </c>
      <c r="B4">
        <v>39.5</v>
      </c>
    </row>
    <row r="5" spans="1:2" x14ac:dyDescent="0.25">
      <c r="A5">
        <v>20</v>
      </c>
      <c r="B5">
        <v>41</v>
      </c>
    </row>
    <row r="6" spans="1:2" x14ac:dyDescent="0.25">
      <c r="A6" s="45">
        <v>25</v>
      </c>
      <c r="B6">
        <v>47</v>
      </c>
    </row>
    <row r="7" spans="1:2" x14ac:dyDescent="0.25">
      <c r="A7" s="45">
        <v>30</v>
      </c>
      <c r="B7">
        <v>51.5</v>
      </c>
    </row>
    <row r="8" spans="1:2" x14ac:dyDescent="0.25">
      <c r="A8" s="45">
        <v>35</v>
      </c>
      <c r="B8">
        <v>59.5</v>
      </c>
    </row>
    <row r="9" spans="1:2" x14ac:dyDescent="0.25">
      <c r="A9" s="45">
        <v>40</v>
      </c>
      <c r="B9">
        <v>65</v>
      </c>
    </row>
    <row r="10" spans="1:2" x14ac:dyDescent="0.25">
      <c r="A10" s="45">
        <v>45</v>
      </c>
      <c r="B10">
        <v>66</v>
      </c>
    </row>
    <row r="11" spans="1:2" x14ac:dyDescent="0.25">
      <c r="A11" s="45">
        <v>50</v>
      </c>
      <c r="B11">
        <v>67</v>
      </c>
    </row>
    <row r="12" spans="1:2" x14ac:dyDescent="0.25">
      <c r="A12" s="45">
        <v>55</v>
      </c>
      <c r="B12">
        <v>76</v>
      </c>
    </row>
    <row r="13" spans="1:2" x14ac:dyDescent="0.25">
      <c r="A13" s="45">
        <v>60</v>
      </c>
      <c r="B13">
        <v>70</v>
      </c>
    </row>
    <row r="14" spans="1:2" x14ac:dyDescent="0.25">
      <c r="A14" s="45">
        <v>65</v>
      </c>
      <c r="B14">
        <v>62</v>
      </c>
    </row>
    <row r="15" spans="1:2" x14ac:dyDescent="0.25">
      <c r="A15" s="45">
        <v>70</v>
      </c>
      <c r="B15">
        <v>60</v>
      </c>
    </row>
    <row r="16" spans="1:2" x14ac:dyDescent="0.25">
      <c r="A16" s="45">
        <v>75</v>
      </c>
      <c r="B16">
        <v>28</v>
      </c>
    </row>
    <row r="17" spans="1:2" x14ac:dyDescent="0.25">
      <c r="A17" s="45">
        <v>80</v>
      </c>
      <c r="B17">
        <v>2</v>
      </c>
    </row>
    <row r="18" spans="1:2" x14ac:dyDescent="0.25">
      <c r="A18">
        <v>85</v>
      </c>
      <c r="B18">
        <v>3.5</v>
      </c>
    </row>
    <row r="19" spans="1:2" x14ac:dyDescent="0.25">
      <c r="A19">
        <v>90</v>
      </c>
      <c r="B19">
        <v>5.5</v>
      </c>
    </row>
    <row r="20" spans="1:2" x14ac:dyDescent="0.25">
      <c r="A20">
        <v>95</v>
      </c>
      <c r="B20">
        <v>17</v>
      </c>
    </row>
    <row r="21" spans="1:2" x14ac:dyDescent="0.25">
      <c r="A21">
        <v>99</v>
      </c>
      <c r="B21">
        <v>27</v>
      </c>
    </row>
    <row r="22" spans="1:2" x14ac:dyDescent="0.25">
      <c r="A22">
        <v>100</v>
      </c>
      <c r="B22">
        <v>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16" sqref="J16"/>
    </sheetView>
  </sheetViews>
  <sheetFormatPr defaultRowHeight="15" x14ac:dyDescent="0.25"/>
  <sheetData>
    <row r="1" spans="1:9" x14ac:dyDescent="0.25">
      <c r="B1" t="s">
        <v>497</v>
      </c>
      <c r="C1" t="s">
        <v>498</v>
      </c>
      <c r="D1" t="s">
        <v>32</v>
      </c>
      <c r="E1" t="s">
        <v>28</v>
      </c>
      <c r="F1" t="s">
        <v>37</v>
      </c>
      <c r="G1" t="s">
        <v>26</v>
      </c>
      <c r="H1" t="s">
        <v>499</v>
      </c>
      <c r="I1" t="s">
        <v>500</v>
      </c>
    </row>
    <row r="2" spans="1:9" x14ac:dyDescent="0.25">
      <c r="A2" t="s">
        <v>501</v>
      </c>
      <c r="B2">
        <v>26.57</v>
      </c>
      <c r="C2">
        <v>27.18</v>
      </c>
      <c r="D2">
        <v>28.79</v>
      </c>
      <c r="E2">
        <v>29.98</v>
      </c>
      <c r="F2">
        <v>31.03</v>
      </c>
      <c r="G2">
        <v>41.67</v>
      </c>
      <c r="H2">
        <v>27.642710000000001</v>
      </c>
      <c r="I2">
        <v>32.518830000000001</v>
      </c>
    </row>
    <row r="3" spans="1:9" x14ac:dyDescent="0.25">
      <c r="A3" t="s">
        <v>502</v>
      </c>
      <c r="B3">
        <v>30.75</v>
      </c>
      <c r="C3">
        <v>35.79</v>
      </c>
      <c r="D3">
        <v>33.9</v>
      </c>
      <c r="E3">
        <v>42.06</v>
      </c>
      <c r="F3">
        <v>39.69</v>
      </c>
      <c r="G3">
        <v>52.67</v>
      </c>
      <c r="H3">
        <v>35.371380000000002</v>
      </c>
      <c r="I3">
        <v>40.994590000000002</v>
      </c>
    </row>
    <row r="5" spans="1:9" ht="15.75" x14ac:dyDescent="0.25">
      <c r="A5" s="40" t="s">
        <v>470</v>
      </c>
    </row>
    <row r="23" spans="1:1" ht="15.75" x14ac:dyDescent="0.25">
      <c r="A23" s="47" t="s">
        <v>503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M13" sqref="M13"/>
    </sheetView>
  </sheetViews>
  <sheetFormatPr defaultRowHeight="15" x14ac:dyDescent="0.25"/>
  <sheetData>
    <row r="1" spans="1:9" x14ac:dyDescent="0.25">
      <c r="B1" t="s">
        <v>505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</row>
    <row r="2" spans="1:9" x14ac:dyDescent="0.25">
      <c r="A2" t="s">
        <v>504</v>
      </c>
      <c r="B2" s="5">
        <v>4.0272730000000001</v>
      </c>
      <c r="C2" s="5">
        <v>4.2636370000000001</v>
      </c>
      <c r="D2" s="5">
        <v>7.7727269999999997</v>
      </c>
      <c r="E2" s="5">
        <v>8.6909089999999996</v>
      </c>
      <c r="F2" s="5">
        <v>9.7727269999999997</v>
      </c>
      <c r="G2" s="5">
        <v>13.84545</v>
      </c>
      <c r="H2" s="5">
        <v>8.1758100000000002</v>
      </c>
      <c r="I2" s="5">
        <v>7.4495269999999998</v>
      </c>
    </row>
    <row r="4" spans="1:9" x14ac:dyDescent="0.25">
      <c r="A4" t="s">
        <v>513</v>
      </c>
    </row>
    <row r="22" spans="1:1" ht="15.75" x14ac:dyDescent="0.25">
      <c r="A22" s="48" t="s">
        <v>514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13" workbookViewId="0">
      <selection activeCell="B27" sqref="B27"/>
    </sheetView>
  </sheetViews>
  <sheetFormatPr defaultRowHeight="15" x14ac:dyDescent="0.25"/>
  <sheetData>
    <row r="1" spans="1:15" x14ac:dyDescent="0.25">
      <c r="A1" s="8"/>
      <c r="B1" s="8" t="s">
        <v>468</v>
      </c>
      <c r="C1" s="8"/>
      <c r="D1" s="8"/>
      <c r="E1" s="8"/>
      <c r="F1" s="8" t="s">
        <v>469</v>
      </c>
      <c r="G1" s="8"/>
      <c r="H1" s="8"/>
      <c r="I1" s="8"/>
      <c r="J1" s="8"/>
      <c r="K1" s="8"/>
      <c r="L1" s="8"/>
      <c r="M1" s="8"/>
    </row>
    <row r="2" spans="1:15" x14ac:dyDescent="0.25">
      <c r="A2" s="34" t="s">
        <v>163</v>
      </c>
      <c r="B2" s="35" t="s">
        <v>334</v>
      </c>
      <c r="C2" s="35" t="s">
        <v>335</v>
      </c>
      <c r="D2" s="35" t="s">
        <v>336</v>
      </c>
      <c r="E2" s="35" t="s">
        <v>337</v>
      </c>
      <c r="F2" s="35" t="s">
        <v>338</v>
      </c>
      <c r="G2" s="35" t="s">
        <v>339</v>
      </c>
      <c r="H2" s="35" t="s">
        <v>340</v>
      </c>
      <c r="I2" s="35" t="s">
        <v>341</v>
      </c>
      <c r="J2" s="35"/>
      <c r="K2" s="35"/>
      <c r="L2" s="35"/>
      <c r="M2" s="35"/>
    </row>
    <row r="3" spans="1:15" x14ac:dyDescent="0.25">
      <c r="A3" s="36" t="s">
        <v>343</v>
      </c>
      <c r="B3" s="37" t="s">
        <v>428</v>
      </c>
      <c r="C3" s="37" t="s">
        <v>429</v>
      </c>
      <c r="D3" s="37" t="s">
        <v>428</v>
      </c>
      <c r="E3" s="37" t="s">
        <v>429</v>
      </c>
      <c r="F3" s="37" t="s">
        <v>430</v>
      </c>
      <c r="G3" s="37" t="s">
        <v>431</v>
      </c>
      <c r="H3" s="37" t="s">
        <v>430</v>
      </c>
      <c r="I3" s="37" t="s">
        <v>431</v>
      </c>
    </row>
    <row r="4" spans="1:15" x14ac:dyDescent="0.25">
      <c r="A4" s="34" t="s">
        <v>163</v>
      </c>
      <c r="B4" s="35" t="s">
        <v>163</v>
      </c>
      <c r="C4" s="35" t="s">
        <v>163</v>
      </c>
      <c r="D4" s="35" t="s">
        <v>163</v>
      </c>
      <c r="E4" s="35" t="s">
        <v>163</v>
      </c>
      <c r="F4" s="35" t="s">
        <v>163</v>
      </c>
      <c r="G4" s="35" t="s">
        <v>163</v>
      </c>
      <c r="H4" s="35" t="s">
        <v>163</v>
      </c>
      <c r="I4" s="35" t="s">
        <v>163</v>
      </c>
    </row>
    <row r="5" spans="1:15" x14ac:dyDescent="0.25">
      <c r="A5" s="36" t="s">
        <v>432</v>
      </c>
      <c r="B5" s="37" t="s">
        <v>447</v>
      </c>
      <c r="C5" s="37" t="s">
        <v>448</v>
      </c>
      <c r="D5" s="37" t="s">
        <v>449</v>
      </c>
      <c r="E5" s="37" t="s">
        <v>450</v>
      </c>
      <c r="F5" s="37" t="s">
        <v>163</v>
      </c>
      <c r="G5" s="37" t="s">
        <v>163</v>
      </c>
      <c r="H5" s="37" t="s">
        <v>163</v>
      </c>
      <c r="I5" s="37" t="s">
        <v>163</v>
      </c>
    </row>
    <row r="6" spans="1:15" x14ac:dyDescent="0.25">
      <c r="A6" s="36" t="s">
        <v>163</v>
      </c>
      <c r="B6" s="37" t="s">
        <v>451</v>
      </c>
      <c r="C6" s="37" t="s">
        <v>451</v>
      </c>
      <c r="D6" s="37" t="s">
        <v>452</v>
      </c>
      <c r="E6" s="37" t="s">
        <v>452</v>
      </c>
      <c r="F6" s="37" t="s">
        <v>163</v>
      </c>
      <c r="G6" s="37" t="s">
        <v>163</v>
      </c>
      <c r="H6" s="37" t="s">
        <v>163</v>
      </c>
      <c r="I6" s="37" t="s">
        <v>163</v>
      </c>
    </row>
    <row r="7" spans="1:15" x14ac:dyDescent="0.25">
      <c r="A7" s="36" t="s">
        <v>433</v>
      </c>
      <c r="B7" s="37" t="s">
        <v>163</v>
      </c>
      <c r="C7" s="37" t="s">
        <v>163</v>
      </c>
      <c r="D7" s="37" t="s">
        <v>163</v>
      </c>
      <c r="E7" s="37" t="s">
        <v>163</v>
      </c>
      <c r="F7" s="37" t="s">
        <v>453</v>
      </c>
      <c r="G7" s="37" t="s">
        <v>454</v>
      </c>
      <c r="H7" s="37" t="s">
        <v>455</v>
      </c>
      <c r="I7" s="37" t="s">
        <v>456</v>
      </c>
    </row>
    <row r="8" spans="1:15" x14ac:dyDescent="0.25">
      <c r="A8" s="36" t="s">
        <v>163</v>
      </c>
      <c r="B8" s="37" t="s">
        <v>163</v>
      </c>
      <c r="C8" s="37" t="s">
        <v>163</v>
      </c>
      <c r="D8" s="37" t="s">
        <v>163</v>
      </c>
      <c r="E8" s="37" t="s">
        <v>163</v>
      </c>
      <c r="F8" s="37" t="s">
        <v>434</v>
      </c>
      <c r="G8" s="37" t="s">
        <v>434</v>
      </c>
      <c r="H8" s="37" t="s">
        <v>457</v>
      </c>
      <c r="I8" s="37" t="s">
        <v>457</v>
      </c>
    </row>
    <row r="9" spans="1:15" x14ac:dyDescent="0.25">
      <c r="A9" s="36" t="s">
        <v>389</v>
      </c>
      <c r="B9" s="37" t="s">
        <v>435</v>
      </c>
      <c r="C9" s="37" t="s">
        <v>436</v>
      </c>
      <c r="D9" s="37" t="s">
        <v>437</v>
      </c>
      <c r="E9" s="37" t="s">
        <v>438</v>
      </c>
      <c r="F9" s="37" t="s">
        <v>458</v>
      </c>
      <c r="G9" s="37" t="s">
        <v>459</v>
      </c>
      <c r="H9" s="37" t="s">
        <v>460</v>
      </c>
      <c r="I9" s="37" t="s">
        <v>461</v>
      </c>
    </row>
    <row r="10" spans="1:15" x14ac:dyDescent="0.25">
      <c r="A10" s="36" t="s">
        <v>163</v>
      </c>
      <c r="B10" s="37" t="s">
        <v>439</v>
      </c>
      <c r="C10" s="37" t="s">
        <v>439</v>
      </c>
      <c r="D10" s="37" t="s">
        <v>440</v>
      </c>
      <c r="E10" s="37" t="s">
        <v>440</v>
      </c>
      <c r="F10" s="37" t="s">
        <v>462</v>
      </c>
      <c r="G10" s="37" t="s">
        <v>462</v>
      </c>
      <c r="H10" s="37" t="s">
        <v>463</v>
      </c>
      <c r="I10" s="37" t="s">
        <v>463</v>
      </c>
    </row>
    <row r="11" spans="1:15" x14ac:dyDescent="0.25">
      <c r="A11" s="36" t="s">
        <v>163</v>
      </c>
      <c r="B11" s="37" t="s">
        <v>163</v>
      </c>
      <c r="C11" s="37" t="s">
        <v>163</v>
      </c>
      <c r="D11" s="37" t="s">
        <v>163</v>
      </c>
      <c r="E11" s="37" t="s">
        <v>163</v>
      </c>
      <c r="F11" s="37" t="s">
        <v>163</v>
      </c>
      <c r="G11" s="37" t="s">
        <v>163</v>
      </c>
      <c r="H11" s="37" t="s">
        <v>163</v>
      </c>
      <c r="I11" s="37" t="s">
        <v>163</v>
      </c>
    </row>
    <row r="12" spans="1:15" x14ac:dyDescent="0.25">
      <c r="A12" s="36" t="s">
        <v>160</v>
      </c>
      <c r="B12" s="37" t="s">
        <v>441</v>
      </c>
      <c r="C12" s="37" t="s">
        <v>441</v>
      </c>
      <c r="D12" s="37" t="s">
        <v>441</v>
      </c>
      <c r="E12" s="37" t="s">
        <v>441</v>
      </c>
      <c r="F12" s="37" t="s">
        <v>441</v>
      </c>
      <c r="G12" s="37" t="s">
        <v>441</v>
      </c>
      <c r="H12" s="37" t="s">
        <v>441</v>
      </c>
      <c r="I12" s="37" t="s">
        <v>441</v>
      </c>
    </row>
    <row r="13" spans="1:15" x14ac:dyDescent="0.25">
      <c r="A13" s="38" t="s">
        <v>161</v>
      </c>
      <c r="B13" s="39" t="s">
        <v>442</v>
      </c>
      <c r="C13" s="39" t="s">
        <v>443</v>
      </c>
      <c r="D13" s="39" t="s">
        <v>444</v>
      </c>
      <c r="E13" s="39" t="s">
        <v>445</v>
      </c>
      <c r="F13" s="39" t="s">
        <v>464</v>
      </c>
      <c r="G13" s="39" t="s">
        <v>465</v>
      </c>
      <c r="H13" s="39" t="s">
        <v>466</v>
      </c>
      <c r="I13" s="39" t="s">
        <v>467</v>
      </c>
    </row>
    <row r="14" spans="1:15" x14ac:dyDescent="0.25">
      <c r="A14" s="7" t="s">
        <v>446</v>
      </c>
      <c r="B14" s="7" t="s">
        <v>163</v>
      </c>
      <c r="C14" s="7" t="s">
        <v>163</v>
      </c>
      <c r="D14" s="7" t="s">
        <v>163</v>
      </c>
      <c r="E14" s="7" t="s">
        <v>163</v>
      </c>
      <c r="F14" s="7" t="s">
        <v>163</v>
      </c>
      <c r="G14" s="7" t="s">
        <v>163</v>
      </c>
      <c r="H14" s="7" t="s">
        <v>163</v>
      </c>
      <c r="I14" s="7" t="s">
        <v>163</v>
      </c>
      <c r="J14" s="7" t="s">
        <v>163</v>
      </c>
      <c r="K14" s="7" t="s">
        <v>163</v>
      </c>
      <c r="L14" s="7" t="s">
        <v>163</v>
      </c>
      <c r="M14" s="7" t="s">
        <v>163</v>
      </c>
    </row>
    <row r="15" spans="1:15" x14ac:dyDescent="0.25">
      <c r="A15" s="7" t="s">
        <v>421</v>
      </c>
      <c r="B15" s="7" t="s">
        <v>163</v>
      </c>
      <c r="C15" s="7" t="s">
        <v>163</v>
      </c>
      <c r="D15" s="7" t="s">
        <v>163</v>
      </c>
      <c r="E15" s="7" t="s">
        <v>163</v>
      </c>
      <c r="F15" s="7" t="s">
        <v>163</v>
      </c>
      <c r="G15" s="7" t="s">
        <v>163</v>
      </c>
      <c r="H15" s="7" t="s">
        <v>163</v>
      </c>
      <c r="I15" s="7" t="s">
        <v>163</v>
      </c>
      <c r="J15" s="7" t="s">
        <v>163</v>
      </c>
      <c r="K15" s="7" t="s">
        <v>163</v>
      </c>
      <c r="L15" s="7" t="s">
        <v>163</v>
      </c>
      <c r="M15" s="7" t="s">
        <v>163</v>
      </c>
    </row>
    <row r="16" spans="1:15" x14ac:dyDescent="0.25">
      <c r="B16" t="s">
        <v>81</v>
      </c>
      <c r="C16" t="s">
        <v>80</v>
      </c>
      <c r="N16" t="s">
        <v>81</v>
      </c>
      <c r="O16" t="s">
        <v>80</v>
      </c>
    </row>
    <row r="17" spans="1:15" x14ac:dyDescent="0.25">
      <c r="A17" t="s">
        <v>83</v>
      </c>
      <c r="B17" s="8">
        <v>6</v>
      </c>
      <c r="C17" s="8">
        <v>11.8</v>
      </c>
      <c r="M17" s="8" t="s">
        <v>83</v>
      </c>
      <c r="N17">
        <v>6</v>
      </c>
      <c r="O17">
        <v>11.8</v>
      </c>
    </row>
    <row r="18" spans="1:15" x14ac:dyDescent="0.25">
      <c r="A18" t="s">
        <v>82</v>
      </c>
      <c r="B18" s="8">
        <v>94</v>
      </c>
      <c r="C18" s="8">
        <v>88.2</v>
      </c>
      <c r="M18" s="8" t="s">
        <v>82</v>
      </c>
      <c r="N18">
        <v>94</v>
      </c>
      <c r="O18">
        <v>88.2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N25" sqref="N25"/>
    </sheetView>
  </sheetViews>
  <sheetFormatPr defaultRowHeight="15" x14ac:dyDescent="0.25"/>
  <sheetData>
    <row r="1" spans="1:6" x14ac:dyDescent="0.25">
      <c r="A1" s="6"/>
      <c r="B1" s="6" t="s">
        <v>88</v>
      </c>
      <c r="C1" s="6" t="s">
        <v>89</v>
      </c>
      <c r="D1" s="6"/>
      <c r="E1" s="6"/>
      <c r="F1" s="6"/>
    </row>
    <row r="2" spans="1:6" x14ac:dyDescent="0.25">
      <c r="A2" s="6" t="s">
        <v>90</v>
      </c>
      <c r="B2" s="6">
        <v>18.2</v>
      </c>
      <c r="C2" s="6">
        <v>24</v>
      </c>
      <c r="D2" s="6"/>
      <c r="E2" s="6"/>
      <c r="F2" s="6"/>
    </row>
    <row r="3" spans="1:6" x14ac:dyDescent="0.25">
      <c r="A3" s="6" t="s">
        <v>91</v>
      </c>
      <c r="B3" s="6">
        <v>19.600000000000001</v>
      </c>
      <c r="C3" s="6">
        <v>33</v>
      </c>
      <c r="D3" s="6"/>
      <c r="E3" s="6"/>
      <c r="F3" s="6"/>
    </row>
    <row r="4" spans="1:6" x14ac:dyDescent="0.25">
      <c r="A4" s="6" t="s">
        <v>92</v>
      </c>
      <c r="B4" s="6">
        <v>20.6</v>
      </c>
      <c r="C4" s="6">
        <v>31.8</v>
      </c>
      <c r="D4" s="6"/>
      <c r="E4" s="6"/>
      <c r="F4" s="6"/>
    </row>
    <row r="5" spans="1:6" x14ac:dyDescent="0.25">
      <c r="A5" s="6" t="s">
        <v>93</v>
      </c>
      <c r="B5" s="6">
        <v>24.5</v>
      </c>
      <c r="C5" s="6">
        <v>35.4</v>
      </c>
      <c r="D5" s="6"/>
      <c r="E5" s="6"/>
      <c r="F5" s="6"/>
    </row>
    <row r="6" spans="1:6" x14ac:dyDescent="0.25">
      <c r="A6" s="6" t="s">
        <v>94</v>
      </c>
      <c r="B6" s="6">
        <v>31</v>
      </c>
      <c r="C6" s="6">
        <v>27.6</v>
      </c>
      <c r="D6" s="6"/>
      <c r="E6" s="6"/>
      <c r="F6" s="6"/>
    </row>
    <row r="7" spans="1:6" x14ac:dyDescent="0.25">
      <c r="A7" s="6" t="s">
        <v>64</v>
      </c>
      <c r="B7" s="6">
        <v>31.8</v>
      </c>
      <c r="C7" s="6">
        <v>39</v>
      </c>
      <c r="D7" s="6"/>
      <c r="E7" s="6"/>
      <c r="F7" s="6"/>
    </row>
    <row r="8" spans="1:6" x14ac:dyDescent="0.25">
      <c r="A8" s="6" t="s">
        <v>95</v>
      </c>
      <c r="B8" s="6">
        <v>32.5</v>
      </c>
      <c r="C8" s="6">
        <v>42.4</v>
      </c>
      <c r="D8" s="6"/>
      <c r="E8" s="6"/>
      <c r="F8" s="6"/>
    </row>
    <row r="9" spans="1:6" x14ac:dyDescent="0.25">
      <c r="A9" s="6" t="s">
        <v>66</v>
      </c>
      <c r="B9" s="6">
        <v>32.6</v>
      </c>
      <c r="C9" s="6">
        <v>41.1</v>
      </c>
      <c r="D9" s="6"/>
      <c r="E9" s="6"/>
      <c r="F9" s="6"/>
    </row>
    <row r="10" spans="1:6" x14ac:dyDescent="0.25">
      <c r="A10" s="6" t="s">
        <v>96</v>
      </c>
      <c r="B10" s="6">
        <v>34.6</v>
      </c>
      <c r="C10" s="6">
        <v>42.7</v>
      </c>
      <c r="D10" s="6"/>
      <c r="E10" s="6"/>
      <c r="F10" s="6"/>
    </row>
    <row r="11" spans="1:6" x14ac:dyDescent="0.25">
      <c r="A11" s="6" t="s">
        <v>68</v>
      </c>
      <c r="B11" s="6">
        <v>36.799999999999997</v>
      </c>
      <c r="C11" s="6">
        <v>42.1</v>
      </c>
      <c r="D11" s="6"/>
      <c r="E11" s="6"/>
      <c r="F11" s="6"/>
    </row>
    <row r="12" spans="1:6" x14ac:dyDescent="0.25">
      <c r="A12" s="6" t="s">
        <v>67</v>
      </c>
      <c r="B12" s="6">
        <v>37</v>
      </c>
      <c r="C12" s="6"/>
      <c r="D12" s="6"/>
      <c r="E12" s="6"/>
      <c r="F12" s="6"/>
    </row>
    <row r="13" spans="1:6" x14ac:dyDescent="0.25">
      <c r="A13" s="6" t="s">
        <v>97</v>
      </c>
      <c r="B13" s="6">
        <v>37.4</v>
      </c>
      <c r="C13" s="6">
        <v>43.3</v>
      </c>
      <c r="D13" s="6"/>
      <c r="E13" s="6"/>
      <c r="F13" s="6"/>
    </row>
    <row r="14" spans="1:6" x14ac:dyDescent="0.25">
      <c r="A14" s="6" t="s">
        <v>98</v>
      </c>
      <c r="B14" s="6">
        <v>47.2</v>
      </c>
      <c r="C14" s="6">
        <v>50</v>
      </c>
      <c r="D14" s="6"/>
      <c r="E14" s="6"/>
      <c r="F1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workbookViewId="0">
      <selection activeCell="L28" sqref="L28"/>
    </sheetView>
  </sheetViews>
  <sheetFormatPr defaultRowHeight="15" x14ac:dyDescent="0.25"/>
  <sheetData>
    <row r="1" spans="1:10" x14ac:dyDescent="0.25">
      <c r="A1" s="10" t="s">
        <v>99</v>
      </c>
      <c r="B1" s="8" t="s">
        <v>100</v>
      </c>
      <c r="C1" s="8" t="s">
        <v>101</v>
      </c>
      <c r="D1" s="8" t="s">
        <v>102</v>
      </c>
      <c r="E1" s="8" t="s">
        <v>103</v>
      </c>
      <c r="F1" s="8" t="s">
        <v>104</v>
      </c>
      <c r="G1" s="8" t="s">
        <v>105</v>
      </c>
      <c r="H1" s="8" t="s">
        <v>106</v>
      </c>
      <c r="I1" s="8" t="s">
        <v>107</v>
      </c>
      <c r="J1" s="8"/>
    </row>
    <row r="2" spans="1:10" x14ac:dyDescent="0.25">
      <c r="A2" s="9"/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10"/>
      <c r="B3" s="8"/>
      <c r="C3" s="8"/>
      <c r="D3" s="8"/>
      <c r="E3" s="8"/>
      <c r="F3" s="8" t="s">
        <v>108</v>
      </c>
      <c r="G3" s="8" t="s">
        <v>109</v>
      </c>
      <c r="H3" s="8"/>
      <c r="I3" s="8"/>
      <c r="J3" s="8"/>
    </row>
    <row r="4" spans="1:10" x14ac:dyDescent="0.25">
      <c r="A4" s="9"/>
      <c r="B4" s="8"/>
      <c r="C4" s="8"/>
      <c r="D4" s="8"/>
      <c r="E4" s="8"/>
      <c r="F4" s="8"/>
      <c r="G4" s="8"/>
      <c r="H4" s="8"/>
      <c r="I4" s="8"/>
      <c r="J4" s="8"/>
    </row>
    <row r="5" spans="1:10" x14ac:dyDescent="0.25">
      <c r="A5" s="10"/>
      <c r="B5" s="8" t="s">
        <v>110</v>
      </c>
      <c r="C5" s="8" t="s">
        <v>111</v>
      </c>
      <c r="D5" s="8" t="s">
        <v>112</v>
      </c>
      <c r="E5" s="8" t="s">
        <v>113</v>
      </c>
      <c r="F5" s="8" t="s">
        <v>114</v>
      </c>
      <c r="G5" s="8" t="s">
        <v>115</v>
      </c>
      <c r="H5" s="8" t="s">
        <v>116</v>
      </c>
      <c r="I5" s="8" t="s">
        <v>117</v>
      </c>
      <c r="J5" s="8" t="s">
        <v>118</v>
      </c>
    </row>
    <row r="6" spans="1:10" x14ac:dyDescent="0.25">
      <c r="A6" s="10"/>
      <c r="B6" s="8" t="s">
        <v>119</v>
      </c>
      <c r="C6" s="8" t="s">
        <v>119</v>
      </c>
      <c r="D6" s="8" t="s">
        <v>119</v>
      </c>
      <c r="E6" s="8" t="s">
        <v>119</v>
      </c>
      <c r="F6" s="8" t="s">
        <v>120</v>
      </c>
      <c r="G6" s="8" t="s">
        <v>121</v>
      </c>
      <c r="H6" s="8" t="s">
        <v>119</v>
      </c>
      <c r="I6" s="8" t="s">
        <v>119</v>
      </c>
      <c r="J6" s="8" t="s">
        <v>119</v>
      </c>
    </row>
    <row r="7" spans="1:10" x14ac:dyDescent="0.25">
      <c r="A7" s="10" t="s">
        <v>122</v>
      </c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10" t="s">
        <v>123</v>
      </c>
      <c r="B8" s="8"/>
      <c r="C8" s="8"/>
      <c r="D8" s="8"/>
      <c r="E8" s="8"/>
      <c r="F8" s="8" t="s">
        <v>124</v>
      </c>
      <c r="G8" s="8" t="s">
        <v>125</v>
      </c>
      <c r="H8" s="8"/>
      <c r="I8" s="8"/>
      <c r="J8" s="8"/>
    </row>
    <row r="9" spans="1:10" x14ac:dyDescent="0.25">
      <c r="A9" s="9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0">
        <v>1993</v>
      </c>
      <c r="B10" s="11">
        <v>4963</v>
      </c>
      <c r="C10" s="11">
        <v>5995</v>
      </c>
      <c r="D10" s="11">
        <v>7171</v>
      </c>
      <c r="E10" s="11">
        <v>10048</v>
      </c>
      <c r="F10" s="11">
        <v>7532</v>
      </c>
      <c r="G10" s="11">
        <v>9264</v>
      </c>
      <c r="H10" s="11">
        <v>6222</v>
      </c>
      <c r="I10" s="11">
        <v>5827</v>
      </c>
      <c r="J10" s="11">
        <v>31523</v>
      </c>
    </row>
    <row r="11" spans="1:10" x14ac:dyDescent="0.25">
      <c r="A11" s="10">
        <v>1994</v>
      </c>
      <c r="B11" s="11">
        <v>5026</v>
      </c>
      <c r="C11" s="11">
        <v>6093</v>
      </c>
      <c r="D11" s="11">
        <v>7338</v>
      </c>
      <c r="E11" s="11">
        <v>10384</v>
      </c>
      <c r="F11" s="11">
        <v>7748</v>
      </c>
      <c r="G11" s="11">
        <v>9662</v>
      </c>
      <c r="H11" s="11">
        <v>6516</v>
      </c>
      <c r="I11" s="11">
        <v>6020</v>
      </c>
      <c r="J11" s="11">
        <v>32499</v>
      </c>
    </row>
    <row r="12" spans="1:10" x14ac:dyDescent="0.25">
      <c r="A12" s="10">
        <v>1995</v>
      </c>
      <c r="B12" s="11">
        <v>5099</v>
      </c>
      <c r="C12" s="11">
        <v>6182</v>
      </c>
      <c r="D12" s="11">
        <v>7508</v>
      </c>
      <c r="E12" s="11">
        <v>10688</v>
      </c>
      <c r="F12" s="11">
        <v>8083</v>
      </c>
      <c r="G12" s="11">
        <v>10068</v>
      </c>
      <c r="H12" s="11">
        <v>6815</v>
      </c>
      <c r="I12" s="11">
        <v>6297</v>
      </c>
      <c r="J12" s="11">
        <v>33848</v>
      </c>
    </row>
    <row r="13" spans="1:10" x14ac:dyDescent="0.25">
      <c r="A13" s="10">
        <v>1996</v>
      </c>
      <c r="B13" s="11">
        <v>5139</v>
      </c>
      <c r="C13" s="11">
        <v>6227</v>
      </c>
      <c r="D13" s="11">
        <v>7580</v>
      </c>
      <c r="E13" s="11">
        <v>10863</v>
      </c>
      <c r="F13" s="11">
        <v>8254</v>
      </c>
      <c r="G13" s="11">
        <v>10318</v>
      </c>
      <c r="H13" s="11">
        <v>7017</v>
      </c>
      <c r="I13" s="11">
        <v>6576</v>
      </c>
      <c r="J13" s="11">
        <v>34561</v>
      </c>
    </row>
    <row r="14" spans="1:10" x14ac:dyDescent="0.25">
      <c r="A14" s="10">
        <v>1997</v>
      </c>
      <c r="B14" s="11">
        <v>5221</v>
      </c>
      <c r="C14" s="11">
        <v>6304</v>
      </c>
      <c r="D14" s="11">
        <v>7719</v>
      </c>
      <c r="E14" s="11">
        <v>11124</v>
      </c>
      <c r="F14" s="11">
        <v>8420</v>
      </c>
      <c r="G14" s="11">
        <v>10605</v>
      </c>
      <c r="H14" s="11">
        <v>7251</v>
      </c>
      <c r="I14" s="11">
        <v>6895</v>
      </c>
      <c r="J14" s="11">
        <v>35869</v>
      </c>
    </row>
    <row r="15" spans="1:10" x14ac:dyDescent="0.25">
      <c r="A15" s="10">
        <v>1998</v>
      </c>
      <c r="B15" s="11">
        <v>5246</v>
      </c>
      <c r="C15" s="11">
        <v>6317</v>
      </c>
      <c r="D15" s="11">
        <v>7783</v>
      </c>
      <c r="E15" s="11">
        <v>11237</v>
      </c>
      <c r="F15" s="11">
        <v>8549</v>
      </c>
      <c r="G15" s="11">
        <v>10850</v>
      </c>
      <c r="H15" s="11">
        <v>7465</v>
      </c>
      <c r="I15" s="11">
        <v>7143</v>
      </c>
      <c r="J15" s="11">
        <v>37637</v>
      </c>
    </row>
    <row r="16" spans="1:10" x14ac:dyDescent="0.25">
      <c r="A16" s="10">
        <v>1999</v>
      </c>
      <c r="B16" s="11">
        <v>5317</v>
      </c>
      <c r="C16" s="11">
        <v>6418</v>
      </c>
      <c r="D16" s="11">
        <v>7907</v>
      </c>
      <c r="E16" s="11">
        <v>11434</v>
      </c>
      <c r="F16" s="11">
        <v>8708</v>
      </c>
      <c r="G16" s="11">
        <v>11033</v>
      </c>
      <c r="H16" s="11">
        <v>7599</v>
      </c>
      <c r="I16" s="11">
        <v>7333</v>
      </c>
      <c r="J16" s="11">
        <v>38931</v>
      </c>
    </row>
    <row r="17" spans="1:10" x14ac:dyDescent="0.25">
      <c r="A17" s="10">
        <v>2000</v>
      </c>
      <c r="B17" s="11">
        <v>5327</v>
      </c>
      <c r="C17" s="11">
        <v>6469</v>
      </c>
      <c r="D17" s="11">
        <v>8064</v>
      </c>
      <c r="E17" s="11">
        <v>11688</v>
      </c>
      <c r="F17" s="11">
        <v>8942</v>
      </c>
      <c r="G17" s="11">
        <v>11275</v>
      </c>
      <c r="H17" s="11">
        <v>7931</v>
      </c>
      <c r="I17" s="11">
        <v>7563</v>
      </c>
      <c r="J17" s="11">
        <v>40398</v>
      </c>
    </row>
    <row r="18" spans="1:10" x14ac:dyDescent="0.25">
      <c r="A18" s="10">
        <v>2001</v>
      </c>
      <c r="B18" s="11">
        <v>5350</v>
      </c>
      <c r="C18" s="11">
        <v>6452</v>
      </c>
      <c r="D18" s="11">
        <v>8072</v>
      </c>
      <c r="E18" s="11">
        <v>11704</v>
      </c>
      <c r="F18" s="11">
        <v>8928</v>
      </c>
      <c r="G18" s="11">
        <v>11409</v>
      </c>
      <c r="H18" s="11">
        <v>7916</v>
      </c>
      <c r="I18" s="11">
        <v>7618</v>
      </c>
      <c r="J18" s="11">
        <v>41054</v>
      </c>
    </row>
    <row r="19" spans="1:10" x14ac:dyDescent="0.25">
      <c r="A19" s="10">
        <v>2002</v>
      </c>
      <c r="B19" s="11">
        <v>5383</v>
      </c>
      <c r="C19" s="11">
        <v>6475</v>
      </c>
      <c r="D19" s="11">
        <v>8042</v>
      </c>
      <c r="E19" s="11">
        <v>11602</v>
      </c>
      <c r="F19" s="11">
        <v>8685</v>
      </c>
      <c r="G19" s="11">
        <v>11041</v>
      </c>
      <c r="H19" s="11">
        <v>7583</v>
      </c>
      <c r="I19" s="11">
        <v>7266</v>
      </c>
      <c r="J19" s="11">
        <v>39698</v>
      </c>
    </row>
    <row r="20" spans="1:10" x14ac:dyDescent="0.25">
      <c r="A20" s="10">
        <v>2003</v>
      </c>
      <c r="B20" s="11">
        <v>5464</v>
      </c>
      <c r="C20" s="11">
        <v>6511</v>
      </c>
      <c r="D20" s="11">
        <v>8058</v>
      </c>
      <c r="E20" s="11">
        <v>11524</v>
      </c>
      <c r="F20" s="11">
        <v>8616</v>
      </c>
      <c r="G20" s="11">
        <v>10944</v>
      </c>
      <c r="H20" s="11">
        <v>7505</v>
      </c>
      <c r="I20" s="11">
        <v>7125</v>
      </c>
      <c r="J20" s="11">
        <v>39296</v>
      </c>
    </row>
    <row r="21" spans="1:10" x14ac:dyDescent="0.25">
      <c r="A21" s="10">
        <v>2004</v>
      </c>
      <c r="B21" s="11">
        <v>5532</v>
      </c>
      <c r="C21" s="11">
        <v>6596</v>
      </c>
      <c r="D21" s="11">
        <v>8144</v>
      </c>
      <c r="E21" s="11">
        <v>11665</v>
      </c>
      <c r="F21" s="11">
        <v>8727</v>
      </c>
      <c r="G21" s="11">
        <v>11031</v>
      </c>
      <c r="H21" s="11">
        <v>7610</v>
      </c>
      <c r="I21" s="11">
        <v>7203</v>
      </c>
      <c r="J21" s="11">
        <v>39413</v>
      </c>
    </row>
    <row r="22" spans="1:10" x14ac:dyDescent="0.25">
      <c r="A22" s="10">
        <v>2005</v>
      </c>
      <c r="B22" s="11">
        <v>5609</v>
      </c>
      <c r="C22" s="11">
        <v>6620</v>
      </c>
      <c r="D22" s="11">
        <v>8214</v>
      </c>
      <c r="E22" s="11">
        <v>11808</v>
      </c>
      <c r="F22" s="11">
        <v>8872</v>
      </c>
      <c r="G22" s="11">
        <v>11317</v>
      </c>
      <c r="H22" s="11">
        <v>7807</v>
      </c>
      <c r="I22" s="11">
        <v>7350</v>
      </c>
      <c r="J22" s="11">
        <v>40316</v>
      </c>
    </row>
    <row r="23" spans="1:10" x14ac:dyDescent="0.25">
      <c r="A23" s="10">
        <v>2006</v>
      </c>
      <c r="B23" s="11">
        <v>5738</v>
      </c>
      <c r="C23" s="11">
        <v>6693</v>
      </c>
      <c r="D23" s="11">
        <v>8350</v>
      </c>
      <c r="E23" s="11">
        <v>12072</v>
      </c>
      <c r="F23" s="11">
        <v>9106</v>
      </c>
      <c r="G23" s="11">
        <v>11572</v>
      </c>
      <c r="H23" s="11">
        <v>7952</v>
      </c>
      <c r="I23" s="11">
        <v>7567</v>
      </c>
      <c r="J23" s="11">
        <v>41443</v>
      </c>
    </row>
    <row r="24" spans="1:10" x14ac:dyDescent="0.25">
      <c r="A24" s="10">
        <v>2007</v>
      </c>
      <c r="B24" s="11">
        <v>5777</v>
      </c>
      <c r="C24" s="11">
        <v>6708</v>
      </c>
      <c r="D24" s="11">
        <v>8382</v>
      </c>
      <c r="E24" s="11">
        <v>12169</v>
      </c>
      <c r="F24" s="11">
        <v>9217</v>
      </c>
      <c r="G24" s="11">
        <v>11717</v>
      </c>
      <c r="H24" s="11">
        <v>8028</v>
      </c>
      <c r="I24" s="11">
        <v>7632</v>
      </c>
      <c r="J24" s="11">
        <v>42363</v>
      </c>
    </row>
    <row r="25" spans="1:10" x14ac:dyDescent="0.25">
      <c r="A25" s="10">
        <v>2008</v>
      </c>
      <c r="B25" s="11">
        <v>5751</v>
      </c>
      <c r="C25" s="11">
        <v>6620</v>
      </c>
      <c r="D25" s="11">
        <v>8276</v>
      </c>
      <c r="E25" s="11">
        <v>12049</v>
      </c>
      <c r="F25" s="11">
        <v>9155</v>
      </c>
      <c r="G25" s="11">
        <v>11709</v>
      </c>
      <c r="H25" s="11">
        <v>8060</v>
      </c>
      <c r="I25" s="11">
        <v>7645</v>
      </c>
      <c r="J25" s="11">
        <v>42824</v>
      </c>
    </row>
    <row r="26" spans="1:10" x14ac:dyDescent="0.25">
      <c r="A26" s="10">
        <v>2009</v>
      </c>
      <c r="B26" s="11">
        <v>5599</v>
      </c>
      <c r="C26" s="11">
        <v>6360</v>
      </c>
      <c r="D26" s="11">
        <v>7905</v>
      </c>
      <c r="E26" s="11">
        <v>11356</v>
      </c>
      <c r="F26" s="11">
        <v>8526</v>
      </c>
      <c r="G26" s="11">
        <v>10872</v>
      </c>
      <c r="H26" s="11">
        <v>7585</v>
      </c>
      <c r="I26" s="11">
        <v>7253</v>
      </c>
      <c r="J26" s="11">
        <v>40766</v>
      </c>
    </row>
    <row r="27" spans="1:10" x14ac:dyDescent="0.25">
      <c r="A27" s="10">
        <v>2010</v>
      </c>
      <c r="B27" s="11">
        <v>5500</v>
      </c>
      <c r="C27" s="11">
        <v>6220</v>
      </c>
      <c r="D27" s="11">
        <v>7689</v>
      </c>
      <c r="E27" s="11">
        <v>10991</v>
      </c>
      <c r="F27" s="11">
        <v>8252</v>
      </c>
      <c r="G27" s="11">
        <v>10662</v>
      </c>
      <c r="H27" s="11">
        <v>7340</v>
      </c>
      <c r="I27" s="11">
        <v>7122</v>
      </c>
      <c r="J27" s="11">
        <v>39750</v>
      </c>
    </row>
    <row r="28" spans="1:10" x14ac:dyDescent="0.25">
      <c r="A28" s="10">
        <v>2011</v>
      </c>
      <c r="B28" s="11">
        <v>5512</v>
      </c>
      <c r="C28" s="11">
        <v>6213</v>
      </c>
      <c r="D28" s="11">
        <v>7720</v>
      </c>
      <c r="E28" s="11">
        <v>11125</v>
      </c>
      <c r="F28" s="11">
        <v>8414</v>
      </c>
      <c r="G28" s="11">
        <v>10901</v>
      </c>
      <c r="H28" s="11">
        <v>7520</v>
      </c>
      <c r="I28" s="11">
        <v>7352</v>
      </c>
      <c r="J28" s="11">
        <v>40674</v>
      </c>
    </row>
    <row r="29" spans="1:10" x14ac:dyDescent="0.25">
      <c r="A29" s="10">
        <v>2012</v>
      </c>
      <c r="B29" s="11">
        <v>5511</v>
      </c>
      <c r="C29" s="11">
        <v>6295</v>
      </c>
      <c r="D29" s="11">
        <v>7859</v>
      </c>
      <c r="E29" s="11">
        <v>11404</v>
      </c>
      <c r="F29" s="11">
        <v>8635</v>
      </c>
      <c r="G29" s="11">
        <v>11203</v>
      </c>
      <c r="H29" s="11">
        <v>7739</v>
      </c>
      <c r="I29" s="11">
        <v>7589</v>
      </c>
      <c r="J29" s="11">
        <v>41790</v>
      </c>
    </row>
    <row r="30" spans="1:10" x14ac:dyDescent="0.25">
      <c r="A30" s="10">
        <v>2013</v>
      </c>
      <c r="B30" s="11">
        <v>5596</v>
      </c>
      <c r="C30" s="11">
        <v>6320</v>
      </c>
      <c r="D30" s="11">
        <v>7947</v>
      </c>
      <c r="E30" s="11">
        <v>11620</v>
      </c>
      <c r="F30" s="11">
        <v>8783</v>
      </c>
      <c r="G30" s="11">
        <v>11351</v>
      </c>
      <c r="H30" s="11">
        <v>7897</v>
      </c>
      <c r="I30" s="11">
        <v>7836</v>
      </c>
      <c r="J30" s="11">
        <v>43225</v>
      </c>
    </row>
    <row r="31" spans="1:10" x14ac:dyDescent="0.25">
      <c r="A31" s="10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10"/>
      <c r="B32" s="8"/>
      <c r="C32" s="8"/>
      <c r="D32" s="8"/>
      <c r="E32" s="8"/>
      <c r="F32" s="8" t="s">
        <v>126</v>
      </c>
      <c r="G32" s="8" t="s">
        <v>127</v>
      </c>
      <c r="H32" s="8"/>
      <c r="I32" s="8"/>
      <c r="J32" s="8"/>
    </row>
    <row r="33" spans="1:14" x14ac:dyDescent="0.25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0">
        <v>1993</v>
      </c>
      <c r="B34" s="8">
        <v>5.6</v>
      </c>
      <c r="C34" s="8">
        <v>6.77</v>
      </c>
      <c r="D34" s="8">
        <v>8.09</v>
      </c>
      <c r="E34" s="8">
        <v>11.34</v>
      </c>
      <c r="F34" s="8">
        <v>8.5</v>
      </c>
      <c r="G34" s="8">
        <v>10.46</v>
      </c>
      <c r="H34" s="8">
        <v>7.02</v>
      </c>
      <c r="I34" s="8">
        <v>6.58</v>
      </c>
      <c r="J34" s="8">
        <v>35.6</v>
      </c>
      <c r="K34" s="12">
        <v>2.7</v>
      </c>
      <c r="L34" s="8"/>
      <c r="M34" s="8" t="s">
        <v>128</v>
      </c>
      <c r="N34" s="8" t="s">
        <v>129</v>
      </c>
    </row>
    <row r="35" spans="1:14" x14ac:dyDescent="0.25">
      <c r="A35" s="10">
        <v>1994</v>
      </c>
      <c r="B35" s="8">
        <v>5.5</v>
      </c>
      <c r="C35" s="8">
        <v>6.67</v>
      </c>
      <c r="D35" s="8">
        <v>8.0299999999999994</v>
      </c>
      <c r="E35" s="8">
        <v>11.37</v>
      </c>
      <c r="F35" s="8">
        <v>8.48</v>
      </c>
      <c r="G35" s="8">
        <v>10.58</v>
      </c>
      <c r="H35" s="8">
        <v>7.13</v>
      </c>
      <c r="I35" s="8">
        <v>6.59</v>
      </c>
      <c r="J35" s="8">
        <v>35.6</v>
      </c>
      <c r="K35" s="12">
        <v>4</v>
      </c>
      <c r="L35" s="10">
        <v>1994</v>
      </c>
      <c r="M35" s="13">
        <f>J35-J34</f>
        <v>0</v>
      </c>
      <c r="N35" s="12">
        <v>2.7</v>
      </c>
    </row>
    <row r="36" spans="1:14" x14ac:dyDescent="0.25">
      <c r="A36" s="10">
        <v>1995</v>
      </c>
      <c r="B36" s="8">
        <v>5.39</v>
      </c>
      <c r="C36" s="8">
        <v>6.53</v>
      </c>
      <c r="D36" s="8">
        <v>7.93</v>
      </c>
      <c r="E36" s="8">
        <v>11.3</v>
      </c>
      <c r="F36" s="8">
        <v>8.5399999999999991</v>
      </c>
      <c r="G36" s="8">
        <v>10.64</v>
      </c>
      <c r="H36" s="8">
        <v>7.2</v>
      </c>
      <c r="I36" s="8">
        <v>6.65</v>
      </c>
      <c r="J36" s="8">
        <v>35.78</v>
      </c>
      <c r="K36" s="12">
        <v>2.7</v>
      </c>
      <c r="L36" s="10">
        <v>1995</v>
      </c>
      <c r="M36" s="13">
        <f t="shared" ref="M36:M54" si="0">J36-J35</f>
        <v>0.17999999999999972</v>
      </c>
      <c r="N36" s="12">
        <v>4</v>
      </c>
    </row>
    <row r="37" spans="1:14" x14ac:dyDescent="0.25">
      <c r="A37" s="10">
        <v>1996</v>
      </c>
      <c r="B37" s="8">
        <v>5.32</v>
      </c>
      <c r="C37" s="8">
        <v>6.45</v>
      </c>
      <c r="D37" s="8">
        <v>7.85</v>
      </c>
      <c r="E37" s="8">
        <v>11.25</v>
      </c>
      <c r="F37" s="8">
        <v>8.5500000000000007</v>
      </c>
      <c r="G37" s="8">
        <v>10.68</v>
      </c>
      <c r="H37" s="8">
        <v>7.26</v>
      </c>
      <c r="I37" s="8">
        <v>6.81</v>
      </c>
      <c r="J37" s="8">
        <v>35.799999999999997</v>
      </c>
      <c r="K37" s="12">
        <v>3.8</v>
      </c>
      <c r="L37" s="10">
        <v>1996</v>
      </c>
      <c r="M37" s="13">
        <f t="shared" si="0"/>
        <v>1.9999999999996021E-2</v>
      </c>
      <c r="N37" s="12">
        <v>2.7</v>
      </c>
    </row>
    <row r="38" spans="1:14" x14ac:dyDescent="0.25">
      <c r="A38" s="10">
        <v>1997</v>
      </c>
      <c r="B38" s="8">
        <v>5.25</v>
      </c>
      <c r="C38" s="8">
        <v>6.34</v>
      </c>
      <c r="D38" s="8">
        <v>7.76</v>
      </c>
      <c r="E38" s="8">
        <v>11.19</v>
      </c>
      <c r="F38" s="8">
        <v>8.4700000000000006</v>
      </c>
      <c r="G38" s="8">
        <v>10.66</v>
      </c>
      <c r="H38" s="8">
        <v>7.29</v>
      </c>
      <c r="I38" s="8">
        <v>6.93</v>
      </c>
      <c r="J38" s="8">
        <v>36.08</v>
      </c>
      <c r="K38" s="12">
        <v>4.5</v>
      </c>
      <c r="L38" s="10">
        <v>1997</v>
      </c>
      <c r="M38" s="13">
        <f t="shared" si="0"/>
        <v>0.28000000000000114</v>
      </c>
      <c r="N38" s="12">
        <v>3.8</v>
      </c>
    </row>
    <row r="39" spans="1:14" x14ac:dyDescent="0.25">
      <c r="A39" s="10">
        <v>1998</v>
      </c>
      <c r="B39" s="8">
        <v>5.13</v>
      </c>
      <c r="C39" s="8">
        <v>6.17</v>
      </c>
      <c r="D39" s="8">
        <v>7.61</v>
      </c>
      <c r="E39" s="8">
        <v>10.99</v>
      </c>
      <c r="F39" s="8">
        <v>8.36</v>
      </c>
      <c r="G39" s="8">
        <v>10.61</v>
      </c>
      <c r="H39" s="8">
        <v>7.3</v>
      </c>
      <c r="I39" s="8">
        <v>6.98</v>
      </c>
      <c r="J39" s="8">
        <v>36.81</v>
      </c>
      <c r="K39" s="12">
        <v>4.5</v>
      </c>
      <c r="L39" s="10">
        <v>1998</v>
      </c>
      <c r="M39" s="13">
        <f t="shared" si="0"/>
        <v>0.73000000000000398</v>
      </c>
      <c r="N39" s="12">
        <v>4.5</v>
      </c>
    </row>
    <row r="40" spans="1:14" x14ac:dyDescent="0.25">
      <c r="A40" s="10">
        <v>1999</v>
      </c>
      <c r="B40" s="8">
        <v>5.07</v>
      </c>
      <c r="C40" s="8">
        <v>6.13</v>
      </c>
      <c r="D40" s="8">
        <v>7.55</v>
      </c>
      <c r="E40" s="8">
        <v>10.92</v>
      </c>
      <c r="F40" s="8">
        <v>8.31</v>
      </c>
      <c r="G40" s="8">
        <v>10.54</v>
      </c>
      <c r="H40" s="8">
        <v>7.25</v>
      </c>
      <c r="I40" s="8">
        <v>7</v>
      </c>
      <c r="J40" s="8">
        <v>37.19</v>
      </c>
      <c r="K40" s="12">
        <v>4.7</v>
      </c>
      <c r="L40" s="10">
        <v>1999</v>
      </c>
      <c r="M40" s="13">
        <f t="shared" si="0"/>
        <v>0.37999999999999545</v>
      </c>
      <c r="N40" s="12">
        <v>4.5</v>
      </c>
    </row>
    <row r="41" spans="1:14" x14ac:dyDescent="0.25">
      <c r="A41" s="10">
        <v>2000</v>
      </c>
      <c r="B41" s="8">
        <v>4.9400000000000004</v>
      </c>
      <c r="C41" s="8">
        <v>6</v>
      </c>
      <c r="D41" s="8">
        <v>7.49</v>
      </c>
      <c r="E41" s="8">
        <v>10.85</v>
      </c>
      <c r="F41" s="8">
        <v>8.3000000000000007</v>
      </c>
      <c r="G41" s="8">
        <v>10.47</v>
      </c>
      <c r="H41" s="8">
        <v>7.36</v>
      </c>
      <c r="I41" s="8">
        <v>7.02</v>
      </c>
      <c r="J41" s="8">
        <v>37.520000000000003</v>
      </c>
      <c r="K41" s="12">
        <v>4.0999999999999996</v>
      </c>
      <c r="L41" s="10">
        <v>2000</v>
      </c>
      <c r="M41" s="13">
        <f t="shared" si="0"/>
        <v>0.3300000000000054</v>
      </c>
      <c r="N41" s="12">
        <v>4.7</v>
      </c>
    </row>
    <row r="42" spans="1:14" x14ac:dyDescent="0.25">
      <c r="A42" s="10">
        <v>2001</v>
      </c>
      <c r="B42" s="8">
        <v>4.93</v>
      </c>
      <c r="C42" s="8">
        <v>5.94</v>
      </c>
      <c r="D42" s="8">
        <v>7.43</v>
      </c>
      <c r="E42" s="8">
        <v>10.78</v>
      </c>
      <c r="F42" s="8">
        <v>8.2200000000000006</v>
      </c>
      <c r="G42" s="8">
        <v>10.51</v>
      </c>
      <c r="H42" s="8">
        <v>7.29</v>
      </c>
      <c r="I42" s="8">
        <v>7.02</v>
      </c>
      <c r="J42" s="8">
        <v>37.83</v>
      </c>
      <c r="K42" s="12">
        <v>1</v>
      </c>
      <c r="L42" s="10">
        <v>2001</v>
      </c>
      <c r="M42" s="13">
        <f t="shared" si="0"/>
        <v>0.30999999999999517</v>
      </c>
      <c r="N42" s="12">
        <v>4.0999999999999996</v>
      </c>
    </row>
    <row r="43" spans="1:14" x14ac:dyDescent="0.25">
      <c r="A43" s="10">
        <v>2002</v>
      </c>
      <c r="B43" s="8">
        <v>5.08</v>
      </c>
      <c r="C43" s="8">
        <v>6.12</v>
      </c>
      <c r="D43" s="8">
        <v>7.6</v>
      </c>
      <c r="E43" s="8">
        <v>10.96</v>
      </c>
      <c r="F43" s="8">
        <v>8.2100000000000009</v>
      </c>
      <c r="G43" s="8">
        <v>10.43</v>
      </c>
      <c r="H43" s="8">
        <v>7.16</v>
      </c>
      <c r="I43" s="8">
        <v>6.86</v>
      </c>
      <c r="J43" s="8">
        <v>37.53</v>
      </c>
      <c r="K43" s="12">
        <v>1.8</v>
      </c>
      <c r="L43" s="10">
        <v>2002</v>
      </c>
      <c r="M43" s="13">
        <f t="shared" si="0"/>
        <v>-0.29999999999999716</v>
      </c>
      <c r="N43" s="12">
        <v>1</v>
      </c>
    </row>
    <row r="44" spans="1:14" x14ac:dyDescent="0.25">
      <c r="A44" s="10">
        <v>2003</v>
      </c>
      <c r="B44" s="8">
        <v>5.2</v>
      </c>
      <c r="C44" s="8">
        <v>6.19</v>
      </c>
      <c r="D44" s="8">
        <v>7.67</v>
      </c>
      <c r="E44" s="8">
        <v>10.97</v>
      </c>
      <c r="F44" s="8">
        <v>8.1999999999999993</v>
      </c>
      <c r="G44" s="8">
        <v>10.41</v>
      </c>
      <c r="H44" s="8">
        <v>7.14</v>
      </c>
      <c r="I44" s="8">
        <v>6.78</v>
      </c>
      <c r="J44" s="8">
        <v>37.4</v>
      </c>
      <c r="K44" s="12">
        <v>2.8</v>
      </c>
      <c r="L44" s="10">
        <v>2003</v>
      </c>
      <c r="M44" s="13">
        <f t="shared" si="0"/>
        <v>-0.13000000000000256</v>
      </c>
      <c r="N44" s="12">
        <v>1.8</v>
      </c>
    </row>
    <row r="45" spans="1:14" x14ac:dyDescent="0.25">
      <c r="A45" s="10">
        <v>2004</v>
      </c>
      <c r="B45" s="8">
        <v>5.22</v>
      </c>
      <c r="C45" s="8">
        <v>6.22</v>
      </c>
      <c r="D45" s="8">
        <v>7.68</v>
      </c>
      <c r="E45" s="8">
        <v>11.01</v>
      </c>
      <c r="F45" s="8">
        <v>8.23</v>
      </c>
      <c r="G45" s="8">
        <v>10.41</v>
      </c>
      <c r="H45" s="8">
        <v>7.18</v>
      </c>
      <c r="I45" s="8">
        <v>6.8</v>
      </c>
      <c r="J45" s="8">
        <v>37.21</v>
      </c>
      <c r="K45" s="12">
        <v>3.8</v>
      </c>
      <c r="L45" s="10">
        <v>2004</v>
      </c>
      <c r="M45" s="13">
        <f t="shared" si="0"/>
        <v>-0.18999999999999773</v>
      </c>
      <c r="N45" s="12">
        <v>2.8</v>
      </c>
    </row>
    <row r="46" spans="1:14" x14ac:dyDescent="0.25">
      <c r="A46" s="10">
        <v>2005</v>
      </c>
      <c r="B46" s="8">
        <v>5.19</v>
      </c>
      <c r="C46" s="8">
        <v>6.13</v>
      </c>
      <c r="D46" s="8">
        <v>7.61</v>
      </c>
      <c r="E46" s="8">
        <v>10.94</v>
      </c>
      <c r="F46" s="8">
        <v>8.2200000000000006</v>
      </c>
      <c r="G46" s="8">
        <v>10.48</v>
      </c>
      <c r="H46" s="8">
        <v>7.23</v>
      </c>
      <c r="I46" s="8">
        <v>6.81</v>
      </c>
      <c r="J46" s="8">
        <v>37.36</v>
      </c>
      <c r="K46" s="12">
        <v>3.3</v>
      </c>
      <c r="L46" s="10">
        <v>2005</v>
      </c>
      <c r="M46" s="13">
        <f t="shared" si="0"/>
        <v>0.14999999999999858</v>
      </c>
      <c r="N46" s="12">
        <v>3.8</v>
      </c>
    </row>
    <row r="47" spans="1:14" x14ac:dyDescent="0.25">
      <c r="A47" s="10">
        <v>2006</v>
      </c>
      <c r="B47" s="8">
        <v>5.19</v>
      </c>
      <c r="C47" s="8">
        <v>6.05</v>
      </c>
      <c r="D47" s="8">
        <v>7.55</v>
      </c>
      <c r="E47" s="8">
        <v>10.92</v>
      </c>
      <c r="F47" s="8">
        <v>8.24</v>
      </c>
      <c r="G47" s="8">
        <v>10.47</v>
      </c>
      <c r="H47" s="8">
        <v>7.19</v>
      </c>
      <c r="I47" s="8">
        <v>6.84</v>
      </c>
      <c r="J47" s="8">
        <v>37.5</v>
      </c>
      <c r="K47" s="12">
        <v>2.7</v>
      </c>
      <c r="L47" s="10">
        <v>2006</v>
      </c>
      <c r="M47" s="13">
        <f t="shared" si="0"/>
        <v>0.14000000000000057</v>
      </c>
      <c r="N47" s="12">
        <v>3.3</v>
      </c>
    </row>
    <row r="48" spans="1:14" x14ac:dyDescent="0.25">
      <c r="A48" s="10">
        <v>2007</v>
      </c>
      <c r="B48" s="8">
        <v>5.15</v>
      </c>
      <c r="C48" s="8">
        <v>5.99</v>
      </c>
      <c r="D48" s="8">
        <v>7.48</v>
      </c>
      <c r="E48" s="8">
        <v>10.86</v>
      </c>
      <c r="F48" s="8">
        <v>8.23</v>
      </c>
      <c r="G48" s="8">
        <v>10.46</v>
      </c>
      <c r="H48" s="8">
        <v>7.16</v>
      </c>
      <c r="I48" s="8">
        <v>6.81</v>
      </c>
      <c r="J48" s="8">
        <v>37.82</v>
      </c>
      <c r="K48" s="12">
        <v>1.8</v>
      </c>
      <c r="L48" s="10">
        <v>2007</v>
      </c>
      <c r="M48" s="13">
        <f t="shared" si="0"/>
        <v>0.32000000000000028</v>
      </c>
      <c r="N48" s="12">
        <v>2.7</v>
      </c>
    </row>
    <row r="49" spans="1:14" x14ac:dyDescent="0.25">
      <c r="A49" s="10">
        <v>2008</v>
      </c>
      <c r="B49" s="8">
        <v>5.13</v>
      </c>
      <c r="C49" s="8">
        <v>5.9</v>
      </c>
      <c r="D49" s="8">
        <v>7.38</v>
      </c>
      <c r="E49" s="8">
        <v>10.74</v>
      </c>
      <c r="F49" s="8">
        <v>8.16</v>
      </c>
      <c r="G49" s="8">
        <v>10.44</v>
      </c>
      <c r="H49" s="8">
        <v>7.19</v>
      </c>
      <c r="I49" s="8">
        <v>6.82</v>
      </c>
      <c r="J49" s="8">
        <v>38.200000000000003</v>
      </c>
      <c r="K49" s="12">
        <v>-0.3</v>
      </c>
      <c r="L49" s="10">
        <v>2008</v>
      </c>
      <c r="M49" s="13">
        <f t="shared" si="0"/>
        <v>0.38000000000000256</v>
      </c>
      <c r="N49" s="12">
        <v>1.8</v>
      </c>
    </row>
    <row r="50" spans="1:14" x14ac:dyDescent="0.25">
      <c r="A50" s="10">
        <v>2009</v>
      </c>
      <c r="B50" s="8">
        <v>5.27</v>
      </c>
      <c r="C50" s="8">
        <v>5.98</v>
      </c>
      <c r="D50" s="8">
        <v>7.44</v>
      </c>
      <c r="E50" s="8">
        <v>10.69</v>
      </c>
      <c r="F50" s="8">
        <v>8.02</v>
      </c>
      <c r="G50" s="8">
        <v>10.23</v>
      </c>
      <c r="H50" s="8">
        <v>7.14</v>
      </c>
      <c r="I50" s="8">
        <v>6.82</v>
      </c>
      <c r="J50" s="8">
        <v>38.369999999999997</v>
      </c>
      <c r="K50" s="12">
        <v>-2.8</v>
      </c>
      <c r="L50" s="10">
        <v>2009</v>
      </c>
      <c r="M50" s="13">
        <f t="shared" si="0"/>
        <v>0.1699999999999946</v>
      </c>
      <c r="N50" s="12">
        <v>-0.3</v>
      </c>
    </row>
    <row r="51" spans="1:14" x14ac:dyDescent="0.25">
      <c r="A51" s="10">
        <v>2010</v>
      </c>
      <c r="B51" s="8">
        <v>5.31</v>
      </c>
      <c r="C51" s="8">
        <v>6</v>
      </c>
      <c r="D51" s="8">
        <v>7.42</v>
      </c>
      <c r="E51" s="8">
        <v>10.61</v>
      </c>
      <c r="F51" s="8">
        <v>7.97</v>
      </c>
      <c r="G51" s="8">
        <v>10.29</v>
      </c>
      <c r="H51" s="8">
        <v>7.09</v>
      </c>
      <c r="I51" s="8">
        <v>6.87</v>
      </c>
      <c r="J51" s="8">
        <v>38.39</v>
      </c>
      <c r="K51" s="12">
        <v>2.5</v>
      </c>
      <c r="L51" s="10">
        <v>2010</v>
      </c>
      <c r="M51" s="13">
        <f t="shared" si="0"/>
        <v>2.0000000000003126E-2</v>
      </c>
      <c r="N51" s="12">
        <v>-2.8</v>
      </c>
    </row>
    <row r="52" spans="1:14" x14ac:dyDescent="0.25">
      <c r="A52" s="10">
        <v>2011</v>
      </c>
      <c r="B52" s="8">
        <v>5.22</v>
      </c>
      <c r="C52" s="8">
        <v>5.89</v>
      </c>
      <c r="D52" s="8">
        <v>7.32</v>
      </c>
      <c r="E52" s="8">
        <v>10.55</v>
      </c>
      <c r="F52" s="8">
        <v>7.98</v>
      </c>
      <c r="G52" s="8">
        <v>10.33</v>
      </c>
      <c r="H52" s="8">
        <v>7.13</v>
      </c>
      <c r="I52" s="8">
        <v>6.97</v>
      </c>
      <c r="J52" s="8">
        <v>38.57</v>
      </c>
      <c r="K52" s="12">
        <v>1.6</v>
      </c>
      <c r="L52" s="10">
        <v>2011</v>
      </c>
      <c r="M52" s="13">
        <f t="shared" si="0"/>
        <v>0.17999999999999972</v>
      </c>
      <c r="N52" s="12">
        <v>2.5</v>
      </c>
    </row>
    <row r="53" spans="1:14" x14ac:dyDescent="0.25">
      <c r="A53" s="10">
        <v>2012</v>
      </c>
      <c r="B53" s="8">
        <v>5.0999999999999996</v>
      </c>
      <c r="C53" s="8">
        <v>5.82</v>
      </c>
      <c r="D53" s="8">
        <v>7.27</v>
      </c>
      <c r="E53" s="8">
        <v>10.55</v>
      </c>
      <c r="F53" s="8">
        <v>7.99</v>
      </c>
      <c r="G53" s="8">
        <v>10.37</v>
      </c>
      <c r="H53" s="8">
        <v>7.16</v>
      </c>
      <c r="I53" s="8">
        <v>7.02</v>
      </c>
      <c r="J53" s="8">
        <v>38.68</v>
      </c>
      <c r="K53" s="12">
        <v>2.2999999999999998</v>
      </c>
      <c r="L53" s="10">
        <v>2012</v>
      </c>
      <c r="M53" s="13">
        <f t="shared" si="0"/>
        <v>0.10999999999999943</v>
      </c>
      <c r="N53" s="12">
        <v>1.6</v>
      </c>
    </row>
    <row r="54" spans="1:14" x14ac:dyDescent="0.25">
      <c r="A54" s="10">
        <v>2013</v>
      </c>
      <c r="B54" s="8">
        <v>5.0599999999999996</v>
      </c>
      <c r="C54" s="8">
        <v>5.71</v>
      </c>
      <c r="D54" s="8">
        <v>7.18</v>
      </c>
      <c r="E54" s="8">
        <v>10.5</v>
      </c>
      <c r="F54" s="8">
        <v>7.94</v>
      </c>
      <c r="G54" s="8">
        <v>10.26</v>
      </c>
      <c r="H54" s="8">
        <v>7.14</v>
      </c>
      <c r="I54" s="8">
        <v>7.08</v>
      </c>
      <c r="J54" s="8">
        <v>39.090000000000003</v>
      </c>
      <c r="K54" s="12">
        <v>2.2000000000000002</v>
      </c>
      <c r="L54" s="10">
        <v>2013</v>
      </c>
      <c r="M54" s="13">
        <f t="shared" si="0"/>
        <v>0.41000000000000369</v>
      </c>
      <c r="N54" s="12">
        <v>2.2999999999999998</v>
      </c>
    </row>
    <row r="55" spans="1:14" x14ac:dyDescent="0.25">
      <c r="A55" s="10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10" t="s">
        <v>77</v>
      </c>
      <c r="B56" s="8" t="s">
        <v>130</v>
      </c>
      <c r="C56" s="8" t="s">
        <v>131</v>
      </c>
      <c r="D56" s="8" t="s">
        <v>132</v>
      </c>
      <c r="E56" s="8"/>
      <c r="F56" s="8"/>
      <c r="G56" s="8"/>
      <c r="H56" s="8"/>
      <c r="I56" s="8"/>
      <c r="J56" s="8"/>
      <c r="K56" s="8"/>
      <c r="L56" s="8"/>
      <c r="M56" s="8"/>
      <c r="N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workbookViewId="0">
      <selection activeCell="A15" sqref="A15:E21"/>
    </sheetView>
  </sheetViews>
  <sheetFormatPr defaultRowHeight="15" x14ac:dyDescent="0.25"/>
  <sheetData>
    <row r="1" spans="1:14" x14ac:dyDescent="0.25">
      <c r="A1" s="8"/>
      <c r="B1" s="8" t="s">
        <v>133</v>
      </c>
      <c r="C1" s="8"/>
      <c r="D1" s="8" t="s">
        <v>134</v>
      </c>
      <c r="E1" s="8"/>
      <c r="F1" s="8"/>
      <c r="G1" s="8" t="s">
        <v>135</v>
      </c>
      <c r="H1" s="8"/>
      <c r="I1" s="8" t="s">
        <v>136</v>
      </c>
      <c r="J1" s="8"/>
      <c r="K1" s="8" t="s">
        <v>137</v>
      </c>
      <c r="L1" s="8"/>
      <c r="M1" s="8"/>
      <c r="N1" s="8"/>
    </row>
    <row r="2" spans="1:14" x14ac:dyDescent="0.25">
      <c r="A2" s="8"/>
      <c r="B2" s="8" t="s">
        <v>138</v>
      </c>
      <c r="C2" s="8" t="s">
        <v>139</v>
      </c>
      <c r="D2" s="8" t="s">
        <v>138</v>
      </c>
      <c r="E2" s="8" t="s">
        <v>139</v>
      </c>
      <c r="F2" s="8"/>
      <c r="G2" s="8" t="s">
        <v>138</v>
      </c>
      <c r="H2" s="8" t="s">
        <v>139</v>
      </c>
      <c r="I2" s="8" t="s">
        <v>138</v>
      </c>
      <c r="J2" s="8" t="s">
        <v>139</v>
      </c>
      <c r="K2" s="8" t="s">
        <v>138</v>
      </c>
      <c r="L2" s="8" t="s">
        <v>139</v>
      </c>
      <c r="M2" s="8"/>
      <c r="N2" s="8" t="s">
        <v>140</v>
      </c>
    </row>
    <row r="3" spans="1:14" x14ac:dyDescent="0.25">
      <c r="A3" s="8" t="s">
        <v>141</v>
      </c>
      <c r="B3" s="8">
        <v>25</v>
      </c>
      <c r="C3" s="8">
        <v>3.3</v>
      </c>
      <c r="D3" s="8">
        <v>76.8</v>
      </c>
      <c r="E3" s="8">
        <v>20.5</v>
      </c>
      <c r="F3" s="7" t="s">
        <v>142</v>
      </c>
      <c r="G3" s="7">
        <v>97.88</v>
      </c>
      <c r="H3" s="7">
        <v>64.77</v>
      </c>
      <c r="I3" s="7">
        <v>96.78</v>
      </c>
      <c r="J3" s="7">
        <v>53.95</v>
      </c>
      <c r="K3" s="7">
        <v>91.74</v>
      </c>
      <c r="L3" s="7">
        <v>22.45</v>
      </c>
      <c r="M3" s="8"/>
      <c r="N3" s="8"/>
    </row>
    <row r="4" spans="1:14" x14ac:dyDescent="0.25">
      <c r="A4" s="8" t="s">
        <v>143</v>
      </c>
      <c r="B4" s="8">
        <v>26.2</v>
      </c>
      <c r="C4" s="8">
        <v>8.1999999999999993</v>
      </c>
      <c r="D4" s="8">
        <v>10.7</v>
      </c>
      <c r="E4" s="8">
        <v>11.7</v>
      </c>
      <c r="F4" s="8" t="s">
        <v>144</v>
      </c>
      <c r="G4" s="8">
        <v>1.85</v>
      </c>
      <c r="H4" s="8">
        <v>12.1</v>
      </c>
      <c r="I4" s="8">
        <v>2.83</v>
      </c>
      <c r="J4" s="8">
        <v>12.04</v>
      </c>
      <c r="K4" s="8">
        <v>5.85</v>
      </c>
      <c r="L4" s="8">
        <v>10.55</v>
      </c>
      <c r="M4" s="8"/>
      <c r="N4" s="8"/>
    </row>
    <row r="5" spans="1:14" x14ac:dyDescent="0.25">
      <c r="A5" s="8" t="s">
        <v>145</v>
      </c>
      <c r="B5" s="8">
        <v>23</v>
      </c>
      <c r="C5" s="8">
        <v>14.2</v>
      </c>
      <c r="D5" s="8">
        <v>6.1</v>
      </c>
      <c r="E5" s="8">
        <v>12.8</v>
      </c>
      <c r="F5" s="8" t="s">
        <v>146</v>
      </c>
      <c r="G5" s="8">
        <v>0.28000000000000003</v>
      </c>
      <c r="H5" s="8">
        <v>23.13</v>
      </c>
      <c r="I5" s="8">
        <v>0.39</v>
      </c>
      <c r="J5" s="8">
        <v>34.01</v>
      </c>
      <c r="K5" s="8">
        <v>2.41</v>
      </c>
      <c r="L5" s="8">
        <v>66.989999999999995</v>
      </c>
      <c r="M5" s="8"/>
      <c r="N5" s="8"/>
    </row>
    <row r="6" spans="1:14" x14ac:dyDescent="0.25">
      <c r="A6" s="8" t="s">
        <v>147</v>
      </c>
      <c r="B6" s="8">
        <v>17.3</v>
      </c>
      <c r="C6" s="8">
        <v>23.3</v>
      </c>
      <c r="D6" s="8">
        <v>4</v>
      </c>
      <c r="E6" s="8">
        <v>17.2</v>
      </c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8" t="s">
        <v>148</v>
      </c>
      <c r="B7" s="8">
        <v>5.3</v>
      </c>
      <c r="C7" s="8">
        <v>15.9</v>
      </c>
      <c r="D7" s="8">
        <v>1.5</v>
      </c>
      <c r="E7" s="8">
        <v>12.2</v>
      </c>
      <c r="F7" s="8"/>
      <c r="G7" s="8"/>
      <c r="H7" s="8"/>
      <c r="I7" s="8"/>
      <c r="J7" s="8"/>
      <c r="K7" s="8"/>
      <c r="L7" s="8"/>
      <c r="M7" s="8"/>
      <c r="N7" s="8"/>
    </row>
    <row r="8" spans="1:14" x14ac:dyDescent="0.25">
      <c r="A8" s="8" t="s">
        <v>149</v>
      </c>
      <c r="B8" s="8">
        <v>2</v>
      </c>
      <c r="C8" s="8">
        <v>12.2</v>
      </c>
      <c r="D8" s="8">
        <v>0.6</v>
      </c>
      <c r="E8" s="8">
        <v>8.4</v>
      </c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8" t="s">
        <v>150</v>
      </c>
      <c r="B9" s="8">
        <v>0.9</v>
      </c>
      <c r="C9" s="8">
        <v>12.1</v>
      </c>
      <c r="D9" s="8">
        <v>0.3</v>
      </c>
      <c r="E9" s="8">
        <v>8.3000000000000007</v>
      </c>
      <c r="F9" s="8"/>
      <c r="G9" s="8">
        <f>30/0.8</f>
        <v>37.5</v>
      </c>
      <c r="H9" s="8"/>
      <c r="I9" s="8"/>
      <c r="J9" s="8"/>
      <c r="K9" s="8"/>
      <c r="L9" s="8"/>
      <c r="M9" s="8"/>
      <c r="N9" s="8"/>
    </row>
    <row r="10" spans="1:14" x14ac:dyDescent="0.25">
      <c r="A10" s="8" t="s">
        <v>151</v>
      </c>
      <c r="B10" s="8">
        <v>0.2</v>
      </c>
      <c r="C10" s="8">
        <v>10.8</v>
      </c>
      <c r="D10" s="8">
        <v>0.1</v>
      </c>
      <c r="E10" s="8">
        <v>9</v>
      </c>
      <c r="F10" s="8"/>
      <c r="G10" s="8">
        <f>0.63*0.64</f>
        <v>0.4032</v>
      </c>
      <c r="H10" s="8"/>
      <c r="I10" s="8"/>
      <c r="J10" s="8"/>
      <c r="K10" s="8"/>
      <c r="L10" s="8"/>
      <c r="M10" s="8"/>
      <c r="N10" s="8"/>
    </row>
    <row r="11" spans="1:14" x14ac:dyDescent="0.25">
      <c r="A11" s="8" t="s">
        <v>152</v>
      </c>
      <c r="B11" s="8"/>
      <c r="C11" s="8">
        <f>SUM(C7:C10)</f>
        <v>51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8" t="s">
        <v>153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8" t="s">
        <v>154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8"/>
      <c r="B15" s="8" t="s">
        <v>133</v>
      </c>
      <c r="C15" s="8"/>
      <c r="D15" s="8" t="s">
        <v>134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8"/>
      <c r="B16" s="8" t="s">
        <v>138</v>
      </c>
      <c r="C16" s="8" t="s">
        <v>139</v>
      </c>
      <c r="D16" s="8" t="s">
        <v>138</v>
      </c>
      <c r="E16" s="8" t="s">
        <v>139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8" t="s">
        <v>141</v>
      </c>
      <c r="B17" s="8">
        <v>25</v>
      </c>
      <c r="C17" s="8">
        <v>3.3</v>
      </c>
      <c r="D17" s="8">
        <v>76.8</v>
      </c>
      <c r="E17" s="8">
        <v>20.5</v>
      </c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8" t="s">
        <v>143</v>
      </c>
      <c r="B18" s="8">
        <v>26.2</v>
      </c>
      <c r="C18" s="8">
        <v>8.1999999999999993</v>
      </c>
      <c r="D18" s="8">
        <v>10.7</v>
      </c>
      <c r="E18" s="8">
        <v>11.7</v>
      </c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8" t="s">
        <v>145</v>
      </c>
      <c r="B19" s="8">
        <v>23</v>
      </c>
      <c r="C19" s="8">
        <v>14.2</v>
      </c>
      <c r="D19" s="8">
        <v>6.1</v>
      </c>
      <c r="E19" s="8">
        <v>12.8</v>
      </c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8" t="s">
        <v>147</v>
      </c>
      <c r="B20" s="8">
        <v>17.3</v>
      </c>
      <c r="C20" s="8">
        <v>23.3</v>
      </c>
      <c r="D20" s="8">
        <v>4</v>
      </c>
      <c r="E20" s="8">
        <v>17.2</v>
      </c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8" t="s">
        <v>155</v>
      </c>
      <c r="B21" s="8">
        <f>SUM(B7:B10)</f>
        <v>8.3999999999999986</v>
      </c>
      <c r="C21" s="8">
        <f t="shared" ref="C21:E21" si="0">SUM(C7:C10)</f>
        <v>51</v>
      </c>
      <c r="D21" s="8">
        <f t="shared" si="0"/>
        <v>2.5</v>
      </c>
      <c r="E21" s="8">
        <f t="shared" si="0"/>
        <v>37.900000000000006</v>
      </c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8" workbookViewId="0">
      <selection activeCell="Q49" sqref="Q49"/>
    </sheetView>
  </sheetViews>
  <sheetFormatPr defaultRowHeight="15" x14ac:dyDescent="0.25"/>
  <sheetData>
    <row r="1" spans="1:20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</row>
    <row r="2" spans="1:20" x14ac:dyDescent="0.25">
      <c r="A2" s="2" t="s">
        <v>26</v>
      </c>
      <c r="B2" s="2">
        <v>4</v>
      </c>
      <c r="C2" s="2">
        <v>5</v>
      </c>
      <c r="D2" s="2">
        <v>5</v>
      </c>
      <c r="E2" s="2">
        <v>4</v>
      </c>
      <c r="F2" s="2">
        <v>3</v>
      </c>
      <c r="G2" s="2">
        <v>3</v>
      </c>
      <c r="H2" s="2">
        <v>4</v>
      </c>
      <c r="I2" s="2">
        <v>4</v>
      </c>
      <c r="J2" s="2">
        <v>3</v>
      </c>
      <c r="K2" s="2">
        <v>3</v>
      </c>
      <c r="L2" s="2">
        <v>3</v>
      </c>
      <c r="M2" s="2">
        <v>5</v>
      </c>
      <c r="N2" s="2">
        <v>5</v>
      </c>
      <c r="O2" s="2">
        <v>5</v>
      </c>
      <c r="P2" s="2">
        <v>7</v>
      </c>
      <c r="Q2" s="2">
        <v>7</v>
      </c>
      <c r="R2" s="2">
        <v>8</v>
      </c>
      <c r="S2" s="2">
        <v>8</v>
      </c>
      <c r="T2" s="2">
        <v>7</v>
      </c>
    </row>
    <row r="3" spans="1:20" x14ac:dyDescent="0.25">
      <c r="A3" s="2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</v>
      </c>
    </row>
    <row r="4" spans="1:20" x14ac:dyDescent="0.25">
      <c r="A4" s="2" t="s">
        <v>28</v>
      </c>
      <c r="B4" s="2">
        <v>2</v>
      </c>
      <c r="C4" s="2">
        <v>3</v>
      </c>
      <c r="D4" s="2">
        <v>4</v>
      </c>
      <c r="E4" s="2">
        <v>6</v>
      </c>
      <c r="F4" s="2">
        <v>10</v>
      </c>
      <c r="G4" s="2">
        <v>12</v>
      </c>
      <c r="H4" s="2">
        <v>11</v>
      </c>
      <c r="I4" s="2">
        <v>11</v>
      </c>
      <c r="J4" s="2">
        <v>14</v>
      </c>
      <c r="K4" s="2">
        <v>16</v>
      </c>
      <c r="L4" s="2">
        <v>16</v>
      </c>
      <c r="M4" s="2">
        <v>29</v>
      </c>
      <c r="N4" s="2">
        <v>29</v>
      </c>
      <c r="O4" s="2">
        <v>37</v>
      </c>
      <c r="P4" s="2">
        <v>47</v>
      </c>
      <c r="Q4" s="2">
        <v>60</v>
      </c>
      <c r="R4" s="2">
        <v>72</v>
      </c>
      <c r="S4" s="2">
        <v>88</v>
      </c>
      <c r="T4" s="2">
        <v>94</v>
      </c>
    </row>
    <row r="5" spans="1:20" x14ac:dyDescent="0.25">
      <c r="A5" s="2" t="s">
        <v>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</v>
      </c>
      <c r="R5" s="2">
        <v>1</v>
      </c>
      <c r="S5" s="2">
        <v>1</v>
      </c>
      <c r="T5" s="2">
        <v>1</v>
      </c>
    </row>
    <row r="6" spans="1:20" x14ac:dyDescent="0.25">
      <c r="A6" s="2" t="s">
        <v>30</v>
      </c>
      <c r="B6" s="2">
        <v>1</v>
      </c>
      <c r="C6" s="2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31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>
        <v>1</v>
      </c>
      <c r="R7" s="2">
        <v>1</v>
      </c>
      <c r="S7" s="2">
        <v>1</v>
      </c>
      <c r="T7" s="2"/>
    </row>
    <row r="8" spans="1:20" x14ac:dyDescent="0.25">
      <c r="A8" s="2" t="s">
        <v>32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4</v>
      </c>
      <c r="K8" s="2">
        <v>4</v>
      </c>
      <c r="L8" s="2">
        <v>4</v>
      </c>
      <c r="M8" s="2">
        <v>7</v>
      </c>
      <c r="N8" s="2">
        <v>7</v>
      </c>
      <c r="O8" s="2">
        <v>7</v>
      </c>
      <c r="P8" s="2">
        <v>8</v>
      </c>
      <c r="Q8" s="2">
        <v>8</v>
      </c>
      <c r="R8" s="2">
        <v>7</v>
      </c>
      <c r="S8" s="2">
        <v>8</v>
      </c>
      <c r="T8" s="2">
        <v>8</v>
      </c>
    </row>
    <row r="9" spans="1:20" x14ac:dyDescent="0.25">
      <c r="A9" s="2" t="s">
        <v>33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2</v>
      </c>
    </row>
    <row r="10" spans="1:20" x14ac:dyDescent="0.25">
      <c r="A10" s="2" t="s">
        <v>34</v>
      </c>
      <c r="B10" s="2"/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</row>
    <row r="11" spans="1:20" x14ac:dyDescent="0.25">
      <c r="A11" s="2" t="s">
        <v>35</v>
      </c>
      <c r="B11" s="2">
        <v>1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1</v>
      </c>
      <c r="K11" s="2">
        <v>2</v>
      </c>
      <c r="L11" s="2">
        <v>4</v>
      </c>
      <c r="M11" s="2">
        <v>5</v>
      </c>
      <c r="N11" s="2">
        <v>5</v>
      </c>
      <c r="O11" s="2">
        <v>4</v>
      </c>
      <c r="P11" s="2">
        <v>2</v>
      </c>
      <c r="Q11" s="2">
        <v>3</v>
      </c>
      <c r="R11" s="2">
        <v>3</v>
      </c>
      <c r="S11" s="2">
        <v>3</v>
      </c>
      <c r="T11" s="2">
        <v>3</v>
      </c>
    </row>
    <row r="12" spans="1:20" x14ac:dyDescent="0.25">
      <c r="A12" s="2" t="s">
        <v>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25">
      <c r="A13" s="2" t="s">
        <v>37</v>
      </c>
      <c r="B13" s="2"/>
      <c r="C13" s="2">
        <v>1</v>
      </c>
      <c r="D13" s="2">
        <v>1</v>
      </c>
      <c r="E13" s="2">
        <v>1</v>
      </c>
      <c r="F13" s="2">
        <v>2</v>
      </c>
      <c r="G13" s="2">
        <v>2</v>
      </c>
      <c r="H13" s="2">
        <v>2</v>
      </c>
      <c r="I13" s="2">
        <v>3</v>
      </c>
      <c r="J13" s="2">
        <v>3</v>
      </c>
      <c r="K13" s="2">
        <v>3</v>
      </c>
      <c r="L13" s="2">
        <v>4</v>
      </c>
      <c r="M13" s="2">
        <v>5</v>
      </c>
      <c r="N13" s="2">
        <v>4</v>
      </c>
      <c r="O13" s="2">
        <v>8</v>
      </c>
      <c r="P13" s="2">
        <v>6</v>
      </c>
      <c r="Q13" s="2">
        <v>7</v>
      </c>
      <c r="R13" s="2">
        <v>7</v>
      </c>
      <c r="S13" s="2">
        <v>7</v>
      </c>
      <c r="T13" s="2">
        <v>8</v>
      </c>
    </row>
    <row r="14" spans="1:20" x14ac:dyDescent="0.25">
      <c r="A14" s="2" t="s">
        <v>38</v>
      </c>
      <c r="B14" s="2"/>
      <c r="C14" s="2"/>
      <c r="D14" s="2"/>
      <c r="E14" s="2"/>
      <c r="F14" s="2"/>
      <c r="G14" s="2"/>
      <c r="H14" s="2">
        <v>1</v>
      </c>
      <c r="I14" s="2"/>
      <c r="J14" s="2"/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</row>
    <row r="15" spans="1:20" x14ac:dyDescent="0.25">
      <c r="A15" s="2" t="s">
        <v>39</v>
      </c>
      <c r="B15" s="2"/>
      <c r="C15" s="2"/>
      <c r="D15" s="2"/>
      <c r="E15" s="2"/>
      <c r="F15" s="2"/>
      <c r="G15" s="2">
        <v>1</v>
      </c>
      <c r="H15" s="2"/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</row>
    <row r="16" spans="1:20" x14ac:dyDescent="0.25">
      <c r="A16" s="2" t="s">
        <v>40</v>
      </c>
      <c r="B16" s="2"/>
      <c r="C16" s="2"/>
      <c r="D16" s="2"/>
      <c r="E16" s="2"/>
      <c r="F16" s="2">
        <v>1</v>
      </c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41</v>
      </c>
      <c r="B17" s="2">
        <v>1</v>
      </c>
      <c r="C17" s="2">
        <v>1</v>
      </c>
      <c r="D17" s="2">
        <v>2</v>
      </c>
      <c r="E17" s="2">
        <v>2</v>
      </c>
      <c r="F17" s="2">
        <v>1</v>
      </c>
      <c r="G17" s="2"/>
      <c r="H17" s="2">
        <v>2</v>
      </c>
      <c r="I17" s="2">
        <v>1</v>
      </c>
      <c r="J17" s="2">
        <v>1</v>
      </c>
      <c r="K17" s="2">
        <v>2</v>
      </c>
      <c r="L17" s="2">
        <v>3</v>
      </c>
      <c r="M17" s="2">
        <v>6</v>
      </c>
      <c r="N17" s="2">
        <v>6</v>
      </c>
      <c r="O17" s="2">
        <v>6</v>
      </c>
      <c r="P17" s="2">
        <v>8</v>
      </c>
      <c r="Q17" s="2">
        <v>8</v>
      </c>
      <c r="R17" s="2">
        <v>6</v>
      </c>
      <c r="S17" s="2">
        <v>6</v>
      </c>
      <c r="T17" s="2">
        <v>5</v>
      </c>
    </row>
    <row r="18" spans="1:20" x14ac:dyDescent="0.25">
      <c r="A18" s="2" t="s">
        <v>42</v>
      </c>
      <c r="B18" s="2"/>
      <c r="C18" s="2"/>
      <c r="D18" s="2"/>
      <c r="E18" s="2"/>
      <c r="F18" s="2"/>
      <c r="G18" s="2"/>
      <c r="H18" s="2"/>
      <c r="I18" s="2"/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</row>
    <row r="19" spans="1:20" x14ac:dyDescent="0.25">
      <c r="A19" s="2" t="s">
        <v>43</v>
      </c>
      <c r="B19" s="2">
        <v>1</v>
      </c>
      <c r="C19" s="2">
        <v>1</v>
      </c>
      <c r="D19" s="2"/>
      <c r="E19" s="2"/>
      <c r="F19" s="2"/>
      <c r="G19" s="2"/>
      <c r="H19" s="2"/>
      <c r="I19" s="2"/>
      <c r="J19" s="2"/>
      <c r="K19" s="2"/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</row>
    <row r="20" spans="1:20" x14ac:dyDescent="0.25">
      <c r="A20" s="2" t="s">
        <v>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1</v>
      </c>
      <c r="S20" s="2">
        <v>1</v>
      </c>
      <c r="T20" s="2">
        <v>1</v>
      </c>
    </row>
    <row r="21" spans="1:20" x14ac:dyDescent="0.25">
      <c r="A21" s="2" t="s">
        <v>45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/>
      <c r="J21" s="2">
        <v>1</v>
      </c>
      <c r="K21" s="2">
        <v>1</v>
      </c>
      <c r="L21" s="2">
        <v>1</v>
      </c>
      <c r="M21" s="2"/>
      <c r="N21" s="2"/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</row>
    <row r="22" spans="1:20" x14ac:dyDescent="0.25">
      <c r="A22" s="2" t="s">
        <v>46</v>
      </c>
      <c r="B22" s="2">
        <f>SUM(B2:B21)</f>
        <v>12</v>
      </c>
      <c r="C22" s="2">
        <v>17</v>
      </c>
      <c r="D22" s="2">
        <v>11</v>
      </c>
      <c r="E22" s="2">
        <v>17</v>
      </c>
      <c r="F22" s="2">
        <v>22</v>
      </c>
      <c r="G22" s="2">
        <v>24</v>
      </c>
      <c r="H22" s="2">
        <v>25</v>
      </c>
      <c r="I22" s="2">
        <v>24</v>
      </c>
      <c r="J22" s="2">
        <v>30</v>
      </c>
      <c r="K22" s="2">
        <v>35</v>
      </c>
      <c r="L22" s="2">
        <v>40</v>
      </c>
      <c r="M22" s="2">
        <v>63</v>
      </c>
      <c r="N22" s="2">
        <v>62</v>
      </c>
      <c r="O22" s="2">
        <v>76</v>
      </c>
      <c r="P22" s="2">
        <v>86</v>
      </c>
      <c r="Q22" s="2">
        <v>103</v>
      </c>
      <c r="R22" s="2">
        <v>114</v>
      </c>
      <c r="S22" s="2">
        <v>132</v>
      </c>
      <c r="T22" s="2">
        <v>138</v>
      </c>
    </row>
    <row r="23" spans="1:20" s="2" customFormat="1" x14ac:dyDescent="0.25">
      <c r="A23" s="2" t="s">
        <v>50</v>
      </c>
      <c r="B23" s="2">
        <f>SUM(B2,B4,B13,B8)</f>
        <v>7</v>
      </c>
      <c r="C23" s="2">
        <f t="shared" ref="C23:T23" si="0">SUM(C2,C4,C13,C8)</f>
        <v>10</v>
      </c>
      <c r="D23" s="2">
        <f t="shared" si="0"/>
        <v>11</v>
      </c>
      <c r="E23" s="2">
        <f t="shared" si="0"/>
        <v>12</v>
      </c>
      <c r="F23" s="2">
        <f t="shared" si="0"/>
        <v>16</v>
      </c>
      <c r="G23" s="2">
        <f t="shared" si="0"/>
        <v>18</v>
      </c>
      <c r="H23" s="2">
        <f t="shared" si="0"/>
        <v>18</v>
      </c>
      <c r="I23" s="2">
        <f t="shared" si="0"/>
        <v>19</v>
      </c>
      <c r="J23" s="2">
        <f t="shared" si="0"/>
        <v>24</v>
      </c>
      <c r="K23" s="2">
        <f t="shared" si="0"/>
        <v>26</v>
      </c>
      <c r="L23" s="2">
        <f t="shared" si="0"/>
        <v>27</v>
      </c>
      <c r="M23" s="2">
        <f t="shared" si="0"/>
        <v>46</v>
      </c>
      <c r="N23" s="2">
        <f t="shared" si="0"/>
        <v>45</v>
      </c>
      <c r="O23" s="2">
        <f t="shared" si="0"/>
        <v>57</v>
      </c>
      <c r="P23" s="2">
        <f t="shared" si="0"/>
        <v>68</v>
      </c>
      <c r="Q23" s="2">
        <f t="shared" si="0"/>
        <v>82</v>
      </c>
      <c r="R23" s="2">
        <f t="shared" si="0"/>
        <v>94</v>
      </c>
      <c r="S23" s="2">
        <f t="shared" si="0"/>
        <v>111</v>
      </c>
      <c r="T23" s="2">
        <f t="shared" si="0"/>
        <v>117</v>
      </c>
    </row>
    <row r="24" spans="1:20" x14ac:dyDescent="0.25">
      <c r="A24" s="2" t="s">
        <v>49</v>
      </c>
    </row>
    <row r="25" spans="1:20" x14ac:dyDescent="0.25">
      <c r="A25" s="2" t="s">
        <v>87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t="s">
        <v>52</v>
      </c>
    </row>
    <row r="27" spans="1:20" x14ac:dyDescent="0.25">
      <c r="A27" s="2" t="s">
        <v>47</v>
      </c>
      <c r="B27" s="2">
        <v>129</v>
      </c>
      <c r="C27" s="2">
        <v>73</v>
      </c>
      <c r="D27" s="2">
        <v>58</v>
      </c>
      <c r="E27" s="2">
        <v>80</v>
      </c>
      <c r="F27" s="2">
        <v>86</v>
      </c>
      <c r="G27" s="2">
        <v>90</v>
      </c>
      <c r="H27" s="2">
        <v>74</v>
      </c>
      <c r="I27" s="2">
        <v>74</v>
      </c>
      <c r="J27" s="2">
        <v>104</v>
      </c>
      <c r="K27" s="2">
        <v>121</v>
      </c>
      <c r="L27" s="2">
        <v>160</v>
      </c>
      <c r="M27" s="2">
        <v>223</v>
      </c>
      <c r="N27" s="2">
        <v>308</v>
      </c>
      <c r="O27" s="2">
        <v>151</v>
      </c>
      <c r="P27" s="2">
        <v>252</v>
      </c>
      <c r="Q27" s="2">
        <v>356</v>
      </c>
      <c r="R27" s="2">
        <v>359</v>
      </c>
      <c r="S27" s="2">
        <v>444</v>
      </c>
      <c r="T27" s="2">
        <v>481</v>
      </c>
    </row>
    <row r="28" spans="1:20" x14ac:dyDescent="0.25">
      <c r="A28" t="s">
        <v>51</v>
      </c>
      <c r="B28" s="2">
        <v>13</v>
      </c>
      <c r="C28" s="2">
        <v>12</v>
      </c>
      <c r="D28" s="2">
        <v>6</v>
      </c>
      <c r="E28" s="2">
        <v>11</v>
      </c>
      <c r="F28" s="2">
        <v>15</v>
      </c>
      <c r="G28" s="2">
        <v>20</v>
      </c>
      <c r="H28" s="2">
        <v>15</v>
      </c>
      <c r="I28" s="2">
        <v>18</v>
      </c>
      <c r="J28" s="2">
        <v>34</v>
      </c>
      <c r="K28" s="2">
        <v>48</v>
      </c>
      <c r="L28" s="2">
        <v>64</v>
      </c>
      <c r="M28" s="2">
        <v>106</v>
      </c>
      <c r="N28" s="2">
        <v>163</v>
      </c>
      <c r="O28" s="2">
        <v>71</v>
      </c>
      <c r="P28" s="2">
        <v>133</v>
      </c>
      <c r="Q28" s="2">
        <v>200</v>
      </c>
      <c r="R28" s="2">
        <v>194</v>
      </c>
      <c r="S28" s="2">
        <v>218</v>
      </c>
      <c r="T28" s="2">
        <v>257</v>
      </c>
    </row>
    <row r="29" spans="1:20" x14ac:dyDescent="0.25">
      <c r="A29" s="2" t="s">
        <v>48</v>
      </c>
      <c r="B29" s="2">
        <v>423</v>
      </c>
      <c r="C29" s="2">
        <v>215</v>
      </c>
      <c r="D29" s="2">
        <v>200</v>
      </c>
      <c r="E29" s="2">
        <v>284</v>
      </c>
      <c r="F29" s="2">
        <v>304</v>
      </c>
      <c r="G29" s="2">
        <v>489</v>
      </c>
      <c r="H29" s="2">
        <v>418</v>
      </c>
      <c r="I29" s="2">
        <v>382</v>
      </c>
      <c r="J29" s="2">
        <v>510</v>
      </c>
      <c r="K29" s="2">
        <v>581</v>
      </c>
      <c r="L29" s="2">
        <v>641</v>
      </c>
      <c r="M29" s="2">
        <v>794</v>
      </c>
      <c r="N29" s="2">
        <v>957</v>
      </c>
      <c r="O29" s="2">
        <v>597</v>
      </c>
      <c r="P29" s="2">
        <v>767</v>
      </c>
      <c r="Q29" s="2">
        <v>931</v>
      </c>
      <c r="R29" s="2">
        <v>955</v>
      </c>
      <c r="S29" s="2">
        <v>1080</v>
      </c>
      <c r="T29" s="2">
        <v>1269</v>
      </c>
    </row>
    <row r="31" spans="1:20" x14ac:dyDescent="0.25">
      <c r="A31" s="2" t="s">
        <v>1</v>
      </c>
      <c r="B31" s="5">
        <v>1996</v>
      </c>
      <c r="C31" s="5">
        <v>1997</v>
      </c>
      <c r="D31" s="5">
        <v>1998</v>
      </c>
      <c r="E31" s="5">
        <v>1999</v>
      </c>
      <c r="F31" s="5">
        <v>2000</v>
      </c>
      <c r="G31" s="5">
        <v>2001</v>
      </c>
      <c r="H31" s="5">
        <v>2002</v>
      </c>
      <c r="I31" s="5">
        <v>2003</v>
      </c>
      <c r="J31" s="5">
        <v>2004</v>
      </c>
      <c r="K31" s="5">
        <v>2005</v>
      </c>
      <c r="L31" s="5">
        <v>2006</v>
      </c>
      <c r="M31" s="5">
        <v>2007</v>
      </c>
      <c r="N31" s="5">
        <v>2008</v>
      </c>
      <c r="O31" s="5">
        <v>2009</v>
      </c>
      <c r="P31" s="5">
        <v>2010</v>
      </c>
      <c r="Q31" s="5">
        <v>2011</v>
      </c>
      <c r="R31" s="5">
        <v>2012</v>
      </c>
      <c r="S31" s="5">
        <v>2013</v>
      </c>
      <c r="T31" s="5">
        <v>2014</v>
      </c>
    </row>
    <row r="32" spans="1:20" x14ac:dyDescent="0.25">
      <c r="A32" s="2" t="s">
        <v>84</v>
      </c>
      <c r="B32">
        <f>(B23/500)*100</f>
        <v>1.4000000000000001</v>
      </c>
      <c r="C32" s="2">
        <f t="shared" ref="C32:T32" si="1">(C23/500)*100</f>
        <v>2</v>
      </c>
      <c r="D32" s="2">
        <f t="shared" si="1"/>
        <v>2.1999999999999997</v>
      </c>
      <c r="E32" s="2">
        <f t="shared" si="1"/>
        <v>2.4</v>
      </c>
      <c r="F32" s="2">
        <f t="shared" si="1"/>
        <v>3.2</v>
      </c>
      <c r="G32" s="2">
        <f t="shared" si="1"/>
        <v>3.5999999999999996</v>
      </c>
      <c r="H32" s="2">
        <f t="shared" si="1"/>
        <v>3.5999999999999996</v>
      </c>
      <c r="I32" s="2">
        <f t="shared" si="1"/>
        <v>3.8</v>
      </c>
      <c r="J32" s="2">
        <f t="shared" si="1"/>
        <v>4.8</v>
      </c>
      <c r="K32" s="2">
        <f t="shared" si="1"/>
        <v>5.2</v>
      </c>
      <c r="L32" s="2">
        <f t="shared" si="1"/>
        <v>5.4</v>
      </c>
      <c r="M32" s="2">
        <f t="shared" si="1"/>
        <v>9.1999999999999993</v>
      </c>
      <c r="N32" s="2">
        <f t="shared" si="1"/>
        <v>9</v>
      </c>
      <c r="O32" s="2">
        <f t="shared" si="1"/>
        <v>11.4</v>
      </c>
      <c r="P32" s="2">
        <f t="shared" si="1"/>
        <v>13.600000000000001</v>
      </c>
      <c r="Q32" s="2">
        <f t="shared" si="1"/>
        <v>16.400000000000002</v>
      </c>
      <c r="R32" s="2">
        <f t="shared" si="1"/>
        <v>18.8</v>
      </c>
      <c r="S32" s="2">
        <f t="shared" si="1"/>
        <v>22.2</v>
      </c>
      <c r="T32" s="2">
        <f t="shared" si="1"/>
        <v>23.400000000000002</v>
      </c>
    </row>
    <row r="33" spans="1:20" x14ac:dyDescent="0.25">
      <c r="A33" s="2" t="s">
        <v>85</v>
      </c>
      <c r="B33" s="4">
        <f>(B28/B29)*100</f>
        <v>3.0732860520094563</v>
      </c>
      <c r="C33" s="4">
        <f t="shared" ref="C33:T33" si="2">(C28/C29)*100</f>
        <v>5.5813953488372094</v>
      </c>
      <c r="D33" s="4">
        <f t="shared" si="2"/>
        <v>3</v>
      </c>
      <c r="E33" s="4">
        <f t="shared" si="2"/>
        <v>3.873239436619718</v>
      </c>
      <c r="F33" s="4">
        <f t="shared" si="2"/>
        <v>4.9342105263157894</v>
      </c>
      <c r="G33" s="4">
        <f t="shared" si="2"/>
        <v>4.0899795501022496</v>
      </c>
      <c r="H33" s="4">
        <f t="shared" si="2"/>
        <v>3.5885167464114831</v>
      </c>
      <c r="I33" s="4">
        <f t="shared" si="2"/>
        <v>4.7120418848167542</v>
      </c>
      <c r="J33" s="4">
        <f t="shared" si="2"/>
        <v>6.666666666666667</v>
      </c>
      <c r="K33" s="4">
        <f t="shared" si="2"/>
        <v>8.2616179001721175</v>
      </c>
      <c r="L33" s="4">
        <f t="shared" si="2"/>
        <v>9.9843993759750393</v>
      </c>
      <c r="M33" s="4">
        <f t="shared" si="2"/>
        <v>13.350125944584383</v>
      </c>
      <c r="N33" s="4">
        <f t="shared" si="2"/>
        <v>17.032392894461861</v>
      </c>
      <c r="O33" s="4">
        <f t="shared" si="2"/>
        <v>11.892797319932999</v>
      </c>
      <c r="P33" s="4">
        <f t="shared" si="2"/>
        <v>17.340286831812254</v>
      </c>
      <c r="Q33" s="4">
        <f t="shared" si="2"/>
        <v>21.482277121374864</v>
      </c>
      <c r="R33" s="4">
        <f t="shared" si="2"/>
        <v>20.31413612565445</v>
      </c>
      <c r="S33" s="4">
        <f t="shared" si="2"/>
        <v>20.185185185185187</v>
      </c>
      <c r="T33" s="4">
        <f t="shared" si="2"/>
        <v>20.252167060677699</v>
      </c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A12" sqref="A12"/>
    </sheetView>
  </sheetViews>
  <sheetFormatPr defaultRowHeight="15" x14ac:dyDescent="0.25"/>
  <sheetData>
    <row r="1" spans="1:64" x14ac:dyDescent="0.25">
      <c r="A1" t="s">
        <v>515</v>
      </c>
    </row>
    <row r="2" spans="1:64" s="52" customFormat="1" ht="15" customHeight="1" x14ac:dyDescent="0.2">
      <c r="B2" s="52">
        <v>1840</v>
      </c>
      <c r="C2" s="52">
        <v>1850</v>
      </c>
      <c r="D2" s="52">
        <v>1860</v>
      </c>
      <c r="E2" s="52">
        <v>1870</v>
      </c>
      <c r="F2" s="52">
        <v>1871</v>
      </c>
      <c r="G2" s="52">
        <v>1872</v>
      </c>
      <c r="H2" s="52">
        <v>1873</v>
      </c>
      <c r="I2" s="52">
        <v>1874</v>
      </c>
      <c r="J2" s="52">
        <v>1875</v>
      </c>
      <c r="K2" s="52">
        <v>1876</v>
      </c>
      <c r="L2" s="52">
        <v>1877</v>
      </c>
      <c r="M2" s="52">
        <v>1878</v>
      </c>
      <c r="N2" s="52">
        <v>1879</v>
      </c>
      <c r="O2" s="52">
        <v>1880</v>
      </c>
      <c r="P2" s="52">
        <v>1881</v>
      </c>
      <c r="Q2" s="52">
        <v>1882</v>
      </c>
      <c r="R2" s="52">
        <v>1883</v>
      </c>
      <c r="S2" s="52">
        <v>1884</v>
      </c>
      <c r="T2" s="52">
        <v>1885</v>
      </c>
      <c r="U2" s="52">
        <v>1886</v>
      </c>
      <c r="V2" s="52">
        <v>1887</v>
      </c>
      <c r="W2" s="52">
        <v>1888</v>
      </c>
      <c r="X2" s="52">
        <v>1889</v>
      </c>
      <c r="Y2" s="52">
        <v>1890</v>
      </c>
      <c r="Z2" s="52">
        <v>1891</v>
      </c>
      <c r="AA2" s="52">
        <v>1892</v>
      </c>
      <c r="AB2" s="52">
        <v>1893</v>
      </c>
      <c r="AC2" s="52">
        <v>1894</v>
      </c>
      <c r="AD2" s="52">
        <v>1895</v>
      </c>
      <c r="AE2" s="52">
        <v>1896</v>
      </c>
      <c r="AF2" s="52">
        <v>1897</v>
      </c>
      <c r="AG2" s="52">
        <v>1898</v>
      </c>
      <c r="AH2" s="52">
        <v>1899</v>
      </c>
      <c r="AI2" s="52">
        <v>1900</v>
      </c>
      <c r="AJ2" s="52">
        <v>1901</v>
      </c>
      <c r="AK2" s="52">
        <v>1902</v>
      </c>
      <c r="AL2" s="52">
        <v>1903</v>
      </c>
      <c r="AM2" s="52">
        <v>1904</v>
      </c>
      <c r="AN2" s="52">
        <v>1905</v>
      </c>
      <c r="AO2" s="52">
        <v>1906</v>
      </c>
      <c r="AP2" s="52">
        <v>1907</v>
      </c>
      <c r="AQ2" s="52">
        <v>1908</v>
      </c>
      <c r="AR2" s="52">
        <v>1909</v>
      </c>
      <c r="AS2" s="52">
        <v>1910</v>
      </c>
      <c r="AT2" s="52">
        <v>1911</v>
      </c>
      <c r="AU2" s="52">
        <v>1912</v>
      </c>
      <c r="AV2" s="52">
        <v>1913</v>
      </c>
      <c r="AW2" s="52">
        <v>1914</v>
      </c>
      <c r="AX2" s="52">
        <v>1915</v>
      </c>
      <c r="AY2" s="52">
        <v>1916</v>
      </c>
      <c r="AZ2" s="52">
        <v>1917</v>
      </c>
      <c r="BA2" s="52">
        <v>1918</v>
      </c>
      <c r="BB2" s="52">
        <v>1919</v>
      </c>
      <c r="BC2" s="52">
        <v>1920</v>
      </c>
      <c r="BD2" s="52">
        <v>1921</v>
      </c>
      <c r="BE2" s="52">
        <v>1922</v>
      </c>
      <c r="BF2" s="52">
        <v>1923</v>
      </c>
      <c r="BG2" s="52">
        <v>1924</v>
      </c>
      <c r="BH2" s="52">
        <v>1925</v>
      </c>
      <c r="BI2" s="52">
        <v>1926</v>
      </c>
      <c r="BJ2" s="52">
        <v>1927</v>
      </c>
      <c r="BK2" s="52">
        <v>1928</v>
      </c>
      <c r="BL2" s="52">
        <v>1929</v>
      </c>
    </row>
    <row r="3" spans="1:64" s="51" customFormat="1" x14ac:dyDescent="0.25">
      <c r="A3" s="49" t="s">
        <v>516</v>
      </c>
      <c r="B3" s="50">
        <v>1587.6157032127462</v>
      </c>
      <c r="C3" s="50">
        <v>1805.9164312563723</v>
      </c>
      <c r="D3" s="50">
        <v>2178.0274593462959</v>
      </c>
      <c r="E3" s="50">
        <v>2444.6436654277486</v>
      </c>
      <c r="F3" s="50">
        <v>2502.846853861502</v>
      </c>
      <c r="G3" s="50">
        <v>2540.9388646288212</v>
      </c>
      <c r="H3" s="50">
        <v>2604.2525594107565</v>
      </c>
      <c r="I3" s="50">
        <v>2527.2550438794897</v>
      </c>
      <c r="J3" s="50">
        <v>2598.5854790584594</v>
      </c>
      <c r="K3" s="50">
        <v>2570.3545271890594</v>
      </c>
      <c r="L3" s="50">
        <v>2595.3935552033809</v>
      </c>
      <c r="M3" s="50">
        <v>2645.9617054712376</v>
      </c>
      <c r="N3" s="50">
        <v>2909.4331983805669</v>
      </c>
      <c r="O3" s="50">
        <v>3183.9549724523363</v>
      </c>
      <c r="P3" s="50">
        <v>3215.4494327735151</v>
      </c>
      <c r="Q3" s="50">
        <v>3337.9599072170781</v>
      </c>
      <c r="R3" s="50">
        <v>3338.5870265692033</v>
      </c>
      <c r="S3" s="50">
        <v>3320.2806007734507</v>
      </c>
      <c r="T3" s="50">
        <v>3269.9590358480282</v>
      </c>
      <c r="U3" s="50">
        <v>3294.0650574238362</v>
      </c>
      <c r="V3" s="50">
        <v>3368.2546090701117</v>
      </c>
      <c r="W3" s="50">
        <v>3281.6637028255286</v>
      </c>
      <c r="X3" s="50">
        <v>3413.28044375645</v>
      </c>
      <c r="Y3" s="50">
        <v>3391.898281254937</v>
      </c>
      <c r="Z3" s="50">
        <v>3467.2636507150369</v>
      </c>
      <c r="AA3" s="50">
        <v>3727.9955856921815</v>
      </c>
      <c r="AB3" s="50">
        <v>3478.4119825675657</v>
      </c>
      <c r="AC3" s="50">
        <v>3313.7995798135421</v>
      </c>
      <c r="AD3" s="50">
        <v>3644.2203547551221</v>
      </c>
      <c r="AE3" s="50">
        <v>3504.4280715560494</v>
      </c>
      <c r="AF3" s="50">
        <v>3769.4832967669827</v>
      </c>
      <c r="AG3" s="50">
        <v>3779.691749908513</v>
      </c>
      <c r="AH3" s="50">
        <v>4051.3670612989567</v>
      </c>
      <c r="AI3" s="50">
        <v>4090.7872916966658</v>
      </c>
      <c r="AJ3" s="50">
        <v>4463.8631881676256</v>
      </c>
      <c r="AK3" s="50">
        <v>4420.6301450880228</v>
      </c>
      <c r="AL3" s="50">
        <v>4550.8943740271288</v>
      </c>
      <c r="AM3" s="50">
        <v>4409.5320240043638</v>
      </c>
      <c r="AN3" s="50">
        <v>4642.1638917608461</v>
      </c>
      <c r="AO3" s="50">
        <v>5079.124239244491</v>
      </c>
      <c r="AP3" s="50">
        <v>5064.8904269570303</v>
      </c>
      <c r="AQ3" s="50">
        <v>4560.6159676604348</v>
      </c>
      <c r="AR3" s="50">
        <v>5017.4959876713074</v>
      </c>
      <c r="AS3" s="50">
        <v>4963.7357034290217</v>
      </c>
      <c r="AT3" s="50">
        <v>5045.6839038988055</v>
      </c>
      <c r="AU3" s="50">
        <v>5200.6984734020871</v>
      </c>
      <c r="AV3" s="50">
        <v>5300.7294633526626</v>
      </c>
      <c r="AW3" s="50">
        <v>4799.2011356213252</v>
      </c>
      <c r="AX3" s="50">
        <v>4864.1926174696109</v>
      </c>
      <c r="AY3" s="50">
        <v>5458.6928998476023</v>
      </c>
      <c r="AZ3" s="50">
        <v>5247.7368735370892</v>
      </c>
      <c r="BA3" s="50">
        <v>5658.9843937575033</v>
      </c>
      <c r="BB3" s="50">
        <v>5680.4064926568881</v>
      </c>
      <c r="BC3" s="50">
        <v>5552.3273640778061</v>
      </c>
      <c r="BD3" s="50">
        <v>5322.7335909107596</v>
      </c>
      <c r="BE3" s="50">
        <v>5539.843678722711</v>
      </c>
      <c r="BF3" s="50">
        <v>6164.1990354756335</v>
      </c>
      <c r="BG3" s="50">
        <v>6232.5506730215266</v>
      </c>
      <c r="BH3" s="50">
        <v>6282.4188710398676</v>
      </c>
      <c r="BI3" s="50">
        <v>6602.4422138693508</v>
      </c>
      <c r="BJ3" s="50">
        <v>6576.4989456243411</v>
      </c>
      <c r="BK3" s="50">
        <v>6569.345446429309</v>
      </c>
      <c r="BL3" s="50">
        <v>6898.7221563254125</v>
      </c>
    </row>
    <row r="6" spans="1:64" x14ac:dyDescent="0.25">
      <c r="B6" s="52">
        <v>1996</v>
      </c>
      <c r="C6" s="52">
        <v>1997</v>
      </c>
      <c r="D6" s="52">
        <v>1998</v>
      </c>
      <c r="E6" s="52">
        <v>1999</v>
      </c>
      <c r="F6" s="52">
        <v>2000</v>
      </c>
      <c r="G6" s="52">
        <v>2001</v>
      </c>
      <c r="H6" s="52">
        <v>2002</v>
      </c>
      <c r="I6" s="52">
        <v>2003</v>
      </c>
      <c r="J6" s="52">
        <v>2004</v>
      </c>
      <c r="K6" s="52">
        <v>2005</v>
      </c>
      <c r="L6" s="52">
        <v>2006</v>
      </c>
      <c r="M6" s="52">
        <v>2007</v>
      </c>
      <c r="N6" s="52">
        <v>2008</v>
      </c>
    </row>
    <row r="7" spans="1:64" x14ac:dyDescent="0.25">
      <c r="A7" t="s">
        <v>518</v>
      </c>
      <c r="B7" s="50">
        <v>4644.9870445475153</v>
      </c>
      <c r="C7" s="50">
        <v>4717.8103224259576</v>
      </c>
      <c r="D7" s="50">
        <v>4475.4437288809513</v>
      </c>
      <c r="E7" s="50">
        <v>4776.7699439878206</v>
      </c>
      <c r="F7" s="50">
        <v>5277.440292176012</v>
      </c>
      <c r="G7" s="50">
        <v>5573.9446660296253</v>
      </c>
      <c r="H7" s="50">
        <v>5869.1675587991931</v>
      </c>
      <c r="I7" s="50">
        <v>6334.929083437085</v>
      </c>
      <c r="J7" s="50">
        <v>6828.9491104963527</v>
      </c>
      <c r="K7" s="50">
        <v>7303.2022188603123</v>
      </c>
      <c r="L7" s="50">
        <v>7904.6941978897585</v>
      </c>
      <c r="M7" s="50">
        <v>8586.7390966062612</v>
      </c>
      <c r="N7" s="50">
        <v>9111.164020411934</v>
      </c>
    </row>
    <row r="8" spans="1:64" x14ac:dyDescent="0.25">
      <c r="A8" t="s">
        <v>26</v>
      </c>
      <c r="B8" s="50">
        <v>5365.9068193586454</v>
      </c>
      <c r="C8" s="50">
        <v>5485.4926796292675</v>
      </c>
      <c r="D8" s="50">
        <v>5414.2090291528675</v>
      </c>
      <c r="E8" s="50">
        <v>5377.0228585898121</v>
      </c>
      <c r="F8" s="50">
        <v>5532.2368421052633</v>
      </c>
      <c r="G8" s="50">
        <v>5524.6659585173584</v>
      </c>
      <c r="H8" s="50">
        <v>5552.3432073994863</v>
      </c>
      <c r="I8" s="50">
        <v>5535.850184822787</v>
      </c>
      <c r="J8" s="50">
        <v>5772.0455361978456</v>
      </c>
      <c r="K8" s="50">
        <v>5877.8261628737573</v>
      </c>
      <c r="L8" s="50">
        <v>6033.8906037008601</v>
      </c>
      <c r="M8" s="50">
        <v>6195.9581062196075</v>
      </c>
      <c r="N8" s="50">
        <v>6428.9483200317809</v>
      </c>
    </row>
    <row r="9" spans="1:64" x14ac:dyDescent="0.25">
      <c r="A9" t="s">
        <v>28</v>
      </c>
      <c r="B9" s="53">
        <v>2891.9888300275143</v>
      </c>
      <c r="C9" s="53">
        <v>3013.3504054630812</v>
      </c>
      <c r="D9" s="53">
        <v>2993.1936856598777</v>
      </c>
      <c r="E9" s="53">
        <v>3162.233832374764</v>
      </c>
      <c r="F9" s="53">
        <v>3420.8657223526802</v>
      </c>
      <c r="G9" s="53">
        <v>3758.9314777686045</v>
      </c>
      <c r="H9" s="53">
        <v>4197.1454233052173</v>
      </c>
      <c r="I9" s="53">
        <v>4802.8430611611293</v>
      </c>
      <c r="J9" s="53">
        <v>5168.7086009683089</v>
      </c>
      <c r="K9" s="53">
        <v>5575.3727794311662</v>
      </c>
      <c r="L9" s="53">
        <v>6047.5622034751568</v>
      </c>
      <c r="M9" s="53">
        <v>6303.0241637168647</v>
      </c>
      <c r="N9" s="53">
        <v>6724.779700268572</v>
      </c>
    </row>
    <row r="10" spans="1:64" x14ac:dyDescent="0.25">
      <c r="A10" t="s">
        <v>32</v>
      </c>
      <c r="B10" s="53">
        <v>1644.8017100820377</v>
      </c>
      <c r="C10" s="53">
        <v>1692.5874681282246</v>
      </c>
      <c r="D10" s="53">
        <v>1770.5594472699358</v>
      </c>
      <c r="E10" s="53">
        <v>1844.8853850621961</v>
      </c>
      <c r="F10" s="53">
        <v>1891.7245280463369</v>
      </c>
      <c r="G10" s="53">
        <v>1966.2552704735083</v>
      </c>
      <c r="H10" s="53">
        <v>2000.9185421437717</v>
      </c>
      <c r="I10" s="53">
        <v>2134.4278603201501</v>
      </c>
      <c r="J10" s="53">
        <v>2278.2085845318984</v>
      </c>
      <c r="K10" s="53">
        <v>2422.9852326752093</v>
      </c>
      <c r="L10" s="53">
        <v>2617.0004155745096</v>
      </c>
      <c r="M10" s="53">
        <v>2817.0021931804304</v>
      </c>
      <c r="N10" s="53">
        <v>2974.9084491583594</v>
      </c>
    </row>
    <row r="11" spans="1:64" x14ac:dyDescent="0.25">
      <c r="A11" t="s">
        <v>40</v>
      </c>
      <c r="B11" s="53">
        <v>3751.9548027795227</v>
      </c>
      <c r="C11" s="53">
        <v>3800.9733532821424</v>
      </c>
      <c r="D11" s="53">
        <v>3777.223217073029</v>
      </c>
      <c r="E11" s="53">
        <v>3807.6621370861685</v>
      </c>
      <c r="F11" s="53">
        <v>3890.1255718021916</v>
      </c>
      <c r="G11" s="53">
        <v>3950.2622146222548</v>
      </c>
      <c r="H11" s="53">
        <v>4048.0107267509638</v>
      </c>
      <c r="I11" s="53">
        <v>4129.6099056006342</v>
      </c>
      <c r="J11" s="53">
        <v>4156.0937409172557</v>
      </c>
      <c r="K11" s="53">
        <v>4315.8619044653606</v>
      </c>
      <c r="L11" s="53">
        <v>4502.6601506595553</v>
      </c>
      <c r="M11" s="53">
        <v>4689.0935085647316</v>
      </c>
      <c r="N11" s="53">
        <v>4793.2717207136002</v>
      </c>
    </row>
    <row r="12" spans="1:64" ht="15.75" x14ac:dyDescent="0.25">
      <c r="A12" s="47" t="s">
        <v>517</v>
      </c>
    </row>
    <row r="14" spans="1:64" x14ac:dyDescent="0.25">
      <c r="A14">
        <v>4.0999999999999996</v>
      </c>
    </row>
    <row r="31" spans="1:1" x14ac:dyDescent="0.25">
      <c r="A31">
        <v>4.2</v>
      </c>
    </row>
    <row r="33" spans="1:20" x14ac:dyDescent="0.25">
      <c r="B33" t="s">
        <v>519</v>
      </c>
      <c r="C33" t="s">
        <v>520</v>
      </c>
      <c r="D33" s="45" t="s">
        <v>521</v>
      </c>
      <c r="E33" s="45" t="s">
        <v>522</v>
      </c>
      <c r="F33" s="45" t="s">
        <v>523</v>
      </c>
      <c r="G33" s="45" t="s">
        <v>524</v>
      </c>
      <c r="H33" s="45" t="s">
        <v>525</v>
      </c>
      <c r="I33" s="45" t="s">
        <v>526</v>
      </c>
      <c r="J33" s="45" t="s">
        <v>527</v>
      </c>
      <c r="K33" s="45" t="s">
        <v>528</v>
      </c>
      <c r="L33" s="45" t="s">
        <v>529</v>
      </c>
      <c r="M33" s="45" t="s">
        <v>530</v>
      </c>
      <c r="N33" s="45" t="s">
        <v>531</v>
      </c>
      <c r="O33" s="45" t="s">
        <v>532</v>
      </c>
      <c r="P33" s="45" t="s">
        <v>533</v>
      </c>
      <c r="Q33" s="45" t="s">
        <v>534</v>
      </c>
      <c r="R33" s="45" t="s">
        <v>535</v>
      </c>
      <c r="S33" s="45" t="s">
        <v>536</v>
      </c>
      <c r="T33" s="45" t="s">
        <v>538</v>
      </c>
    </row>
    <row r="34" spans="1:20" x14ac:dyDescent="0.25">
      <c r="A34" s="45" t="s">
        <v>28</v>
      </c>
      <c r="B34" s="53">
        <v>1870.9302888956424</v>
      </c>
      <c r="C34" s="53">
        <v>1967.1822589895548</v>
      </c>
      <c r="D34" s="53">
        <v>2132.1759358610093</v>
      </c>
      <c r="E34" s="53">
        <v>2311.8224092868541</v>
      </c>
      <c r="F34" s="53">
        <v>2514.6601668855169</v>
      </c>
      <c r="G34" s="53">
        <v>2863.4848176751557</v>
      </c>
      <c r="H34" s="53">
        <v>2891.9888300275143</v>
      </c>
      <c r="I34" s="53">
        <v>3013.3504054630812</v>
      </c>
      <c r="J34" s="53">
        <v>2993.1936856598777</v>
      </c>
      <c r="K34" s="53">
        <v>3162.233832374764</v>
      </c>
      <c r="L34" s="53">
        <v>3420.8657223526802</v>
      </c>
      <c r="M34" s="53">
        <v>3758.9314777686045</v>
      </c>
      <c r="N34" s="53">
        <v>4197.1454233052173</v>
      </c>
      <c r="O34" s="53">
        <v>4802.8430611611293</v>
      </c>
      <c r="P34" s="53">
        <v>5168.7086009683089</v>
      </c>
      <c r="Q34" s="53">
        <v>5575.3727794311662</v>
      </c>
      <c r="R34" s="53">
        <v>6047.5622034751568</v>
      </c>
      <c r="S34" s="53">
        <v>6303.0241637168647</v>
      </c>
      <c r="T34" s="53">
        <v>6724.779700268572</v>
      </c>
    </row>
    <row r="35" spans="1:20" x14ac:dyDescent="0.25">
      <c r="A35" t="s">
        <v>537</v>
      </c>
      <c r="B35" s="50">
        <v>3391.898281254937</v>
      </c>
      <c r="C35" s="50">
        <v>3467.2636507150369</v>
      </c>
      <c r="D35" s="50">
        <v>3727.9955856921815</v>
      </c>
      <c r="E35" s="50">
        <v>3478.4119825675657</v>
      </c>
      <c r="F35" s="50">
        <v>3313.7995798135421</v>
      </c>
      <c r="G35" s="50">
        <v>3644.2203547551221</v>
      </c>
      <c r="H35" s="50">
        <v>3504.4280715560494</v>
      </c>
      <c r="I35" s="50">
        <v>3769.4832967669827</v>
      </c>
      <c r="J35" s="50">
        <v>3779.691749908513</v>
      </c>
      <c r="K35" s="50">
        <v>4051.3670612989567</v>
      </c>
      <c r="L35" s="50">
        <v>4090.7872916966658</v>
      </c>
      <c r="M35" s="50">
        <v>4463.8631881676256</v>
      </c>
      <c r="N35" s="50">
        <v>4420.6301450880228</v>
      </c>
      <c r="O35" s="50">
        <v>4550.8943740271288</v>
      </c>
      <c r="P35" s="50">
        <v>4409.5320240043638</v>
      </c>
      <c r="Q35" s="50">
        <v>4642.1638917608461</v>
      </c>
      <c r="R35" s="50">
        <v>5079.124239244491</v>
      </c>
      <c r="S35" s="50">
        <v>5064.8904269570303</v>
      </c>
      <c r="T35" s="50">
        <v>4560.6159676604348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2" workbookViewId="0">
      <selection activeCell="P35" sqref="P35"/>
    </sheetView>
  </sheetViews>
  <sheetFormatPr defaultRowHeight="15" x14ac:dyDescent="0.25"/>
  <sheetData>
    <row r="1" spans="1:10" s="8" customFormat="1" x14ac:dyDescent="0.25">
      <c r="A1" s="8" t="s">
        <v>422</v>
      </c>
    </row>
    <row r="2" spans="1:10" x14ac:dyDescent="0.25">
      <c r="A2" s="27" t="s">
        <v>163</v>
      </c>
      <c r="B2" s="28" t="s">
        <v>334</v>
      </c>
      <c r="C2" s="28" t="s">
        <v>335</v>
      </c>
      <c r="D2" s="28" t="s">
        <v>336</v>
      </c>
      <c r="E2" s="28" t="s">
        <v>337</v>
      </c>
      <c r="F2" s="28" t="s">
        <v>338</v>
      </c>
      <c r="G2" s="28" t="s">
        <v>339</v>
      </c>
      <c r="H2" s="28" t="s">
        <v>340</v>
      </c>
      <c r="I2" s="28" t="s">
        <v>341</v>
      </c>
      <c r="J2" s="28" t="s">
        <v>342</v>
      </c>
    </row>
    <row r="3" spans="1:10" x14ac:dyDescent="0.25">
      <c r="A3" s="29" t="s">
        <v>343</v>
      </c>
      <c r="B3" s="30" t="s">
        <v>344</v>
      </c>
      <c r="C3" s="30" t="s">
        <v>345</v>
      </c>
      <c r="D3" s="30" t="s">
        <v>346</v>
      </c>
      <c r="E3" s="30" t="s">
        <v>347</v>
      </c>
      <c r="F3" s="30" t="s">
        <v>348</v>
      </c>
      <c r="G3" s="30" t="s">
        <v>349</v>
      </c>
      <c r="H3" s="30" t="s">
        <v>350</v>
      </c>
      <c r="I3" s="30" t="s">
        <v>351</v>
      </c>
      <c r="J3" s="30" t="s">
        <v>352</v>
      </c>
    </row>
    <row r="4" spans="1:10" x14ac:dyDescent="0.25">
      <c r="A4" s="27" t="s">
        <v>163</v>
      </c>
      <c r="B4" s="28" t="s">
        <v>163</v>
      </c>
      <c r="C4" s="28" t="s">
        <v>163</v>
      </c>
      <c r="D4" s="28" t="s">
        <v>163</v>
      </c>
      <c r="E4" s="28" t="s">
        <v>163</v>
      </c>
      <c r="F4" s="28" t="s">
        <v>163</v>
      </c>
      <c r="G4" s="28" t="s">
        <v>163</v>
      </c>
      <c r="H4" s="28" t="s">
        <v>163</v>
      </c>
      <c r="I4" s="28" t="s">
        <v>163</v>
      </c>
      <c r="J4" s="28" t="s">
        <v>163</v>
      </c>
    </row>
    <row r="5" spans="1:10" x14ac:dyDescent="0.25">
      <c r="A5" s="25" t="s">
        <v>424</v>
      </c>
      <c r="B5" s="30" t="s">
        <v>353</v>
      </c>
      <c r="C5" s="30" t="s">
        <v>354</v>
      </c>
      <c r="D5" s="30" t="s">
        <v>355</v>
      </c>
      <c r="E5" s="30" t="s">
        <v>356</v>
      </c>
      <c r="F5" s="30" t="s">
        <v>357</v>
      </c>
      <c r="G5" s="30" t="s">
        <v>358</v>
      </c>
      <c r="H5" s="30" t="s">
        <v>359</v>
      </c>
      <c r="I5" s="30" t="s">
        <v>360</v>
      </c>
      <c r="J5" s="30" t="s">
        <v>361</v>
      </c>
    </row>
    <row r="6" spans="1:10" x14ac:dyDescent="0.25">
      <c r="A6" s="29" t="s">
        <v>163</v>
      </c>
      <c r="B6" s="30" t="s">
        <v>362</v>
      </c>
      <c r="C6" s="30" t="s">
        <v>363</v>
      </c>
      <c r="D6" s="30" t="s">
        <v>364</v>
      </c>
      <c r="E6" s="30" t="s">
        <v>365</v>
      </c>
      <c r="F6" s="30" t="s">
        <v>366</v>
      </c>
      <c r="G6" s="30" t="s">
        <v>367</v>
      </c>
      <c r="H6" s="30" t="s">
        <v>368</v>
      </c>
      <c r="I6" s="30" t="s">
        <v>369</v>
      </c>
      <c r="J6" s="30" t="s">
        <v>370</v>
      </c>
    </row>
    <row r="7" spans="1:10" x14ac:dyDescent="0.25">
      <c r="A7" s="25" t="s">
        <v>425</v>
      </c>
      <c r="B7" s="30" t="s">
        <v>371</v>
      </c>
      <c r="C7" s="30" t="s">
        <v>372</v>
      </c>
      <c r="D7" s="30" t="s">
        <v>373</v>
      </c>
      <c r="E7" s="30" t="s">
        <v>374</v>
      </c>
      <c r="F7" s="30" t="s">
        <v>375</v>
      </c>
      <c r="G7" s="30" t="s">
        <v>376</v>
      </c>
      <c r="H7" s="30" t="s">
        <v>377</v>
      </c>
      <c r="I7" s="30" t="s">
        <v>378</v>
      </c>
      <c r="J7" s="30" t="s">
        <v>379</v>
      </c>
    </row>
    <row r="8" spans="1:10" x14ac:dyDescent="0.25">
      <c r="A8" s="29" t="s">
        <v>163</v>
      </c>
      <c r="B8" s="30" t="s">
        <v>380</v>
      </c>
      <c r="C8" s="30" t="s">
        <v>381</v>
      </c>
      <c r="D8" s="30" t="s">
        <v>382</v>
      </c>
      <c r="E8" s="30" t="s">
        <v>383</v>
      </c>
      <c r="F8" s="30" t="s">
        <v>384</v>
      </c>
      <c r="G8" s="30" t="s">
        <v>385</v>
      </c>
      <c r="H8" s="30" t="s">
        <v>386</v>
      </c>
      <c r="I8" s="30" t="s">
        <v>387</v>
      </c>
      <c r="J8" s="30" t="s">
        <v>388</v>
      </c>
    </row>
    <row r="9" spans="1:10" x14ac:dyDescent="0.25">
      <c r="A9" s="29" t="s">
        <v>389</v>
      </c>
      <c r="B9" s="30" t="s">
        <v>390</v>
      </c>
      <c r="C9" s="30" t="s">
        <v>391</v>
      </c>
      <c r="D9" s="30" t="s">
        <v>392</v>
      </c>
      <c r="E9" s="30" t="s">
        <v>393</v>
      </c>
      <c r="F9" s="30" t="s">
        <v>394</v>
      </c>
      <c r="G9" s="30" t="s">
        <v>395</v>
      </c>
      <c r="H9" s="30" t="s">
        <v>396</v>
      </c>
      <c r="I9" s="30" t="s">
        <v>397</v>
      </c>
      <c r="J9" s="30" t="s">
        <v>398</v>
      </c>
    </row>
    <row r="10" spans="1:10" x14ac:dyDescent="0.25">
      <c r="A10" s="29" t="s">
        <v>163</v>
      </c>
      <c r="B10" s="30" t="s">
        <v>399</v>
      </c>
      <c r="C10" s="30" t="s">
        <v>400</v>
      </c>
      <c r="D10" s="30" t="s">
        <v>401</v>
      </c>
      <c r="E10" s="30" t="s">
        <v>402</v>
      </c>
      <c r="F10" s="30" t="s">
        <v>403</v>
      </c>
      <c r="G10" s="30" t="s">
        <v>404</v>
      </c>
      <c r="H10" s="30" t="s">
        <v>405</v>
      </c>
      <c r="I10" s="30" t="s">
        <v>406</v>
      </c>
      <c r="J10" s="30" t="s">
        <v>407</v>
      </c>
    </row>
    <row r="11" spans="1:10" x14ac:dyDescent="0.25">
      <c r="A11" s="29" t="s">
        <v>163</v>
      </c>
      <c r="B11" s="30" t="s">
        <v>163</v>
      </c>
      <c r="C11" s="30" t="s">
        <v>163</v>
      </c>
      <c r="D11" s="30" t="s">
        <v>163</v>
      </c>
      <c r="E11" s="30" t="s">
        <v>163</v>
      </c>
      <c r="F11" s="30" t="s">
        <v>163</v>
      </c>
      <c r="G11" s="30" t="s">
        <v>163</v>
      </c>
      <c r="H11" s="30" t="s">
        <v>163</v>
      </c>
      <c r="I11" s="30" t="s">
        <v>163</v>
      </c>
      <c r="J11" s="30" t="s">
        <v>163</v>
      </c>
    </row>
    <row r="12" spans="1:10" x14ac:dyDescent="0.25">
      <c r="A12" s="29" t="s">
        <v>160</v>
      </c>
      <c r="B12" s="30" t="s">
        <v>408</v>
      </c>
      <c r="C12" s="30" t="s">
        <v>408</v>
      </c>
      <c r="D12" s="30" t="s">
        <v>408</v>
      </c>
      <c r="E12" s="30" t="s">
        <v>409</v>
      </c>
      <c r="F12" s="30" t="s">
        <v>409</v>
      </c>
      <c r="G12" s="30" t="s">
        <v>409</v>
      </c>
      <c r="H12" s="30" t="s">
        <v>410</v>
      </c>
      <c r="I12" s="30" t="s">
        <v>410</v>
      </c>
      <c r="J12" s="30" t="s">
        <v>410</v>
      </c>
    </row>
    <row r="13" spans="1:10" x14ac:dyDescent="0.25">
      <c r="A13" s="31" t="s">
        <v>161</v>
      </c>
      <c r="B13" s="32" t="s">
        <v>411</v>
      </c>
      <c r="C13" s="32" t="s">
        <v>412</v>
      </c>
      <c r="D13" s="32" t="s">
        <v>413</v>
      </c>
      <c r="E13" s="32" t="s">
        <v>414</v>
      </c>
      <c r="F13" s="32" t="s">
        <v>415</v>
      </c>
      <c r="G13" s="32" t="s">
        <v>416</v>
      </c>
      <c r="H13" s="32" t="s">
        <v>417</v>
      </c>
      <c r="I13" s="32" t="s">
        <v>418</v>
      </c>
      <c r="J13" s="32" t="s">
        <v>419</v>
      </c>
    </row>
    <row r="14" spans="1:10" x14ac:dyDescent="0.25">
      <c r="A14" s="33" t="s">
        <v>420</v>
      </c>
      <c r="B14" s="33" t="s">
        <v>163</v>
      </c>
      <c r="C14" s="33" t="s">
        <v>163</v>
      </c>
      <c r="D14" s="33" t="s">
        <v>163</v>
      </c>
      <c r="E14" s="33" t="s">
        <v>163</v>
      </c>
      <c r="F14" s="33" t="s">
        <v>163</v>
      </c>
      <c r="G14" s="33" t="s">
        <v>163</v>
      </c>
      <c r="H14" s="33" t="s">
        <v>163</v>
      </c>
      <c r="I14" s="33" t="s">
        <v>163</v>
      </c>
      <c r="J14" s="33" t="s">
        <v>163</v>
      </c>
    </row>
    <row r="15" spans="1:10" x14ac:dyDescent="0.25">
      <c r="A15" s="33" t="s">
        <v>421</v>
      </c>
      <c r="B15" s="33" t="s">
        <v>163</v>
      </c>
      <c r="C15" s="33" t="s">
        <v>163</v>
      </c>
      <c r="D15" s="33" t="s">
        <v>163</v>
      </c>
      <c r="E15" s="33" t="s">
        <v>163</v>
      </c>
      <c r="F15" s="33" t="s">
        <v>163</v>
      </c>
      <c r="G15" s="33" t="s">
        <v>163</v>
      </c>
      <c r="H15" s="33" t="s">
        <v>163</v>
      </c>
      <c r="I15" s="33" t="s">
        <v>163</v>
      </c>
      <c r="J15" s="33" t="s">
        <v>163</v>
      </c>
    </row>
    <row r="16" spans="1:10" x14ac:dyDescent="0.25">
      <c r="A16" s="26" t="s">
        <v>423</v>
      </c>
      <c r="B16" s="8"/>
      <c r="C16" s="8"/>
      <c r="D16" s="8"/>
      <c r="E16" s="8"/>
      <c r="F16" s="8"/>
      <c r="G16" s="8"/>
      <c r="H16" s="8"/>
      <c r="I16" s="8"/>
      <c r="J16" s="8"/>
    </row>
    <row r="17" spans="1:15" x14ac:dyDescent="0.25">
      <c r="A17" s="14"/>
      <c r="B17" s="64" t="s">
        <v>156</v>
      </c>
      <c r="C17" s="64"/>
      <c r="D17" s="65"/>
      <c r="E17" s="66" t="s">
        <v>81</v>
      </c>
      <c r="F17" s="64"/>
      <c r="G17" s="65"/>
      <c r="H17" s="66" t="s">
        <v>80</v>
      </c>
      <c r="I17" s="64"/>
      <c r="J17" s="64"/>
    </row>
    <row r="18" spans="1:15" x14ac:dyDescent="0.25">
      <c r="A18" s="15"/>
      <c r="B18" s="16" t="s">
        <v>157</v>
      </c>
      <c r="C18" s="16" t="s">
        <v>158</v>
      </c>
      <c r="D18" s="16" t="s">
        <v>159</v>
      </c>
      <c r="E18" s="17" t="s">
        <v>157</v>
      </c>
      <c r="F18" s="16" t="s">
        <v>158</v>
      </c>
      <c r="G18" s="16" t="s">
        <v>159</v>
      </c>
      <c r="H18" s="17" t="s">
        <v>157</v>
      </c>
      <c r="I18" s="16" t="s">
        <v>158</v>
      </c>
      <c r="J18" s="16" t="s">
        <v>159</v>
      </c>
    </row>
    <row r="19" spans="1:15" x14ac:dyDescent="0.25">
      <c r="A19" s="25" t="s">
        <v>425</v>
      </c>
      <c r="B19" s="30">
        <v>-6.3E-3</v>
      </c>
      <c r="C19" s="30">
        <v>-9.6599999999999995E-4</v>
      </c>
      <c r="D19" s="30">
        <v>7.7000000000000002E-3</v>
      </c>
      <c r="E19" s="30">
        <v>-1.29E-2</v>
      </c>
      <c r="F19" s="30">
        <v>7.6699999999999997E-3</v>
      </c>
      <c r="G19" s="30">
        <v>5.0899999999999999E-3</v>
      </c>
      <c r="H19" s="30">
        <v>7.6800000000000002E-4</v>
      </c>
      <c r="I19" s="30">
        <v>-9.6399999999999993E-3</v>
      </c>
      <c r="J19" s="30">
        <v>0.01</v>
      </c>
      <c r="K19" s="8"/>
      <c r="L19" s="8"/>
      <c r="M19" s="8"/>
      <c r="N19" s="8"/>
      <c r="O19" s="8"/>
    </row>
    <row r="20" spans="1:15" x14ac:dyDescent="0.25">
      <c r="K20" s="8"/>
      <c r="L20" s="8"/>
      <c r="M20" s="8"/>
      <c r="N20" s="8"/>
      <c r="O20" s="8"/>
    </row>
    <row r="21" spans="1:1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25">
      <c r="K22" s="8"/>
      <c r="L22" s="8"/>
      <c r="M22" s="8"/>
      <c r="N22" s="8"/>
      <c r="O22" s="8"/>
    </row>
    <row r="23" spans="1:15" x14ac:dyDescent="0.25">
      <c r="K23" s="8"/>
      <c r="L23" s="8"/>
      <c r="M23" s="8"/>
      <c r="N23" s="8"/>
      <c r="O23" s="8"/>
    </row>
  </sheetData>
  <mergeCells count="3">
    <mergeCell ref="B17:D17"/>
    <mergeCell ref="E17:G17"/>
    <mergeCell ref="H17:J1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workbookViewId="0">
      <selection activeCell="N3" sqref="N3"/>
    </sheetView>
  </sheetViews>
  <sheetFormatPr defaultRowHeight="15" x14ac:dyDescent="0.25"/>
  <cols>
    <col min="1" max="35" width="9.140625" style="8"/>
  </cols>
  <sheetData>
    <row r="1" spans="1:35" x14ac:dyDescent="0.25">
      <c r="A1" s="18" t="s">
        <v>162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8" t="s">
        <v>163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4" spans="1:35" x14ac:dyDescent="0.25">
      <c r="A4" s="18" t="s">
        <v>164</v>
      </c>
      <c r="B4" s="18" t="s">
        <v>165</v>
      </c>
      <c r="C4" s="18" t="s">
        <v>166</v>
      </c>
      <c r="D4" s="18" t="s">
        <v>167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5">
      <c r="G5" s="19"/>
    </row>
    <row r="6" spans="1:35" x14ac:dyDescent="0.25">
      <c r="A6" s="18" t="s">
        <v>168</v>
      </c>
      <c r="B6" s="18" t="s">
        <v>169</v>
      </c>
      <c r="C6" s="18" t="s">
        <v>170</v>
      </c>
      <c r="D6" s="18" t="s">
        <v>171</v>
      </c>
      <c r="E6" s="18" t="s">
        <v>172</v>
      </c>
      <c r="F6" s="18" t="s">
        <v>173</v>
      </c>
      <c r="G6" s="18" t="s">
        <v>174</v>
      </c>
      <c r="H6" s="18" t="s">
        <v>175</v>
      </c>
      <c r="I6" s="18" t="s">
        <v>176</v>
      </c>
      <c r="J6" s="18" t="s">
        <v>177</v>
      </c>
      <c r="K6" s="18" t="s">
        <v>178</v>
      </c>
      <c r="L6" s="18" t="s">
        <v>179</v>
      </c>
      <c r="M6" s="18" t="s">
        <v>180</v>
      </c>
      <c r="N6" s="18" t="s">
        <v>181</v>
      </c>
      <c r="O6" s="18" t="s">
        <v>182</v>
      </c>
      <c r="P6" s="18" t="s">
        <v>183</v>
      </c>
      <c r="Q6" s="18" t="s">
        <v>184</v>
      </c>
      <c r="R6" s="18" t="s">
        <v>185</v>
      </c>
      <c r="S6" s="18" t="s">
        <v>186</v>
      </c>
      <c r="T6" s="18" t="s">
        <v>187</v>
      </c>
      <c r="U6" s="18" t="s">
        <v>188</v>
      </c>
      <c r="V6" s="18" t="s">
        <v>189</v>
      </c>
      <c r="W6" s="18" t="s">
        <v>190</v>
      </c>
      <c r="X6" s="18" t="s">
        <v>191</v>
      </c>
      <c r="Y6" s="18" t="s">
        <v>192</v>
      </c>
      <c r="Z6" s="18" t="s">
        <v>193</v>
      </c>
      <c r="AA6" s="18" t="s">
        <v>194</v>
      </c>
      <c r="AB6" s="18" t="s">
        <v>195</v>
      </c>
      <c r="AC6" s="18" t="s">
        <v>196</v>
      </c>
      <c r="AD6" s="18" t="s">
        <v>197</v>
      </c>
      <c r="AE6" s="18" t="s">
        <v>198</v>
      </c>
      <c r="AF6" s="18" t="s">
        <v>199</v>
      </c>
      <c r="AG6" s="18" t="s">
        <v>200</v>
      </c>
      <c r="AH6" s="18" t="s">
        <v>201</v>
      </c>
      <c r="AI6" s="18" t="s">
        <v>202</v>
      </c>
    </row>
    <row r="7" spans="1:35" x14ac:dyDescent="0.25">
      <c r="A7" s="18" t="s">
        <v>203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x14ac:dyDescent="0.25">
      <c r="A8" s="18" t="s">
        <v>204</v>
      </c>
      <c r="B8" s="18" t="s">
        <v>205</v>
      </c>
      <c r="C8" s="18" t="s">
        <v>205</v>
      </c>
      <c r="D8" s="18" t="s">
        <v>205</v>
      </c>
      <c r="E8" s="18" t="s">
        <v>205</v>
      </c>
      <c r="F8" s="18" t="s">
        <v>205</v>
      </c>
      <c r="G8" s="18" t="s">
        <v>205</v>
      </c>
      <c r="H8" s="18" t="s">
        <v>205</v>
      </c>
      <c r="I8" s="18" t="s">
        <v>205</v>
      </c>
      <c r="J8" s="18" t="s">
        <v>205</v>
      </c>
      <c r="K8" s="18" t="s">
        <v>205</v>
      </c>
      <c r="L8" s="18" t="s">
        <v>205</v>
      </c>
      <c r="M8" s="18" t="s">
        <v>205</v>
      </c>
      <c r="N8" s="18" t="s">
        <v>205</v>
      </c>
      <c r="O8" s="18" t="s">
        <v>205</v>
      </c>
      <c r="P8" s="18" t="s">
        <v>205</v>
      </c>
      <c r="Q8" s="18" t="s">
        <v>205</v>
      </c>
      <c r="R8" s="18" t="s">
        <v>205</v>
      </c>
      <c r="S8" s="18" t="s">
        <v>205</v>
      </c>
      <c r="T8" s="18" t="s">
        <v>205</v>
      </c>
      <c r="U8" s="18" t="s">
        <v>205</v>
      </c>
      <c r="V8" s="18" t="s">
        <v>205</v>
      </c>
      <c r="W8" s="18" t="s">
        <v>205</v>
      </c>
      <c r="X8" s="18" t="s">
        <v>205</v>
      </c>
      <c r="Y8" s="18" t="s">
        <v>205</v>
      </c>
      <c r="Z8" s="18" t="s">
        <v>205</v>
      </c>
      <c r="AA8" s="18" t="s">
        <v>205</v>
      </c>
      <c r="AB8" s="18" t="s">
        <v>205</v>
      </c>
      <c r="AC8" s="18" t="s">
        <v>205</v>
      </c>
      <c r="AD8" s="18" t="s">
        <v>205</v>
      </c>
      <c r="AE8" s="18" t="s">
        <v>205</v>
      </c>
      <c r="AF8" s="18" t="s">
        <v>205</v>
      </c>
      <c r="AG8" s="18" t="s">
        <v>205</v>
      </c>
      <c r="AH8" s="18" t="s">
        <v>205</v>
      </c>
      <c r="AI8" s="18" t="s">
        <v>205</v>
      </c>
    </row>
    <row r="9" spans="1:35" x14ac:dyDescent="0.25">
      <c r="A9" s="18" t="s">
        <v>206</v>
      </c>
      <c r="B9" s="18">
        <v>548198.08862430428</v>
      </c>
      <c r="C9" s="18">
        <v>585941.23920381686</v>
      </c>
      <c r="D9" s="18">
        <v>596493.06861562934</v>
      </c>
      <c r="E9" s="18">
        <v>676967.63764976978</v>
      </c>
      <c r="F9" s="18">
        <v>702765.955290718</v>
      </c>
      <c r="G9" s="18">
        <v>902450.41332253418</v>
      </c>
      <c r="H9" s="18">
        <v>1155778.0481232391</v>
      </c>
      <c r="I9" s="18">
        <v>1374029.6747784801</v>
      </c>
      <c r="J9" s="18">
        <v>1613461.877154981</v>
      </c>
      <c r="K9" s="18">
        <v>1933810.039460639</v>
      </c>
      <c r="L9" s="18">
        <v>2092689.3713738809</v>
      </c>
      <c r="M9" s="18">
        <v>2353032.9078644528</v>
      </c>
      <c r="N9" s="18">
        <v>2382231.298834661</v>
      </c>
      <c r="O9" s="18">
        <v>2766577.6907633748</v>
      </c>
      <c r="P9" s="18">
        <v>3100852.315619993</v>
      </c>
      <c r="Q9" s="18">
        <v>3769042.056949975</v>
      </c>
      <c r="R9" s="18">
        <v>4298030.7689296333</v>
      </c>
      <c r="S9" s="18">
        <v>4984635.3507592976</v>
      </c>
      <c r="T9" s="18">
        <v>5923841.5616152333</v>
      </c>
      <c r="U9" s="18">
        <v>7199537.0457083648</v>
      </c>
      <c r="V9" s="18">
        <v>8008434.1100852499</v>
      </c>
      <c r="W9" s="18">
        <v>7774502.7016160646</v>
      </c>
      <c r="X9" s="18">
        <v>7859769.4153617546</v>
      </c>
      <c r="Y9" s="18">
        <v>10033901.04608283</v>
      </c>
      <c r="Z9" s="18">
        <v>11837991.45875724</v>
      </c>
      <c r="AA9" s="18">
        <v>12563769.53540065</v>
      </c>
      <c r="AB9" s="18">
        <v>15745722.791434711</v>
      </c>
      <c r="AC9" s="18">
        <v>19343352.55836105</v>
      </c>
      <c r="AD9" s="18">
        <v>16518504.71521583</v>
      </c>
      <c r="AE9" s="18">
        <v>19589102.13467725</v>
      </c>
      <c r="AF9" s="18">
        <v>21288583.575218242</v>
      </c>
      <c r="AG9" s="18">
        <v>21912790.692448381</v>
      </c>
      <c r="AH9" s="18">
        <v>23916273.478953142</v>
      </c>
      <c r="AI9" s="18">
        <v>26312624.491583951</v>
      </c>
    </row>
    <row r="10" spans="1:35" x14ac:dyDescent="0.25">
      <c r="A10" s="20" t="s">
        <v>206</v>
      </c>
      <c r="B10" s="18">
        <f>B9/1000</f>
        <v>548.19808862430432</v>
      </c>
      <c r="C10" s="18">
        <f t="shared" ref="C10:AI10" si="0">C9/1000</f>
        <v>585.94123920381685</v>
      </c>
      <c r="D10" s="18">
        <f t="shared" si="0"/>
        <v>596.49306861562934</v>
      </c>
      <c r="E10" s="18">
        <f t="shared" si="0"/>
        <v>676.96763764976981</v>
      </c>
      <c r="F10" s="18">
        <f t="shared" si="0"/>
        <v>702.76595529071801</v>
      </c>
      <c r="G10" s="18">
        <f t="shared" si="0"/>
        <v>902.45041332253413</v>
      </c>
      <c r="H10" s="18">
        <f t="shared" si="0"/>
        <v>1155.7780481232392</v>
      </c>
      <c r="I10" s="18">
        <f t="shared" si="0"/>
        <v>1374.0296747784801</v>
      </c>
      <c r="J10" s="18">
        <f t="shared" si="0"/>
        <v>1613.461877154981</v>
      </c>
      <c r="K10" s="18">
        <f t="shared" si="0"/>
        <v>1933.810039460639</v>
      </c>
      <c r="L10" s="18">
        <f t="shared" si="0"/>
        <v>2092.6893713738809</v>
      </c>
      <c r="M10" s="18">
        <f t="shared" si="0"/>
        <v>2353.0329078644527</v>
      </c>
      <c r="N10" s="18">
        <f t="shared" si="0"/>
        <v>2382.2312988346612</v>
      </c>
      <c r="O10" s="18">
        <f t="shared" si="0"/>
        <v>2766.5776907633749</v>
      </c>
      <c r="P10" s="18">
        <f t="shared" si="0"/>
        <v>3100.8523156199931</v>
      </c>
      <c r="Q10" s="18">
        <f t="shared" si="0"/>
        <v>3769.0420569499752</v>
      </c>
      <c r="R10" s="18">
        <f t="shared" si="0"/>
        <v>4298.0307689296333</v>
      </c>
      <c r="S10" s="18">
        <f t="shared" si="0"/>
        <v>4984.6353507592976</v>
      </c>
      <c r="T10" s="18">
        <f t="shared" si="0"/>
        <v>5923.8415616152333</v>
      </c>
      <c r="U10" s="18">
        <f t="shared" si="0"/>
        <v>7199.5370457083645</v>
      </c>
      <c r="V10" s="18">
        <f t="shared" si="0"/>
        <v>8008.4341100852498</v>
      </c>
      <c r="W10" s="18">
        <f t="shared" si="0"/>
        <v>7774.5027016160648</v>
      </c>
      <c r="X10" s="18">
        <f t="shared" si="0"/>
        <v>7859.7694153617549</v>
      </c>
      <c r="Y10" s="18">
        <f t="shared" si="0"/>
        <v>10033.90104608283</v>
      </c>
      <c r="Z10" s="18">
        <f t="shared" si="0"/>
        <v>11837.99145875724</v>
      </c>
      <c r="AA10" s="18">
        <f t="shared" si="0"/>
        <v>12563.76953540065</v>
      </c>
      <c r="AB10" s="18">
        <f t="shared" si="0"/>
        <v>15745.722791434711</v>
      </c>
      <c r="AC10" s="18">
        <f t="shared" si="0"/>
        <v>19343.35255836105</v>
      </c>
      <c r="AD10" s="18">
        <f t="shared" si="0"/>
        <v>16518.504715215829</v>
      </c>
      <c r="AE10" s="18">
        <f t="shared" si="0"/>
        <v>19589.10213467725</v>
      </c>
      <c r="AF10" s="18">
        <f t="shared" si="0"/>
        <v>21288.583575218243</v>
      </c>
      <c r="AG10" s="18">
        <f t="shared" si="0"/>
        <v>21912.79069244838</v>
      </c>
      <c r="AH10" s="18">
        <f t="shared" si="0"/>
        <v>23916.273478953142</v>
      </c>
      <c r="AI10" s="18">
        <f t="shared" si="0"/>
        <v>26312.624491583952</v>
      </c>
    </row>
    <row r="11" spans="1:35" x14ac:dyDescent="0.25">
      <c r="A11" s="18" t="s">
        <v>207</v>
      </c>
      <c r="B11" s="18">
        <v>70995.2804301633</v>
      </c>
      <c r="C11" s="18">
        <v>72270.3710457868</v>
      </c>
      <c r="D11" s="18">
        <v>75416.362341218104</v>
      </c>
      <c r="E11" s="18">
        <v>77081.465934659398</v>
      </c>
      <c r="F11" s="18">
        <v>79217.932651742303</v>
      </c>
      <c r="G11" s="18">
        <v>83522.551537684398</v>
      </c>
      <c r="H11" s="18">
        <v>88779.407465044307</v>
      </c>
      <c r="I11" s="18">
        <v>97284.008196165494</v>
      </c>
      <c r="J11" s="18">
        <v>106673.0915752174</v>
      </c>
      <c r="K11" s="18">
        <v>126345.6529867607</v>
      </c>
      <c r="L11" s="18">
        <v>141075.61236703629</v>
      </c>
      <c r="M11" s="18">
        <v>154602.0862052757</v>
      </c>
      <c r="N11" s="18">
        <v>180004.44689845241</v>
      </c>
      <c r="O11" s="18">
        <v>217946.92554152291</v>
      </c>
      <c r="P11" s="18">
        <v>271967.26841986692</v>
      </c>
      <c r="Q11" s="18">
        <v>325011.35302387428</v>
      </c>
      <c r="R11" s="18">
        <v>378177.37423084729</v>
      </c>
      <c r="S11" s="18">
        <v>548160.25266643707</v>
      </c>
      <c r="T11" s="18">
        <v>557981.01845153468</v>
      </c>
      <c r="U11" s="18">
        <v>707491.79580526147</v>
      </c>
      <c r="V11" s="18">
        <v>887828.53716590744</v>
      </c>
      <c r="W11" s="18">
        <v>933322.11003138963</v>
      </c>
      <c r="X11" s="18">
        <v>937759.19237769512</v>
      </c>
      <c r="Y11" s="18">
        <v>1045571.288678354</v>
      </c>
      <c r="Z11" s="18">
        <v>1213207.45282492</v>
      </c>
      <c r="AA11" s="18">
        <v>1405422.09471626</v>
      </c>
      <c r="AB11" s="18">
        <v>1869223.8171666521</v>
      </c>
      <c r="AC11" s="18">
        <v>2603929.2582241949</v>
      </c>
      <c r="AD11" s="18">
        <v>2579156.3121996461</v>
      </c>
      <c r="AE11" s="18">
        <v>2958167.3165637199</v>
      </c>
      <c r="AF11" s="18">
        <v>3485591.8593076789</v>
      </c>
      <c r="AG11" s="18">
        <v>3983342.2865460878</v>
      </c>
      <c r="AH11" s="18">
        <v>4600926.6416154224</v>
      </c>
      <c r="AI11" s="18">
        <v>4993338.5526653407</v>
      </c>
    </row>
    <row r="12" spans="1:35" x14ac:dyDescent="0.25">
      <c r="A12" s="20" t="s">
        <v>207</v>
      </c>
      <c r="B12" s="18">
        <f>B11/1000</f>
        <v>70.995280430163305</v>
      </c>
      <c r="C12" s="18">
        <f t="shared" ref="C12:AI12" si="1">C11/1000</f>
        <v>72.270371045786803</v>
      </c>
      <c r="D12" s="18">
        <f t="shared" si="1"/>
        <v>75.416362341218104</v>
      </c>
      <c r="E12" s="18">
        <f t="shared" si="1"/>
        <v>77.081465934659391</v>
      </c>
      <c r="F12" s="18">
        <f t="shared" si="1"/>
        <v>79.217932651742302</v>
      </c>
      <c r="G12" s="18">
        <f t="shared" si="1"/>
        <v>83.522551537684393</v>
      </c>
      <c r="H12" s="18">
        <f t="shared" si="1"/>
        <v>88.779407465044301</v>
      </c>
      <c r="I12" s="18">
        <f t="shared" si="1"/>
        <v>97.284008196165487</v>
      </c>
      <c r="J12" s="18">
        <f t="shared" si="1"/>
        <v>106.6730915752174</v>
      </c>
      <c r="K12" s="18">
        <f t="shared" si="1"/>
        <v>126.3456529867607</v>
      </c>
      <c r="L12" s="18">
        <f t="shared" si="1"/>
        <v>141.07561236703629</v>
      </c>
      <c r="M12" s="18">
        <f t="shared" si="1"/>
        <v>154.6020862052757</v>
      </c>
      <c r="N12" s="18">
        <f t="shared" si="1"/>
        <v>180.00444689845241</v>
      </c>
      <c r="O12" s="18">
        <f t="shared" si="1"/>
        <v>217.94692554152292</v>
      </c>
      <c r="P12" s="18">
        <f t="shared" si="1"/>
        <v>271.96726841986691</v>
      </c>
      <c r="Q12" s="18">
        <f t="shared" si="1"/>
        <v>325.01135302387428</v>
      </c>
      <c r="R12" s="18">
        <f t="shared" si="1"/>
        <v>378.17737423084731</v>
      </c>
      <c r="S12" s="18">
        <f t="shared" si="1"/>
        <v>548.16025266643703</v>
      </c>
      <c r="T12" s="18">
        <f t="shared" si="1"/>
        <v>557.98101845153462</v>
      </c>
      <c r="U12" s="18">
        <f t="shared" si="1"/>
        <v>707.49179580526152</v>
      </c>
      <c r="V12" s="18">
        <f t="shared" si="1"/>
        <v>887.82853716590739</v>
      </c>
      <c r="W12" s="18">
        <f t="shared" si="1"/>
        <v>933.32211003138968</v>
      </c>
      <c r="X12" s="18">
        <f t="shared" si="1"/>
        <v>937.75919237769517</v>
      </c>
      <c r="Y12" s="18">
        <f t="shared" si="1"/>
        <v>1045.571288678354</v>
      </c>
      <c r="Z12" s="18">
        <f t="shared" si="1"/>
        <v>1213.20745282492</v>
      </c>
      <c r="AA12" s="18">
        <f t="shared" si="1"/>
        <v>1405.4220947162601</v>
      </c>
      <c r="AB12" s="18">
        <f t="shared" si="1"/>
        <v>1869.223817166652</v>
      </c>
      <c r="AC12" s="18">
        <f t="shared" si="1"/>
        <v>2603.9292582241947</v>
      </c>
      <c r="AD12" s="18">
        <f t="shared" si="1"/>
        <v>2579.156312199646</v>
      </c>
      <c r="AE12" s="18">
        <f t="shared" si="1"/>
        <v>2958.1673165637199</v>
      </c>
      <c r="AF12" s="18">
        <f t="shared" si="1"/>
        <v>3485.591859307679</v>
      </c>
      <c r="AG12" s="18">
        <f t="shared" si="1"/>
        <v>3983.342286546088</v>
      </c>
      <c r="AH12" s="18">
        <f t="shared" si="1"/>
        <v>4600.9266416154223</v>
      </c>
      <c r="AI12" s="18">
        <f t="shared" si="1"/>
        <v>4993.338552665341</v>
      </c>
    </row>
    <row r="13" spans="1:35" x14ac:dyDescent="0.25">
      <c r="A13" s="18" t="s">
        <v>208</v>
      </c>
      <c r="B13" s="18">
        <v>3.0000000000000001E-5</v>
      </c>
      <c r="C13" s="18">
        <v>3.0000000000000001E-5</v>
      </c>
      <c r="D13" s="18">
        <v>3.0000000000000001E-5</v>
      </c>
      <c r="E13" s="18">
        <v>3.0000000000000001E-5</v>
      </c>
      <c r="F13" s="18">
        <v>3.0000000000000001E-5</v>
      </c>
      <c r="G13" s="18">
        <v>3.0000000000000001E-5</v>
      </c>
      <c r="H13" s="18">
        <v>3.0000000000000001E-5</v>
      </c>
      <c r="I13" s="18">
        <v>3.0000000000000001E-5</v>
      </c>
      <c r="J13" s="18">
        <v>3.0000000000000001E-5</v>
      </c>
      <c r="K13" s="18">
        <v>4.0000000000000003E-5</v>
      </c>
      <c r="L13" s="18">
        <v>560.10180975749995</v>
      </c>
      <c r="M13" s="18">
        <v>977.63960162599994</v>
      </c>
      <c r="N13" s="18">
        <v>2.0000000000000002E-5</v>
      </c>
      <c r="O13" s="18">
        <v>2379.8000099999999</v>
      </c>
      <c r="P13" s="18">
        <v>2811.3646124308998</v>
      </c>
      <c r="Q13" s="18">
        <v>3634.1446124309</v>
      </c>
      <c r="R13" s="18">
        <v>4698.7492603520996</v>
      </c>
      <c r="S13" s="18">
        <v>7891.7632603520997</v>
      </c>
      <c r="T13" s="18">
        <v>9243.8920410255996</v>
      </c>
      <c r="U13" s="18">
        <v>9867.2987215865996</v>
      </c>
      <c r="V13" s="18">
        <v>20541.243631388399</v>
      </c>
      <c r="W13" s="18">
        <v>44586.759000344799</v>
      </c>
      <c r="X13" s="18">
        <v>63469.150018325803</v>
      </c>
      <c r="Y13" s="18">
        <v>92851.956573540694</v>
      </c>
      <c r="Z13" s="18">
        <v>109445.4267126366</v>
      </c>
      <c r="AA13" s="18">
        <v>152704.21374296959</v>
      </c>
      <c r="AB13" s="18">
        <v>224523.52296148971</v>
      </c>
      <c r="AC13" s="18">
        <v>388947.15347062488</v>
      </c>
      <c r="AD13" s="18">
        <v>230045.71966428219</v>
      </c>
      <c r="AE13" s="18">
        <v>332891.15279686981</v>
      </c>
      <c r="AF13" s="18">
        <v>403164.52982278191</v>
      </c>
      <c r="AG13" s="18">
        <v>408328.11077846843</v>
      </c>
      <c r="AH13" s="18">
        <v>456559.44708402891</v>
      </c>
      <c r="AI13" s="18">
        <v>554769.08271875337</v>
      </c>
    </row>
    <row r="14" spans="1:35" x14ac:dyDescent="0.25">
      <c r="A14" s="18" t="s">
        <v>209</v>
      </c>
      <c r="B14" s="18">
        <v>477202.80816414091</v>
      </c>
      <c r="C14" s="18">
        <v>513670.86812803021</v>
      </c>
      <c r="D14" s="18">
        <v>521076.70624441118</v>
      </c>
      <c r="E14" s="18">
        <v>599886.17168511031</v>
      </c>
      <c r="F14" s="18">
        <v>623548.02260897576</v>
      </c>
      <c r="G14" s="18">
        <v>818927.8617548499</v>
      </c>
      <c r="H14" s="18">
        <v>1066998.6406281949</v>
      </c>
      <c r="I14" s="18">
        <v>1276745.666552315</v>
      </c>
      <c r="J14" s="18">
        <v>1506788.7855497641</v>
      </c>
      <c r="K14" s="18">
        <v>1807464.386433878</v>
      </c>
      <c r="L14" s="18">
        <v>1951053.6571970871</v>
      </c>
      <c r="M14" s="18">
        <v>2197453.1820575511</v>
      </c>
      <c r="N14" s="18">
        <v>2202226.8519162089</v>
      </c>
      <c r="O14" s="18">
        <v>2546250.9652118529</v>
      </c>
      <c r="P14" s="18">
        <v>2826073.6825876948</v>
      </c>
      <c r="Q14" s="18">
        <v>3440396.5593136698</v>
      </c>
      <c r="R14" s="18">
        <v>3915154.6454384341</v>
      </c>
      <c r="S14" s="18">
        <v>4428583.334832509</v>
      </c>
      <c r="T14" s="18">
        <v>5356616.6511226734</v>
      </c>
      <c r="U14" s="18">
        <v>6482177.9511815179</v>
      </c>
      <c r="V14" s="18">
        <v>7100064.3292879537</v>
      </c>
      <c r="W14" s="18">
        <v>6796593.8325843299</v>
      </c>
      <c r="X14" s="18">
        <v>6858541.0729657346</v>
      </c>
      <c r="Y14" s="18">
        <v>8895477.8008309398</v>
      </c>
      <c r="Z14" s="18">
        <v>10515338.57921968</v>
      </c>
      <c r="AA14" s="18">
        <v>11005643.22694142</v>
      </c>
      <c r="AB14" s="18">
        <v>13651975.451306559</v>
      </c>
      <c r="AC14" s="18">
        <v>16350476.146666231</v>
      </c>
      <c r="AD14" s="18">
        <v>13709302.6833519</v>
      </c>
      <c r="AE14" s="18">
        <v>16298043.66531666</v>
      </c>
      <c r="AF14" s="18">
        <v>17399827.18608778</v>
      </c>
      <c r="AG14" s="18">
        <v>17521120.295123819</v>
      </c>
      <c r="AH14" s="18">
        <v>18858787.390253689</v>
      </c>
      <c r="AI14" s="18">
        <v>20764516.856199861</v>
      </c>
    </row>
    <row r="15" spans="1:35" x14ac:dyDescent="0.25">
      <c r="A15" s="20" t="s">
        <v>209</v>
      </c>
      <c r="B15" s="18">
        <f>B14/1000</f>
        <v>477.20280816414089</v>
      </c>
      <c r="C15" s="18">
        <f t="shared" ref="C15:AI15" si="2">C14/1000</f>
        <v>513.67086812803018</v>
      </c>
      <c r="D15" s="18">
        <f t="shared" si="2"/>
        <v>521.07670624441118</v>
      </c>
      <c r="E15" s="18">
        <f t="shared" si="2"/>
        <v>599.8861716851103</v>
      </c>
      <c r="F15" s="18">
        <f t="shared" si="2"/>
        <v>623.54802260897577</v>
      </c>
      <c r="G15" s="18">
        <f t="shared" si="2"/>
        <v>818.92786175484991</v>
      </c>
      <c r="H15" s="18">
        <f t="shared" si="2"/>
        <v>1066.9986406281948</v>
      </c>
      <c r="I15" s="18">
        <f t="shared" si="2"/>
        <v>1276.745666552315</v>
      </c>
      <c r="J15" s="18">
        <f t="shared" si="2"/>
        <v>1506.788785549764</v>
      </c>
      <c r="K15" s="18">
        <f t="shared" si="2"/>
        <v>1807.464386433878</v>
      </c>
      <c r="L15" s="18">
        <f t="shared" si="2"/>
        <v>1951.053657197087</v>
      </c>
      <c r="M15" s="18">
        <f t="shared" si="2"/>
        <v>2197.4531820575512</v>
      </c>
      <c r="N15" s="18">
        <f t="shared" si="2"/>
        <v>2202.2268519162089</v>
      </c>
      <c r="O15" s="18">
        <f t="shared" si="2"/>
        <v>2546.2509652118529</v>
      </c>
      <c r="P15" s="18">
        <f t="shared" si="2"/>
        <v>2826.0736825876947</v>
      </c>
      <c r="Q15" s="18">
        <f t="shared" si="2"/>
        <v>3440.39655931367</v>
      </c>
      <c r="R15" s="18">
        <f t="shared" si="2"/>
        <v>3915.1546454384343</v>
      </c>
      <c r="S15" s="18">
        <f t="shared" si="2"/>
        <v>4428.5833348325086</v>
      </c>
      <c r="T15" s="18">
        <f t="shared" si="2"/>
        <v>5356.6166511226738</v>
      </c>
      <c r="U15" s="18">
        <f t="shared" si="2"/>
        <v>6482.1779511815175</v>
      </c>
      <c r="V15" s="18">
        <f t="shared" si="2"/>
        <v>7100.064329287954</v>
      </c>
      <c r="W15" s="18">
        <f t="shared" si="2"/>
        <v>6796.5938325843299</v>
      </c>
      <c r="X15" s="18">
        <f t="shared" si="2"/>
        <v>6858.5410729657342</v>
      </c>
      <c r="Y15" s="18">
        <f t="shared" si="2"/>
        <v>8895.4778008309404</v>
      </c>
      <c r="Z15" s="18">
        <f t="shared" si="2"/>
        <v>10515.33857921968</v>
      </c>
      <c r="AA15" s="18">
        <f t="shared" si="2"/>
        <v>11005.64322694142</v>
      </c>
      <c r="AB15" s="18">
        <f t="shared" si="2"/>
        <v>13651.97545130656</v>
      </c>
      <c r="AC15" s="18">
        <f t="shared" si="2"/>
        <v>16350.476146666231</v>
      </c>
      <c r="AD15" s="18">
        <f t="shared" si="2"/>
        <v>13709.3026833519</v>
      </c>
      <c r="AE15" s="18">
        <f t="shared" si="2"/>
        <v>16298.04366531666</v>
      </c>
      <c r="AF15" s="18">
        <f t="shared" si="2"/>
        <v>17399.827186087779</v>
      </c>
      <c r="AG15" s="18">
        <f t="shared" si="2"/>
        <v>17521.120295123819</v>
      </c>
      <c r="AH15" s="18">
        <f t="shared" si="2"/>
        <v>18858.787390253688</v>
      </c>
      <c r="AI15" s="18">
        <f t="shared" si="2"/>
        <v>20764.516856199862</v>
      </c>
    </row>
    <row r="16" spans="1:35" x14ac:dyDescent="0.25">
      <c r="A16" s="18" t="s">
        <v>210</v>
      </c>
      <c r="B16" s="18">
        <v>7584.4265508562003</v>
      </c>
      <c r="C16" s="18">
        <v>8424.2937956084006</v>
      </c>
      <c r="D16" s="18">
        <v>9796.9426183140004</v>
      </c>
      <c r="E16" s="18">
        <v>10076.259428453999</v>
      </c>
      <c r="F16" s="18">
        <v>11189.916583316</v>
      </c>
      <c r="G16" s="18">
        <v>11841.4670798406</v>
      </c>
      <c r="H16" s="18">
        <v>13668.947304372999</v>
      </c>
      <c r="I16" s="18">
        <v>16778.767668745899</v>
      </c>
      <c r="J16" s="18">
        <v>15662.448792012399</v>
      </c>
      <c r="K16" s="18">
        <v>17824.667125784599</v>
      </c>
      <c r="L16" s="18">
        <v>20229.163821306302</v>
      </c>
      <c r="M16" s="18">
        <v>22573.964947043602</v>
      </c>
      <c r="N16" s="18">
        <v>24902.618725673499</v>
      </c>
      <c r="O16" s="18">
        <v>24927.3130492284</v>
      </c>
      <c r="P16" s="18">
        <v>26599.1706777994</v>
      </c>
      <c r="Q16" s="18">
        <v>31567.2312812329</v>
      </c>
      <c r="R16" s="18">
        <v>33001.656544670601</v>
      </c>
      <c r="S16" s="18">
        <v>32860.340349757797</v>
      </c>
      <c r="T16" s="18">
        <v>31892.3087674622</v>
      </c>
      <c r="U16" s="18">
        <v>38294.206325759304</v>
      </c>
      <c r="V16" s="18">
        <v>38858.462783324598</v>
      </c>
      <c r="W16" s="18">
        <v>26133.633321353998</v>
      </c>
      <c r="X16" s="18">
        <v>31808.270707817701</v>
      </c>
      <c r="Y16" s="18">
        <v>37714.096663693403</v>
      </c>
      <c r="Z16" s="18">
        <v>49341.810033549802</v>
      </c>
      <c r="AA16" s="18">
        <v>41977.501495975397</v>
      </c>
      <c r="AB16" s="18">
        <v>54078.437937341099</v>
      </c>
      <c r="AC16" s="18">
        <v>76058.929338084898</v>
      </c>
      <c r="AD16" s="18">
        <v>83814.370696868995</v>
      </c>
      <c r="AE16" s="18">
        <v>110158.6662212738</v>
      </c>
      <c r="AF16" s="18">
        <v>132056.00280243129</v>
      </c>
      <c r="AG16" s="18">
        <v>152609.7243563362</v>
      </c>
      <c r="AH16" s="18">
        <v>174552.5140810984</v>
      </c>
      <c r="AI16" s="18">
        <v>162396.13094881969</v>
      </c>
    </row>
    <row r="17" spans="1:35" x14ac:dyDescent="0.25">
      <c r="A17" s="18" t="s">
        <v>211</v>
      </c>
      <c r="B17" s="18">
        <v>34.098654336899997</v>
      </c>
      <c r="C17" s="18">
        <v>47.188654336900001</v>
      </c>
      <c r="D17" s="18">
        <v>61.738654336899998</v>
      </c>
      <c r="E17" s="18">
        <v>86.178644336900007</v>
      </c>
      <c r="F17" s="18">
        <v>98.868644336900005</v>
      </c>
      <c r="G17" s="18">
        <v>116.2486343369</v>
      </c>
      <c r="H17" s="18">
        <v>129.19292695850001</v>
      </c>
      <c r="I17" s="18">
        <v>201.24006761550001</v>
      </c>
      <c r="J17" s="18">
        <v>223.71112758800001</v>
      </c>
      <c r="K17" s="18">
        <v>228.01654582329999</v>
      </c>
      <c r="L17" s="18">
        <v>247.95456848489999</v>
      </c>
      <c r="M17" s="18">
        <v>272.09706913370002</v>
      </c>
      <c r="N17" s="18">
        <v>320.54996058429998</v>
      </c>
      <c r="O17" s="18">
        <v>369.27792913780002</v>
      </c>
      <c r="P17" s="18">
        <v>404.52301183290001</v>
      </c>
      <c r="Q17" s="18">
        <v>455.38856886539998</v>
      </c>
      <c r="R17" s="18">
        <v>517.17249838800001</v>
      </c>
      <c r="S17" s="18">
        <v>556.93834494500004</v>
      </c>
      <c r="T17" s="18">
        <v>578.75997476420002</v>
      </c>
      <c r="U17" s="18">
        <v>604.22236337319998</v>
      </c>
      <c r="V17" s="18">
        <v>619.38904072130003</v>
      </c>
      <c r="W17" s="18">
        <v>644.31760799530002</v>
      </c>
      <c r="X17" s="18">
        <v>671.81625675819998</v>
      </c>
      <c r="Y17" s="18">
        <v>672.5580160408</v>
      </c>
      <c r="Z17" s="18">
        <v>717.10966353180004</v>
      </c>
      <c r="AA17" s="18">
        <v>812.56032587239997</v>
      </c>
      <c r="AB17" s="18">
        <v>928.21102751139995</v>
      </c>
      <c r="AC17" s="18">
        <v>1155.4119430615999</v>
      </c>
      <c r="AD17" s="18">
        <v>2111.0815799973998</v>
      </c>
      <c r="AE17" s="18">
        <v>2981.0671595726999</v>
      </c>
      <c r="AF17" s="18">
        <v>4344.4212947847</v>
      </c>
      <c r="AG17" s="18">
        <v>4829.7936069121997</v>
      </c>
      <c r="AH17" s="18">
        <v>3811.9896838979998</v>
      </c>
      <c r="AI17" s="18">
        <v>4244.6898767748999</v>
      </c>
    </row>
    <row r="18" spans="1:35" x14ac:dyDescent="0.25">
      <c r="A18" s="18" t="s">
        <v>212</v>
      </c>
      <c r="B18" s="18">
        <v>105.38704</v>
      </c>
      <c r="C18" s="18">
        <v>112.22905</v>
      </c>
      <c r="D18" s="18">
        <v>121.79004999999999</v>
      </c>
      <c r="E18" s="18">
        <v>133.26204999999999</v>
      </c>
      <c r="F18" s="18">
        <v>146.98705000000001</v>
      </c>
      <c r="G18" s="18">
        <v>162.44804999999999</v>
      </c>
      <c r="H18" s="18">
        <v>186.42704000000001</v>
      </c>
      <c r="I18" s="18">
        <v>216.23303999999999</v>
      </c>
      <c r="J18" s="18">
        <v>273.21104000000003</v>
      </c>
      <c r="K18" s="18">
        <v>323.81202999999999</v>
      </c>
      <c r="L18" s="18">
        <v>372.58445999999998</v>
      </c>
      <c r="M18" s="18">
        <v>423.10368</v>
      </c>
      <c r="N18" s="18">
        <v>501.670450727</v>
      </c>
      <c r="O18" s="18">
        <v>545.381950727</v>
      </c>
      <c r="P18" s="18">
        <v>558.38850072699995</v>
      </c>
      <c r="Q18" s="18">
        <v>590.08492795100005</v>
      </c>
      <c r="R18" s="18">
        <v>600.64155626119998</v>
      </c>
      <c r="S18" s="18">
        <v>632.85301895810005</v>
      </c>
      <c r="T18" s="18">
        <v>648.52685098339998</v>
      </c>
      <c r="U18" s="18">
        <v>672.78928082109996</v>
      </c>
      <c r="V18" s="18">
        <v>681.00361144600004</v>
      </c>
      <c r="W18" s="18">
        <v>687.49292069559999</v>
      </c>
      <c r="X18" s="18">
        <v>667.72762833490003</v>
      </c>
      <c r="Y18" s="18">
        <v>672.82808224489997</v>
      </c>
      <c r="Z18" s="18">
        <v>665.00028224489995</v>
      </c>
      <c r="AA18" s="18">
        <v>729.95808224489997</v>
      </c>
      <c r="AB18" s="18">
        <v>1039.7078741089999</v>
      </c>
      <c r="AC18" s="18">
        <v>2016.8564401234</v>
      </c>
      <c r="AD18" s="18">
        <v>4734.3912297927</v>
      </c>
      <c r="AE18" s="18">
        <v>4794.1444123969004</v>
      </c>
      <c r="AF18" s="18">
        <v>6724.8985354806</v>
      </c>
      <c r="AG18" s="18">
        <v>9183.1391546187006</v>
      </c>
      <c r="AH18" s="18">
        <v>12145.6088021985</v>
      </c>
      <c r="AI18" s="18">
        <v>14852.7135399485</v>
      </c>
    </row>
    <row r="19" spans="1:35" x14ac:dyDescent="0.25">
      <c r="A19" s="18" t="s">
        <v>213</v>
      </c>
      <c r="B19" s="18">
        <v>1128.9978430000001</v>
      </c>
      <c r="C19" s="18">
        <v>1175.797853</v>
      </c>
      <c r="D19" s="18">
        <v>1216.2278630000001</v>
      </c>
      <c r="E19" s="18">
        <v>1248.8178829999999</v>
      </c>
      <c r="F19" s="18">
        <v>1277.8079029999999</v>
      </c>
      <c r="G19" s="18">
        <v>1284.0636743931</v>
      </c>
      <c r="H19" s="18">
        <v>1287.0896542981</v>
      </c>
      <c r="I19" s="18">
        <v>1602.9866542980999</v>
      </c>
      <c r="J19" s="18">
        <v>1627.2013216701</v>
      </c>
      <c r="K19" s="18">
        <v>1698.8932477159999</v>
      </c>
      <c r="L19" s="18">
        <v>1836.496247716</v>
      </c>
      <c r="M19" s="18">
        <v>2099.631247716</v>
      </c>
      <c r="N19" s="18">
        <v>1988.839247716</v>
      </c>
      <c r="O19" s="18">
        <v>1556.590247716</v>
      </c>
      <c r="P19" s="18">
        <v>1679.141247716</v>
      </c>
      <c r="Q19" s="18">
        <v>1807.6422477159999</v>
      </c>
      <c r="R19" s="18">
        <v>1902.3632477159999</v>
      </c>
      <c r="S19" s="18">
        <v>2364.8642477160001</v>
      </c>
      <c r="T19" s="18">
        <v>2689.3202462165</v>
      </c>
      <c r="U19" s="18">
        <v>2977.3215814613</v>
      </c>
      <c r="V19" s="18">
        <v>3198.6810402945998</v>
      </c>
      <c r="W19" s="18">
        <v>3491.2619406950998</v>
      </c>
      <c r="X19" s="18">
        <v>3440.6122654709998</v>
      </c>
      <c r="Y19" s="18">
        <v>3665.5836440634998</v>
      </c>
      <c r="Z19" s="18">
        <v>4482.4083233777001</v>
      </c>
      <c r="AA19" s="18">
        <v>4677.7210584628001</v>
      </c>
      <c r="AB19" s="18">
        <v>5758.7108950898</v>
      </c>
      <c r="AC19" s="18">
        <v>10833.828237600301</v>
      </c>
      <c r="AD19" s="18">
        <v>19357.423036691402</v>
      </c>
      <c r="AE19" s="18">
        <v>21549.9968796875</v>
      </c>
      <c r="AF19" s="18">
        <v>25775.3547851121</v>
      </c>
      <c r="AG19" s="18">
        <v>27142.806713083701</v>
      </c>
      <c r="AH19" s="18">
        <v>30006.1355380243</v>
      </c>
      <c r="AI19" s="18">
        <v>30635.213755106201</v>
      </c>
    </row>
    <row r="20" spans="1:35" x14ac:dyDescent="0.25">
      <c r="A20" s="18" t="s">
        <v>214</v>
      </c>
      <c r="B20" s="18">
        <v>6000.4729735192004</v>
      </c>
      <c r="C20" s="18">
        <v>6523.6001982713997</v>
      </c>
      <c r="D20" s="18">
        <v>7795.6730109769996</v>
      </c>
      <c r="E20" s="18">
        <v>7975.000811117</v>
      </c>
      <c r="F20" s="18">
        <v>8969.3299459789996</v>
      </c>
      <c r="G20" s="18">
        <v>9338.1066711104995</v>
      </c>
      <c r="H20" s="18">
        <v>11349.8281741839</v>
      </c>
      <c r="I20" s="18">
        <v>13897.693040108001</v>
      </c>
      <c r="J20" s="18">
        <v>12513.4815712654</v>
      </c>
      <c r="K20" s="18">
        <v>13618.182101136001</v>
      </c>
      <c r="L20" s="18">
        <v>15569.633373824199</v>
      </c>
      <c r="M20" s="18">
        <v>16705.8120966813</v>
      </c>
      <c r="N20" s="18">
        <v>18383.600148152102</v>
      </c>
      <c r="O20" s="18">
        <v>18558.951779076899</v>
      </c>
      <c r="P20" s="18">
        <v>19706.582471588801</v>
      </c>
      <c r="Q20" s="18">
        <v>24088.012842325901</v>
      </c>
      <c r="R20" s="18">
        <v>25027.008647252002</v>
      </c>
      <c r="S20" s="18">
        <v>23748.062512356999</v>
      </c>
      <c r="T20" s="18">
        <v>23097.762760481099</v>
      </c>
      <c r="U20" s="18">
        <v>28802.639110614298</v>
      </c>
      <c r="V20" s="18">
        <v>27978.405335699499</v>
      </c>
      <c r="W20" s="18">
        <v>15412.324386525401</v>
      </c>
      <c r="X20" s="18">
        <v>20796.8004989088</v>
      </c>
      <c r="Y20" s="18">
        <v>25999.682779070299</v>
      </c>
      <c r="Z20" s="18">
        <v>36244.590671938502</v>
      </c>
      <c r="AA20" s="18">
        <v>32376.754607815099</v>
      </c>
      <c r="AB20" s="18">
        <v>42335.242581613798</v>
      </c>
      <c r="AC20" s="18">
        <v>56584.609102191898</v>
      </c>
      <c r="AD20" s="18">
        <v>50452.043936965303</v>
      </c>
      <c r="AE20" s="18">
        <v>71513.378547111395</v>
      </c>
      <c r="AF20" s="18">
        <v>84655.9216373979</v>
      </c>
      <c r="AG20" s="18">
        <v>98289.544291923696</v>
      </c>
      <c r="AH20" s="18">
        <v>112990.9917522364</v>
      </c>
      <c r="AI20" s="18">
        <v>96823.669204504404</v>
      </c>
    </row>
    <row r="21" spans="1:35" x14ac:dyDescent="0.25">
      <c r="A21" s="18" t="s">
        <v>215</v>
      </c>
      <c r="B21" s="18">
        <v>315.47003999999998</v>
      </c>
      <c r="C21" s="18">
        <v>565.47803999999996</v>
      </c>
      <c r="D21" s="18">
        <v>601.51304000000005</v>
      </c>
      <c r="E21" s="18">
        <v>633.00004000000001</v>
      </c>
      <c r="F21" s="18">
        <v>696.92304000000001</v>
      </c>
      <c r="G21" s="18">
        <v>940.60005000000001</v>
      </c>
      <c r="H21" s="18">
        <v>716.40950893239994</v>
      </c>
      <c r="I21" s="18">
        <v>860.61486672429999</v>
      </c>
      <c r="J21" s="18">
        <v>1024.8437314888999</v>
      </c>
      <c r="K21" s="18">
        <v>1955.7632011093001</v>
      </c>
      <c r="L21" s="18">
        <v>2202.4951712810998</v>
      </c>
      <c r="M21" s="18">
        <v>3073.3208535126</v>
      </c>
      <c r="N21" s="18">
        <v>3707.9589184941001</v>
      </c>
      <c r="O21" s="18">
        <v>3897.1111425706999</v>
      </c>
      <c r="P21" s="18">
        <v>4250.5354459348</v>
      </c>
      <c r="Q21" s="18">
        <v>4626.1026943747001</v>
      </c>
      <c r="R21" s="18">
        <v>4954.4705950532998</v>
      </c>
      <c r="S21" s="18">
        <v>5557.6222257816999</v>
      </c>
      <c r="T21" s="18">
        <v>4877.9389350170004</v>
      </c>
      <c r="U21" s="18">
        <v>5237.2339894893003</v>
      </c>
      <c r="V21" s="18">
        <v>6380.9837551631999</v>
      </c>
      <c r="W21" s="18">
        <v>5898.2364654426001</v>
      </c>
      <c r="X21" s="18">
        <v>6231.3140583448003</v>
      </c>
      <c r="Y21" s="18">
        <v>6703.4441422740001</v>
      </c>
      <c r="Z21" s="18">
        <v>7232.7010924570004</v>
      </c>
      <c r="AA21" s="18">
        <v>3380.5074215802001</v>
      </c>
      <c r="AB21" s="18">
        <v>4016.5655590172</v>
      </c>
      <c r="AC21" s="18">
        <v>5468.2236151077996</v>
      </c>
      <c r="AD21" s="18">
        <v>7159.4309134223004</v>
      </c>
      <c r="AE21" s="18">
        <v>9320.0792225053992</v>
      </c>
      <c r="AF21" s="18">
        <v>10555.4065496561</v>
      </c>
      <c r="AG21" s="18">
        <v>13164.440589798</v>
      </c>
      <c r="AH21" s="18">
        <v>15597.7883047412</v>
      </c>
      <c r="AI21" s="18">
        <v>15839.844572485799</v>
      </c>
    </row>
    <row r="22" spans="1:35" x14ac:dyDescent="0.25">
      <c r="A22" s="18" t="s">
        <v>216</v>
      </c>
      <c r="B22" s="18">
        <v>46787.699301740999</v>
      </c>
      <c r="C22" s="18">
        <v>46925.849311741003</v>
      </c>
      <c r="D22" s="18">
        <v>47525.271311741002</v>
      </c>
      <c r="E22" s="18">
        <v>47880.504311741002</v>
      </c>
      <c r="F22" s="18">
        <v>48123.374301741002</v>
      </c>
      <c r="G22" s="18">
        <v>48558.356412960602</v>
      </c>
      <c r="H22" s="18">
        <v>49600.014136533697</v>
      </c>
      <c r="I22" s="18">
        <v>49867.102541415901</v>
      </c>
      <c r="J22" s="18">
        <v>50467.660681544097</v>
      </c>
      <c r="K22" s="18">
        <v>54642.377397816097</v>
      </c>
      <c r="L22" s="18">
        <v>53768.418104819801</v>
      </c>
      <c r="M22" s="18">
        <v>57306.524129405298</v>
      </c>
      <c r="N22" s="18">
        <v>60693.019859424297</v>
      </c>
      <c r="O22" s="18">
        <v>68575.2201482401</v>
      </c>
      <c r="P22" s="18">
        <v>75123.486221283398</v>
      </c>
      <c r="Q22" s="18">
        <v>83014.286456787304</v>
      </c>
      <c r="R22" s="18">
        <v>90186.420425132295</v>
      </c>
      <c r="S22" s="18">
        <v>106840.75316917519</v>
      </c>
      <c r="T22" s="18">
        <v>122184.5540623187</v>
      </c>
      <c r="U22" s="18">
        <v>146363.80004592289</v>
      </c>
      <c r="V22" s="18">
        <v>195338.99429631131</v>
      </c>
      <c r="W22" s="18">
        <v>253983.26697023309</v>
      </c>
      <c r="X22" s="18">
        <v>254881.2913584371</v>
      </c>
      <c r="Y22" s="18">
        <v>279164.27648167207</v>
      </c>
      <c r="Z22" s="18">
        <v>317923.2344317211</v>
      </c>
      <c r="AA22" s="18">
        <v>369403.63490043028</v>
      </c>
      <c r="AB22" s="18">
        <v>464164.75276914338</v>
      </c>
      <c r="AC22" s="18">
        <v>576606.8864674978</v>
      </c>
      <c r="AD22" s="18">
        <v>645222.84066246659</v>
      </c>
      <c r="AE22" s="18">
        <v>736753.53294659371</v>
      </c>
      <c r="AF22" s="18">
        <v>874449.20978022111</v>
      </c>
      <c r="AG22" s="18">
        <v>979920.58968833159</v>
      </c>
      <c r="AH22" s="18">
        <v>1179425.406272938</v>
      </c>
      <c r="AI22" s="18">
        <v>1312258.3626923801</v>
      </c>
    </row>
    <row r="23" spans="1:35" x14ac:dyDescent="0.25">
      <c r="A23" s="18" t="s">
        <v>217</v>
      </c>
      <c r="B23" s="18">
        <v>92.805009999999996</v>
      </c>
      <c r="C23" s="18">
        <v>64.247010000000003</v>
      </c>
      <c r="D23" s="18">
        <v>121.49701</v>
      </c>
      <c r="E23" s="18">
        <v>132.21700999999999</v>
      </c>
      <c r="F23" s="18">
        <v>141.74700999999999</v>
      </c>
      <c r="G23" s="18">
        <v>194.64000999999999</v>
      </c>
      <c r="H23" s="18">
        <v>211.24200999999999</v>
      </c>
      <c r="I23" s="18">
        <v>243.06001000000001</v>
      </c>
      <c r="J23" s="18">
        <v>528.78501000000006</v>
      </c>
      <c r="K23" s="18">
        <v>3827.6140099999998</v>
      </c>
      <c r="L23" s="18">
        <v>1630.32701</v>
      </c>
      <c r="M23" s="18">
        <v>3628.9883619553002</v>
      </c>
      <c r="N23" s="18">
        <v>4249.1701384422004</v>
      </c>
      <c r="O23" s="18">
        <v>9563.4521384422005</v>
      </c>
      <c r="P23" s="18">
        <v>11475.7961384422</v>
      </c>
      <c r="Q23" s="18">
        <v>15125.870448769099</v>
      </c>
      <c r="R23" s="18">
        <v>18647.289160751701</v>
      </c>
      <c r="S23" s="18">
        <v>26660.974470863399</v>
      </c>
      <c r="T23" s="18">
        <v>32904.995471765702</v>
      </c>
      <c r="U23" s="18">
        <v>48243.293812547803</v>
      </c>
      <c r="V23" s="18">
        <v>90693.257608871296</v>
      </c>
      <c r="W23" s="18">
        <v>122084.2169818309</v>
      </c>
      <c r="X23" s="18">
        <v>127141.9479768774</v>
      </c>
      <c r="Y23" s="18">
        <v>138977.7216532919</v>
      </c>
      <c r="Z23" s="18">
        <v>147997.649403688</v>
      </c>
      <c r="AA23" s="18">
        <v>171465.9174775412</v>
      </c>
      <c r="AB23" s="18">
        <v>207942.0881752634</v>
      </c>
      <c r="AC23" s="18">
        <v>262086.72098406841</v>
      </c>
      <c r="AD23" s="18">
        <v>320555.57463188918</v>
      </c>
      <c r="AE23" s="18">
        <v>362676.08697471098</v>
      </c>
      <c r="AF23" s="18">
        <v>433400.4919477051</v>
      </c>
      <c r="AG23" s="18">
        <v>503271.36804013769</v>
      </c>
      <c r="AH23" s="18">
        <v>582838.73988325091</v>
      </c>
      <c r="AI23" s="18">
        <v>665170.28680539923</v>
      </c>
    </row>
    <row r="24" spans="1:35" x14ac:dyDescent="0.25">
      <c r="A24" s="18" t="s">
        <v>218</v>
      </c>
      <c r="B24" s="18">
        <v>1639.5307968464001</v>
      </c>
      <c r="C24" s="18">
        <v>1673.8247968464</v>
      </c>
      <c r="D24" s="18">
        <v>1771.7907968464001</v>
      </c>
      <c r="E24" s="18">
        <v>1740.0357968464</v>
      </c>
      <c r="F24" s="18">
        <v>1812.3657868463999</v>
      </c>
      <c r="G24" s="18">
        <v>2043.0450092857</v>
      </c>
      <c r="H24" s="18">
        <v>2428.0669431991</v>
      </c>
      <c r="I24" s="18">
        <v>2401.0219656585</v>
      </c>
      <c r="J24" s="18">
        <v>2441.3941771089999</v>
      </c>
      <c r="K24" s="18">
        <v>2565.4330744407998</v>
      </c>
      <c r="L24" s="18">
        <v>2792.5719326623998</v>
      </c>
      <c r="M24" s="18">
        <v>2974.0817539134</v>
      </c>
      <c r="N24" s="18">
        <v>3663.2103397977999</v>
      </c>
      <c r="O24" s="18">
        <v>3562.4070397977998</v>
      </c>
      <c r="P24" s="18">
        <v>4629.2931528411</v>
      </c>
      <c r="Q24" s="18">
        <v>4352.9748658844001</v>
      </c>
      <c r="R24" s="18">
        <v>4400.9400975648014</v>
      </c>
      <c r="S24" s="18">
        <v>5524.8092400756996</v>
      </c>
      <c r="T24" s="18">
        <v>6223.1843719999997</v>
      </c>
      <c r="U24" s="18">
        <v>8162.9241000000002</v>
      </c>
      <c r="V24" s="18">
        <v>8599.5208999999995</v>
      </c>
      <c r="W24" s="18">
        <v>37169.349825766003</v>
      </c>
      <c r="X24" s="18">
        <v>26990.588077585198</v>
      </c>
      <c r="Y24" s="18">
        <v>34194.163210232102</v>
      </c>
      <c r="Z24" s="18">
        <v>45272.9105783048</v>
      </c>
      <c r="AA24" s="18">
        <v>52680.809520763898</v>
      </c>
      <c r="AB24" s="18">
        <v>63506.293411980798</v>
      </c>
      <c r="AC24" s="18">
        <v>80540.739196170602</v>
      </c>
      <c r="AD24" s="18">
        <v>64098.599741354803</v>
      </c>
      <c r="AE24" s="18">
        <v>88681.541791659198</v>
      </c>
      <c r="AF24" s="18">
        <v>114649.74219701051</v>
      </c>
      <c r="AG24" s="18">
        <v>105536.3218276039</v>
      </c>
      <c r="AH24" s="18">
        <v>136907.40546668769</v>
      </c>
      <c r="AI24" s="18">
        <v>150396.36987903461</v>
      </c>
    </row>
    <row r="25" spans="1:35" x14ac:dyDescent="0.25">
      <c r="A25" s="18" t="s">
        <v>219</v>
      </c>
      <c r="B25" s="18">
        <v>45055.363494894496</v>
      </c>
      <c r="C25" s="18">
        <v>45187.777504894497</v>
      </c>
      <c r="D25" s="18">
        <v>45631.983504894502</v>
      </c>
      <c r="E25" s="18">
        <v>46008.251504894499</v>
      </c>
      <c r="F25" s="18">
        <v>46169.261504894501</v>
      </c>
      <c r="G25" s="18">
        <v>46320.6713936749</v>
      </c>
      <c r="H25" s="18">
        <v>46960.705183334598</v>
      </c>
      <c r="I25" s="18">
        <v>47223.020565757302</v>
      </c>
      <c r="J25" s="18">
        <v>47497.481494435102</v>
      </c>
      <c r="K25" s="18">
        <v>48249.3303133753</v>
      </c>
      <c r="L25" s="18">
        <v>49345.519162157398</v>
      </c>
      <c r="M25" s="18">
        <v>50703.454013536597</v>
      </c>
      <c r="N25" s="18">
        <v>52780.639381184301</v>
      </c>
      <c r="O25" s="18">
        <v>55449.360970000002</v>
      </c>
      <c r="P25" s="18">
        <v>59018.396930000003</v>
      </c>
      <c r="Q25" s="18">
        <v>63535.441142133801</v>
      </c>
      <c r="R25" s="18">
        <v>67138.191166815799</v>
      </c>
      <c r="S25" s="18">
        <v>74654.969458236097</v>
      </c>
      <c r="T25" s="18">
        <v>83056.374218552999</v>
      </c>
      <c r="U25" s="18">
        <v>89957.582133375094</v>
      </c>
      <c r="V25" s="18">
        <v>96046.21578744</v>
      </c>
      <c r="W25" s="18">
        <v>94729.700162636102</v>
      </c>
      <c r="X25" s="18">
        <v>100748.7553039746</v>
      </c>
      <c r="Y25" s="18">
        <v>105992.39161814821</v>
      </c>
      <c r="Z25" s="18">
        <v>124652.67444972821</v>
      </c>
      <c r="AA25" s="18">
        <v>145256.9079021253</v>
      </c>
      <c r="AB25" s="18">
        <v>192716.3711818993</v>
      </c>
      <c r="AC25" s="18">
        <v>233979.4262872588</v>
      </c>
      <c r="AD25" s="18">
        <v>260568.6662892226</v>
      </c>
      <c r="AE25" s="18">
        <v>285395.90418022347</v>
      </c>
      <c r="AF25" s="18">
        <v>326398.97563550551</v>
      </c>
      <c r="AG25" s="18">
        <v>371112.89982058998</v>
      </c>
      <c r="AH25" s="18">
        <v>459679.260922999</v>
      </c>
      <c r="AI25" s="18">
        <v>496691.7060079464</v>
      </c>
    </row>
    <row r="26" spans="1:35" x14ac:dyDescent="0.25">
      <c r="A26" s="18" t="s">
        <v>220</v>
      </c>
      <c r="B26" s="18">
        <v>16601.811577566201</v>
      </c>
      <c r="C26" s="18">
        <v>16889.707938437401</v>
      </c>
      <c r="D26" s="18">
        <v>18061.055411163201</v>
      </c>
      <c r="E26" s="18">
        <v>19090.385194464401</v>
      </c>
      <c r="F26" s="18">
        <v>19866.503766685299</v>
      </c>
      <c r="G26" s="18">
        <v>23082.758733800001</v>
      </c>
      <c r="H26" s="18">
        <v>25479.0131702914</v>
      </c>
      <c r="I26" s="18">
        <v>30624.088049463298</v>
      </c>
      <c r="J26" s="18">
        <v>40516.752107075001</v>
      </c>
      <c r="K26" s="18">
        <v>53825.203193962298</v>
      </c>
      <c r="L26" s="18">
        <v>67009.682181882003</v>
      </c>
      <c r="M26" s="18">
        <v>74621.542323538102</v>
      </c>
      <c r="N26" s="18">
        <v>94120.172727242301</v>
      </c>
      <c r="O26" s="18">
        <v>124153.32978156451</v>
      </c>
      <c r="P26" s="18">
        <v>169955.73418057099</v>
      </c>
      <c r="Q26" s="18">
        <v>210158.5771727</v>
      </c>
      <c r="R26" s="18">
        <v>254675.80424708509</v>
      </c>
      <c r="S26" s="18">
        <v>408081.90276748018</v>
      </c>
      <c r="T26" s="18">
        <v>403612.29818224919</v>
      </c>
      <c r="U26" s="18">
        <v>522561.63000067661</v>
      </c>
      <c r="V26" s="18">
        <v>653363.75304436916</v>
      </c>
      <c r="W26" s="18">
        <v>652931.56534127379</v>
      </c>
      <c r="X26" s="18">
        <v>650767.68712773779</v>
      </c>
      <c r="Y26" s="18">
        <v>728360.91926537454</v>
      </c>
      <c r="Z26" s="18">
        <v>845572.20378482412</v>
      </c>
      <c r="AA26" s="18">
        <v>993292.93637133983</v>
      </c>
      <c r="AB26" s="18">
        <v>1350103.108414846</v>
      </c>
      <c r="AC26" s="18">
        <v>1950212.4129685881</v>
      </c>
      <c r="AD26" s="18">
        <v>1848045.6769061531</v>
      </c>
      <c r="AE26" s="18">
        <v>2109172.741520558</v>
      </c>
      <c r="AF26" s="18">
        <v>2476421.5111673269</v>
      </c>
      <c r="AG26" s="18">
        <v>2847269.062730399</v>
      </c>
      <c r="AH26" s="18">
        <v>3241927.5315914801</v>
      </c>
      <c r="AI26" s="18">
        <v>3512718.6945847631</v>
      </c>
    </row>
    <row r="27" spans="1:35" x14ac:dyDescent="0.25">
      <c r="A27" s="18" t="s">
        <v>221</v>
      </c>
      <c r="B27" s="18">
        <v>13284.00301</v>
      </c>
      <c r="C27" s="18">
        <v>13426.287350043</v>
      </c>
      <c r="D27" s="18">
        <v>13620.509</v>
      </c>
      <c r="E27" s="18">
        <v>13930.101000000001</v>
      </c>
      <c r="F27" s="18">
        <v>15267.284</v>
      </c>
      <c r="G27" s="18">
        <v>16976.039000000001</v>
      </c>
      <c r="H27" s="18">
        <v>18746.686000000002</v>
      </c>
      <c r="I27" s="18">
        <v>22340.992999999999</v>
      </c>
      <c r="J27" s="18">
        <v>29490.377</v>
      </c>
      <c r="K27" s="18">
        <v>39879.370000000003</v>
      </c>
      <c r="L27" s="18">
        <v>49032.258999999998</v>
      </c>
      <c r="M27" s="18">
        <v>55083.226999999999</v>
      </c>
      <c r="N27" s="18">
        <v>69870.035000000003</v>
      </c>
      <c r="O27" s="18">
        <v>95312.694000000003</v>
      </c>
      <c r="P27" s="18">
        <v>123883.86</v>
      </c>
      <c r="Q27" s="18">
        <v>152493.23000000001</v>
      </c>
      <c r="R27" s="18">
        <v>183667.23</v>
      </c>
      <c r="S27" s="18">
        <v>329455.42674154398</v>
      </c>
      <c r="T27" s="18">
        <v>323513.29622540658</v>
      </c>
      <c r="U27" s="18">
        <v>427632.17813794879</v>
      </c>
      <c r="V27" s="18">
        <v>551714.30541970243</v>
      </c>
      <c r="W27" s="18">
        <v>533967.04075247061</v>
      </c>
      <c r="X27" s="18">
        <v>509028.00726219552</v>
      </c>
      <c r="Y27" s="18">
        <v>557384.91124046291</v>
      </c>
      <c r="Z27" s="18">
        <v>641496.34286851645</v>
      </c>
      <c r="AA27" s="18">
        <v>750715.09880474885</v>
      </c>
      <c r="AB27" s="18">
        <v>1007866.937956523</v>
      </c>
      <c r="AC27" s="18">
        <v>1452965.619197095</v>
      </c>
      <c r="AD27" s="18">
        <v>1304912.2457039449</v>
      </c>
      <c r="AE27" s="18">
        <v>1466268.1645591899</v>
      </c>
      <c r="AF27" s="18">
        <v>1693667.713093068</v>
      </c>
      <c r="AG27" s="18">
        <v>1940955.8721828919</v>
      </c>
      <c r="AH27" s="18">
        <v>2222109.219608122</v>
      </c>
      <c r="AI27" s="18">
        <v>2432635.0810691649</v>
      </c>
    </row>
    <row r="28" spans="1:35" x14ac:dyDescent="0.25">
      <c r="A28" s="18" t="s">
        <v>222</v>
      </c>
      <c r="B28" s="18">
        <v>118.2720914181</v>
      </c>
      <c r="C28" s="18">
        <v>132.42435714059999</v>
      </c>
      <c r="D28" s="18">
        <v>145.68141368729999</v>
      </c>
      <c r="E28" s="18">
        <v>208.46897445370001</v>
      </c>
      <c r="F28" s="18">
        <v>240.6218848064</v>
      </c>
      <c r="G28" s="18">
        <v>265.53617867870003</v>
      </c>
      <c r="H28" s="18">
        <v>288.70282758360003</v>
      </c>
      <c r="I28" s="18">
        <v>341.78026327459997</v>
      </c>
      <c r="J28" s="18">
        <v>386.88313849849999</v>
      </c>
      <c r="K28" s="18">
        <v>394.22954732580001</v>
      </c>
      <c r="L28" s="18">
        <v>422.25552870630003</v>
      </c>
      <c r="M28" s="18">
        <v>425.19297988</v>
      </c>
      <c r="N28" s="18">
        <v>639.19922079800006</v>
      </c>
      <c r="O28" s="18">
        <v>571.7718856212</v>
      </c>
      <c r="P28" s="18">
        <v>696.73739218080004</v>
      </c>
      <c r="Q28" s="18">
        <v>826.04072887730001</v>
      </c>
      <c r="R28" s="18">
        <v>1238.1583695828999</v>
      </c>
      <c r="S28" s="18">
        <v>1285.0690707059</v>
      </c>
      <c r="T28" s="18">
        <v>1508.6918915556</v>
      </c>
      <c r="U28" s="18">
        <v>2780.5270624997002</v>
      </c>
      <c r="V28" s="18">
        <v>2949.4821913843998</v>
      </c>
      <c r="W28" s="18">
        <v>3833.3660953231001</v>
      </c>
      <c r="X28" s="18">
        <v>5523.5423604691996</v>
      </c>
      <c r="Y28" s="18">
        <v>7163.7527149568996</v>
      </c>
      <c r="Z28" s="18">
        <v>8995.0552429479994</v>
      </c>
      <c r="AA28" s="18">
        <v>11660.0711185202</v>
      </c>
      <c r="AB28" s="18">
        <v>29519.914181132499</v>
      </c>
      <c r="AC28" s="18">
        <v>47167.3515521831</v>
      </c>
      <c r="AD28" s="18">
        <v>67545.310195782702</v>
      </c>
      <c r="AE28" s="18">
        <v>85352.411879496402</v>
      </c>
      <c r="AF28" s="18">
        <v>101295.6566100209</v>
      </c>
      <c r="AG28" s="18">
        <v>114371.5131786937</v>
      </c>
      <c r="AH28" s="18">
        <v>123630.415205107</v>
      </c>
      <c r="AI28" s="18">
        <v>125992.65614546021</v>
      </c>
    </row>
    <row r="29" spans="1:35" x14ac:dyDescent="0.25">
      <c r="A29" s="18" t="s">
        <v>223</v>
      </c>
      <c r="B29" s="18">
        <v>1181.5238539166</v>
      </c>
      <c r="C29" s="18">
        <v>1445.3013143477999</v>
      </c>
      <c r="D29" s="18">
        <v>2016.2582708696</v>
      </c>
      <c r="E29" s="18">
        <v>2458.2787056522002</v>
      </c>
      <c r="F29" s="18">
        <v>1654.3744483057001</v>
      </c>
      <c r="G29" s="18">
        <v>1847.773912439</v>
      </c>
      <c r="H29" s="18">
        <v>2093.7451114159999</v>
      </c>
      <c r="I29" s="18">
        <v>2784.1186458196999</v>
      </c>
      <c r="J29" s="18">
        <v>3335.5824638403001</v>
      </c>
      <c r="K29" s="18">
        <v>4496.8504163522002</v>
      </c>
      <c r="L29" s="18">
        <v>9471.3653331281002</v>
      </c>
      <c r="M29" s="18">
        <v>11214.716676010699</v>
      </c>
      <c r="N29" s="18">
        <v>14153.866031864</v>
      </c>
      <c r="O29" s="18">
        <v>18032.972458685399</v>
      </c>
      <c r="P29" s="18">
        <v>35404.908948715303</v>
      </c>
      <c r="Q29" s="18">
        <v>48999.178325667002</v>
      </c>
      <c r="R29" s="18">
        <v>59185.258008275297</v>
      </c>
      <c r="S29" s="18">
        <v>66673.598606088897</v>
      </c>
      <c r="T29" s="18">
        <v>68835.070242717702</v>
      </c>
      <c r="U29" s="18">
        <v>80890.225856151505</v>
      </c>
      <c r="V29" s="18">
        <v>84736.433149529796</v>
      </c>
      <c r="W29" s="18">
        <v>100156.3477232982</v>
      </c>
      <c r="X29" s="18">
        <v>116698.8177160334</v>
      </c>
      <c r="Y29" s="18">
        <v>140812.02136274471</v>
      </c>
      <c r="Z29" s="18">
        <v>165590.9245494325</v>
      </c>
      <c r="AA29" s="18">
        <v>189500.42224179261</v>
      </c>
      <c r="AB29" s="18">
        <v>259861.5183262513</v>
      </c>
      <c r="AC29" s="18">
        <v>350743.07044573053</v>
      </c>
      <c r="AD29" s="18">
        <v>339051.84337895061</v>
      </c>
      <c r="AE29" s="18">
        <v>407580.4269464644</v>
      </c>
      <c r="AF29" s="18">
        <v>516362.94739860098</v>
      </c>
      <c r="AG29" s="18">
        <v>602570.95483106421</v>
      </c>
      <c r="AH29" s="18">
        <v>693614.57294071116</v>
      </c>
      <c r="AI29" s="18">
        <v>720413.23694532225</v>
      </c>
    </row>
    <row r="30" spans="1:35" x14ac:dyDescent="0.25">
      <c r="A30" s="18" t="s">
        <v>224</v>
      </c>
      <c r="B30" s="18">
        <v>2018.0126222315</v>
      </c>
      <c r="C30" s="18">
        <v>1885.6949169060999</v>
      </c>
      <c r="D30" s="18">
        <v>2278.6067266063001</v>
      </c>
      <c r="E30" s="18">
        <v>2493.5365143586</v>
      </c>
      <c r="F30" s="18">
        <v>2704.2234335733001</v>
      </c>
      <c r="G30" s="18">
        <v>3993.4096426821998</v>
      </c>
      <c r="H30" s="18">
        <v>4349.8792312918004</v>
      </c>
      <c r="I30" s="18">
        <v>5157.1961403689002</v>
      </c>
      <c r="J30" s="18">
        <v>7303.9095047361998</v>
      </c>
      <c r="K30" s="18">
        <v>9054.7532302841992</v>
      </c>
      <c r="L30" s="18">
        <v>8083.8023200476</v>
      </c>
      <c r="M30" s="18">
        <v>7898.4056676475002</v>
      </c>
      <c r="N30" s="18">
        <v>9457.0724745801999</v>
      </c>
      <c r="O30" s="18">
        <v>10235.8914372578</v>
      </c>
      <c r="P30" s="18">
        <v>9970.2278396748006</v>
      </c>
      <c r="Q30" s="18">
        <v>7840.1281181557997</v>
      </c>
      <c r="R30" s="18">
        <v>10585.157869226799</v>
      </c>
      <c r="S30" s="18">
        <v>10667.8083491414</v>
      </c>
      <c r="T30" s="18">
        <v>9755.2398225692996</v>
      </c>
      <c r="U30" s="18">
        <v>11258.698944076599</v>
      </c>
      <c r="V30" s="18">
        <v>13963.5322837526</v>
      </c>
      <c r="W30" s="18">
        <v>14974.810770181901</v>
      </c>
      <c r="X30" s="18">
        <v>19517.319789039699</v>
      </c>
      <c r="Y30" s="18">
        <v>23000.233947209999</v>
      </c>
      <c r="Z30" s="18">
        <v>29489.881123927102</v>
      </c>
      <c r="AA30" s="18">
        <v>41417.344206278198</v>
      </c>
      <c r="AB30" s="18">
        <v>52854.737950939103</v>
      </c>
      <c r="AC30" s="18">
        <v>99336.371773579696</v>
      </c>
      <c r="AD30" s="18">
        <v>136536.27762747489</v>
      </c>
      <c r="AE30" s="18">
        <v>149971.7381354071</v>
      </c>
      <c r="AF30" s="18">
        <v>165095.19406563739</v>
      </c>
      <c r="AG30" s="18">
        <v>189370.72253774959</v>
      </c>
      <c r="AH30" s="18">
        <v>202573.3238375393</v>
      </c>
      <c r="AI30" s="18">
        <v>233677.7204248161</v>
      </c>
    </row>
    <row r="31" spans="1:35" x14ac:dyDescent="0.25">
      <c r="A31" s="18" t="s">
        <v>225</v>
      </c>
      <c r="B31" s="18">
        <v>21.343</v>
      </c>
      <c r="C31" s="18">
        <v>30.52</v>
      </c>
      <c r="D31" s="18">
        <v>33.093000000000004</v>
      </c>
      <c r="E31" s="18">
        <v>34.317</v>
      </c>
      <c r="F31" s="18">
        <v>38.137999999999998</v>
      </c>
      <c r="G31" s="18">
        <v>39.969311083199997</v>
      </c>
      <c r="H31" s="18">
        <v>31.4328538462</v>
      </c>
      <c r="I31" s="18">
        <v>14.049936540399999</v>
      </c>
      <c r="J31" s="18">
        <v>26.2299945858</v>
      </c>
      <c r="K31" s="18">
        <v>53.405269197700001</v>
      </c>
      <c r="L31" s="18">
        <v>68.348259028300006</v>
      </c>
      <c r="M31" s="18">
        <v>100.0548052887</v>
      </c>
      <c r="N31" s="18">
        <v>288.63558611219997</v>
      </c>
      <c r="O31" s="18">
        <v>291.06256249</v>
      </c>
      <c r="P31" s="18">
        <v>288.8773402132</v>
      </c>
      <c r="Q31" s="18">
        <v>271.25811315409999</v>
      </c>
      <c r="R31" s="18">
        <v>313.49301395930001</v>
      </c>
      <c r="S31" s="18">
        <v>377.25638002379998</v>
      </c>
      <c r="T31" s="18">
        <v>291.85743950459999</v>
      </c>
      <c r="U31" s="18">
        <v>272.15943290259997</v>
      </c>
      <c r="V31" s="18">
        <v>267.32704190250001</v>
      </c>
      <c r="W31" s="18">
        <v>273.64439852890001</v>
      </c>
      <c r="X31" s="18">
        <v>301.94318370230002</v>
      </c>
      <c r="Y31" s="18">
        <v>331.9962676143</v>
      </c>
      <c r="Z31" s="18">
        <v>370.2045748255</v>
      </c>
      <c r="AA31" s="18">
        <v>748.02194851399997</v>
      </c>
      <c r="AB31" s="18">
        <v>877.51804532189999</v>
      </c>
      <c r="AC31" s="18">
        <v>1051.0294500246</v>
      </c>
      <c r="AD31" s="18">
        <v>2073.4239341578</v>
      </c>
      <c r="AE31" s="18">
        <v>2082.3758752949998</v>
      </c>
      <c r="AF31" s="18">
        <v>2665.1355576996998</v>
      </c>
      <c r="AG31" s="18">
        <v>3542.9097710216001</v>
      </c>
      <c r="AH31" s="18">
        <v>5021.1896699071003</v>
      </c>
      <c r="AI31" s="18">
        <v>5965.3644393775003</v>
      </c>
    </row>
    <row r="32" spans="1:35" x14ac:dyDescent="0.25">
      <c r="A32" s="18" t="s">
        <v>226</v>
      </c>
      <c r="B32" s="18">
        <v>239157.53954967769</v>
      </c>
      <c r="C32" s="18">
        <v>258419.6755207016</v>
      </c>
      <c r="D32" s="18">
        <v>257111.40165934601</v>
      </c>
      <c r="E32" s="18">
        <v>310172.11893281911</v>
      </c>
      <c r="F32" s="18">
        <v>310514.9716966853</v>
      </c>
      <c r="G32" s="18">
        <v>429494.7549194991</v>
      </c>
      <c r="H32" s="18">
        <v>577009.16841724014</v>
      </c>
      <c r="I32" s="18">
        <v>647283.23649792268</v>
      </c>
      <c r="J32" s="18">
        <v>759336.99564014422</v>
      </c>
      <c r="K32" s="18">
        <v>910064.9404042149</v>
      </c>
      <c r="L32" s="18">
        <v>816569.37740239582</v>
      </c>
      <c r="M32" s="18">
        <v>921919.13914849423</v>
      </c>
      <c r="N32" s="18">
        <v>886499.56179686892</v>
      </c>
      <c r="O32" s="18">
        <v>1153766.52265861</v>
      </c>
      <c r="P32" s="18">
        <v>1218884.1100655829</v>
      </c>
      <c r="Q32" s="18">
        <v>1481897.0395546439</v>
      </c>
      <c r="R32" s="18">
        <v>1740669.1471962619</v>
      </c>
      <c r="S32" s="18">
        <v>2032271.3017283611</v>
      </c>
      <c r="T32" s="18">
        <v>2451446.2105194381</v>
      </c>
      <c r="U32" s="18">
        <v>3041167.313261277</v>
      </c>
      <c r="V32" s="18">
        <v>2931760.9814691381</v>
      </c>
      <c r="W32" s="18">
        <v>2565757.3781740549</v>
      </c>
      <c r="X32" s="18">
        <v>2298440.1111167381</v>
      </c>
      <c r="Y32" s="18">
        <v>3048259.8580006189</v>
      </c>
      <c r="Z32" s="18">
        <v>3735676.2223662338</v>
      </c>
      <c r="AA32" s="18">
        <v>4026554.0741949342</v>
      </c>
      <c r="AB32" s="18">
        <v>4916403.9105466409</v>
      </c>
      <c r="AC32" s="18">
        <v>5797196.1432291744</v>
      </c>
      <c r="AD32" s="18">
        <v>3627534.5699616242</v>
      </c>
      <c r="AE32" s="18">
        <v>4925782.3580128392</v>
      </c>
      <c r="AF32" s="18">
        <v>5447233.7962980811</v>
      </c>
      <c r="AG32" s="18">
        <v>5175574.6353885364</v>
      </c>
      <c r="AH32" s="18">
        <v>5966339.7942122184</v>
      </c>
      <c r="AI32" s="18">
        <v>7082764.2932330826</v>
      </c>
    </row>
    <row r="33" spans="1:35" x14ac:dyDescent="0.25">
      <c r="A33" s="18" t="s">
        <v>227</v>
      </c>
      <c r="B33" s="18">
        <v>19629</v>
      </c>
      <c r="C33" s="18">
        <v>24694</v>
      </c>
      <c r="D33" s="18">
        <v>29345</v>
      </c>
      <c r="E33" s="18">
        <v>32654</v>
      </c>
      <c r="F33" s="18">
        <v>38419</v>
      </c>
      <c r="G33" s="18">
        <v>44567.9</v>
      </c>
      <c r="H33" s="18">
        <v>58791.9</v>
      </c>
      <c r="I33" s="18">
        <v>77910.2</v>
      </c>
      <c r="J33" s="18">
        <v>111815.4</v>
      </c>
      <c r="K33" s="18">
        <v>155511.79999999999</v>
      </c>
      <c r="L33" s="18">
        <v>202629</v>
      </c>
      <c r="M33" s="18">
        <v>233330</v>
      </c>
      <c r="N33" s="18">
        <v>250147</v>
      </c>
      <c r="O33" s="18">
        <v>262581</v>
      </c>
      <c r="P33" s="18">
        <v>279010</v>
      </c>
      <c r="Q33" s="18">
        <v>241734.88399999999</v>
      </c>
      <c r="R33" s="18">
        <v>262073.7769655172</v>
      </c>
      <c r="S33" s="18">
        <v>276159.03468410933</v>
      </c>
      <c r="T33" s="18">
        <v>275410.56507612462</v>
      </c>
      <c r="U33" s="18">
        <v>255060.1920234834</v>
      </c>
      <c r="V33" s="18">
        <v>287533.28458572668</v>
      </c>
      <c r="W33" s="18">
        <v>309362.78180121392</v>
      </c>
      <c r="X33" s="18">
        <v>314555.50805337779</v>
      </c>
      <c r="Y33" s="18">
        <v>348619.65314659203</v>
      </c>
      <c r="Z33" s="18">
        <v>389067.82253438351</v>
      </c>
      <c r="AA33" s="18">
        <v>409695.19323751802</v>
      </c>
      <c r="AB33" s="18">
        <v>488895.72697688098</v>
      </c>
      <c r="AC33" s="18">
        <v>592454.53308771935</v>
      </c>
      <c r="AD33" s="18">
        <v>734747.60151239659</v>
      </c>
      <c r="AE33" s="18">
        <v>798364.80221594602</v>
      </c>
      <c r="AF33" s="18">
        <v>900048.03133026394</v>
      </c>
      <c r="AG33" s="18">
        <v>1033604.110505404</v>
      </c>
      <c r="AH33" s="18">
        <v>1128905.9984061241</v>
      </c>
      <c r="AI33" s="18">
        <v>1071605.402581197</v>
      </c>
    </row>
    <row r="34" spans="1:35" x14ac:dyDescent="0.25">
      <c r="A34" s="18" t="s">
        <v>228</v>
      </c>
      <c r="B34" s="18">
        <v>213566.6423383299</v>
      </c>
      <c r="C34" s="18">
        <v>225442.27887334701</v>
      </c>
      <c r="D34" s="18">
        <v>228832.9478954169</v>
      </c>
      <c r="E34" s="18">
        <v>250727.88034741551</v>
      </c>
      <c r="F34" s="18">
        <v>267807.22618639329</v>
      </c>
      <c r="G34" s="18">
        <v>337549.7519669889</v>
      </c>
      <c r="H34" s="18">
        <v>421794.73200397822</v>
      </c>
      <c r="I34" s="18">
        <v>535361.70914189704</v>
      </c>
      <c r="J34" s="18">
        <v>598426.85180751258</v>
      </c>
      <c r="K34" s="18">
        <v>703825.13906576799</v>
      </c>
      <c r="L34" s="18">
        <v>889928.34135141445</v>
      </c>
      <c r="M34" s="18">
        <v>1000683.486271036</v>
      </c>
      <c r="N34" s="18">
        <v>1020683.298810447</v>
      </c>
      <c r="O34" s="18">
        <v>1080048.212859578</v>
      </c>
      <c r="P34" s="18">
        <v>1268489.071590648</v>
      </c>
      <c r="Q34" s="18">
        <v>1648604.6127018679</v>
      </c>
      <c r="R34" s="18">
        <v>1829734.3073711691</v>
      </c>
      <c r="S34" s="18">
        <v>2036704.0764038679</v>
      </c>
      <c r="T34" s="18">
        <v>2537869.9937414108</v>
      </c>
      <c r="U34" s="18">
        <v>3079840.568749228</v>
      </c>
      <c r="V34" s="18">
        <v>3776300.6359754978</v>
      </c>
      <c r="W34" s="18">
        <v>3786403.209056932</v>
      </c>
      <c r="X34" s="18">
        <v>4099152.868764142</v>
      </c>
      <c r="Y34" s="18">
        <v>5289048.2336335564</v>
      </c>
      <c r="Z34" s="18">
        <v>6129941.1686357502</v>
      </c>
      <c r="AA34" s="18">
        <v>6328431.5448401785</v>
      </c>
      <c r="AB34" s="18">
        <v>7938717.7398413606</v>
      </c>
      <c r="AC34" s="18">
        <v>9567539.9097670335</v>
      </c>
      <c r="AD34" s="18">
        <v>9057297.7578869667</v>
      </c>
      <c r="AE34" s="18">
        <v>10163852.05180772</v>
      </c>
      <c r="AF34" s="18">
        <v>10556099.30674791</v>
      </c>
      <c r="AG34" s="18">
        <v>10843180.919183901</v>
      </c>
      <c r="AH34" s="18">
        <v>11243953.07900212</v>
      </c>
      <c r="AI34" s="18">
        <v>12119877.983315639</v>
      </c>
    </row>
    <row r="35" spans="1:35" x14ac:dyDescent="0.25">
      <c r="A35" s="18" t="s">
        <v>229</v>
      </c>
      <c r="B35" s="18">
        <v>4849.6262761333001</v>
      </c>
      <c r="C35" s="18">
        <v>5114.9137339815998</v>
      </c>
      <c r="D35" s="18">
        <v>5787.3566896482998</v>
      </c>
      <c r="E35" s="18">
        <v>6332.1724048756996</v>
      </c>
      <c r="F35" s="18">
        <v>6806.8247258970996</v>
      </c>
      <c r="G35" s="18">
        <v>7315.4548683618004</v>
      </c>
      <c r="H35" s="18">
        <v>9402.8402069766998</v>
      </c>
      <c r="I35" s="18">
        <v>16190.5209124949</v>
      </c>
      <c r="J35" s="18">
        <v>37209.538102106999</v>
      </c>
      <c r="K35" s="18">
        <v>38062.506963895503</v>
      </c>
      <c r="L35" s="18">
        <v>41926.938443276398</v>
      </c>
      <c r="M35" s="18">
        <v>41520.556638021197</v>
      </c>
      <c r="N35" s="18">
        <v>44896.991308892597</v>
      </c>
      <c r="O35" s="18">
        <v>49855.2296936649</v>
      </c>
      <c r="P35" s="18">
        <v>59690.500931464398</v>
      </c>
      <c r="Q35" s="18">
        <v>68160.0230571586</v>
      </c>
      <c r="R35" s="18">
        <v>82677.413905485606</v>
      </c>
      <c r="S35" s="18">
        <v>83448.922016171302</v>
      </c>
      <c r="T35" s="18">
        <v>91889.881785699006</v>
      </c>
      <c r="U35" s="18">
        <v>106109.8771475306</v>
      </c>
      <c r="V35" s="18">
        <v>104469.4272575931</v>
      </c>
      <c r="W35" s="18">
        <v>135070.46355212879</v>
      </c>
      <c r="X35" s="18">
        <v>146392.5850314766</v>
      </c>
      <c r="Y35" s="18">
        <v>209550.05605017231</v>
      </c>
      <c r="Z35" s="18">
        <v>260653.36568331049</v>
      </c>
      <c r="AA35" s="18">
        <v>240962.41466879539</v>
      </c>
      <c r="AB35" s="18">
        <v>307958.07394168008</v>
      </c>
      <c r="AC35" s="18">
        <v>393285.56058230542</v>
      </c>
      <c r="AD35" s="18">
        <v>289722.75399090938</v>
      </c>
      <c r="AE35" s="18">
        <v>410044.45328015741</v>
      </c>
      <c r="AF35" s="18">
        <v>496446.05171152228</v>
      </c>
      <c r="AG35" s="18">
        <v>468760.63004598481</v>
      </c>
      <c r="AH35" s="18">
        <v>519588.51863322657</v>
      </c>
      <c r="AI35" s="18">
        <v>490269.17706994037</v>
      </c>
    </row>
    <row r="36" spans="1:35" x14ac:dyDescent="0.25">
      <c r="A36" s="18" t="s">
        <v>230</v>
      </c>
      <c r="B36" s="18">
        <v>70995.280420163297</v>
      </c>
      <c r="C36" s="18">
        <v>72231.012695743804</v>
      </c>
      <c r="D36" s="18">
        <v>75372.362341218104</v>
      </c>
      <c r="E36" s="18">
        <v>76944.465934659398</v>
      </c>
      <c r="F36" s="18">
        <v>78946.932651742303</v>
      </c>
      <c r="G36" s="18">
        <v>82622.551537684398</v>
      </c>
      <c r="H36" s="18">
        <v>87429.407465044307</v>
      </c>
      <c r="I36" s="18">
        <v>95289.008196165494</v>
      </c>
      <c r="J36" s="18">
        <v>103828.0915752174</v>
      </c>
      <c r="K36" s="18">
        <v>122720.6529867607</v>
      </c>
      <c r="L36" s="18">
        <v>136620.61236703629</v>
      </c>
      <c r="M36" s="18">
        <v>149234.08620527579</v>
      </c>
      <c r="N36" s="18">
        <v>170636.44689845241</v>
      </c>
      <c r="O36" s="18">
        <v>204178.92554152291</v>
      </c>
      <c r="P36" s="18">
        <v>256199.268419867</v>
      </c>
      <c r="Q36" s="18">
        <v>307243.35302387428</v>
      </c>
      <c r="R36" s="18">
        <v>358295.37423084723</v>
      </c>
      <c r="S36" s="18">
        <v>525715.76266643696</v>
      </c>
      <c r="T36" s="18">
        <v>532902.72145153454</v>
      </c>
      <c r="U36" s="18">
        <v>680639.1858052616</v>
      </c>
      <c r="V36" s="18">
        <v>860060.15016590769</v>
      </c>
      <c r="W36" s="18">
        <v>898668.32503138948</v>
      </c>
      <c r="X36" s="18">
        <v>900587.00037769508</v>
      </c>
      <c r="Y36" s="18">
        <v>1012349.068678355</v>
      </c>
      <c r="Z36" s="18">
        <v>1168430.1928249199</v>
      </c>
      <c r="AA36" s="18">
        <v>1348216.4747162601</v>
      </c>
      <c r="AB36" s="18">
        <v>1794198.2671666511</v>
      </c>
      <c r="AC36" s="18">
        <v>2486018.7582241949</v>
      </c>
      <c r="AD36" s="18">
        <v>2395185.6021996462</v>
      </c>
      <c r="AE36" s="18">
        <v>2712411.9365637209</v>
      </c>
      <c r="AF36" s="18">
        <v>3168381.269307679</v>
      </c>
      <c r="AG36" s="18">
        <v>3558561.6165460879</v>
      </c>
      <c r="AH36" s="18">
        <v>4088341.971615423</v>
      </c>
      <c r="AI36" s="18">
        <v>4379753.8826653417</v>
      </c>
    </row>
    <row r="37" spans="1:35" x14ac:dyDescent="0.25">
      <c r="A37" s="18" t="s">
        <v>231</v>
      </c>
      <c r="B37" s="18">
        <v>70687.532300163293</v>
      </c>
      <c r="C37" s="18">
        <v>71720.729905786793</v>
      </c>
      <c r="D37" s="18">
        <v>74799.716201218107</v>
      </c>
      <c r="E37" s="18">
        <v>76388.912308659405</v>
      </c>
      <c r="F37" s="18">
        <v>78462.488015742303</v>
      </c>
      <c r="G37" s="18">
        <v>82523.946891684405</v>
      </c>
      <c r="H37" s="18">
        <v>88015.321526422704</v>
      </c>
      <c r="I37" s="18">
        <v>96351.256889751894</v>
      </c>
      <c r="J37" s="18">
        <v>105569.86179414899</v>
      </c>
      <c r="K37" s="18">
        <v>125096.98073781549</v>
      </c>
      <c r="L37" s="18">
        <v>139987.0816179192</v>
      </c>
      <c r="M37" s="18">
        <v>153039.99145392721</v>
      </c>
      <c r="N37" s="18">
        <v>177905.2622213953</v>
      </c>
      <c r="O37" s="18">
        <v>216166.59433107331</v>
      </c>
      <c r="P37" s="18">
        <v>270150.88760002999</v>
      </c>
      <c r="Q37" s="18">
        <v>323010.24139357428</v>
      </c>
      <c r="R37" s="18">
        <v>376409.83800042648</v>
      </c>
      <c r="S37" s="18">
        <v>545907.99931015901</v>
      </c>
      <c r="T37" s="18">
        <v>556498.97187765897</v>
      </c>
      <c r="U37" s="18">
        <v>705750.48618324997</v>
      </c>
      <c r="V37" s="18">
        <v>885145.28436353453</v>
      </c>
      <c r="W37" s="18">
        <v>931198.18187182269</v>
      </c>
      <c r="X37" s="18">
        <v>935355.1317252646</v>
      </c>
      <c r="Y37" s="18">
        <v>1042752.319687406</v>
      </c>
      <c r="Z37" s="18">
        <v>1210050.0135656111</v>
      </c>
      <c r="AA37" s="18">
        <v>1401490.2286034019</v>
      </c>
      <c r="AB37" s="18">
        <v>1864576.4651564851</v>
      </c>
      <c r="AC37" s="18">
        <v>2597618.5339324372</v>
      </c>
      <c r="AD37" s="18">
        <v>2568777.048890085</v>
      </c>
      <c r="AE37" s="18">
        <v>2946701.2034775959</v>
      </c>
      <c r="AF37" s="18">
        <v>3470860.2848569439</v>
      </c>
      <c r="AG37" s="18">
        <v>3964589.631346276</v>
      </c>
      <c r="AH37" s="18">
        <v>4579125.2136529274</v>
      </c>
      <c r="AI37" s="18">
        <v>4969802.3085162062</v>
      </c>
    </row>
    <row r="38" spans="1:35" x14ac:dyDescent="0.25">
      <c r="A38" s="18" t="s">
        <v>232</v>
      </c>
      <c r="B38" s="18">
        <v>70687.532290163304</v>
      </c>
      <c r="C38" s="18">
        <v>71681.371555743797</v>
      </c>
      <c r="D38" s="18">
        <v>74755.716201218107</v>
      </c>
      <c r="E38" s="18">
        <v>76251.912308659405</v>
      </c>
      <c r="F38" s="18">
        <v>78191.488015742303</v>
      </c>
      <c r="G38" s="18">
        <v>81623.946891684405</v>
      </c>
      <c r="H38" s="18">
        <v>86665.321526422704</v>
      </c>
      <c r="I38" s="18">
        <v>94356.256889751894</v>
      </c>
      <c r="J38" s="18">
        <v>102724.86179414899</v>
      </c>
      <c r="K38" s="18">
        <v>121471.98073781549</v>
      </c>
      <c r="L38" s="18">
        <v>135532.0816179192</v>
      </c>
      <c r="M38" s="18">
        <v>147671.99145392721</v>
      </c>
      <c r="N38" s="18">
        <v>168537.2622213953</v>
      </c>
      <c r="O38" s="18">
        <v>202398.59433107331</v>
      </c>
      <c r="P38" s="18">
        <v>254382.88760002999</v>
      </c>
      <c r="Q38" s="18">
        <v>305242.24139357428</v>
      </c>
      <c r="R38" s="18">
        <v>356527.83800042659</v>
      </c>
      <c r="S38" s="18">
        <v>523463.50931015908</v>
      </c>
      <c r="T38" s="18">
        <v>531420.67487765895</v>
      </c>
      <c r="U38" s="18">
        <v>678897.87618324999</v>
      </c>
      <c r="V38" s="18">
        <v>857376.89736353455</v>
      </c>
      <c r="W38" s="18">
        <v>896544.39687182265</v>
      </c>
      <c r="X38" s="18">
        <v>898182.93972526467</v>
      </c>
      <c r="Y38" s="18">
        <v>1009530.099687406</v>
      </c>
      <c r="Z38" s="18">
        <v>1165272.7535656111</v>
      </c>
      <c r="AA38" s="18">
        <v>1344284.608603402</v>
      </c>
      <c r="AB38" s="18">
        <v>1789550.915156485</v>
      </c>
      <c r="AC38" s="18">
        <v>2479708.0339324372</v>
      </c>
      <c r="AD38" s="18">
        <v>2384806.3388900859</v>
      </c>
      <c r="AE38" s="18">
        <v>2700945.8234775951</v>
      </c>
      <c r="AF38" s="18">
        <v>3153649.694856945</v>
      </c>
      <c r="AG38" s="18">
        <v>3539808.9613462761</v>
      </c>
      <c r="AH38" s="18">
        <v>4066540.543652928</v>
      </c>
      <c r="AI38" s="18">
        <v>4356217.6385162054</v>
      </c>
    </row>
    <row r="39" spans="1:35" x14ac:dyDescent="0.25">
      <c r="A39" s="18" t="s">
        <v>233</v>
      </c>
      <c r="B39" s="18">
        <v>307.74813</v>
      </c>
      <c r="C39" s="18">
        <v>549.64113999999995</v>
      </c>
      <c r="D39" s="18">
        <v>616.64613999999995</v>
      </c>
      <c r="E39" s="18">
        <v>692.55362600000001</v>
      </c>
      <c r="F39" s="18">
        <v>755.44463599999995</v>
      </c>
      <c r="G39" s="18">
        <v>998.604646</v>
      </c>
      <c r="H39" s="18">
        <v>764.08593862160001</v>
      </c>
      <c r="I39" s="18">
        <v>932.75130641349995</v>
      </c>
      <c r="J39" s="18">
        <v>1103.2297810683999</v>
      </c>
      <c r="K39" s="18">
        <v>1248.6722489453</v>
      </c>
      <c r="L39" s="18">
        <v>1088.5307491171</v>
      </c>
      <c r="M39" s="18">
        <v>1562.0947513486001</v>
      </c>
      <c r="N39" s="18">
        <v>2099.1846770571001</v>
      </c>
      <c r="O39" s="18">
        <v>1780.3312104496999</v>
      </c>
      <c r="P39" s="18">
        <v>1816.380819837</v>
      </c>
      <c r="Q39" s="18">
        <v>2001.1116302999999</v>
      </c>
      <c r="R39" s="18">
        <v>1767.5362304206999</v>
      </c>
      <c r="S39" s="18">
        <v>2252.253356278</v>
      </c>
      <c r="T39" s="18">
        <v>1482.0465738756</v>
      </c>
      <c r="U39" s="18">
        <v>1741.3096220115001</v>
      </c>
      <c r="V39" s="18">
        <v>2683.2528023732002</v>
      </c>
      <c r="W39" s="18">
        <v>2123.9281595668999</v>
      </c>
      <c r="X39" s="18">
        <v>2404.0606524302002</v>
      </c>
      <c r="Y39" s="18">
        <v>2818.9689909488002</v>
      </c>
      <c r="Z39" s="18">
        <v>3157.4392593092002</v>
      </c>
      <c r="AA39" s="18">
        <v>3931.8661128581998</v>
      </c>
      <c r="AB39" s="18">
        <v>4647.3520101665999</v>
      </c>
      <c r="AC39" s="18">
        <v>6310.7242917586</v>
      </c>
      <c r="AD39" s="18">
        <v>10379.2633095601</v>
      </c>
      <c r="AE39" s="18">
        <v>11466.113086125</v>
      </c>
      <c r="AF39" s="18">
        <v>14731.574450734501</v>
      </c>
      <c r="AG39" s="18">
        <v>18752.655199812601</v>
      </c>
      <c r="AH39" s="18">
        <v>21801.4279624952</v>
      </c>
      <c r="AI39" s="18">
        <v>23536.244149135899</v>
      </c>
    </row>
    <row r="40" spans="1:35" x14ac:dyDescent="0.25">
      <c r="A40" s="18" t="s">
        <v>234</v>
      </c>
      <c r="B40" s="18">
        <v>307.74811</v>
      </c>
      <c r="C40" s="18">
        <v>549.64112</v>
      </c>
      <c r="D40" s="18">
        <v>613.13612000000001</v>
      </c>
      <c r="E40" s="18">
        <v>644.29211999999995</v>
      </c>
      <c r="F40" s="18">
        <v>706.96411999999998</v>
      </c>
      <c r="G40" s="18">
        <v>949.65412000000003</v>
      </c>
      <c r="H40" s="18">
        <v>714.67540262160003</v>
      </c>
      <c r="I40" s="18">
        <v>883.34076041349999</v>
      </c>
      <c r="J40" s="18">
        <v>1053.8192250684001</v>
      </c>
      <c r="K40" s="18">
        <v>1199.2616829453</v>
      </c>
      <c r="L40" s="18">
        <v>1037.6201831170999</v>
      </c>
      <c r="M40" s="18">
        <v>1510.6481853486</v>
      </c>
      <c r="N40" s="18">
        <v>1906.9041210570999</v>
      </c>
      <c r="O40" s="18">
        <v>1587.5926544496999</v>
      </c>
      <c r="P40" s="18">
        <v>1619.9802638369999</v>
      </c>
      <c r="Q40" s="18">
        <v>1798.4320743000001</v>
      </c>
      <c r="R40" s="18">
        <v>1540.7556744207</v>
      </c>
      <c r="S40" s="18">
        <v>2016.041180278</v>
      </c>
      <c r="T40" s="18">
        <v>1216.0282378756001</v>
      </c>
      <c r="U40" s="18">
        <v>1460.6329849854999</v>
      </c>
      <c r="V40" s="18">
        <v>2388.0167834131998</v>
      </c>
      <c r="W40" s="18">
        <v>1793.5202932638999</v>
      </c>
      <c r="X40" s="18">
        <v>2003.5608397789999</v>
      </c>
      <c r="Y40" s="18">
        <v>2334.7493094274</v>
      </c>
      <c r="Z40" s="18">
        <v>2637.6230560692002</v>
      </c>
      <c r="AA40" s="18">
        <v>3341.4808247541</v>
      </c>
      <c r="AB40" s="18">
        <v>3935.8502451479999</v>
      </c>
      <c r="AC40" s="18">
        <v>5481.9717713419004</v>
      </c>
      <c r="AD40" s="18">
        <v>9564.1691300252005</v>
      </c>
      <c r="AE40" s="18">
        <v>10520.649536699601</v>
      </c>
      <c r="AF40" s="18">
        <v>13614.1926182404</v>
      </c>
      <c r="AG40" s="18">
        <v>17543.4202937962</v>
      </c>
      <c r="AH40" s="18">
        <v>20433.541284107101</v>
      </c>
      <c r="AI40" s="18">
        <v>22078.812399485101</v>
      </c>
    </row>
    <row r="41" spans="1:35" x14ac:dyDescent="0.25">
      <c r="A41" s="18" t="s">
        <v>235</v>
      </c>
      <c r="B41" s="18" t="s">
        <v>236</v>
      </c>
      <c r="C41" s="18" t="s">
        <v>236</v>
      </c>
      <c r="D41" s="18" t="s">
        <v>236</v>
      </c>
      <c r="E41" s="18" t="s">
        <v>236</v>
      </c>
      <c r="F41" s="18" t="s">
        <v>236</v>
      </c>
      <c r="G41" s="18" t="s">
        <v>236</v>
      </c>
      <c r="H41" s="18" t="s">
        <v>236</v>
      </c>
      <c r="I41" s="18" t="s">
        <v>236</v>
      </c>
      <c r="J41" s="18" t="s">
        <v>236</v>
      </c>
      <c r="K41" s="18" t="s">
        <v>236</v>
      </c>
      <c r="L41" s="18" t="s">
        <v>236</v>
      </c>
      <c r="M41" s="18" t="s">
        <v>236</v>
      </c>
      <c r="N41" s="18" t="s">
        <v>236</v>
      </c>
      <c r="O41" s="18" t="s">
        <v>236</v>
      </c>
      <c r="P41" s="18" t="s">
        <v>236</v>
      </c>
      <c r="Q41" s="18" t="s">
        <v>236</v>
      </c>
      <c r="R41" s="18" t="s">
        <v>236</v>
      </c>
      <c r="S41" s="18" t="s">
        <v>236</v>
      </c>
      <c r="T41" s="18" t="s">
        <v>236</v>
      </c>
      <c r="U41" s="18" t="s">
        <v>236</v>
      </c>
      <c r="V41" s="18" t="s">
        <v>236</v>
      </c>
      <c r="W41" s="18" t="s">
        <v>236</v>
      </c>
      <c r="X41" s="18" t="s">
        <v>236</v>
      </c>
      <c r="Y41" s="18" t="s">
        <v>236</v>
      </c>
      <c r="Z41" s="18" t="s">
        <v>236</v>
      </c>
      <c r="AA41" s="18" t="s">
        <v>236</v>
      </c>
      <c r="AB41" s="18" t="s">
        <v>236</v>
      </c>
      <c r="AC41" s="18" t="s">
        <v>236</v>
      </c>
      <c r="AD41" s="18" t="s">
        <v>236</v>
      </c>
      <c r="AE41" s="18" t="s">
        <v>236</v>
      </c>
      <c r="AF41" s="18" t="s">
        <v>236</v>
      </c>
      <c r="AG41" s="18" t="s">
        <v>236</v>
      </c>
      <c r="AH41" s="18" t="s">
        <v>236</v>
      </c>
      <c r="AI41" s="18" t="s">
        <v>236</v>
      </c>
    </row>
    <row r="42" spans="1:35" x14ac:dyDescent="0.25">
      <c r="A42" s="18" t="s">
        <v>237</v>
      </c>
      <c r="B42" s="18" t="s">
        <v>236</v>
      </c>
      <c r="C42" s="18" t="s">
        <v>236</v>
      </c>
      <c r="D42" s="18" t="s">
        <v>236</v>
      </c>
      <c r="E42" s="18" t="s">
        <v>236</v>
      </c>
      <c r="F42" s="18" t="s">
        <v>236</v>
      </c>
      <c r="G42" s="18" t="s">
        <v>236</v>
      </c>
      <c r="H42" s="18" t="s">
        <v>236</v>
      </c>
      <c r="I42" s="18" t="s">
        <v>236</v>
      </c>
      <c r="J42" s="18" t="s">
        <v>236</v>
      </c>
      <c r="K42" s="18" t="s">
        <v>236</v>
      </c>
      <c r="L42" s="18" t="s">
        <v>236</v>
      </c>
      <c r="M42" s="18" t="s">
        <v>236</v>
      </c>
      <c r="N42" s="18" t="s">
        <v>236</v>
      </c>
      <c r="O42" s="18" t="s">
        <v>236</v>
      </c>
      <c r="P42" s="18" t="s">
        <v>236</v>
      </c>
      <c r="Q42" s="18" t="s">
        <v>236</v>
      </c>
      <c r="R42" s="18" t="s">
        <v>236</v>
      </c>
      <c r="S42" s="18" t="s">
        <v>236</v>
      </c>
      <c r="T42" s="18" t="s">
        <v>236</v>
      </c>
      <c r="U42" s="18" t="s">
        <v>236</v>
      </c>
      <c r="V42" s="18" t="s">
        <v>236</v>
      </c>
      <c r="W42" s="18" t="s">
        <v>236</v>
      </c>
      <c r="X42" s="18" t="s">
        <v>236</v>
      </c>
      <c r="Y42" s="18">
        <v>12.620248305800001</v>
      </c>
      <c r="Z42" s="18">
        <v>14.100868927600001</v>
      </c>
      <c r="AA42" s="18">
        <v>14.248854936700001</v>
      </c>
      <c r="AB42" s="18">
        <v>22.787431938800001</v>
      </c>
      <c r="AC42" s="18">
        <v>37.468054188700002</v>
      </c>
      <c r="AD42" s="18">
        <v>40.310313297900002</v>
      </c>
      <c r="AE42" s="18">
        <v>46.386362315900001</v>
      </c>
      <c r="AF42" s="18">
        <v>144.91705759199999</v>
      </c>
      <c r="AG42" s="18">
        <v>119.1952553637</v>
      </c>
      <c r="AH42" s="18">
        <v>135.05676626350001</v>
      </c>
      <c r="AI42" s="18">
        <v>145.99626251620001</v>
      </c>
    </row>
    <row r="43" spans="1:35" x14ac:dyDescent="0.25">
      <c r="A43" s="18" t="s">
        <v>238</v>
      </c>
      <c r="B43" s="18">
        <v>629.83534580540004</v>
      </c>
      <c r="C43" s="18">
        <v>634.71535580540001</v>
      </c>
      <c r="D43" s="18">
        <v>632.73086580539996</v>
      </c>
      <c r="E43" s="18">
        <v>637.58165580540003</v>
      </c>
      <c r="F43" s="18">
        <v>636.3168558054</v>
      </c>
      <c r="G43" s="18">
        <v>634.18778705969999</v>
      </c>
      <c r="H43" s="18">
        <v>669.509304531</v>
      </c>
      <c r="I43" s="18">
        <v>728.60424253969995</v>
      </c>
      <c r="J43" s="18">
        <v>778.21945075099995</v>
      </c>
      <c r="K43" s="18">
        <v>810.56726581539999</v>
      </c>
      <c r="L43" s="18">
        <v>843.81164431490004</v>
      </c>
      <c r="M43" s="18">
        <v>895.20689184449998</v>
      </c>
      <c r="N43" s="18">
        <v>1009.3290305793</v>
      </c>
      <c r="O43" s="18">
        <v>1056.9855884085</v>
      </c>
      <c r="P43" s="18">
        <v>1169.4076245163001</v>
      </c>
      <c r="Q43" s="18">
        <v>1394.1790152002</v>
      </c>
      <c r="R43" s="18">
        <v>1367.6493760393</v>
      </c>
      <c r="S43" s="18">
        <v>1224.0409066198999</v>
      </c>
      <c r="T43" s="18">
        <v>1149.3533040564</v>
      </c>
      <c r="U43" s="18">
        <v>1386.4431571508001</v>
      </c>
      <c r="V43" s="18">
        <v>1304.8644522617001</v>
      </c>
      <c r="W43" s="18">
        <v>1543.9399552519001</v>
      </c>
      <c r="X43" s="18">
        <v>2482.5984381308999</v>
      </c>
      <c r="Y43" s="18">
        <v>3823.3273130692</v>
      </c>
      <c r="Z43" s="18">
        <v>3862.1911846795001</v>
      </c>
      <c r="AA43" s="18">
        <v>7284.7131312031997</v>
      </c>
      <c r="AB43" s="18">
        <v>9413.4158472687996</v>
      </c>
      <c r="AC43" s="18">
        <v>14117.6865323724</v>
      </c>
      <c r="AD43" s="18">
        <v>17283.629235675999</v>
      </c>
      <c r="AE43" s="18">
        <v>23229.5395135607</v>
      </c>
      <c r="AF43" s="18">
        <v>32973.540094574397</v>
      </c>
      <c r="AG43" s="18">
        <v>41036.733718388998</v>
      </c>
      <c r="AH43" s="18">
        <v>41123.630734389299</v>
      </c>
      <c r="AI43" s="18">
        <v>42882.709623057402</v>
      </c>
    </row>
    <row r="44" spans="1:35" x14ac:dyDescent="0.25">
      <c r="A44" s="18" t="s">
        <v>239</v>
      </c>
      <c r="B44" s="18">
        <v>48.854614336899999</v>
      </c>
      <c r="C44" s="18">
        <v>66.511614336899996</v>
      </c>
      <c r="D44" s="18">
        <v>74.524614336900001</v>
      </c>
      <c r="E44" s="18">
        <v>84.018614336900001</v>
      </c>
      <c r="F44" s="18">
        <v>96.719614336899994</v>
      </c>
      <c r="G44" s="18">
        <v>119.5209254201</v>
      </c>
      <c r="H44" s="18">
        <v>126.8244681832</v>
      </c>
      <c r="I44" s="18">
        <v>115.47155087740001</v>
      </c>
      <c r="J44" s="18">
        <v>132.99159892279999</v>
      </c>
      <c r="K44" s="18">
        <v>164.5768735346</v>
      </c>
      <c r="L44" s="18">
        <v>219.60478602680001</v>
      </c>
      <c r="M44" s="18">
        <v>303.16673293600002</v>
      </c>
      <c r="N44" s="18">
        <v>587.59730521009999</v>
      </c>
      <c r="O44" s="18">
        <v>686.90544082550002</v>
      </c>
      <c r="P44" s="18">
        <v>759.27919080180004</v>
      </c>
      <c r="Q44" s="18">
        <v>827.38517810200005</v>
      </c>
      <c r="R44" s="18">
        <v>969.39248674989994</v>
      </c>
      <c r="S44" s="18">
        <v>1074.8784623084</v>
      </c>
      <c r="T44" s="18">
        <v>1128.3602856189</v>
      </c>
      <c r="U44" s="18">
        <v>1746.6382790170001</v>
      </c>
      <c r="V44" s="18">
        <v>2033.4306076134999</v>
      </c>
      <c r="W44" s="18">
        <v>2315.9482789962999</v>
      </c>
      <c r="X44" s="18">
        <v>2594.3996267726002</v>
      </c>
      <c r="Y44" s="18">
        <v>3055.4068977135998</v>
      </c>
      <c r="Z44" s="18">
        <v>3399.7870576906998</v>
      </c>
      <c r="AA44" s="18">
        <v>3087.4361074655999</v>
      </c>
      <c r="AB44" s="18">
        <v>3923.7768456282001</v>
      </c>
      <c r="AC44" s="18">
        <v>4607.0480620049002</v>
      </c>
      <c r="AD44" s="18">
        <v>5822.1021961988999</v>
      </c>
      <c r="AE44" s="18">
        <v>7466.2371525372</v>
      </c>
      <c r="AF44" s="18">
        <v>7702.6604457433996</v>
      </c>
      <c r="AG44" s="18">
        <v>10036.713766442001</v>
      </c>
      <c r="AH44" s="18">
        <v>12150.7579190547</v>
      </c>
      <c r="AI44" s="18">
        <v>13382.8389660946</v>
      </c>
    </row>
    <row r="45" spans="1:35" x14ac:dyDescent="0.25">
      <c r="A45" s="18" t="s">
        <v>240</v>
      </c>
      <c r="B45" s="18">
        <v>69663.414857665804</v>
      </c>
      <c r="C45" s="18">
        <v>70548.550387092604</v>
      </c>
      <c r="D45" s="18">
        <v>73512.838509498397</v>
      </c>
      <c r="E45" s="18">
        <v>74775.695307390706</v>
      </c>
      <c r="F45" s="18">
        <v>76544.542171467401</v>
      </c>
      <c r="G45" s="18">
        <v>79825.106285673202</v>
      </c>
      <c r="H45" s="18">
        <v>84724.814172166094</v>
      </c>
      <c r="I45" s="18">
        <v>92002.211771832706</v>
      </c>
      <c r="J45" s="18">
        <v>100119.34236683531</v>
      </c>
      <c r="K45" s="18">
        <v>117761.9781815083</v>
      </c>
      <c r="L45" s="18">
        <v>131028.183445836</v>
      </c>
      <c r="M45" s="18">
        <v>142244.3533096285</v>
      </c>
      <c r="N45" s="18">
        <v>160768.8876017883</v>
      </c>
      <c r="O45" s="18">
        <v>192877.32112664939</v>
      </c>
      <c r="P45" s="18">
        <v>240962.86636210029</v>
      </c>
      <c r="Q45" s="18">
        <v>289703.93668846361</v>
      </c>
      <c r="R45" s="18">
        <v>337955.95753219869</v>
      </c>
      <c r="S45" s="18">
        <v>504083.10196985141</v>
      </c>
      <c r="T45" s="18">
        <v>509916.13126526377</v>
      </c>
      <c r="U45" s="18">
        <v>655009.55788769363</v>
      </c>
      <c r="V45" s="18">
        <v>831708.27105942613</v>
      </c>
      <c r="W45" s="18">
        <v>877161.42820013384</v>
      </c>
      <c r="X45" s="18">
        <v>874188.80215761426</v>
      </c>
      <c r="Y45" s="18">
        <v>980417.95382896403</v>
      </c>
      <c r="Z45" s="18">
        <v>1132425.8794499079</v>
      </c>
      <c r="AA45" s="18">
        <v>1309410.2546554201</v>
      </c>
      <c r="AB45" s="18">
        <v>1728442.822481761</v>
      </c>
      <c r="AC45" s="18">
        <v>2389653.8940988188</v>
      </c>
      <c r="AD45" s="18">
        <v>2266372.432317921</v>
      </c>
      <c r="AE45" s="18">
        <v>2552132.1852289252</v>
      </c>
      <c r="AF45" s="18">
        <v>2965302.3308409541</v>
      </c>
      <c r="AG45" s="18">
        <v>3309963.5814764812</v>
      </c>
      <c r="AH45" s="18">
        <v>3802373.401396594</v>
      </c>
      <c r="AI45" s="18">
        <v>4070116.6337964311</v>
      </c>
    </row>
    <row r="46" spans="1:35" x14ac:dyDescent="0.25">
      <c r="A46" s="18" t="s">
        <v>241</v>
      </c>
      <c r="B46" s="18">
        <v>830.23738107940005</v>
      </c>
      <c r="C46" s="18">
        <v>949.81319155359995</v>
      </c>
      <c r="D46" s="18">
        <v>1062.5803080323999</v>
      </c>
      <c r="E46" s="18">
        <v>1342.2565528150001</v>
      </c>
      <c r="F46" s="18">
        <v>1592.1754954685</v>
      </c>
      <c r="G46" s="18">
        <v>2329.3799633325002</v>
      </c>
      <c r="H46" s="18">
        <v>2871.7816037406001</v>
      </c>
      <c r="I46" s="18">
        <v>3836.5008010553001</v>
      </c>
      <c r="J46" s="18">
        <v>4833.5357751437004</v>
      </c>
      <c r="K46" s="18">
        <v>5868.0260753309003</v>
      </c>
      <c r="L46" s="18">
        <v>7011.3157097265002</v>
      </c>
      <c r="M46" s="18">
        <v>8403.4582207683998</v>
      </c>
      <c r="N46" s="18">
        <v>14068.431355885599</v>
      </c>
      <c r="O46" s="18">
        <v>19665.616275879202</v>
      </c>
      <c r="P46" s="18">
        <v>25109.916448406701</v>
      </c>
      <c r="Q46" s="18">
        <v>28916.365705010699</v>
      </c>
      <c r="R46" s="18">
        <v>33153.527792984802</v>
      </c>
      <c r="S46" s="18">
        <v>36368.539548908499</v>
      </c>
      <c r="T46" s="18">
        <v>40912.210923057297</v>
      </c>
      <c r="U46" s="18">
        <v>43916.603703303001</v>
      </c>
      <c r="V46" s="18">
        <v>46250.268057972702</v>
      </c>
      <c r="W46" s="18">
        <v>45802.608227771198</v>
      </c>
      <c r="X46" s="18">
        <v>51206.061963948603</v>
      </c>
      <c r="Y46" s="18">
        <v>50260.619057372198</v>
      </c>
      <c r="Z46" s="18">
        <v>63543.664656232497</v>
      </c>
      <c r="AA46" s="18">
        <v>80104.176733257395</v>
      </c>
      <c r="AB46" s="18">
        <v>106275.09872214981</v>
      </c>
      <c r="AC46" s="18">
        <v>160661.12815582941</v>
      </c>
      <c r="AD46" s="18">
        <v>236546.37932829891</v>
      </c>
      <c r="AE46" s="18">
        <v>309767.99136431958</v>
      </c>
      <c r="AF46" s="18">
        <v>404894.31624849018</v>
      </c>
      <c r="AG46" s="18">
        <v>541969.23292026354</v>
      </c>
      <c r="AH46" s="18">
        <v>656237.01394586382</v>
      </c>
      <c r="AI46" s="18">
        <v>777263.09134899732</v>
      </c>
    </row>
    <row r="47" spans="1:35" x14ac:dyDescent="0.25">
      <c r="A47" s="18" t="s">
        <v>242</v>
      </c>
      <c r="B47" s="18">
        <v>501.62819141810002</v>
      </c>
      <c r="C47" s="18">
        <v>772.00746714060006</v>
      </c>
      <c r="D47" s="18">
        <v>840.94352368729994</v>
      </c>
      <c r="E47" s="18">
        <v>963.5140744537</v>
      </c>
      <c r="F47" s="18">
        <v>1081.2149848064</v>
      </c>
      <c r="G47" s="18">
        <v>1368.0652886787</v>
      </c>
      <c r="H47" s="18">
        <v>1182.8116891376001</v>
      </c>
      <c r="I47" s="18">
        <v>1445.2956232775</v>
      </c>
      <c r="J47" s="18">
        <v>1720.2134332384001</v>
      </c>
      <c r="K47" s="18">
        <v>2715.6487299215</v>
      </c>
      <c r="L47" s="18">
        <v>3036.1132114738002</v>
      </c>
      <c r="M47" s="18">
        <v>3954.2746748789</v>
      </c>
      <c r="N47" s="18">
        <v>5167.1279407784996</v>
      </c>
      <c r="O47" s="18">
        <v>5403.9881389943002</v>
      </c>
      <c r="P47" s="18">
        <v>5894.4856093599001</v>
      </c>
      <c r="Q47" s="18">
        <v>6391.0506304</v>
      </c>
      <c r="R47" s="18">
        <v>7067.8889056636999</v>
      </c>
      <c r="S47" s="18">
        <v>7708.6111476771002</v>
      </c>
      <c r="T47" s="18">
        <v>7152.6762632133996</v>
      </c>
      <c r="U47" s="18">
        <v>8565.6342142648991</v>
      </c>
      <c r="V47" s="18">
        <v>9869.9980485089</v>
      </c>
      <c r="W47" s="18">
        <v>10358.0736034846</v>
      </c>
      <c r="X47" s="18">
        <v>12364.328256132099</v>
      </c>
      <c r="Y47" s="18">
        <v>14892.7157920183</v>
      </c>
      <c r="Z47" s="18">
        <v>17237.908718780101</v>
      </c>
      <c r="AA47" s="18">
        <v>15907.663327582601</v>
      </c>
      <c r="AB47" s="18">
        <v>34505.895962741</v>
      </c>
      <c r="AC47" s="18">
        <v>53614.235969546899</v>
      </c>
      <c r="AD47" s="18">
        <v>76237.500553426304</v>
      </c>
      <c r="AE47" s="18">
        <v>96267.139970475604</v>
      </c>
      <c r="AF47" s="18">
        <v>115395.2122182344</v>
      </c>
      <c r="AG47" s="18">
        <v>131409.47214934471</v>
      </c>
      <c r="AH47" s="18">
        <v>142316.22627296421</v>
      </c>
      <c r="AI47" s="18">
        <v>145958.82751991221</v>
      </c>
    </row>
    <row r="48" spans="1:35" x14ac:dyDescent="0.25">
      <c r="A48" s="18" t="s">
        <v>243</v>
      </c>
      <c r="B48" s="18">
        <v>331.10509999999999</v>
      </c>
      <c r="C48" s="18">
        <v>572.73010999999997</v>
      </c>
      <c r="D48" s="18">
        <v>640.61611000000005</v>
      </c>
      <c r="E48" s="18">
        <v>677.09411</v>
      </c>
      <c r="F48" s="18">
        <v>749.89111000000003</v>
      </c>
      <c r="G48" s="18">
        <v>1003.3321099999999</v>
      </c>
      <c r="H48" s="18">
        <v>784.66386155400005</v>
      </c>
      <c r="I48" s="18">
        <v>966.68236000290005</v>
      </c>
      <c r="J48" s="18">
        <v>1168.06929474</v>
      </c>
      <c r="K48" s="18">
        <v>1346.1161825956001</v>
      </c>
      <c r="L48" s="18">
        <v>1199.6406827675</v>
      </c>
      <c r="M48" s="18">
        <v>1696.0746849990001</v>
      </c>
      <c r="N48" s="18">
        <v>2127.1997199805</v>
      </c>
      <c r="O48" s="18">
        <v>1831.9952533731</v>
      </c>
      <c r="P48" s="18">
        <v>1870.4512171791</v>
      </c>
      <c r="Q48" s="18">
        <v>2059.4565681894001</v>
      </c>
      <c r="R48" s="18">
        <v>1823.7780916363999</v>
      </c>
      <c r="S48" s="18">
        <v>2341.2240027109001</v>
      </c>
      <c r="T48" s="18">
        <v>1531.7072973975</v>
      </c>
      <c r="U48" s="18">
        <v>1703.8297404789</v>
      </c>
      <c r="V48" s="18">
        <v>2678.2524639040998</v>
      </c>
      <c r="W48" s="18">
        <v>2149.8684267012</v>
      </c>
      <c r="X48" s="18">
        <v>2296.4138134026998</v>
      </c>
      <c r="Y48" s="18">
        <v>2677.9374695853999</v>
      </c>
      <c r="Z48" s="18">
        <v>2990.989352992</v>
      </c>
      <c r="AA48" s="18">
        <v>3796.0807894292998</v>
      </c>
      <c r="AB48" s="18">
        <v>4222.3917701577002</v>
      </c>
      <c r="AC48" s="18">
        <v>4935.6245144037002</v>
      </c>
      <c r="AD48" s="18">
        <v>6457.1320279187003</v>
      </c>
      <c r="AE48" s="18">
        <v>7300.0660899871</v>
      </c>
      <c r="AF48" s="18">
        <v>9368.0871386052004</v>
      </c>
      <c r="AG48" s="18">
        <v>11481.199055773001</v>
      </c>
      <c r="AH48" s="18">
        <v>11649.3086468037</v>
      </c>
      <c r="AI48" s="18">
        <v>11512.177954262601</v>
      </c>
    </row>
    <row r="49" spans="1:35" x14ac:dyDescent="0.25">
      <c r="A49" s="18" t="s">
        <v>244</v>
      </c>
      <c r="B49" s="18">
        <v>2817.4136794463002</v>
      </c>
      <c r="C49" s="18">
        <v>2765.6659641208998</v>
      </c>
      <c r="D49" s="18">
        <v>3225.3637838210998</v>
      </c>
      <c r="E49" s="18">
        <v>3544.9008325374998</v>
      </c>
      <c r="F49" s="18">
        <v>3785.1377517522001</v>
      </c>
      <c r="G49" s="18">
        <v>4350.7979884131</v>
      </c>
      <c r="H49" s="18">
        <v>5657.1506711982001</v>
      </c>
      <c r="I49" s="18">
        <v>7594.3689539979996</v>
      </c>
      <c r="J49" s="18">
        <v>11297.5176762418</v>
      </c>
      <c r="K49" s="18">
        <v>15098.2354980419</v>
      </c>
      <c r="L49" s="18">
        <v>20833.463549179702</v>
      </c>
      <c r="M49" s="18">
        <v>22552.951677659701</v>
      </c>
      <c r="N49" s="18">
        <v>23944.339819005399</v>
      </c>
      <c r="O49" s="18">
        <v>28653.508670557701</v>
      </c>
      <c r="P49" s="18">
        <v>34450.701098532198</v>
      </c>
      <c r="Q49" s="18">
        <v>39741.792120464197</v>
      </c>
      <c r="R49" s="18">
        <v>47878.778552264703</v>
      </c>
      <c r="S49" s="18">
        <v>54400.783766659799</v>
      </c>
      <c r="T49" s="18">
        <v>51259.469386088298</v>
      </c>
      <c r="U49" s="18">
        <v>60104.634281001898</v>
      </c>
      <c r="V49" s="18">
        <v>77408.988223923094</v>
      </c>
      <c r="W49" s="18">
        <v>104807.04681895619</v>
      </c>
      <c r="X49" s="18">
        <v>136582.82889531669</v>
      </c>
      <c r="Y49" s="18">
        <v>177437.01750194869</v>
      </c>
      <c r="Z49" s="18">
        <v>227446.31269630481</v>
      </c>
      <c r="AA49" s="18">
        <v>285875.26376756089</v>
      </c>
      <c r="AB49" s="18">
        <v>401339.61618502962</v>
      </c>
      <c r="AC49" s="18">
        <v>625382.57872757537</v>
      </c>
      <c r="AD49" s="18">
        <v>490561.24686523288</v>
      </c>
      <c r="AE49" s="18">
        <v>641794.75335396407</v>
      </c>
      <c r="AF49" s="18">
        <v>745251.24692530348</v>
      </c>
      <c r="AG49" s="18">
        <v>788540.4453234321</v>
      </c>
      <c r="AH49" s="18">
        <v>884234.15392598626</v>
      </c>
      <c r="AI49" s="18">
        <v>1009290.430678867</v>
      </c>
    </row>
    <row r="50" spans="1:35" x14ac:dyDescent="0.25">
      <c r="A50" s="18" t="s">
        <v>245</v>
      </c>
      <c r="B50" s="18">
        <v>484500.68135638681</v>
      </c>
      <c r="C50" s="18">
        <v>521152.16399783653</v>
      </c>
      <c r="D50" s="18">
        <v>528895.58792778547</v>
      </c>
      <c r="E50" s="18">
        <v>607578.56333242531</v>
      </c>
      <c r="F50" s="18">
        <v>630636.00977108406</v>
      </c>
      <c r="G50" s="18">
        <v>826106.74514540902</v>
      </c>
      <c r="H50" s="18">
        <v>1069719.5528819349</v>
      </c>
      <c r="I50" s="18">
        <v>1273040.367129659</v>
      </c>
      <c r="J50" s="18">
        <v>1486006.250292575</v>
      </c>
      <c r="K50" s="18">
        <v>1791821.3317943609</v>
      </c>
      <c r="L50" s="18">
        <v>1934859.154645273</v>
      </c>
      <c r="M50" s="18">
        <v>2179403.4476002469</v>
      </c>
      <c r="N50" s="18">
        <v>2197077.5690020672</v>
      </c>
      <c r="O50" s="18">
        <v>2561725.9175696382</v>
      </c>
      <c r="P50" s="18">
        <v>2863658.7076597651</v>
      </c>
      <c r="Q50" s="18">
        <v>3496656.7306264881</v>
      </c>
      <c r="R50" s="18">
        <v>3987393.3450721428</v>
      </c>
      <c r="S50" s="18">
        <v>4644397.9375318103</v>
      </c>
      <c r="T50" s="18">
        <v>5538276.0930045247</v>
      </c>
      <c r="U50" s="18">
        <v>6741044.4288407294</v>
      </c>
      <c r="V50" s="18">
        <v>7430188.9973273864</v>
      </c>
      <c r="W50" s="18">
        <v>7116212.2777273981</v>
      </c>
      <c r="X50" s="18">
        <v>7086008.3073210418</v>
      </c>
      <c r="Y50" s="18">
        <v>9064381.8163434528</v>
      </c>
      <c r="Z50" s="18">
        <v>10648937.15103884</v>
      </c>
      <c r="AA50" s="18">
        <v>11266300.533109</v>
      </c>
      <c r="AB50" s="18">
        <v>14047122.58251885</v>
      </c>
      <c r="AC50" s="18">
        <v>17013440.984400108</v>
      </c>
      <c r="AD50" s="18">
        <v>14256261.73297645</v>
      </c>
      <c r="AE50" s="18">
        <v>16870214.778275158</v>
      </c>
      <c r="AF50" s="18">
        <v>18176770.921257399</v>
      </c>
      <c r="AG50" s="18">
        <v>18627088.177251101</v>
      </c>
      <c r="AH50" s="18">
        <v>20220735.10708487</v>
      </c>
      <c r="AI50" s="18">
        <v>22330993.942525689</v>
      </c>
    </row>
    <row r="51" spans="1:35" x14ac:dyDescent="0.25">
      <c r="A51" s="18" t="s">
        <v>246</v>
      </c>
      <c r="B51" s="18">
        <v>5903.3778962499</v>
      </c>
      <c r="C51" s="18">
        <v>5920.7382567666</v>
      </c>
      <c r="D51" s="18">
        <v>5994.2350727892999</v>
      </c>
      <c r="E51" s="18">
        <v>6411.6706861434004</v>
      </c>
      <c r="F51" s="18">
        <v>6520.9421045810996</v>
      </c>
      <c r="G51" s="18">
        <v>6737.6756705096004</v>
      </c>
      <c r="H51" s="18">
        <v>6838.9429025159998</v>
      </c>
      <c r="I51" s="18">
        <v>7474.0012370064997</v>
      </c>
      <c r="J51" s="18">
        <v>8081.5419478279</v>
      </c>
      <c r="K51" s="18">
        <v>8289.9978519715005</v>
      </c>
      <c r="L51" s="18">
        <v>10754.8108550538</v>
      </c>
      <c r="M51" s="18">
        <v>12398.566156216901</v>
      </c>
      <c r="N51" s="18">
        <v>14412.302</v>
      </c>
      <c r="O51" s="18">
        <v>13736.6747906457</v>
      </c>
      <c r="P51" s="18">
        <v>17175.709530409498</v>
      </c>
      <c r="Q51" s="18">
        <v>21712.080972062799</v>
      </c>
      <c r="R51" s="18">
        <v>26118.092848747401</v>
      </c>
      <c r="S51" s="18">
        <v>27392.849983365999</v>
      </c>
      <c r="T51" s="18">
        <v>30998.197558378</v>
      </c>
      <c r="U51" s="18">
        <v>36775.204647144797</v>
      </c>
      <c r="V51" s="18">
        <v>41290.748061839702</v>
      </c>
      <c r="W51" s="18">
        <v>40826.125952321403</v>
      </c>
      <c r="X51" s="18">
        <v>42948.547926828003</v>
      </c>
      <c r="Y51" s="18">
        <v>48462.122306653</v>
      </c>
      <c r="Z51" s="18">
        <v>55270.565995197299</v>
      </c>
      <c r="AA51" s="18">
        <v>58783.200925308403</v>
      </c>
      <c r="AB51" s="18">
        <v>67956.246305204404</v>
      </c>
      <c r="AC51" s="18">
        <v>81110.219247038898</v>
      </c>
      <c r="AD51" s="18">
        <v>87059.886441379305</v>
      </c>
      <c r="AE51" s="18">
        <v>97105.728982475295</v>
      </c>
      <c r="AF51" s="18">
        <v>110590.3051914752</v>
      </c>
      <c r="AG51" s="18">
        <v>132013.95368656699</v>
      </c>
      <c r="AH51" s="18">
        <v>154206.3352809932</v>
      </c>
      <c r="AI51" s="18">
        <v>158599.80630479151</v>
      </c>
    </row>
    <row r="52" spans="1:35" x14ac:dyDescent="0.25">
      <c r="A52" s="18" t="s">
        <v>247</v>
      </c>
      <c r="B52" s="18">
        <v>547.42692178699997</v>
      </c>
      <c r="C52" s="18">
        <v>852.65393178700003</v>
      </c>
      <c r="D52" s="18">
        <v>970.33293178700001</v>
      </c>
      <c r="E52" s="18">
        <v>1106.647407787</v>
      </c>
      <c r="F52" s="18">
        <v>1211.195417787</v>
      </c>
      <c r="G52" s="18">
        <v>1536.8514177869999</v>
      </c>
      <c r="H52" s="18">
        <v>1339.5111793409999</v>
      </c>
      <c r="I52" s="18">
        <v>1609.5976877899</v>
      </c>
      <c r="J52" s="18">
        <v>1870.612632527</v>
      </c>
      <c r="K52" s="18">
        <v>2881.7815303827001</v>
      </c>
      <c r="L52" s="18">
        <v>3203.3600305545001</v>
      </c>
      <c r="M52" s="18">
        <v>4164.2790327860002</v>
      </c>
      <c r="N52" s="18">
        <v>5323.8084057514998</v>
      </c>
      <c r="O52" s="18">
        <v>5949.7065801441004</v>
      </c>
      <c r="P52" s="18">
        <v>5712.1265439500003</v>
      </c>
      <c r="Q52" s="18">
        <v>6308.8415616270004</v>
      </c>
      <c r="R52" s="18">
        <v>7173.3589739628997</v>
      </c>
      <c r="S52" s="18">
        <v>7940.6483640822998</v>
      </c>
      <c r="T52" s="18">
        <v>7504.8130903888996</v>
      </c>
      <c r="U52" s="18">
        <v>8978.0334327944001</v>
      </c>
      <c r="V52" s="18">
        <v>10318.974285104399</v>
      </c>
      <c r="W52" s="18">
        <v>10566.2501518402</v>
      </c>
      <c r="X52" s="18">
        <v>12550.6048036877</v>
      </c>
      <c r="Y52" s="18">
        <v>15450.4818143582</v>
      </c>
      <c r="Z52" s="18">
        <v>18338.1322257559</v>
      </c>
      <c r="AA52" s="18">
        <v>17041.5409079495</v>
      </c>
      <c r="AB52" s="18">
        <v>35125.891093095903</v>
      </c>
      <c r="AC52" s="18">
        <v>57466.728373163904</v>
      </c>
      <c r="AD52" s="18">
        <v>78723.279057465799</v>
      </c>
      <c r="AE52" s="18">
        <v>98926.397123255098</v>
      </c>
      <c r="AF52" s="18">
        <v>120457.0614242271</v>
      </c>
      <c r="AG52" s="18">
        <v>136093.39814218029</v>
      </c>
      <c r="AH52" s="18">
        <v>148986.4263384676</v>
      </c>
      <c r="AI52" s="18">
        <v>154789.6380552793</v>
      </c>
    </row>
    <row r="53" spans="1:35" x14ac:dyDescent="0.25">
      <c r="A53" s="18" t="s">
        <v>248</v>
      </c>
      <c r="B53" s="18">
        <v>493288.87666320673</v>
      </c>
      <c r="C53" s="18">
        <v>529896.28463709587</v>
      </c>
      <c r="D53" s="18">
        <v>538179.39275347698</v>
      </c>
      <c r="E53" s="18">
        <v>617864.89020417596</v>
      </c>
      <c r="F53" s="18">
        <v>641991.93413804146</v>
      </c>
      <c r="G53" s="18">
        <v>838667.64400195028</v>
      </c>
      <c r="H53" s="18">
        <v>1085683.2885124439</v>
      </c>
      <c r="I53" s="18">
        <v>1299531.813480872</v>
      </c>
      <c r="J53" s="18">
        <v>1537162.0908873579</v>
      </c>
      <c r="K53" s="18">
        <v>1852833.214455294</v>
      </c>
      <c r="L53" s="18">
        <v>2006956.891652568</v>
      </c>
      <c r="M53" s="18">
        <v>2261647.4607146611</v>
      </c>
      <c r="N53" s="18">
        <v>2279231.7084734808</v>
      </c>
      <c r="O53" s="18">
        <v>2655470.4843475162</v>
      </c>
      <c r="P53" s="18">
        <v>2977283.5975216809</v>
      </c>
      <c r="Q53" s="18">
        <v>3632755.8599482011</v>
      </c>
      <c r="R53" s="18">
        <v>4151423.686319523</v>
      </c>
      <c r="S53" s="18">
        <v>4826533.3713621339</v>
      </c>
      <c r="T53" s="18">
        <v>5752532.8265792048</v>
      </c>
      <c r="U53" s="18">
        <v>7006870.5942793172</v>
      </c>
      <c r="V53" s="18">
        <v>7801858.6066372674</v>
      </c>
      <c r="W53" s="18">
        <v>7550430.2422144441</v>
      </c>
      <c r="X53" s="18">
        <v>7620110.8712810976</v>
      </c>
      <c r="Y53" s="18">
        <v>9768230.8825842403</v>
      </c>
      <c r="Z53" s="18">
        <v>11510390.25443217</v>
      </c>
      <c r="AA53" s="18">
        <v>12191623.15076148</v>
      </c>
      <c r="AB53" s="18">
        <v>15242789.146687601</v>
      </c>
      <c r="AC53" s="18">
        <v>18638500.931470219</v>
      </c>
      <c r="AD53" s="18">
        <v>15676406.82840996</v>
      </c>
      <c r="AE53" s="18">
        <v>18560898.95935493</v>
      </c>
      <c r="AF53" s="18">
        <v>20041419.27921629</v>
      </c>
      <c r="AG53" s="18">
        <v>20433620.66688025</v>
      </c>
      <c r="AH53" s="18">
        <v>22164207.428451229</v>
      </c>
      <c r="AI53" s="18">
        <v>24393149.856683251</v>
      </c>
    </row>
    <row r="54" spans="1:35" x14ac:dyDescent="0.25">
      <c r="A54" s="18" t="s">
        <v>249</v>
      </c>
      <c r="B54" s="18">
        <v>52403.181705477698</v>
      </c>
      <c r="C54" s="18">
        <v>53114.946685335803</v>
      </c>
      <c r="D54" s="18">
        <v>55202.333764263298</v>
      </c>
      <c r="E54" s="18">
        <v>55687.044237902301</v>
      </c>
      <c r="F54" s="18">
        <v>56993.698824632498</v>
      </c>
      <c r="G54" s="18">
        <v>58980.989632294601</v>
      </c>
      <c r="H54" s="18">
        <v>64914.952696539702</v>
      </c>
      <c r="I54" s="18">
        <v>67998.557505516597</v>
      </c>
      <c r="J54" s="18">
        <v>68606.301755113207</v>
      </c>
      <c r="K54" s="18">
        <v>71313.173792008994</v>
      </c>
      <c r="L54" s="18">
        <v>74084.172461171605</v>
      </c>
      <c r="M54" s="18">
        <v>76819.767201134702</v>
      </c>
      <c r="N54" s="18">
        <v>83709.338228090899</v>
      </c>
      <c r="O54" s="18">
        <v>87416.636818718805</v>
      </c>
      <c r="P54" s="18">
        <v>97723.753996415995</v>
      </c>
      <c r="Q54" s="18">
        <v>108362.96555689169</v>
      </c>
      <c r="R54" s="18">
        <v>115501.9272818926</v>
      </c>
      <c r="S54" s="18">
        <v>122768.5949985582</v>
      </c>
      <c r="T54" s="18">
        <v>133399.48603574021</v>
      </c>
      <c r="U54" s="18">
        <v>150356.8016588325</v>
      </c>
      <c r="V54" s="18">
        <v>161385.52391864019</v>
      </c>
      <c r="W54" s="18">
        <v>171212.81540581849</v>
      </c>
      <c r="X54" s="18">
        <v>182338.3586427471</v>
      </c>
      <c r="Y54" s="18">
        <v>208709.29576226731</v>
      </c>
      <c r="Z54" s="18">
        <v>254070.6783938483</v>
      </c>
      <c r="AA54" s="18">
        <v>286371.38699532527</v>
      </c>
      <c r="AB54" s="18">
        <v>392715.69173673552</v>
      </c>
      <c r="AC54" s="18">
        <v>535564.15186451958</v>
      </c>
      <c r="AD54" s="18">
        <v>588810.95952091389</v>
      </c>
      <c r="AE54" s="18">
        <v>701855.89495265274</v>
      </c>
      <c r="AF54" s="18">
        <v>834035.70975465374</v>
      </c>
      <c r="AG54" s="18">
        <v>947133.41644635121</v>
      </c>
      <c r="AH54" s="18">
        <v>1116015.9415573981</v>
      </c>
      <c r="AI54" s="18">
        <v>1169594.6737728419</v>
      </c>
    </row>
    <row r="55" spans="1:35" x14ac:dyDescent="0.25">
      <c r="A55" s="18" t="s">
        <v>250</v>
      </c>
      <c r="B55" s="18">
        <v>60438.858384341198</v>
      </c>
      <c r="C55" s="18">
        <v>60891.655844772402</v>
      </c>
      <c r="D55" s="18">
        <v>61992.658801294201</v>
      </c>
      <c r="E55" s="18">
        <v>62692.316236076796</v>
      </c>
      <c r="F55" s="18">
        <v>62157.783978730302</v>
      </c>
      <c r="G55" s="18">
        <v>62750.266712828903</v>
      </c>
      <c r="H55" s="18">
        <v>63699.1479014656</v>
      </c>
      <c r="I55" s="18">
        <v>65547.246411079905</v>
      </c>
      <c r="J55" s="18">
        <v>70540.699331665994</v>
      </c>
      <c r="K55" s="18">
        <v>79717.709746718407</v>
      </c>
      <c r="L55" s="18">
        <v>91685.543360497904</v>
      </c>
      <c r="M55" s="18">
        <v>97833.470366010602</v>
      </c>
      <c r="N55" s="18">
        <v>105212.6080318641</v>
      </c>
      <c r="O55" s="18">
        <v>113418.0534586854</v>
      </c>
      <c r="P55" s="18">
        <v>138813.2849487153</v>
      </c>
      <c r="Q55" s="18">
        <v>161032.62891873071</v>
      </c>
      <c r="R55" s="18">
        <v>180826.35899731211</v>
      </c>
      <c r="S55" s="18">
        <v>202281.2873433377</v>
      </c>
      <c r="T55" s="18">
        <v>214820.3772427178</v>
      </c>
      <c r="U55" s="18">
        <v>239005.717376499</v>
      </c>
      <c r="V55" s="18">
        <v>257213.1713853773</v>
      </c>
      <c r="W55" s="18">
        <v>310828.24314777541</v>
      </c>
      <c r="X55" s="18">
        <v>327325.54679438868</v>
      </c>
      <c r="Y55" s="18">
        <v>373152.0101219624</v>
      </c>
      <c r="Z55" s="18">
        <v>441598.54211598128</v>
      </c>
      <c r="AA55" s="18">
        <v>508341.25803153531</v>
      </c>
      <c r="AB55" s="18">
        <v>658753.62620345876</v>
      </c>
      <c r="AC55" s="18">
        <v>853011.96800395544</v>
      </c>
      <c r="AD55" s="18">
        <v>884389.40846537089</v>
      </c>
      <c r="AE55" s="18">
        <v>1021891.623313427</v>
      </c>
      <c r="AF55" s="18">
        <v>1231203.845124539</v>
      </c>
      <c r="AG55" s="18">
        <v>1391698.138403638</v>
      </c>
      <c r="AH55" s="18">
        <v>1641441.2513196629</v>
      </c>
      <c r="AI55" s="18">
        <v>1732737.0223716761</v>
      </c>
    </row>
    <row r="56" spans="1:35" x14ac:dyDescent="0.25">
      <c r="A56" s="18" t="s">
        <v>251</v>
      </c>
      <c r="B56" s="18">
        <v>14465.526843916599</v>
      </c>
      <c r="C56" s="18">
        <v>14832.2303043478</v>
      </c>
      <c r="D56" s="18">
        <v>15592.767260869599</v>
      </c>
      <c r="E56" s="18">
        <v>16251.3796956522</v>
      </c>
      <c r="F56" s="18">
        <v>16650.658438305702</v>
      </c>
      <c r="G56" s="18">
        <v>17923.812902439</v>
      </c>
      <c r="H56" s="18">
        <v>19490.431101416001</v>
      </c>
      <c r="I56" s="18">
        <v>23130.1116358197</v>
      </c>
      <c r="J56" s="18">
        <v>29980.9594538403</v>
      </c>
      <c r="K56" s="18">
        <v>40751.220406352302</v>
      </c>
      <c r="L56" s="18">
        <v>54047.485323128101</v>
      </c>
      <c r="M56" s="18">
        <v>60924.693666010702</v>
      </c>
      <c r="N56" s="18">
        <v>74434.487031864002</v>
      </c>
      <c r="O56" s="18">
        <v>99353.102458685404</v>
      </c>
      <c r="P56" s="18">
        <v>143253.32994871531</v>
      </c>
      <c r="Q56" s="18">
        <v>183366.44432566699</v>
      </c>
      <c r="R56" s="18">
        <v>222461.92000827531</v>
      </c>
      <c r="S56" s="18">
        <v>373138.47634763288</v>
      </c>
      <c r="T56" s="18">
        <v>366632.1454681243</v>
      </c>
      <c r="U56" s="18">
        <v>480994.4866570743</v>
      </c>
      <c r="V56" s="18">
        <v>607956.70225027227</v>
      </c>
      <c r="W56" s="18">
        <v>598270.14596542483</v>
      </c>
      <c r="X56" s="18">
        <v>587242.4923169075</v>
      </c>
      <c r="Y56" s="18">
        <v>663609.23354033683</v>
      </c>
      <c r="Z56" s="18">
        <v>760940.76450064138</v>
      </c>
      <c r="AA56" s="18">
        <v>881599.22267737717</v>
      </c>
      <c r="AB56" s="18">
        <v>1190596.091247339</v>
      </c>
      <c r="AC56" s="18">
        <v>1683625.059272815</v>
      </c>
      <c r="AD56" s="18">
        <v>1457928.2295232641</v>
      </c>
      <c r="AE56" s="18">
        <v>1625974.9151233709</v>
      </c>
      <c r="AF56" s="18">
        <v>1888232.5564369829</v>
      </c>
      <c r="AG56" s="18">
        <v>2115075.0744855618</v>
      </c>
      <c r="AH56" s="18">
        <v>2400023.4866498909</v>
      </c>
      <c r="AI56" s="18">
        <v>2537032.6071227901</v>
      </c>
    </row>
    <row r="57" spans="1:35" x14ac:dyDescent="0.25">
      <c r="A57" s="18" t="s">
        <v>252</v>
      </c>
      <c r="B57" s="18">
        <v>2042.995071826</v>
      </c>
      <c r="C57" s="18">
        <v>2364.9750918260002</v>
      </c>
      <c r="D57" s="18">
        <v>2459.4966118259999</v>
      </c>
      <c r="E57" s="18">
        <v>2555.2064218260002</v>
      </c>
      <c r="F57" s="18">
        <v>2670.8396418259999</v>
      </c>
      <c r="G57" s="18">
        <v>2952.0025132190999</v>
      </c>
      <c r="H57" s="18">
        <v>2772.9434495278001</v>
      </c>
      <c r="I57" s="18">
        <v>3341.3421085219002</v>
      </c>
      <c r="J57" s="18">
        <v>3611.3172104907999</v>
      </c>
      <c r="K57" s="18">
        <v>4746.0322533385997</v>
      </c>
      <c r="L57" s="18">
        <v>5224.7560098822996</v>
      </c>
      <c r="M57" s="18">
        <v>6473.5774441586</v>
      </c>
      <c r="N57" s="18">
        <v>7115.3458770310999</v>
      </c>
      <c r="O57" s="18">
        <v>6975.2440357763999</v>
      </c>
      <c r="P57" s="18">
        <v>7501.6043985988999</v>
      </c>
      <c r="Q57" s="18">
        <v>8279.6911600728999</v>
      </c>
      <c r="R57" s="18">
        <v>8659.9003228666006</v>
      </c>
      <c r="S57" s="18">
        <v>9615.2223497578998</v>
      </c>
      <c r="T57" s="18">
        <v>9165.6876070526996</v>
      </c>
      <c r="U57" s="18">
        <v>10220.7641289927</v>
      </c>
      <c r="V57" s="18">
        <v>11530.7228084287</v>
      </c>
      <c r="W57" s="18">
        <v>11645.4462929451</v>
      </c>
      <c r="X57" s="18">
        <v>12122.506818928799</v>
      </c>
      <c r="Y57" s="18">
        <v>13339.247266103001</v>
      </c>
      <c r="Z57" s="18">
        <v>14767.209678310001</v>
      </c>
      <c r="AA57" s="18">
        <v>10939.714934710601</v>
      </c>
      <c r="AB57" s="18">
        <v>12976.859745088601</v>
      </c>
      <c r="AC57" s="18">
        <v>20845.272950419701</v>
      </c>
      <c r="AD57" s="18">
        <v>34375.681819921097</v>
      </c>
      <c r="AE57" s="18">
        <v>39862.7312619242</v>
      </c>
      <c r="AF57" s="18">
        <v>48807.6162893726</v>
      </c>
      <c r="AG57" s="18">
        <v>55559.164973315397</v>
      </c>
      <c r="AH57" s="18">
        <v>62772.696056478198</v>
      </c>
      <c r="AI57" s="18">
        <v>66635.732851602399</v>
      </c>
    </row>
    <row r="58" spans="1:35" x14ac:dyDescent="0.25">
      <c r="A58" s="18" t="s">
        <v>253</v>
      </c>
      <c r="B58" s="18">
        <v>1128.9978430000001</v>
      </c>
      <c r="C58" s="18">
        <v>1175.797853</v>
      </c>
      <c r="D58" s="18">
        <v>1216.2278630000001</v>
      </c>
      <c r="E58" s="18">
        <v>1248.8178829999999</v>
      </c>
      <c r="F58" s="18">
        <v>1277.8079029999999</v>
      </c>
      <c r="G58" s="18">
        <v>1284.0636743931</v>
      </c>
      <c r="H58" s="18">
        <v>1287.0896542981</v>
      </c>
      <c r="I58" s="18">
        <v>1602.9866542980999</v>
      </c>
      <c r="J58" s="18">
        <v>1627.2013216701</v>
      </c>
      <c r="K58" s="18">
        <v>1698.8932477159999</v>
      </c>
      <c r="L58" s="18">
        <v>1836.496247716</v>
      </c>
      <c r="M58" s="18">
        <v>2099.631247716</v>
      </c>
      <c r="N58" s="18">
        <v>1988.839247716</v>
      </c>
      <c r="O58" s="18">
        <v>1556.590247716</v>
      </c>
      <c r="P58" s="18">
        <v>1679.141247716</v>
      </c>
      <c r="Q58" s="18">
        <v>1807.6422477159999</v>
      </c>
      <c r="R58" s="18">
        <v>1902.3632477159999</v>
      </c>
      <c r="S58" s="18">
        <v>2364.8642477160001</v>
      </c>
      <c r="T58" s="18">
        <v>2689.3202462165</v>
      </c>
      <c r="U58" s="18">
        <v>2977.3215814613</v>
      </c>
      <c r="V58" s="18">
        <v>3198.6810402945998</v>
      </c>
      <c r="W58" s="18">
        <v>3491.2619406950998</v>
      </c>
      <c r="X58" s="18">
        <v>3440.6122654709998</v>
      </c>
      <c r="Y58" s="18">
        <v>3665.5836440634998</v>
      </c>
      <c r="Z58" s="18">
        <v>4482.4083233777001</v>
      </c>
      <c r="AA58" s="18">
        <v>4677.7210584628001</v>
      </c>
      <c r="AB58" s="18">
        <v>5758.7108950898</v>
      </c>
      <c r="AC58" s="18">
        <v>10833.828237600301</v>
      </c>
      <c r="AD58" s="18">
        <v>19357.423036691402</v>
      </c>
      <c r="AE58" s="18">
        <v>21549.9968796875</v>
      </c>
      <c r="AF58" s="18">
        <v>25775.3547851121</v>
      </c>
      <c r="AG58" s="18">
        <v>27142.806713083701</v>
      </c>
      <c r="AH58" s="18">
        <v>30006.1355380243</v>
      </c>
      <c r="AI58" s="18">
        <v>30635.213755106201</v>
      </c>
    </row>
    <row r="59" spans="1:35" x14ac:dyDescent="0.25">
      <c r="A59" s="18" t="s">
        <v>254</v>
      </c>
      <c r="B59" s="18">
        <v>6455.4287078562002</v>
      </c>
      <c r="C59" s="18">
        <v>7248.4959426083997</v>
      </c>
      <c r="D59" s="18">
        <v>8580.7147553140003</v>
      </c>
      <c r="E59" s="18">
        <v>8827.4415454539994</v>
      </c>
      <c r="F59" s="18">
        <v>9912.1086803159997</v>
      </c>
      <c r="G59" s="18">
        <v>10557.4034054475</v>
      </c>
      <c r="H59" s="18">
        <v>12381.8576500748</v>
      </c>
      <c r="I59" s="18">
        <v>15175.781014447801</v>
      </c>
      <c r="J59" s="18">
        <v>14035.247470342299</v>
      </c>
      <c r="K59" s="18">
        <v>16125.7738780686</v>
      </c>
      <c r="L59" s="18">
        <v>18392.667573590199</v>
      </c>
      <c r="M59" s="18">
        <v>20474.333699327599</v>
      </c>
      <c r="N59" s="18">
        <v>22913.779477957502</v>
      </c>
      <c r="O59" s="18">
        <v>23370.722801512398</v>
      </c>
      <c r="P59" s="18">
        <v>24920.029430083399</v>
      </c>
      <c r="Q59" s="18">
        <v>29759.589033516899</v>
      </c>
      <c r="R59" s="18">
        <v>31099.293296954598</v>
      </c>
      <c r="S59" s="18">
        <v>30495.476102041801</v>
      </c>
      <c r="T59" s="18">
        <v>29202.988521245701</v>
      </c>
      <c r="U59" s="18">
        <v>35316.884744297997</v>
      </c>
      <c r="V59" s="18">
        <v>35659.7817430301</v>
      </c>
      <c r="W59" s="18">
        <v>22642.3713806589</v>
      </c>
      <c r="X59" s="18">
        <v>28367.658442346699</v>
      </c>
      <c r="Y59" s="18">
        <v>34048.5130196299</v>
      </c>
      <c r="Z59" s="18">
        <v>44859.401710172097</v>
      </c>
      <c r="AA59" s="18">
        <v>37299.780437512702</v>
      </c>
      <c r="AB59" s="18">
        <v>48319.727042251398</v>
      </c>
      <c r="AC59" s="18">
        <v>65225.1011004846</v>
      </c>
      <c r="AD59" s="18">
        <v>64456.947660177597</v>
      </c>
      <c r="AE59" s="18">
        <v>88608.669341586399</v>
      </c>
      <c r="AF59" s="18">
        <v>106280.6480173193</v>
      </c>
      <c r="AG59" s="18">
        <v>125466.9176432525</v>
      </c>
      <c r="AH59" s="18">
        <v>144546.3785430741</v>
      </c>
      <c r="AI59" s="18">
        <v>131760.91719371351</v>
      </c>
    </row>
    <row r="60" spans="1:35" x14ac:dyDescent="0.25">
      <c r="A60" s="18" t="s">
        <v>255</v>
      </c>
      <c r="B60" s="18">
        <v>913.99722882599997</v>
      </c>
      <c r="C60" s="18">
        <v>1189.1772388259999</v>
      </c>
      <c r="D60" s="18">
        <v>1243.2687488260001</v>
      </c>
      <c r="E60" s="18">
        <v>1306.3885388260001</v>
      </c>
      <c r="F60" s="18">
        <v>1393.031738826</v>
      </c>
      <c r="G60" s="18">
        <v>1667.9388388259999</v>
      </c>
      <c r="H60" s="18">
        <v>1485.8537952296001</v>
      </c>
      <c r="I60" s="18">
        <v>1738.3554542238001</v>
      </c>
      <c r="J60" s="18">
        <v>1984.1158888207001</v>
      </c>
      <c r="K60" s="18">
        <v>3047.1390056226001</v>
      </c>
      <c r="L60" s="18">
        <v>3388.2597621661998</v>
      </c>
      <c r="M60" s="18">
        <v>4373.9461964426</v>
      </c>
      <c r="N60" s="18">
        <v>5126.5066293151003</v>
      </c>
      <c r="O60" s="18">
        <v>5418.6537880604001</v>
      </c>
      <c r="P60" s="18">
        <v>5822.4631508828998</v>
      </c>
      <c r="Q60" s="18">
        <v>6472.0489123568996</v>
      </c>
      <c r="R60" s="18">
        <v>6757.5370751505998</v>
      </c>
      <c r="S60" s="18">
        <v>7250.3581020417996</v>
      </c>
      <c r="T60" s="18">
        <v>6476.3673608360996</v>
      </c>
      <c r="U60" s="18">
        <v>7243.4425475314001</v>
      </c>
      <c r="V60" s="18">
        <v>8332.0417681341005</v>
      </c>
      <c r="W60" s="18">
        <v>8154.1843522500003</v>
      </c>
      <c r="X60" s="18">
        <v>8681.8945534577997</v>
      </c>
      <c r="Y60" s="18">
        <v>9673.6636220394994</v>
      </c>
      <c r="Z60" s="18">
        <v>10284.8013549323</v>
      </c>
      <c r="AA60" s="18">
        <v>6261.9938762477996</v>
      </c>
      <c r="AB60" s="18">
        <v>7218.1488499988</v>
      </c>
      <c r="AC60" s="18">
        <v>10011.444712819401</v>
      </c>
      <c r="AD60" s="18">
        <v>15018.258783229699</v>
      </c>
      <c r="AE60" s="18">
        <v>18312.734382236798</v>
      </c>
      <c r="AF60" s="18">
        <v>23032.261504260601</v>
      </c>
      <c r="AG60" s="18">
        <v>28416.3582602317</v>
      </c>
      <c r="AH60" s="18">
        <v>32766.560518453902</v>
      </c>
      <c r="AI60" s="18">
        <v>36000.519096496202</v>
      </c>
    </row>
    <row r="61" spans="1:35" x14ac:dyDescent="0.25">
      <c r="A61" s="18" t="s">
        <v>256</v>
      </c>
      <c r="B61" s="18">
        <v>6510.6694948944996</v>
      </c>
      <c r="C61" s="18">
        <v>6435.8835048945002</v>
      </c>
      <c r="D61" s="18">
        <v>6504.3895048944996</v>
      </c>
      <c r="E61" s="18">
        <v>6692.3575048945004</v>
      </c>
      <c r="F61" s="18">
        <v>6811.3675048944997</v>
      </c>
      <c r="G61" s="18">
        <v>6881.6773936748996</v>
      </c>
      <c r="H61" s="18">
        <v>7378.1111833346004</v>
      </c>
      <c r="I61" s="18">
        <v>7502.0845657573</v>
      </c>
      <c r="J61" s="18">
        <v>7601.0454944351004</v>
      </c>
      <c r="K61" s="18">
        <v>7829.7943133752997</v>
      </c>
      <c r="L61" s="18">
        <v>8301.3831621574009</v>
      </c>
      <c r="M61" s="18">
        <v>8644.3180135366001</v>
      </c>
      <c r="N61" s="18">
        <v>10584.8033811843</v>
      </c>
      <c r="O61" s="18">
        <v>12761.224969999999</v>
      </c>
      <c r="P61" s="18">
        <v>15640.360930000001</v>
      </c>
      <c r="Q61" s="18">
        <v>19061.767142133798</v>
      </c>
      <c r="R61" s="18">
        <v>23133.5811668157</v>
      </c>
      <c r="S61" s="18">
        <v>29534.795458236102</v>
      </c>
      <c r="T61" s="18">
        <v>35082.187218553001</v>
      </c>
      <c r="U61" s="18">
        <v>40292.983133375099</v>
      </c>
      <c r="V61" s="18">
        <v>44100.029787439998</v>
      </c>
      <c r="W61" s="18">
        <v>45041.146481226097</v>
      </c>
      <c r="X61" s="18">
        <v>46325.867479734603</v>
      </c>
      <c r="Y61" s="18">
        <v>51100.650959288098</v>
      </c>
      <c r="Z61" s="18">
        <v>55456.465991908197</v>
      </c>
      <c r="AA61" s="18">
        <v>65997.642679695302</v>
      </c>
      <c r="AB61" s="18">
        <v>78791.250381899299</v>
      </c>
      <c r="AC61" s="18">
        <v>92099.384498649</v>
      </c>
      <c r="AD61" s="18">
        <v>102772.7896845936</v>
      </c>
      <c r="AE61" s="18">
        <v>118248.1532287515</v>
      </c>
      <c r="AF61" s="18">
        <v>135049.7781470124</v>
      </c>
      <c r="AG61" s="18">
        <v>164925.730864312</v>
      </c>
      <c r="AH61" s="18">
        <v>188815.25136096889</v>
      </c>
      <c r="AI61" s="18">
        <v>203415.17241059639</v>
      </c>
    </row>
    <row r="62" spans="1:35" x14ac:dyDescent="0.25">
      <c r="A62" s="18" t="s">
        <v>257</v>
      </c>
      <c r="B62" s="18">
        <v>1644.5308068464001</v>
      </c>
      <c r="C62" s="18">
        <v>1678.8248068464</v>
      </c>
      <c r="D62" s="18">
        <v>1776.7908068464001</v>
      </c>
      <c r="E62" s="18">
        <v>1745.0358068464</v>
      </c>
      <c r="F62" s="18">
        <v>1817.3657968463999</v>
      </c>
      <c r="G62" s="18">
        <v>2048.0450192857002</v>
      </c>
      <c r="H62" s="18">
        <v>2433.0669531991002</v>
      </c>
      <c r="I62" s="18">
        <v>2406.0219756585002</v>
      </c>
      <c r="J62" s="18">
        <v>2446.3941871090001</v>
      </c>
      <c r="K62" s="18">
        <v>2570.4330844408</v>
      </c>
      <c r="L62" s="18">
        <v>2834.5719426624</v>
      </c>
      <c r="M62" s="18">
        <v>3054.0817639134002</v>
      </c>
      <c r="N62" s="18">
        <v>4250.7361262846998</v>
      </c>
      <c r="O62" s="18">
        <v>4221.7328262847004</v>
      </c>
      <c r="P62" s="18">
        <v>5353.7189393280996</v>
      </c>
      <c r="Q62" s="18">
        <v>5159.5009850446004</v>
      </c>
      <c r="R62" s="18">
        <v>5315.3707331769001</v>
      </c>
      <c r="S62" s="18">
        <v>6498.8398756877004</v>
      </c>
      <c r="T62" s="18">
        <v>7280.1035321648997</v>
      </c>
      <c r="U62" s="18">
        <v>9310.8432601649001</v>
      </c>
      <c r="V62" s="18">
        <v>9882.7400601649006</v>
      </c>
      <c r="W62" s="18">
        <v>38513.568985931</v>
      </c>
      <c r="X62" s="18">
        <v>28423.766149871499</v>
      </c>
      <c r="Y62" s="18">
        <v>35702.641282518402</v>
      </c>
      <c r="Z62" s="18">
        <v>46831.459033250001</v>
      </c>
      <c r="AA62" s="18">
        <v>53260.114379888997</v>
      </c>
      <c r="AB62" s="18">
        <v>64577.088271105902</v>
      </c>
      <c r="AC62" s="18">
        <v>82170.034055295706</v>
      </c>
      <c r="AD62" s="18">
        <v>65579.494600479899</v>
      </c>
      <c r="AE62" s="18">
        <v>89850.236650784296</v>
      </c>
      <c r="AF62" s="18">
        <v>115571.0370561356</v>
      </c>
      <c r="AG62" s="18">
        <v>106623.016686729</v>
      </c>
      <c r="AH62" s="18">
        <v>138254.26843693401</v>
      </c>
      <c r="AI62" s="18">
        <v>151720.54847369899</v>
      </c>
    </row>
    <row r="63" spans="1:35" x14ac:dyDescent="0.25">
      <c r="A63" s="18" t="s">
        <v>258</v>
      </c>
      <c r="B63" s="18">
        <v>12.20004</v>
      </c>
      <c r="C63" s="18">
        <v>15.60004</v>
      </c>
      <c r="D63" s="18">
        <v>18.000039999999998</v>
      </c>
      <c r="E63" s="18">
        <v>23.400040000000001</v>
      </c>
      <c r="F63" s="18">
        <v>34.200029999999998</v>
      </c>
      <c r="G63" s="18">
        <v>42.900030000000001</v>
      </c>
      <c r="H63" s="18">
        <v>106.3987639134</v>
      </c>
      <c r="I63" s="18">
        <v>112.09876391340001</v>
      </c>
      <c r="J63" s="18">
        <v>114.1987639134</v>
      </c>
      <c r="K63" s="18">
        <v>121.29876391339999</v>
      </c>
      <c r="L63" s="18">
        <v>162.1987639134</v>
      </c>
      <c r="M63" s="18">
        <v>204.79876391339999</v>
      </c>
      <c r="N63" s="18">
        <v>754.45312628470003</v>
      </c>
      <c r="O63" s="18">
        <v>835.44982628469995</v>
      </c>
      <c r="P63" s="18">
        <v>909.43593932809995</v>
      </c>
      <c r="Q63" s="18">
        <v>978.21798504460003</v>
      </c>
      <c r="R63" s="18">
        <v>1096.0877331769</v>
      </c>
      <c r="S63" s="18">
        <v>1171.5568756877001</v>
      </c>
      <c r="T63" s="18">
        <v>1270.4225321649001</v>
      </c>
      <c r="U63" s="18">
        <v>1400.6112601648999</v>
      </c>
      <c r="V63" s="18">
        <v>1609.3640601648999</v>
      </c>
      <c r="W63" s="18">
        <v>1650.8525601649001</v>
      </c>
      <c r="X63" s="18">
        <v>1856.7934722862999</v>
      </c>
      <c r="Y63" s="18">
        <v>2021.8010722863</v>
      </c>
      <c r="Z63" s="18">
        <v>2129.9955006778</v>
      </c>
      <c r="AA63" s="18">
        <v>1478.5650571039</v>
      </c>
      <c r="AB63" s="18">
        <v>2119.7577860695001</v>
      </c>
      <c r="AC63" s="18">
        <v>3080.2506583395998</v>
      </c>
      <c r="AD63" s="18">
        <v>3064.8789057621002</v>
      </c>
      <c r="AE63" s="18">
        <v>5371.0474034621002</v>
      </c>
      <c r="AF63" s="18">
        <v>5556.7353115862998</v>
      </c>
      <c r="AG63" s="18">
        <v>6435.0192496965001</v>
      </c>
      <c r="AH63" s="18">
        <v>7148.4969488260003</v>
      </c>
      <c r="AI63" s="18">
        <v>7813.1370493794002</v>
      </c>
    </row>
    <row r="64" spans="1:35" x14ac:dyDescent="0.25">
      <c r="A64" s="18" t="s">
        <v>259</v>
      </c>
      <c r="B64" s="18">
        <v>46694.894291741002</v>
      </c>
      <c r="C64" s="18">
        <v>46861.602301740997</v>
      </c>
      <c r="D64" s="18">
        <v>47403.774301741003</v>
      </c>
      <c r="E64" s="18">
        <v>47748.287301741002</v>
      </c>
      <c r="F64" s="18">
        <v>47981.627291741002</v>
      </c>
      <c r="G64" s="18">
        <v>48363.716402960599</v>
      </c>
      <c r="H64" s="18">
        <v>49388.772126533702</v>
      </c>
      <c r="I64" s="18">
        <v>49624.042531415798</v>
      </c>
      <c r="J64" s="18">
        <v>49938.875671544098</v>
      </c>
      <c r="K64" s="18">
        <v>50814.7633878161</v>
      </c>
      <c r="L64" s="18">
        <v>52138.0910948198</v>
      </c>
      <c r="M64" s="18">
        <v>53677.535767449997</v>
      </c>
      <c r="N64" s="18">
        <v>56443.8497209821</v>
      </c>
      <c r="O64" s="18">
        <v>59011.768009797801</v>
      </c>
      <c r="P64" s="18">
        <v>63647.690082841102</v>
      </c>
      <c r="Q64" s="18">
        <v>67888.416008018205</v>
      </c>
      <c r="R64" s="18">
        <v>71539.131264380601</v>
      </c>
      <c r="S64" s="18">
        <v>80179.778698311697</v>
      </c>
      <c r="T64" s="18">
        <v>89279.558590553002</v>
      </c>
      <c r="U64" s="18">
        <v>98120.506233375098</v>
      </c>
      <c r="V64" s="18">
        <v>104645.73668744</v>
      </c>
      <c r="W64" s="18">
        <v>131899.04998840211</v>
      </c>
      <c r="X64" s="18">
        <v>127739.3433815598</v>
      </c>
      <c r="Y64" s="18">
        <v>140186.55482838021</v>
      </c>
      <c r="Z64" s="18">
        <v>169925.58502803301</v>
      </c>
      <c r="AA64" s="18">
        <v>197937.7174228892</v>
      </c>
      <c r="AB64" s="18">
        <v>256222.66459388001</v>
      </c>
      <c r="AC64" s="18">
        <v>314520.16548342939</v>
      </c>
      <c r="AD64" s="18">
        <v>324667.2660305773</v>
      </c>
      <c r="AE64" s="18">
        <v>374077.44597188273</v>
      </c>
      <c r="AF64" s="18">
        <v>441048.71783251612</v>
      </c>
      <c r="AG64" s="18">
        <v>476649.2216481939</v>
      </c>
      <c r="AH64" s="18">
        <v>596586.66638968664</v>
      </c>
      <c r="AI64" s="18">
        <v>647088.0758869811</v>
      </c>
    </row>
    <row r="65" spans="1:35" x14ac:dyDescent="0.25">
      <c r="A65" s="18" t="s">
        <v>260</v>
      </c>
      <c r="B65" s="18" t="s">
        <v>236</v>
      </c>
      <c r="C65" s="18" t="s">
        <v>236</v>
      </c>
      <c r="D65" s="18" t="s">
        <v>236</v>
      </c>
      <c r="E65" s="18" t="s">
        <v>236</v>
      </c>
      <c r="F65" s="18" t="s">
        <v>236</v>
      </c>
      <c r="G65" s="18" t="s">
        <v>236</v>
      </c>
      <c r="H65" s="18" t="s">
        <v>236</v>
      </c>
      <c r="I65" s="18" t="s">
        <v>236</v>
      </c>
      <c r="J65" s="18" t="s">
        <v>236</v>
      </c>
      <c r="K65" s="18" t="s">
        <v>236</v>
      </c>
      <c r="L65" s="18" t="s">
        <v>236</v>
      </c>
      <c r="M65" s="18" t="s">
        <v>236</v>
      </c>
      <c r="N65" s="18" t="s">
        <v>236</v>
      </c>
      <c r="O65" s="18" t="s">
        <v>236</v>
      </c>
      <c r="P65" s="18" t="s">
        <v>236</v>
      </c>
      <c r="Q65" s="18" t="s">
        <v>236</v>
      </c>
      <c r="R65" s="18" t="s">
        <v>236</v>
      </c>
      <c r="S65" s="18" t="s">
        <v>236</v>
      </c>
      <c r="T65" s="18" t="s">
        <v>236</v>
      </c>
      <c r="U65" s="18" t="s">
        <v>236</v>
      </c>
      <c r="V65" s="18" t="s">
        <v>236</v>
      </c>
      <c r="W65" s="18" t="s">
        <v>236</v>
      </c>
      <c r="X65" s="18" t="s">
        <v>236</v>
      </c>
      <c r="Y65" s="18" t="s">
        <v>236</v>
      </c>
      <c r="Z65" s="18" t="s">
        <v>236</v>
      </c>
      <c r="AA65" s="18" t="s">
        <v>236</v>
      </c>
      <c r="AB65" s="18" t="s">
        <v>236</v>
      </c>
      <c r="AC65" s="18" t="s">
        <v>236</v>
      </c>
      <c r="AD65" s="18" t="s">
        <v>236</v>
      </c>
      <c r="AE65" s="18" t="s">
        <v>236</v>
      </c>
      <c r="AF65" s="18" t="s">
        <v>236</v>
      </c>
      <c r="AG65" s="18" t="s">
        <v>236</v>
      </c>
      <c r="AH65" s="18" t="s">
        <v>236</v>
      </c>
      <c r="AI65" s="18" t="s">
        <v>236</v>
      </c>
    </row>
    <row r="66" spans="1:35" x14ac:dyDescent="0.25">
      <c r="A66" s="18" t="s">
        <v>261</v>
      </c>
      <c r="B66" s="18">
        <v>14583.7989553347</v>
      </c>
      <c r="C66" s="18">
        <v>15004.0130215314</v>
      </c>
      <c r="D66" s="18">
        <v>15782.448684556901</v>
      </c>
      <c r="E66" s="18">
        <v>16596.848680105901</v>
      </c>
      <c r="F66" s="18">
        <v>17162.280333112099</v>
      </c>
      <c r="G66" s="18">
        <v>19089.349091117801</v>
      </c>
      <c r="H66" s="18">
        <v>21129.133938999599</v>
      </c>
      <c r="I66" s="18">
        <v>25466.891909094302</v>
      </c>
      <c r="J66" s="18">
        <v>33212.842602338802</v>
      </c>
      <c r="K66" s="18">
        <v>44770.449963678097</v>
      </c>
      <c r="L66" s="18">
        <v>58925.879861834401</v>
      </c>
      <c r="M66" s="18">
        <v>66723.136655890601</v>
      </c>
      <c r="N66" s="18">
        <v>84663.100252662101</v>
      </c>
      <c r="O66" s="18">
        <v>113917.43834430671</v>
      </c>
      <c r="P66" s="18">
        <v>159985.50634089619</v>
      </c>
      <c r="Q66" s="18">
        <v>202318.44905454421</v>
      </c>
      <c r="R66" s="18">
        <v>244090.64637785821</v>
      </c>
      <c r="S66" s="18">
        <v>397414.09441833867</v>
      </c>
      <c r="T66" s="18">
        <v>393857.05835967988</v>
      </c>
      <c r="U66" s="18">
        <v>511302.93105659989</v>
      </c>
      <c r="V66" s="18">
        <v>639400.22076061659</v>
      </c>
      <c r="W66" s="18">
        <v>637956.75457109185</v>
      </c>
      <c r="X66" s="18">
        <v>631250.36733869812</v>
      </c>
      <c r="Y66" s="18">
        <v>705360.68531816464</v>
      </c>
      <c r="Z66" s="18">
        <v>816082.32266089693</v>
      </c>
      <c r="AA66" s="18">
        <v>951875.59216506162</v>
      </c>
      <c r="AB66" s="18">
        <v>1297248.370463907</v>
      </c>
      <c r="AC66" s="18">
        <v>1850876.041195008</v>
      </c>
      <c r="AD66" s="18">
        <v>1711509.399278678</v>
      </c>
      <c r="AE66" s="18">
        <v>1959201.0033851501</v>
      </c>
      <c r="AF66" s="18">
        <v>2311326.31710169</v>
      </c>
      <c r="AG66" s="18">
        <v>2657898.340192649</v>
      </c>
      <c r="AH66" s="18">
        <v>3039354.20775394</v>
      </c>
      <c r="AI66" s="18">
        <v>3279040.9741599471</v>
      </c>
    </row>
    <row r="67" spans="1:35" x14ac:dyDescent="0.25">
      <c r="A67" s="18" t="s">
        <v>262</v>
      </c>
      <c r="B67" s="18">
        <v>14465.526853916601</v>
      </c>
      <c r="C67" s="18">
        <v>14832.2303143478</v>
      </c>
      <c r="D67" s="18">
        <v>15592.767270869601</v>
      </c>
      <c r="E67" s="18">
        <v>16251.3797056522</v>
      </c>
      <c r="F67" s="18">
        <v>16650.658448305701</v>
      </c>
      <c r="G67" s="18">
        <v>17923.812912439</v>
      </c>
      <c r="H67" s="18">
        <v>19490.431111416001</v>
      </c>
      <c r="I67" s="18">
        <v>23130.111645819699</v>
      </c>
      <c r="J67" s="18">
        <v>29980.9594638403</v>
      </c>
      <c r="K67" s="18">
        <v>40751.220416352196</v>
      </c>
      <c r="L67" s="18">
        <v>54048.6243331281</v>
      </c>
      <c r="M67" s="18">
        <v>60929.943676010698</v>
      </c>
      <c r="N67" s="18">
        <v>74655.901031864094</v>
      </c>
      <c r="O67" s="18">
        <v>99577.666458685402</v>
      </c>
      <c r="P67" s="18">
        <v>143520.7689487153</v>
      </c>
      <c r="Q67" s="18">
        <v>183724.408325667</v>
      </c>
      <c r="R67" s="18">
        <v>222970.48800827531</v>
      </c>
      <c r="S67" s="18">
        <v>373684.53534763289</v>
      </c>
      <c r="T67" s="18">
        <v>367270.0694681243</v>
      </c>
      <c r="U67" s="18">
        <v>481669.79399410018</v>
      </c>
      <c r="V67" s="18">
        <v>608682.35156923218</v>
      </c>
      <c r="W67" s="18">
        <v>599469.6034757687</v>
      </c>
      <c r="X67" s="18">
        <v>588554.63297822885</v>
      </c>
      <c r="Y67" s="18">
        <v>664974.71260320768</v>
      </c>
      <c r="Z67" s="18">
        <v>762310.00741794892</v>
      </c>
      <c r="AA67" s="18">
        <v>883009.90104654152</v>
      </c>
      <c r="AB67" s="18">
        <v>1192702.9062827739</v>
      </c>
      <c r="AC67" s="18">
        <v>1685798.1896428249</v>
      </c>
      <c r="AD67" s="18">
        <v>1459993.3790828949</v>
      </c>
      <c r="AE67" s="18">
        <v>1628093.211505654</v>
      </c>
      <c r="AF67" s="18">
        <v>1892820.070491669</v>
      </c>
      <c r="AG67" s="18">
        <v>2118746.157013956</v>
      </c>
      <c r="AH67" s="18">
        <v>2403139.122548833</v>
      </c>
      <c r="AI67" s="18">
        <v>2539463.6480144868</v>
      </c>
    </row>
    <row r="68" spans="1:35" x14ac:dyDescent="0.25">
      <c r="A68" s="18" t="s">
        <v>263</v>
      </c>
      <c r="B68" s="18">
        <v>6487.8047278561999</v>
      </c>
      <c r="C68" s="18">
        <v>7291.2989626084</v>
      </c>
      <c r="D68" s="18">
        <v>8626.590775314</v>
      </c>
      <c r="E68" s="18">
        <v>8879.5715654539999</v>
      </c>
      <c r="F68" s="18">
        <v>9979.9196903159991</v>
      </c>
      <c r="G68" s="18">
        <v>10641.455726530699</v>
      </c>
      <c r="H68" s="18">
        <v>12471.233513921101</v>
      </c>
      <c r="I68" s="18">
        <v>15249.613960988199</v>
      </c>
      <c r="J68" s="18">
        <v>14123.4104749281</v>
      </c>
      <c r="K68" s="18">
        <v>16245.1121572663</v>
      </c>
      <c r="L68" s="18">
        <v>18567.098842618499</v>
      </c>
      <c r="M68" s="18">
        <v>20721.271514616299</v>
      </c>
      <c r="N68" s="18">
        <v>23864.6248505566</v>
      </c>
      <c r="O68" s="18">
        <v>24402.9621504893</v>
      </c>
      <c r="P68" s="18">
        <v>26018.640556783499</v>
      </c>
      <c r="Q68" s="18">
        <v>30926.481265831098</v>
      </c>
      <c r="R68" s="18">
        <v>32424.6679465259</v>
      </c>
      <c r="S68" s="18">
        <v>31928.364117677698</v>
      </c>
      <c r="T68" s="18">
        <v>30680.3241209152</v>
      </c>
      <c r="U68" s="18">
        <v>37380.355337365603</v>
      </c>
      <c r="V68" s="18">
        <v>38057.593445097496</v>
      </c>
      <c r="W68" s="18">
        <v>25286.573439352698</v>
      </c>
      <c r="X68" s="18">
        <v>31285.769198335402</v>
      </c>
      <c r="Y68" s="18">
        <v>37385.9008595306</v>
      </c>
      <c r="Z68" s="18">
        <v>48496.1495927086</v>
      </c>
      <c r="AA68" s="18">
        <v>40861.560046731298</v>
      </c>
      <c r="AB68" s="18">
        <v>53258.494355367999</v>
      </c>
      <c r="AC68" s="18">
        <v>71464.221946721402</v>
      </c>
      <c r="AD68" s="18">
        <v>72674.427453301701</v>
      </c>
      <c r="AE68" s="18">
        <v>97498.860017735598</v>
      </c>
      <c r="AF68" s="18">
        <v>115721.958274516</v>
      </c>
      <c r="AG68" s="18">
        <v>137502.0613260121</v>
      </c>
      <c r="AH68" s="18">
        <v>160205.12021366879</v>
      </c>
      <c r="AI68" s="18">
        <v>149350.54261440781</v>
      </c>
    </row>
    <row r="69" spans="1:35" x14ac:dyDescent="0.25">
      <c r="A69" s="18" t="s">
        <v>264</v>
      </c>
      <c r="B69" s="18">
        <v>140.619</v>
      </c>
      <c r="C69" s="18">
        <v>145.53299999999999</v>
      </c>
      <c r="D69" s="18">
        <v>176.63900000000001</v>
      </c>
      <c r="E69" s="18">
        <v>298.40699999999998</v>
      </c>
      <c r="F69" s="18">
        <v>345.75799999999998</v>
      </c>
      <c r="G69" s="18">
        <v>358.06700000000001</v>
      </c>
      <c r="H69" s="18">
        <v>377.94600000000003</v>
      </c>
      <c r="I69" s="18">
        <v>416.24200000000002</v>
      </c>
      <c r="J69" s="18">
        <v>452.70400000000001</v>
      </c>
      <c r="K69" s="18">
        <v>474.50299999999999</v>
      </c>
      <c r="L69" s="18">
        <v>548.68885253459996</v>
      </c>
      <c r="M69" s="18">
        <v>569.93799999999999</v>
      </c>
      <c r="N69" s="18">
        <v>650.93799999999999</v>
      </c>
      <c r="O69" s="18">
        <v>755.78300000000002</v>
      </c>
      <c r="P69" s="18">
        <v>984.37495000000001</v>
      </c>
      <c r="Q69" s="18">
        <v>1799.0321521338001</v>
      </c>
      <c r="R69" s="18">
        <v>1884.2449433457</v>
      </c>
      <c r="S69" s="18">
        <v>2791.9934582360002</v>
      </c>
      <c r="T69" s="18">
        <v>3433.008218553</v>
      </c>
      <c r="U69" s="18">
        <v>3617.0211333750999</v>
      </c>
      <c r="V69" s="18">
        <v>3776.2395881021998</v>
      </c>
      <c r="W69" s="18">
        <v>3871.4745943930998</v>
      </c>
      <c r="X69" s="18">
        <v>4490.0021989585002</v>
      </c>
      <c r="Y69" s="18">
        <v>5532.0439790579003</v>
      </c>
      <c r="Z69" s="18">
        <v>5568.2920781695002</v>
      </c>
      <c r="AA69" s="18">
        <v>10324.0318952996</v>
      </c>
      <c r="AB69" s="18">
        <v>11911.496384009901</v>
      </c>
      <c r="AC69" s="18">
        <v>13643.628497554901</v>
      </c>
      <c r="AD69" s="18">
        <v>15556.8482847551</v>
      </c>
      <c r="AE69" s="18">
        <v>19529.8428465449</v>
      </c>
      <c r="AF69" s="18">
        <v>27553.717259783902</v>
      </c>
      <c r="AG69" s="18">
        <v>35702.724031741804</v>
      </c>
      <c r="AH69" s="18">
        <v>35969.950317168899</v>
      </c>
      <c r="AI69" s="18">
        <v>43819.711989787203</v>
      </c>
    </row>
    <row r="70" spans="1:35" x14ac:dyDescent="0.25">
      <c r="A70" s="18" t="s">
        <v>265</v>
      </c>
      <c r="B70" s="18">
        <v>279808.52244657418</v>
      </c>
      <c r="C70" s="18">
        <v>304689.5186759205</v>
      </c>
      <c r="D70" s="18">
        <v>309396.40537671029</v>
      </c>
      <c r="E70" s="18">
        <v>366938.41980019328</v>
      </c>
      <c r="F70" s="18">
        <v>374131.10462773457</v>
      </c>
      <c r="G70" s="18">
        <v>501799.46967958572</v>
      </c>
      <c r="H70" s="18">
        <v>667830.99691491865</v>
      </c>
      <c r="I70" s="18">
        <v>768100.34925798245</v>
      </c>
      <c r="J70" s="18">
        <v>942688.25261928723</v>
      </c>
      <c r="K70" s="18">
        <v>1149546.2390949901</v>
      </c>
      <c r="L70" s="18">
        <v>1121413.9542000841</v>
      </c>
      <c r="M70" s="18">
        <v>1264826.165452526</v>
      </c>
      <c r="N70" s="18">
        <v>1267862.493137626</v>
      </c>
      <c r="O70" s="18">
        <v>1583759.672810961</v>
      </c>
      <c r="P70" s="18">
        <v>1722689.811945763</v>
      </c>
      <c r="Q70" s="18">
        <v>2000920.895530533</v>
      </c>
      <c r="R70" s="18">
        <v>2337924.8970645759</v>
      </c>
      <c r="S70" s="18">
        <v>2802546.8615135229</v>
      </c>
      <c r="T70" s="18">
        <v>3227735.3398493859</v>
      </c>
      <c r="U70" s="18">
        <v>3931612.086946738</v>
      </c>
      <c r="V70" s="18">
        <v>3991085.3449181989</v>
      </c>
      <c r="W70" s="18">
        <v>3727942.7693562568</v>
      </c>
      <c r="X70" s="18">
        <v>3475950.35649984</v>
      </c>
      <c r="Y70" s="18">
        <v>4430383.2935010633</v>
      </c>
      <c r="Z70" s="18">
        <v>5344714.2662838744</v>
      </c>
      <c r="AA70" s="18">
        <v>5815610.3489447087</v>
      </c>
      <c r="AB70" s="18">
        <v>7247385.7255278872</v>
      </c>
      <c r="AC70" s="18">
        <v>9021714.8128842022</v>
      </c>
      <c r="AD70" s="18">
        <v>6551827.5247350167</v>
      </c>
      <c r="AE70" s="18">
        <v>8389184.1419420764</v>
      </c>
      <c r="AF70" s="18">
        <v>9520190.7274188474</v>
      </c>
      <c r="AG70" s="18">
        <v>9690540.3409122396</v>
      </c>
      <c r="AH70" s="18">
        <v>11092919.217530301</v>
      </c>
      <c r="AI70" s="18">
        <v>12467330.65907306</v>
      </c>
    </row>
    <row r="71" spans="1:35" x14ac:dyDescent="0.25">
      <c r="A71" s="18" t="s">
        <v>266</v>
      </c>
      <c r="B71" s="18">
        <v>205.07382178700001</v>
      </c>
      <c r="C71" s="18">
        <v>268.35816182999997</v>
      </c>
      <c r="D71" s="18">
        <v>371.57981178699998</v>
      </c>
      <c r="E71" s="18">
        <v>616.703297787</v>
      </c>
      <c r="F71" s="18">
        <v>802.88630778699996</v>
      </c>
      <c r="G71" s="18">
        <v>1500.0013077870001</v>
      </c>
      <c r="H71" s="18">
        <v>2107.8283177869998</v>
      </c>
      <c r="I71" s="18">
        <v>3079.2653277869999</v>
      </c>
      <c r="J71" s="18">
        <v>4098.559337787</v>
      </c>
      <c r="K71" s="18">
        <v>5283.002347787</v>
      </c>
      <c r="L71" s="18">
        <v>6934.2113477869998</v>
      </c>
      <c r="M71" s="18">
        <v>8867.9853477870001</v>
      </c>
      <c r="N71" s="18">
        <v>14149.791685771001</v>
      </c>
      <c r="O71" s="18">
        <v>19573.206326771</v>
      </c>
      <c r="P71" s="18">
        <v>25943.414326770999</v>
      </c>
      <c r="Q71" s="18">
        <v>31633.8889934377</v>
      </c>
      <c r="R71" s="18">
        <v>38350.712882326603</v>
      </c>
      <c r="S71" s="18">
        <v>42734.595731555601</v>
      </c>
      <c r="T71" s="18">
        <v>45015.904891555598</v>
      </c>
      <c r="U71" s="18">
        <v>47875.055062499698</v>
      </c>
      <c r="V71" s="18">
        <v>51177.478191384398</v>
      </c>
      <c r="W71" s="18">
        <v>57347.356095323099</v>
      </c>
      <c r="X71" s="18">
        <v>62179.957360469198</v>
      </c>
      <c r="Y71" s="18">
        <v>64526.433714956896</v>
      </c>
      <c r="Z71" s="18">
        <v>84927.261242948007</v>
      </c>
      <c r="AA71" s="18">
        <v>105904.5121185202</v>
      </c>
      <c r="AB71" s="18">
        <v>151602.46722060241</v>
      </c>
      <c r="AC71" s="18">
        <v>237221.1286760681</v>
      </c>
      <c r="AD71" s="18">
        <v>345623.81915012782</v>
      </c>
      <c r="AE71" s="18">
        <v>447500.2614852899</v>
      </c>
      <c r="AF71" s="18">
        <v>557761.2527662972</v>
      </c>
      <c r="AG71" s="18">
        <v>706377.65034576703</v>
      </c>
      <c r="AH71" s="18">
        <v>833140.84137218026</v>
      </c>
      <c r="AI71" s="18">
        <v>953155.08231253328</v>
      </c>
    </row>
    <row r="72" spans="1:35" x14ac:dyDescent="0.25">
      <c r="A72" s="18" t="s">
        <v>267</v>
      </c>
      <c r="B72" s="18">
        <v>1181.5238539166</v>
      </c>
      <c r="C72" s="18">
        <v>1445.3013143477999</v>
      </c>
      <c r="D72" s="18">
        <v>2016.2582708696</v>
      </c>
      <c r="E72" s="18">
        <v>2458.2787056522002</v>
      </c>
      <c r="F72" s="18">
        <v>1654.3744483057001</v>
      </c>
      <c r="G72" s="18">
        <v>1847.773912439</v>
      </c>
      <c r="H72" s="18">
        <v>2093.7451114159999</v>
      </c>
      <c r="I72" s="18">
        <v>2784.1186458196999</v>
      </c>
      <c r="J72" s="18">
        <v>3335.5824638403001</v>
      </c>
      <c r="K72" s="18">
        <v>4496.8504163522002</v>
      </c>
      <c r="L72" s="18">
        <v>9471.3653331281002</v>
      </c>
      <c r="M72" s="18">
        <v>11214.716676010699</v>
      </c>
      <c r="N72" s="18">
        <v>14153.866031864</v>
      </c>
      <c r="O72" s="18">
        <v>18032.972458685399</v>
      </c>
      <c r="P72" s="18">
        <v>35404.908948715303</v>
      </c>
      <c r="Q72" s="18">
        <v>48999.178325667002</v>
      </c>
      <c r="R72" s="18">
        <v>59185.258008275297</v>
      </c>
      <c r="S72" s="18">
        <v>66673.598606088897</v>
      </c>
      <c r="T72" s="18">
        <v>68835.070242717702</v>
      </c>
      <c r="U72" s="18">
        <v>80890.225856151505</v>
      </c>
      <c r="V72" s="18">
        <v>84736.433149529796</v>
      </c>
      <c r="W72" s="18">
        <v>100156.3477232982</v>
      </c>
      <c r="X72" s="18">
        <v>116698.8177160334</v>
      </c>
      <c r="Y72" s="18">
        <v>140812.0213627448</v>
      </c>
      <c r="Z72" s="18">
        <v>165590.9245494325</v>
      </c>
      <c r="AA72" s="18">
        <v>189500.42224179261</v>
      </c>
      <c r="AB72" s="18">
        <v>259861.5183262513</v>
      </c>
      <c r="AC72" s="18">
        <v>350743.07044573053</v>
      </c>
      <c r="AD72" s="18">
        <v>339051.84337895061</v>
      </c>
      <c r="AE72" s="18">
        <v>407580.4269464644</v>
      </c>
      <c r="AF72" s="18">
        <v>516268.94739860098</v>
      </c>
      <c r="AG72" s="18">
        <v>602509.95483106421</v>
      </c>
      <c r="AH72" s="18">
        <v>693540.90627404454</v>
      </c>
      <c r="AI72" s="18">
        <v>720330.0702786555</v>
      </c>
    </row>
    <row r="73" spans="1:35" x14ac:dyDescent="0.25">
      <c r="A73" s="18" t="s">
        <v>268</v>
      </c>
      <c r="B73" s="18">
        <v>4.0000000000000003E-5</v>
      </c>
      <c r="C73" s="18">
        <v>4.0000000000000003E-5</v>
      </c>
      <c r="D73" s="18">
        <v>4.0000000000000003E-5</v>
      </c>
      <c r="E73" s="18">
        <v>4.0000000000000003E-5</v>
      </c>
      <c r="F73" s="18">
        <v>4.0000000000000003E-5</v>
      </c>
      <c r="G73" s="18">
        <v>1157.2852717711</v>
      </c>
      <c r="H73" s="18">
        <v>4013.7721763707</v>
      </c>
      <c r="I73" s="18">
        <v>4142.4794875547004</v>
      </c>
      <c r="J73" s="18">
        <v>4175.0609295220002</v>
      </c>
      <c r="K73" s="18">
        <v>4164.1562519146</v>
      </c>
      <c r="L73" s="18">
        <v>4222.4565865073</v>
      </c>
      <c r="M73" s="18">
        <v>4238.9451777288004</v>
      </c>
      <c r="N73" s="18">
        <v>4339.5292534911996</v>
      </c>
      <c r="O73" s="18">
        <v>6731.4860938515003</v>
      </c>
      <c r="P73" s="18">
        <v>7046.4415281481997</v>
      </c>
      <c r="Q73" s="18">
        <v>8029.0568875971003</v>
      </c>
      <c r="R73" s="18">
        <v>9149.9286416865998</v>
      </c>
      <c r="S73" s="18">
        <v>12835.5382021232</v>
      </c>
      <c r="T73" s="18">
        <v>14134.475941771099</v>
      </c>
      <c r="U73" s="18">
        <v>16727.6769436389</v>
      </c>
      <c r="V73" s="18">
        <v>30417.888031106599</v>
      </c>
      <c r="W73" s="18">
        <v>56272.541978945803</v>
      </c>
      <c r="X73" s="18">
        <v>78003.148648126706</v>
      </c>
      <c r="Y73" s="18">
        <v>111199.4284341801</v>
      </c>
      <c r="Z73" s="18">
        <v>131161.23819137091</v>
      </c>
      <c r="AA73" s="18">
        <v>173264.56546374151</v>
      </c>
      <c r="AB73" s="18">
        <v>254057.6329697436</v>
      </c>
      <c r="AC73" s="18">
        <v>427615.62889286329</v>
      </c>
      <c r="AD73" s="18">
        <v>278434.51518833451</v>
      </c>
      <c r="AE73" s="18">
        <v>382802.183846828</v>
      </c>
      <c r="AF73" s="18">
        <v>451523.37812131748</v>
      </c>
      <c r="AG73" s="18">
        <v>458562.68767065532</v>
      </c>
      <c r="AH73" s="18">
        <v>505202.17320787691</v>
      </c>
      <c r="AI73" s="18">
        <v>607499.3705967681</v>
      </c>
    </row>
    <row r="74" spans="1:35" x14ac:dyDescent="0.25">
      <c r="A74" s="18" t="s">
        <v>269</v>
      </c>
      <c r="B74" s="18">
        <v>7.2000200000000003</v>
      </c>
      <c r="C74" s="18">
        <v>10.600020000000001</v>
      </c>
      <c r="D74" s="18">
        <v>13.000019999999999</v>
      </c>
      <c r="E74" s="18">
        <v>18.400020000000001</v>
      </c>
      <c r="F74" s="18">
        <v>22.30002</v>
      </c>
      <c r="G74" s="18">
        <v>27.000019999999999</v>
      </c>
      <c r="H74" s="18">
        <v>86.698753913399997</v>
      </c>
      <c r="I74" s="18">
        <v>91.198753913399997</v>
      </c>
      <c r="J74" s="18">
        <v>92.098753913400003</v>
      </c>
      <c r="K74" s="18">
        <v>98.098753913400003</v>
      </c>
      <c r="L74" s="18">
        <v>100.1987539134</v>
      </c>
      <c r="M74" s="18">
        <v>103.29875391340001</v>
      </c>
      <c r="N74" s="18">
        <v>143.2273397978</v>
      </c>
      <c r="O74" s="18">
        <v>150.3240397978</v>
      </c>
      <c r="P74" s="18">
        <v>159.20015284109999</v>
      </c>
      <c r="Q74" s="18">
        <v>143.38186588440001</v>
      </c>
      <c r="R74" s="18">
        <v>147.67709756479999</v>
      </c>
      <c r="S74" s="18">
        <v>159.64624007570001</v>
      </c>
      <c r="T74" s="18">
        <v>170.12337199999999</v>
      </c>
      <c r="U74" s="18">
        <v>209.3021</v>
      </c>
      <c r="V74" s="18">
        <v>282.75439999999998</v>
      </c>
      <c r="W74" s="18">
        <v>263.24290000000002</v>
      </c>
      <c r="X74" s="18">
        <v>380.22489999999999</v>
      </c>
      <c r="Y74" s="18">
        <v>469.5745</v>
      </c>
      <c r="Z74" s="18">
        <v>527.63404573269997</v>
      </c>
      <c r="AA74" s="18">
        <v>854.46619797870005</v>
      </c>
      <c r="AB74" s="18">
        <v>1003.5974269444</v>
      </c>
      <c r="AC74" s="18">
        <v>1404.6042992145001</v>
      </c>
      <c r="AD74" s="18">
        <v>1534.875046637</v>
      </c>
      <c r="AE74" s="18">
        <v>1095.9820443369999</v>
      </c>
      <c r="AF74" s="18">
        <v>1210.9489524610999</v>
      </c>
      <c r="AG74" s="18">
        <v>1747.3998905714</v>
      </c>
      <c r="AH74" s="18">
        <v>2474.1339785796999</v>
      </c>
      <c r="AI74" s="18">
        <v>2879.9739547150002</v>
      </c>
    </row>
    <row r="75" spans="1:35" x14ac:dyDescent="0.25">
      <c r="A75" s="18" t="s">
        <v>270</v>
      </c>
      <c r="B75" s="18">
        <v>11.03302</v>
      </c>
      <c r="C75" s="18">
        <v>12.28302</v>
      </c>
      <c r="D75" s="18">
        <v>12.78302</v>
      </c>
      <c r="E75" s="18">
        <v>17.813020000000002</v>
      </c>
      <c r="F75" s="18">
        <v>29.673010000000001</v>
      </c>
      <c r="G75" s="18">
        <v>44.083010000000002</v>
      </c>
      <c r="H75" s="18">
        <v>57.943010000000001</v>
      </c>
      <c r="I75" s="18">
        <v>59.783009999999997</v>
      </c>
      <c r="J75" s="18">
        <v>61.933010000000003</v>
      </c>
      <c r="K75" s="18">
        <v>65.933009999999996</v>
      </c>
      <c r="L75" s="18">
        <v>106.08301</v>
      </c>
      <c r="M75" s="18">
        <v>146.88301000000001</v>
      </c>
      <c r="N75" s="18">
        <v>202.68401</v>
      </c>
      <c r="O75" s="18">
        <v>271.15100999999999</v>
      </c>
      <c r="P75" s="18">
        <v>327.30801000000002</v>
      </c>
      <c r="Q75" s="18">
        <v>398.60834267320001</v>
      </c>
      <c r="R75" s="18">
        <v>501.18585912510002</v>
      </c>
      <c r="S75" s="18">
        <v>542.93585912510002</v>
      </c>
      <c r="T75" s="18">
        <v>671.89385912509999</v>
      </c>
      <c r="U75" s="18">
        <v>1280.6268591251001</v>
      </c>
      <c r="V75" s="18">
        <v>1558.8563591251</v>
      </c>
      <c r="W75" s="18">
        <v>1827.0323591250999</v>
      </c>
      <c r="X75" s="18">
        <v>2071.6503591250998</v>
      </c>
      <c r="Y75" s="18">
        <v>2507.5473591250998</v>
      </c>
      <c r="Z75" s="18">
        <v>2788.4201681251002</v>
      </c>
      <c r="AA75" s="18">
        <v>2331.1381681251</v>
      </c>
      <c r="AB75" s="18">
        <v>3145.8977344213999</v>
      </c>
      <c r="AC75" s="18">
        <v>3700.2962933102999</v>
      </c>
      <c r="AD75" s="18">
        <v>4827.8428273844002</v>
      </c>
      <c r="AE75" s="18">
        <v>5969.5041952918</v>
      </c>
      <c r="AF75" s="18">
        <v>6085.1921185339997</v>
      </c>
      <c r="AG75" s="18">
        <v>7940.9398746807001</v>
      </c>
      <c r="AH75" s="18">
        <v>9838.4586594552002</v>
      </c>
      <c r="AI75" s="18">
        <v>10872.947501119599</v>
      </c>
    </row>
    <row r="76" spans="1:35" x14ac:dyDescent="0.25">
      <c r="A76" s="18" t="s">
        <v>271</v>
      </c>
      <c r="B76" s="18" t="s">
        <v>205</v>
      </c>
      <c r="C76" s="18" t="s">
        <v>205</v>
      </c>
      <c r="D76" s="18" t="s">
        <v>205</v>
      </c>
      <c r="E76" s="18" t="s">
        <v>205</v>
      </c>
      <c r="F76" s="18" t="s">
        <v>205</v>
      </c>
      <c r="G76" s="18" t="s">
        <v>205</v>
      </c>
      <c r="H76" s="18" t="s">
        <v>205</v>
      </c>
      <c r="I76" s="18" t="s">
        <v>205</v>
      </c>
      <c r="J76" s="18" t="s">
        <v>205</v>
      </c>
      <c r="K76" s="18" t="s">
        <v>205</v>
      </c>
      <c r="L76" s="18" t="s">
        <v>205</v>
      </c>
      <c r="M76" s="18" t="s">
        <v>205</v>
      </c>
      <c r="N76" s="18" t="s">
        <v>205</v>
      </c>
      <c r="O76" s="18" t="s">
        <v>205</v>
      </c>
      <c r="P76" s="18" t="s">
        <v>205</v>
      </c>
      <c r="Q76" s="18" t="s">
        <v>205</v>
      </c>
      <c r="R76" s="18" t="s">
        <v>205</v>
      </c>
      <c r="S76" s="18" t="s">
        <v>205</v>
      </c>
      <c r="T76" s="18" t="s">
        <v>205</v>
      </c>
      <c r="U76" s="18" t="s">
        <v>205</v>
      </c>
      <c r="V76" s="18" t="s">
        <v>205</v>
      </c>
      <c r="W76" s="18" t="s">
        <v>205</v>
      </c>
      <c r="X76" s="18" t="s">
        <v>205</v>
      </c>
      <c r="Y76" s="18" t="s">
        <v>205</v>
      </c>
      <c r="Z76" s="18" t="s">
        <v>205</v>
      </c>
      <c r="AA76" s="18" t="s">
        <v>205</v>
      </c>
      <c r="AB76" s="18" t="s">
        <v>205</v>
      </c>
      <c r="AC76" s="18" t="s">
        <v>205</v>
      </c>
      <c r="AD76" s="18">
        <v>2456.8747440376001</v>
      </c>
      <c r="AE76" s="18">
        <v>2623.2023932525999</v>
      </c>
      <c r="AF76" s="18">
        <v>2645.8060421210998</v>
      </c>
      <c r="AG76" s="18">
        <v>2868.9886067687999</v>
      </c>
      <c r="AH76" s="18">
        <v>2987.8954110891</v>
      </c>
      <c r="AI76" s="18">
        <v>3472.2047986348998</v>
      </c>
    </row>
    <row r="77" spans="1:35" x14ac:dyDescent="0.25">
      <c r="A77" s="18" t="s">
        <v>272</v>
      </c>
      <c r="B77" s="18">
        <v>105.38703</v>
      </c>
      <c r="C77" s="18">
        <v>112.22904</v>
      </c>
      <c r="D77" s="18">
        <v>121.79004</v>
      </c>
      <c r="E77" s="18">
        <v>133.26204000000001</v>
      </c>
      <c r="F77" s="18">
        <v>146.98704000000001</v>
      </c>
      <c r="G77" s="18">
        <v>162.44803999999999</v>
      </c>
      <c r="H77" s="18">
        <v>186.42704000000001</v>
      </c>
      <c r="I77" s="18">
        <v>216.23303999999999</v>
      </c>
      <c r="J77" s="18">
        <v>273.21104000000003</v>
      </c>
      <c r="K77" s="18">
        <v>323.81202999999999</v>
      </c>
      <c r="L77" s="18">
        <v>371.68446</v>
      </c>
      <c r="M77" s="18">
        <v>422.20368000000002</v>
      </c>
      <c r="N77" s="18">
        <v>500.58154999999999</v>
      </c>
      <c r="O77" s="18">
        <v>541.41004999999996</v>
      </c>
      <c r="P77" s="18">
        <v>556.41660000000002</v>
      </c>
      <c r="Q77" s="18">
        <v>588.91302722399996</v>
      </c>
      <c r="R77" s="18">
        <v>592.54261186049996</v>
      </c>
      <c r="S77" s="18">
        <v>603.59165514359995</v>
      </c>
      <c r="T77" s="18">
        <v>613.35537460559999</v>
      </c>
      <c r="U77" s="18">
        <v>613.86737460560005</v>
      </c>
      <c r="V77" s="18">
        <v>645.30937460560006</v>
      </c>
      <c r="W77" s="18">
        <v>688.46237460559996</v>
      </c>
      <c r="X77" s="18">
        <v>623.46208224489999</v>
      </c>
      <c r="Y77" s="18">
        <v>574.82608224490002</v>
      </c>
      <c r="Z77" s="18">
        <v>559.09708224489998</v>
      </c>
      <c r="AA77" s="18">
        <v>610.13908224490001</v>
      </c>
      <c r="AB77" s="18">
        <v>710.97212715750004</v>
      </c>
      <c r="AC77" s="18">
        <v>762.03213842720004</v>
      </c>
      <c r="AD77" s="18">
        <v>855.86567895769997</v>
      </c>
      <c r="AE77" s="18">
        <v>874.0653045286</v>
      </c>
      <c r="AF77" s="18">
        <v>1457.1900436522999</v>
      </c>
      <c r="AG77" s="18">
        <v>1731.9125187273</v>
      </c>
      <c r="AH77" s="18">
        <v>1533.0925319839</v>
      </c>
      <c r="AI77" s="18">
        <v>1752.7682744690001</v>
      </c>
    </row>
    <row r="78" spans="1:35" x14ac:dyDescent="0.25">
      <c r="A78" s="18" t="s">
        <v>273</v>
      </c>
      <c r="B78" s="18">
        <v>1365.897903</v>
      </c>
      <c r="C78" s="18">
        <v>1654.0759230000001</v>
      </c>
      <c r="D78" s="18">
        <v>1729.290933</v>
      </c>
      <c r="E78" s="18">
        <v>1793.777953</v>
      </c>
      <c r="F78" s="18">
        <v>1879.160973</v>
      </c>
      <c r="G78" s="18">
        <v>2132.9837543930998</v>
      </c>
      <c r="H78" s="18">
        <v>1923.7591932304999</v>
      </c>
      <c r="I78" s="18">
        <v>2410.1315510224999</v>
      </c>
      <c r="J78" s="18">
        <v>2614.4750831591</v>
      </c>
      <c r="K78" s="18">
        <v>3626.6564788252999</v>
      </c>
      <c r="L78" s="18">
        <v>4009.7098789972001</v>
      </c>
      <c r="M78" s="18">
        <v>5157.8747812286001</v>
      </c>
      <c r="N78" s="18">
        <v>5701.2547162101</v>
      </c>
      <c r="O78" s="18">
        <v>5477.1954402867996</v>
      </c>
      <c r="P78" s="18">
        <v>5961.9002936508004</v>
      </c>
      <c r="Q78" s="18">
        <v>6478.1369693146999</v>
      </c>
      <c r="R78" s="18">
        <v>6901.2864546298997</v>
      </c>
      <c r="S78" s="18">
        <v>7970.2071286413002</v>
      </c>
      <c r="T78" s="18">
        <v>7613.9875558391004</v>
      </c>
      <c r="U78" s="18">
        <v>8251.5469455560997</v>
      </c>
      <c r="V78" s="18">
        <v>9602.9661700634006</v>
      </c>
      <c r="W78" s="18">
        <v>9403.5097807432994</v>
      </c>
      <c r="X78" s="18">
        <v>9594.7524060606993</v>
      </c>
      <c r="Y78" s="18">
        <v>10265.934868582301</v>
      </c>
      <c r="Z78" s="18">
        <v>11363.4364980795</v>
      </c>
      <c r="AA78" s="18">
        <v>7736.4445622878002</v>
      </c>
      <c r="AB78" s="18">
        <v>9443.4445363518007</v>
      </c>
      <c r="AC78" s="18">
        <v>15854.864176680599</v>
      </c>
      <c r="AD78" s="18">
        <v>25795.6665867796</v>
      </c>
      <c r="AE78" s="18">
        <v>29979.689507766001</v>
      </c>
      <c r="AF78" s="18">
        <v>35221.826454383503</v>
      </c>
      <c r="AG78" s="18">
        <v>38675.090746812901</v>
      </c>
      <c r="AH78" s="18">
        <v>44029.778231221302</v>
      </c>
      <c r="AI78" s="18">
        <v>45172.711409836797</v>
      </c>
    </row>
    <row r="79" spans="1:35" x14ac:dyDescent="0.25">
      <c r="A79" s="18" t="s">
        <v>274</v>
      </c>
      <c r="B79" s="18">
        <v>2.0000000000000002E-5</v>
      </c>
      <c r="C79" s="18">
        <v>2.0000000000000002E-5</v>
      </c>
      <c r="D79" s="18">
        <v>2.0000000000000002E-5</v>
      </c>
      <c r="E79" s="18">
        <v>2.0000000000000002E-5</v>
      </c>
      <c r="F79" s="18">
        <v>2.0000000000000002E-5</v>
      </c>
      <c r="G79" s="18">
        <v>1.0000000000000001E-5</v>
      </c>
      <c r="H79" s="18">
        <v>0.13431262159999999</v>
      </c>
      <c r="I79" s="18">
        <v>0.24145327850000001</v>
      </c>
      <c r="J79" s="18">
        <v>0.29584796089999998</v>
      </c>
      <c r="K79" s="18">
        <v>0.34584796089999997</v>
      </c>
      <c r="L79" s="18">
        <v>0.34594796090000002</v>
      </c>
      <c r="M79" s="18">
        <v>0.34604796090000001</v>
      </c>
      <c r="N79" s="18">
        <v>0.3461479609</v>
      </c>
      <c r="O79" s="18">
        <v>1.3291479609000001</v>
      </c>
      <c r="P79" s="18">
        <v>1.4291479609</v>
      </c>
      <c r="Q79" s="18">
        <v>2.1291479609000001</v>
      </c>
      <c r="R79" s="18">
        <v>21.517147960900001</v>
      </c>
      <c r="S79" s="18">
        <v>38.756147960900002</v>
      </c>
      <c r="T79" s="18">
        <v>37.934147960899999</v>
      </c>
      <c r="U79" s="18">
        <v>37.668147960900001</v>
      </c>
      <c r="V79" s="18">
        <v>35.8682479609</v>
      </c>
      <c r="W79" s="18">
        <v>36.768347960900002</v>
      </c>
      <c r="X79" s="18">
        <v>53.304347960900003</v>
      </c>
      <c r="Y79" s="18">
        <v>76.747347960900001</v>
      </c>
      <c r="Z79" s="18">
        <v>84.313347960900003</v>
      </c>
      <c r="AA79" s="18">
        <v>97.758347960899997</v>
      </c>
      <c r="AB79" s="18">
        <v>114.771263326</v>
      </c>
      <c r="AC79" s="18">
        <v>141.94261400299999</v>
      </c>
      <c r="AD79" s="18">
        <v>196.47043188570001</v>
      </c>
      <c r="AE79" s="18">
        <v>231.2761038049</v>
      </c>
      <c r="AF79" s="18">
        <v>238.47381577900001</v>
      </c>
      <c r="AG79" s="18">
        <v>329.2161337947</v>
      </c>
      <c r="AH79" s="18">
        <v>749.75073781139997</v>
      </c>
      <c r="AI79" s="18">
        <v>1150.4140103114</v>
      </c>
    </row>
    <row r="80" spans="1:35" x14ac:dyDescent="0.25">
      <c r="A80" s="18" t="s">
        <v>275</v>
      </c>
      <c r="B80" s="18" t="s">
        <v>205</v>
      </c>
      <c r="C80" s="18" t="s">
        <v>205</v>
      </c>
      <c r="D80" s="18" t="s">
        <v>205</v>
      </c>
      <c r="E80" s="18" t="s">
        <v>205</v>
      </c>
      <c r="F80" s="18" t="s">
        <v>205</v>
      </c>
      <c r="G80" s="18" t="s">
        <v>205</v>
      </c>
      <c r="H80" s="18" t="s">
        <v>205</v>
      </c>
      <c r="I80" s="18" t="s">
        <v>205</v>
      </c>
      <c r="J80" s="18" t="s">
        <v>205</v>
      </c>
      <c r="K80" s="18" t="s">
        <v>205</v>
      </c>
      <c r="L80" s="18" t="s">
        <v>205</v>
      </c>
      <c r="M80" s="18" t="s">
        <v>205</v>
      </c>
      <c r="N80" s="18">
        <v>2.0000000000000002E-5</v>
      </c>
      <c r="O80" s="18">
        <v>2379.8000099999999</v>
      </c>
      <c r="P80" s="18">
        <v>2811.3646124308998</v>
      </c>
      <c r="Q80" s="18">
        <v>3634.1446124309</v>
      </c>
      <c r="R80" s="18">
        <v>4698.7492603520996</v>
      </c>
      <c r="S80" s="18">
        <v>7891.7632603520997</v>
      </c>
      <c r="T80" s="18">
        <v>9238.1250176576996</v>
      </c>
      <c r="U80" s="18">
        <v>9740.8906800000004</v>
      </c>
      <c r="V80" s="18">
        <v>20407.507529999999</v>
      </c>
      <c r="W80" s="18">
        <v>44448.788359999999</v>
      </c>
      <c r="X80" s="18">
        <v>63304.0887706258</v>
      </c>
      <c r="Y80" s="18">
        <v>92669.281684171801</v>
      </c>
      <c r="Z80" s="18">
        <v>109097.9824990598</v>
      </c>
      <c r="AA80" s="18">
        <v>152426.5973297653</v>
      </c>
      <c r="AB80" s="18">
        <v>224143.00735801159</v>
      </c>
      <c r="AC80" s="18">
        <v>387890.24001573533</v>
      </c>
      <c r="AD80" s="18">
        <v>227034.12792024459</v>
      </c>
      <c r="AE80" s="18">
        <v>329694.09840361722</v>
      </c>
      <c r="AF80" s="18">
        <v>399738.71978066082</v>
      </c>
      <c r="AG80" s="18">
        <v>404589.58217169967</v>
      </c>
      <c r="AH80" s="18">
        <v>452403.01667293982</v>
      </c>
      <c r="AI80" s="18">
        <v>550068.27192011848</v>
      </c>
    </row>
    <row r="81" spans="1:35" x14ac:dyDescent="0.25">
      <c r="A81" s="18" t="s">
        <v>276</v>
      </c>
      <c r="B81" s="18">
        <v>962.17941433689998</v>
      </c>
      <c r="C81" s="18">
        <v>1011.9594143369</v>
      </c>
      <c r="D81" s="18">
        <v>1047.7049143368999</v>
      </c>
      <c r="E81" s="18">
        <v>1088.1457143369</v>
      </c>
      <c r="F81" s="18">
        <v>1113.3709243369001</v>
      </c>
      <c r="G81" s="18">
        <v>1130.6700243369</v>
      </c>
      <c r="H81" s="18">
        <v>1154.7965318081999</v>
      </c>
      <c r="I81" s="18">
        <v>1522.9738230104001</v>
      </c>
      <c r="J81" s="18">
        <v>1553.0747075526001</v>
      </c>
      <c r="K81" s="18">
        <v>1627.0527464987999</v>
      </c>
      <c r="L81" s="18">
        <v>1767.2038161027999</v>
      </c>
      <c r="M81" s="18">
        <v>2040.4698329852999</v>
      </c>
      <c r="N81" s="18">
        <v>1939.8842985007</v>
      </c>
      <c r="O81" s="18">
        <v>1538.5340908096</v>
      </c>
      <c r="P81" s="18">
        <v>1720.2035743463</v>
      </c>
      <c r="Q81" s="18">
        <v>1915.0218145312001</v>
      </c>
      <c r="R81" s="18">
        <v>2024.4585666743001</v>
      </c>
      <c r="S81" s="18">
        <v>2518.2970534726001</v>
      </c>
      <c r="T81" s="18">
        <v>2850.0588151995998</v>
      </c>
      <c r="U81" s="18">
        <v>3136.2739940751999</v>
      </c>
      <c r="V81" s="18">
        <v>3297.4083546642</v>
      </c>
      <c r="W81" s="18">
        <v>3465.5338812135001</v>
      </c>
      <c r="X81" s="18">
        <v>3418.0806757912001</v>
      </c>
      <c r="Y81" s="18">
        <v>3562.3710945664998</v>
      </c>
      <c r="Z81" s="18">
        <v>4074.8092931036999</v>
      </c>
      <c r="AA81" s="18">
        <v>4366.8960096668998</v>
      </c>
      <c r="AB81" s="18">
        <v>5118.4103454815004</v>
      </c>
      <c r="AC81" s="18">
        <v>9975.4332550366998</v>
      </c>
      <c r="AD81" s="18">
        <v>18780.2742740752</v>
      </c>
      <c r="AE81" s="18">
        <v>21442.8780912892</v>
      </c>
      <c r="AF81" s="18">
        <v>26726.286774022101</v>
      </c>
      <c r="AG81" s="18">
        <v>28038.0309523006</v>
      </c>
      <c r="AH81" s="18">
        <v>30145.803360348698</v>
      </c>
      <c r="AI81" s="18">
        <v>31453.894033245899</v>
      </c>
    </row>
    <row r="82" spans="1:35" x14ac:dyDescent="0.25">
      <c r="A82" s="18" t="s">
        <v>277</v>
      </c>
      <c r="B82" s="18">
        <v>17.62002</v>
      </c>
      <c r="C82" s="18">
        <v>23.48002</v>
      </c>
      <c r="D82" s="18">
        <v>33.090020000000003</v>
      </c>
      <c r="E82" s="18">
        <v>47.590020000000003</v>
      </c>
      <c r="F82" s="18">
        <v>54.46002</v>
      </c>
      <c r="G82" s="18">
        <v>59.880009999999999</v>
      </c>
      <c r="H82" s="18">
        <v>64.944312621600005</v>
      </c>
      <c r="I82" s="18">
        <v>95.801453278500006</v>
      </c>
      <c r="J82" s="18">
        <v>98.055847960899996</v>
      </c>
      <c r="K82" s="18">
        <v>99.465847960900007</v>
      </c>
      <c r="L82" s="18">
        <v>99.022947960899998</v>
      </c>
      <c r="M82" s="18">
        <v>99.223047960900004</v>
      </c>
      <c r="N82" s="18">
        <v>99.128147960899994</v>
      </c>
      <c r="O82" s="18">
        <v>102.0171479609</v>
      </c>
      <c r="P82" s="18">
        <v>103.0811479609</v>
      </c>
      <c r="Q82" s="18">
        <v>116.7811479609</v>
      </c>
      <c r="R82" s="18">
        <v>114.12814796089999</v>
      </c>
      <c r="S82" s="18">
        <v>116.3281479609</v>
      </c>
      <c r="T82" s="18">
        <v>116.73814796089999</v>
      </c>
      <c r="U82" s="18">
        <v>117.5481479609</v>
      </c>
      <c r="V82" s="18">
        <v>117.5582479609</v>
      </c>
      <c r="W82" s="18">
        <v>117.5683479609</v>
      </c>
      <c r="X82" s="18">
        <v>124.9853479609</v>
      </c>
      <c r="Y82" s="18">
        <v>127.0783479609</v>
      </c>
      <c r="Z82" s="18">
        <v>131.49834796089999</v>
      </c>
      <c r="AA82" s="18">
        <v>141.18734796090001</v>
      </c>
      <c r="AB82" s="18">
        <v>163.7955163746</v>
      </c>
      <c r="AC82" s="18">
        <v>212.7033123068</v>
      </c>
      <c r="AD82" s="18">
        <v>256.9458810507</v>
      </c>
      <c r="AE82" s="18">
        <v>302.93899593660001</v>
      </c>
      <c r="AF82" s="18">
        <v>308.63989448490003</v>
      </c>
      <c r="AG82" s="18">
        <v>316.9395163575</v>
      </c>
      <c r="AH82" s="18">
        <v>332.73916970660002</v>
      </c>
      <c r="AI82" s="18">
        <v>337.85053973539999</v>
      </c>
    </row>
    <row r="83" spans="1:35" x14ac:dyDescent="0.25">
      <c r="A83" s="18" t="s">
        <v>278</v>
      </c>
      <c r="B83" s="18">
        <v>105.38706000000001</v>
      </c>
      <c r="C83" s="18">
        <v>112.22906999999999</v>
      </c>
      <c r="D83" s="18">
        <v>121.79007</v>
      </c>
      <c r="E83" s="18">
        <v>133.26206999999999</v>
      </c>
      <c r="F83" s="18">
        <v>146.98706999999999</v>
      </c>
      <c r="G83" s="18">
        <v>162.44806</v>
      </c>
      <c r="H83" s="18">
        <v>186.56135262160001</v>
      </c>
      <c r="I83" s="18">
        <v>216.47449327850001</v>
      </c>
      <c r="J83" s="18">
        <v>273.50688796089997</v>
      </c>
      <c r="K83" s="18">
        <v>324.15787796090001</v>
      </c>
      <c r="L83" s="18">
        <v>372.93040796090003</v>
      </c>
      <c r="M83" s="18">
        <v>423.44972796090002</v>
      </c>
      <c r="N83" s="18">
        <v>502.0165986879</v>
      </c>
      <c r="O83" s="18">
        <v>545.82809868790002</v>
      </c>
      <c r="P83" s="18">
        <v>558.93464868789999</v>
      </c>
      <c r="Q83" s="18">
        <v>591.13107591189998</v>
      </c>
      <c r="R83" s="18">
        <v>601.72770422209999</v>
      </c>
      <c r="S83" s="18">
        <v>633.98916691900001</v>
      </c>
      <c r="T83" s="18">
        <v>650.06299894430003</v>
      </c>
      <c r="U83" s="18">
        <v>675.12542878199997</v>
      </c>
      <c r="V83" s="18">
        <v>683.33985940690002</v>
      </c>
      <c r="W83" s="18">
        <v>689.82926865649995</v>
      </c>
      <c r="X83" s="18">
        <v>670.06497629579997</v>
      </c>
      <c r="Y83" s="18">
        <v>675.17743020570003</v>
      </c>
      <c r="Z83" s="18">
        <v>667.34963020570001</v>
      </c>
      <c r="AA83" s="18">
        <v>732.30743020570003</v>
      </c>
      <c r="AB83" s="18">
        <v>1040.7133904836001</v>
      </c>
      <c r="AC83" s="18">
        <v>2030.7307524302</v>
      </c>
      <c r="AD83" s="18">
        <v>4748.7361108433997</v>
      </c>
      <c r="AE83" s="18">
        <v>4808.4944083335004</v>
      </c>
      <c r="AF83" s="18">
        <v>6739.2462433912997</v>
      </c>
      <c r="AG83" s="18">
        <v>9197.3534844020996</v>
      </c>
      <c r="AH83" s="18">
        <v>12159.8228021985</v>
      </c>
      <c r="AI83" s="18">
        <v>14866.9275399485</v>
      </c>
    </row>
    <row r="84" spans="1:35" x14ac:dyDescent="0.25">
      <c r="A84" s="18" t="s">
        <v>279</v>
      </c>
      <c r="B84" s="18">
        <v>40.201289631000002</v>
      </c>
      <c r="C84" s="18">
        <v>52.353555353499999</v>
      </c>
      <c r="D84" s="18">
        <v>64.6106119003</v>
      </c>
      <c r="E84" s="18">
        <v>77.866686666700005</v>
      </c>
      <c r="F84" s="18">
        <v>106.0195870193</v>
      </c>
      <c r="G84" s="18">
        <v>1283.8591126628</v>
      </c>
      <c r="H84" s="18">
        <v>1307.4957515676999</v>
      </c>
      <c r="I84" s="18">
        <v>1363.2331772586999</v>
      </c>
      <c r="J84" s="18">
        <v>1395.2460424824999</v>
      </c>
      <c r="K84" s="18">
        <v>1390.5624413098999</v>
      </c>
      <c r="L84" s="18">
        <v>1395.2684226904</v>
      </c>
      <c r="M84" s="18">
        <v>1431.285873864</v>
      </c>
      <c r="N84" s="18">
        <v>1527.7397767980999</v>
      </c>
      <c r="O84" s="18">
        <v>1466.8618006213001</v>
      </c>
      <c r="P84" s="18">
        <v>1550.3673071809001</v>
      </c>
      <c r="Q84" s="18">
        <v>1666.6739772107001</v>
      </c>
      <c r="R84" s="18">
        <v>1933.2719893794999</v>
      </c>
      <c r="S84" s="18">
        <v>2342.4348412734998</v>
      </c>
      <c r="T84" s="18">
        <v>2855.4781933910999</v>
      </c>
      <c r="U84" s="18">
        <v>3797.8679217711001</v>
      </c>
      <c r="V84" s="18">
        <v>4778.4775300000001</v>
      </c>
      <c r="W84" s="18">
        <v>5741.89336</v>
      </c>
      <c r="X84" s="18">
        <v>7895.9834600000004</v>
      </c>
      <c r="Y84" s="18">
        <v>8608.0235599999996</v>
      </c>
      <c r="Z84" s="18">
        <v>9672.3940399999992</v>
      </c>
      <c r="AA84" s="18">
        <v>15204.305909999999</v>
      </c>
      <c r="AB84" s="18">
        <v>18298.838340530001</v>
      </c>
      <c r="AC84" s="18">
        <v>26482.911056115001</v>
      </c>
      <c r="AD84" s="18">
        <v>35946.777315654901</v>
      </c>
      <c r="AE84" s="18">
        <v>45877.327610246502</v>
      </c>
      <c r="AF84" s="18">
        <v>51511.007929763698</v>
      </c>
      <c r="AG84" s="18">
        <v>66127.203848966601</v>
      </c>
      <c r="AH84" s="18">
        <v>70526.447318677805</v>
      </c>
      <c r="AI84" s="18">
        <v>76366.654836677801</v>
      </c>
    </row>
    <row r="85" spans="1:35" x14ac:dyDescent="0.25">
      <c r="A85" s="18" t="s">
        <v>280</v>
      </c>
      <c r="B85" s="18">
        <v>315.47003000000001</v>
      </c>
      <c r="C85" s="18">
        <v>565.47802999999999</v>
      </c>
      <c r="D85" s="18">
        <v>601.51302999999996</v>
      </c>
      <c r="E85" s="18">
        <v>633.00003000000004</v>
      </c>
      <c r="F85" s="18">
        <v>696.92303000000004</v>
      </c>
      <c r="G85" s="18">
        <v>940.60004000000004</v>
      </c>
      <c r="H85" s="18">
        <v>715.04950893240004</v>
      </c>
      <c r="I85" s="18">
        <v>859.01486672429996</v>
      </c>
      <c r="J85" s="18">
        <v>1022.3037314889</v>
      </c>
      <c r="K85" s="18">
        <v>1953.2232011092999</v>
      </c>
      <c r="L85" s="18">
        <v>2199.9551712810999</v>
      </c>
      <c r="M85" s="18">
        <v>3070.7808535126001</v>
      </c>
      <c r="N85" s="18">
        <v>3705.5769184941</v>
      </c>
      <c r="O85" s="18">
        <v>3894.5521425707002</v>
      </c>
      <c r="P85" s="18">
        <v>4246.8064459347997</v>
      </c>
      <c r="Q85" s="18">
        <v>4622.1726943746999</v>
      </c>
      <c r="R85" s="18">
        <v>4950.3455950532998</v>
      </c>
      <c r="S85" s="18">
        <v>5553.3252257817003</v>
      </c>
      <c r="T85" s="18">
        <v>4873.5499350170003</v>
      </c>
      <c r="U85" s="18">
        <v>5232.8449894893001</v>
      </c>
      <c r="V85" s="18">
        <v>6376.5947551631998</v>
      </c>
      <c r="W85" s="18">
        <v>5893.8474654426</v>
      </c>
      <c r="X85" s="18">
        <v>6226.9250583448002</v>
      </c>
      <c r="Y85" s="18">
        <v>6700.055142274</v>
      </c>
      <c r="Z85" s="18">
        <v>7225.3120924570003</v>
      </c>
      <c r="AA85" s="18">
        <v>3371.0954215801999</v>
      </c>
      <c r="AB85" s="18">
        <v>4002.0787773442999</v>
      </c>
      <c r="AC85" s="18">
        <v>5449.8917734687002</v>
      </c>
      <c r="AD85" s="18">
        <v>7137.0090950186996</v>
      </c>
      <c r="AE85" s="18">
        <v>9293.3207979673007</v>
      </c>
      <c r="AF85" s="18">
        <v>10524.5575774962</v>
      </c>
      <c r="AG85" s="18">
        <v>13129.419240797801</v>
      </c>
      <c r="AH85" s="18">
        <v>15558.567112208801</v>
      </c>
      <c r="AI85" s="18">
        <v>15796.469123955399</v>
      </c>
    </row>
    <row r="86" spans="1:35" x14ac:dyDescent="0.25">
      <c r="A86" s="18" t="s">
        <v>281</v>
      </c>
      <c r="B86" s="18">
        <v>561.197</v>
      </c>
      <c r="C86" s="18">
        <v>580.62800000000004</v>
      </c>
      <c r="D86" s="18">
        <v>618.798</v>
      </c>
      <c r="E86" s="18">
        <v>19765.573184675399</v>
      </c>
      <c r="F86" s="18">
        <v>18516.623441005799</v>
      </c>
      <c r="G86" s="18">
        <v>26245.426545293602</v>
      </c>
      <c r="H86" s="18">
        <v>35896.265716198803</v>
      </c>
      <c r="I86" s="18">
        <v>47793.347234393303</v>
      </c>
      <c r="J86" s="18">
        <v>52935.942827557599</v>
      </c>
      <c r="K86" s="18">
        <v>59783.109406823198</v>
      </c>
      <c r="L86" s="18">
        <v>77046.594147596203</v>
      </c>
      <c r="M86" s="18">
        <v>88140.027949607102</v>
      </c>
      <c r="N86" s="18">
        <v>86310.726374316699</v>
      </c>
      <c r="O86" s="18">
        <v>104294.4520565557</v>
      </c>
      <c r="P86" s="18">
        <v>130466.5437871597</v>
      </c>
      <c r="Q86" s="18">
        <v>165178.35845228631</v>
      </c>
      <c r="R86" s="18">
        <v>167271.97805877071</v>
      </c>
      <c r="S86" s="18">
        <v>193603.4318114765</v>
      </c>
      <c r="T86" s="18">
        <v>208293.705139442</v>
      </c>
      <c r="U86" s="18">
        <v>224853.3490022973</v>
      </c>
      <c r="V86" s="18">
        <v>266850.01728791761</v>
      </c>
      <c r="W86" s="18">
        <v>290545.57001244882</v>
      </c>
      <c r="X86" s="18">
        <v>340536.92715641909</v>
      </c>
      <c r="Y86" s="18">
        <v>400189.44758193177</v>
      </c>
      <c r="Z86" s="18">
        <v>492612.61382808437</v>
      </c>
      <c r="AA86" s="18">
        <v>541944.14896531356</v>
      </c>
      <c r="AB86" s="18">
        <v>713224.49032555299</v>
      </c>
      <c r="AC86" s="18">
        <v>825246.66699407704</v>
      </c>
      <c r="AD86" s="18">
        <v>869092.15598342789</v>
      </c>
      <c r="AE86" s="18">
        <v>1045658.823135751</v>
      </c>
      <c r="AF86" s="18">
        <v>1241039.4458627331</v>
      </c>
      <c r="AG86" s="18">
        <v>1325632.7058478319</v>
      </c>
      <c r="AH86" s="18">
        <v>1413601.317779735</v>
      </c>
      <c r="AI86" s="18">
        <v>1503123.9473115881</v>
      </c>
    </row>
    <row r="87" spans="1:35" x14ac:dyDescent="0.25">
      <c r="A87" s="18" t="s">
        <v>282</v>
      </c>
      <c r="B87" s="18">
        <v>213005.44533832991</v>
      </c>
      <c r="C87" s="18">
        <v>224861.65087334701</v>
      </c>
      <c r="D87" s="18">
        <v>228214.14989541689</v>
      </c>
      <c r="E87" s="18">
        <v>230962.30716274009</v>
      </c>
      <c r="F87" s="18">
        <v>249290.6027453875</v>
      </c>
      <c r="G87" s="18">
        <v>311304.32542169531</v>
      </c>
      <c r="H87" s="18">
        <v>385898.46628777951</v>
      </c>
      <c r="I87" s="18">
        <v>487568.3619075038</v>
      </c>
      <c r="J87" s="18">
        <v>545490.90897995501</v>
      </c>
      <c r="K87" s="18">
        <v>644042.0296589447</v>
      </c>
      <c r="L87" s="18">
        <v>812881.74720381829</v>
      </c>
      <c r="M87" s="18">
        <v>912543.45832142851</v>
      </c>
      <c r="N87" s="18">
        <v>934372.57243613049</v>
      </c>
      <c r="O87" s="18">
        <v>975753.76080302161</v>
      </c>
      <c r="P87" s="18">
        <v>1138022.5278034881</v>
      </c>
      <c r="Q87" s="18">
        <v>1483426.2542495821</v>
      </c>
      <c r="R87" s="18">
        <v>1662462.3293123981</v>
      </c>
      <c r="S87" s="18">
        <v>1843100.644592392</v>
      </c>
      <c r="T87" s="18">
        <v>2329576.2886019689</v>
      </c>
      <c r="U87" s="18">
        <v>2854987.2197469301</v>
      </c>
      <c r="V87" s="18">
        <v>3509450.6186875799</v>
      </c>
      <c r="W87" s="18">
        <v>3495857.6390444818</v>
      </c>
      <c r="X87" s="18">
        <v>3758615.941607723</v>
      </c>
      <c r="Y87" s="18">
        <v>4888858.7860516254</v>
      </c>
      <c r="Z87" s="18">
        <v>5637328.5548076648</v>
      </c>
      <c r="AA87" s="18">
        <v>5786487.3958748644</v>
      </c>
      <c r="AB87" s="18">
        <v>7225493.2495158054</v>
      </c>
      <c r="AC87" s="18">
        <v>8742293.2427729573</v>
      </c>
      <c r="AD87" s="18">
        <v>8188205.6019035419</v>
      </c>
      <c r="AE87" s="18">
        <v>9118193.2286719698</v>
      </c>
      <c r="AF87" s="18">
        <v>9315059.8608851843</v>
      </c>
      <c r="AG87" s="18">
        <v>9517548.2133360673</v>
      </c>
      <c r="AH87" s="18">
        <v>9830351.7612223849</v>
      </c>
      <c r="AI87" s="18">
        <v>10616754.03600405</v>
      </c>
    </row>
    <row r="88" spans="1:35" x14ac:dyDescent="0.25">
      <c r="A88" s="18" t="s">
        <v>283</v>
      </c>
      <c r="B88" s="18">
        <v>126935.9822731976</v>
      </c>
      <c r="C88" s="18">
        <v>132756.2573215751</v>
      </c>
      <c r="D88" s="18">
        <v>137047.76369808899</v>
      </c>
      <c r="E88" s="18">
        <v>139031.58675726579</v>
      </c>
      <c r="F88" s="18">
        <v>153560.20822876741</v>
      </c>
      <c r="G88" s="18">
        <v>198402.78718506129</v>
      </c>
      <c r="H88" s="18">
        <v>248324.7487481022</v>
      </c>
      <c r="I88" s="18">
        <v>307786.07647424127</v>
      </c>
      <c r="J88" s="18">
        <v>328119.65719221171</v>
      </c>
      <c r="K88" s="18">
        <v>405562.85801436688</v>
      </c>
      <c r="L88" s="18">
        <v>525068.83260481595</v>
      </c>
      <c r="M88" s="18">
        <v>609347.18295443628</v>
      </c>
      <c r="N88" s="18">
        <v>646191.02896579227</v>
      </c>
      <c r="O88" s="18">
        <v>667346.82065136754</v>
      </c>
      <c r="P88" s="18">
        <v>779458.13846951036</v>
      </c>
      <c r="Q88" s="18">
        <v>1078583.76231423</v>
      </c>
      <c r="R88" s="18">
        <v>1229849.622190407</v>
      </c>
      <c r="S88" s="18">
        <v>1373011.517751412</v>
      </c>
      <c r="T88" s="18">
        <v>1704776.7954602251</v>
      </c>
      <c r="U88" s="18">
        <v>2007221.646910615</v>
      </c>
      <c r="V88" s="18">
        <v>2385272.58103853</v>
      </c>
      <c r="W88" s="18">
        <v>2394584.9892283431</v>
      </c>
      <c r="X88" s="18">
        <v>2491090.2098925542</v>
      </c>
      <c r="Y88" s="18">
        <v>3356834.2722187671</v>
      </c>
      <c r="Z88" s="18">
        <v>3972059.1341111371</v>
      </c>
      <c r="AA88" s="18">
        <v>4213028.5393994637</v>
      </c>
      <c r="AB88" s="18">
        <v>5340472.9834376993</v>
      </c>
      <c r="AC88" s="18">
        <v>6369900.5540997004</v>
      </c>
      <c r="AD88" s="18">
        <v>6051318.772193525</v>
      </c>
      <c r="AE88" s="18">
        <v>6900457.7648624694</v>
      </c>
      <c r="AF88" s="18">
        <v>7001235.6768001262</v>
      </c>
      <c r="AG88" s="18">
        <v>7120959.5400901884</v>
      </c>
      <c r="AH88" s="18">
        <v>7343064.2599364929</v>
      </c>
      <c r="AI88" s="18">
        <v>7912922.4233556297</v>
      </c>
    </row>
    <row r="89" spans="1:35" x14ac:dyDescent="0.25">
      <c r="A89" s="18" t="s">
        <v>284</v>
      </c>
      <c r="B89" s="18">
        <v>285863.46685141872</v>
      </c>
      <c r="C89" s="18">
        <v>305293.56083244248</v>
      </c>
      <c r="D89" s="18">
        <v>304527.95897108701</v>
      </c>
      <c r="E89" s="18">
        <v>357938.21924455999</v>
      </c>
      <c r="F89" s="18">
        <v>358519.37199842627</v>
      </c>
      <c r="G89" s="18">
        <v>477891.65433245967</v>
      </c>
      <c r="H89" s="18">
        <v>626441.18355377379</v>
      </c>
      <c r="I89" s="18">
        <v>696951.16203933849</v>
      </c>
      <c r="J89" s="18">
        <v>809320.70432168827</v>
      </c>
      <c r="K89" s="18">
        <v>960927.43680203089</v>
      </c>
      <c r="L89" s="18">
        <v>868793.55150721571</v>
      </c>
      <c r="M89" s="18">
        <v>975722.05792594422</v>
      </c>
      <c r="N89" s="18">
        <v>943581.92130433791</v>
      </c>
      <c r="O89" s="18">
        <v>1213491.6674548951</v>
      </c>
      <c r="P89" s="18">
        <v>1283313.723934911</v>
      </c>
      <c r="Q89" s="18">
        <v>1550650.7796818221</v>
      </c>
      <c r="R89" s="18">
        <v>1813185.3100962541</v>
      </c>
      <c r="S89" s="18">
        <v>2113449.9620622839</v>
      </c>
      <c r="T89" s="18">
        <v>2541801.5972701558</v>
      </c>
      <c r="U89" s="18">
        <v>3140942.7706548162</v>
      </c>
      <c r="V89" s="18">
        <v>3038384.9423167431</v>
      </c>
      <c r="W89" s="18">
        <v>2699851.720322622</v>
      </c>
      <c r="X89" s="18">
        <v>2428611.878570585</v>
      </c>
      <c r="Y89" s="18">
        <v>3191247.3679012861</v>
      </c>
      <c r="Z89" s="18">
        <v>3908642.2731582131</v>
      </c>
      <c r="AA89" s="18">
        <v>4227062.9477859484</v>
      </c>
      <c r="AB89" s="18">
        <v>5175876.9926330894</v>
      </c>
      <c r="AC89" s="18">
        <v>6116220.5377950566</v>
      </c>
      <c r="AD89" s="18">
        <v>3957465.4630420292</v>
      </c>
      <c r="AE89" s="18">
        <v>5305793.985928895</v>
      </c>
      <c r="AF89" s="18">
        <v>5894122.5308347754</v>
      </c>
      <c r="AG89" s="18">
        <v>5660199.0985732954</v>
      </c>
      <c r="AH89" s="18">
        <v>6572850.3069565454</v>
      </c>
      <c r="AI89" s="18">
        <v>7740755.9441372706</v>
      </c>
    </row>
    <row r="90" spans="1:35" x14ac:dyDescent="0.25">
      <c r="A90" s="18" t="s">
        <v>285</v>
      </c>
      <c r="B90" s="18">
        <v>414558.0742882702</v>
      </c>
      <c r="C90" s="18">
        <v>451083.42613640853</v>
      </c>
      <c r="D90" s="18">
        <v>457072.53450683702</v>
      </c>
      <c r="E90" s="18">
        <v>514739.40250618052</v>
      </c>
      <c r="F90" s="18">
        <v>531217.80566152488</v>
      </c>
      <c r="G90" s="18">
        <v>689071.3328354517</v>
      </c>
      <c r="H90" s="18">
        <v>902201.56807631033</v>
      </c>
      <c r="I90" s="18">
        <v>1061103.4540991229</v>
      </c>
      <c r="J90" s="18">
        <v>1248702.2589494339</v>
      </c>
      <c r="K90" s="18">
        <v>1499357.745951937</v>
      </c>
      <c r="L90" s="18">
        <v>1571523.625727463</v>
      </c>
      <c r="M90" s="18">
        <v>1769898.3425565411</v>
      </c>
      <c r="N90" s="18">
        <v>1763868.1610282171</v>
      </c>
      <c r="O90" s="18">
        <v>2087926.265958789</v>
      </c>
      <c r="P90" s="18">
        <v>2271931.7649608431</v>
      </c>
      <c r="Q90" s="18">
        <v>2776362.4063952109</v>
      </c>
      <c r="R90" s="18">
        <v>3184863.3048218451</v>
      </c>
      <c r="S90" s="18">
        <v>3632704.2112168511</v>
      </c>
      <c r="T90" s="18">
        <v>4416568.4547427036</v>
      </c>
      <c r="U90" s="18">
        <v>5387695.9427786693</v>
      </c>
      <c r="V90" s="18">
        <v>5791350.2594616804</v>
      </c>
      <c r="W90" s="18">
        <v>5388087.9779688884</v>
      </c>
      <c r="X90" s="18">
        <v>5196519.1224938277</v>
      </c>
      <c r="Y90" s="18">
        <v>6687409.7785738418</v>
      </c>
      <c r="Z90" s="18">
        <v>7834394.1167062577</v>
      </c>
      <c r="AA90" s="18">
        <v>8179374.1193173304</v>
      </c>
      <c r="AB90" s="18">
        <v>10025064.748680521</v>
      </c>
      <c r="AC90" s="18">
        <v>12056235.235756321</v>
      </c>
      <c r="AD90" s="18">
        <v>9107738.4536200501</v>
      </c>
      <c r="AE90" s="18">
        <v>11029995.06788642</v>
      </c>
      <c r="AF90" s="18">
        <v>11748096.994364521</v>
      </c>
      <c r="AG90" s="18">
        <v>11712734.12897248</v>
      </c>
      <c r="AH90" s="18">
        <v>12847755.474457361</v>
      </c>
      <c r="AI90" s="18">
        <v>14406645.07789235</v>
      </c>
    </row>
    <row r="91" spans="1:35" x14ac:dyDescent="0.25">
      <c r="A91" s="18" t="s">
        <v>286</v>
      </c>
      <c r="B91" s="18">
        <v>471652.02797241992</v>
      </c>
      <c r="C91" s="18">
        <v>509073.8887673596</v>
      </c>
      <c r="D91" s="18">
        <v>517734.046049795</v>
      </c>
      <c r="E91" s="18">
        <v>576047.264189868</v>
      </c>
      <c r="F91" s="18">
        <v>594397.38009187276</v>
      </c>
      <c r="G91" s="18">
        <v>755232.76924339065</v>
      </c>
      <c r="H91" s="18">
        <v>973539.729341186</v>
      </c>
      <c r="I91" s="18">
        <v>1142350.4856511671</v>
      </c>
      <c r="J91" s="18">
        <v>1351768.0399777649</v>
      </c>
      <c r="K91" s="18">
        <v>1606791.959580773</v>
      </c>
      <c r="L91" s="18">
        <v>1684251.2608478321</v>
      </c>
      <c r="M91" s="18">
        <v>1884928.9855198511</v>
      </c>
      <c r="N91" s="18">
        <v>1891832.548649882</v>
      </c>
      <c r="O91" s="18">
        <v>2229957.1180255502</v>
      </c>
      <c r="P91" s="18">
        <v>2436268.0114491978</v>
      </c>
      <c r="Q91" s="18">
        <v>2961189.1004480161</v>
      </c>
      <c r="R91" s="18">
        <v>3392619.003095937</v>
      </c>
      <c r="S91" s="18">
        <v>3854794.4151112158</v>
      </c>
      <c r="T91" s="18">
        <v>4655374.9290755996</v>
      </c>
      <c r="U91" s="18">
        <v>5653589.8919289624</v>
      </c>
      <c r="V91" s="18">
        <v>6062911.1674693571</v>
      </c>
      <c r="W91" s="18">
        <v>5703959.3309024358</v>
      </c>
      <c r="X91" s="18">
        <v>5529621.5478064632</v>
      </c>
      <c r="Y91" s="18">
        <v>7097562.3492840705</v>
      </c>
      <c r="Z91" s="18">
        <v>8350908.0857286574</v>
      </c>
      <c r="AA91" s="18">
        <v>8713679.4483894054</v>
      </c>
      <c r="AB91" s="18">
        <v>10724356.635458609</v>
      </c>
      <c r="AC91" s="18">
        <v>13006602.29087206</v>
      </c>
      <c r="AD91" s="18">
        <v>10068359.79335613</v>
      </c>
      <c r="AE91" s="18">
        <v>12273455.23227261</v>
      </c>
      <c r="AF91" s="18">
        <v>13255906.595664781</v>
      </c>
      <c r="AG91" s="18">
        <v>13367631.313813951</v>
      </c>
      <c r="AH91" s="18">
        <v>14803899.9320127</v>
      </c>
      <c r="AI91" s="18">
        <v>16486100.09280609</v>
      </c>
    </row>
    <row r="92" spans="1:35" x14ac:dyDescent="0.25">
      <c r="A92" s="18" t="s">
        <v>287</v>
      </c>
      <c r="B92" s="18">
        <v>55997.174653316899</v>
      </c>
      <c r="C92" s="18">
        <v>57168.253268940403</v>
      </c>
      <c r="D92" s="18">
        <v>59972.348564371699</v>
      </c>
      <c r="E92" s="18">
        <v>61452.325157812898</v>
      </c>
      <c r="F92" s="18">
        <v>62319.508874895902</v>
      </c>
      <c r="G92" s="18">
        <v>64122.625306627597</v>
      </c>
      <c r="H92" s="18">
        <v>67730.759033987502</v>
      </c>
      <c r="I92" s="18">
        <v>73278.619742649302</v>
      </c>
      <c r="J92" s="18">
        <v>76045.261910250701</v>
      </c>
      <c r="K92" s="18">
        <v>82695.952424462303</v>
      </c>
      <c r="L92" s="18">
        <v>91131.4209465163</v>
      </c>
      <c r="M92" s="18">
        <v>97356.655611549402</v>
      </c>
      <c r="N92" s="18">
        <v>111153.153304726</v>
      </c>
      <c r="O92" s="18">
        <v>122907.9369477966</v>
      </c>
      <c r="P92" s="18">
        <v>147406.3168261406</v>
      </c>
      <c r="Q92" s="18">
        <v>170420.43845249439</v>
      </c>
      <c r="R92" s="18">
        <v>190958.97546393651</v>
      </c>
      <c r="S92" s="18">
        <v>208378.12684787059</v>
      </c>
      <c r="T92" s="18">
        <v>219611.64567275631</v>
      </c>
      <c r="U92" s="18">
        <v>249512.6487731587</v>
      </c>
      <c r="V92" s="18">
        <v>263325.45129749877</v>
      </c>
      <c r="W92" s="18">
        <v>272795.20103148709</v>
      </c>
      <c r="X92" s="18">
        <v>308909.65253332327</v>
      </c>
      <c r="Y92" s="18">
        <v>345561.52264665387</v>
      </c>
      <c r="Z92" s="18">
        <v>419993.85327179887</v>
      </c>
      <c r="AA92" s="18">
        <v>482877.55672743532</v>
      </c>
      <c r="AB92" s="18">
        <v>660927.90050362342</v>
      </c>
      <c r="AC92" s="18">
        <v>920421.38362056634</v>
      </c>
      <c r="AD92" s="18">
        <v>1062252.019753716</v>
      </c>
      <c r="AE92" s="18">
        <v>1273808.196708991</v>
      </c>
      <c r="AF92" s="18">
        <v>1550909.7612257111</v>
      </c>
      <c r="AG92" s="18">
        <v>1843616.7078492839</v>
      </c>
      <c r="AH92" s="18">
        <v>2155521.959489034</v>
      </c>
      <c r="AI92" s="18">
        <v>2339607.2338003949</v>
      </c>
    </row>
    <row r="93" spans="1:35" x14ac:dyDescent="0.25">
      <c r="A93" s="18" t="s">
        <v>288</v>
      </c>
      <c r="B93" s="18">
        <v>1853.7686393849999</v>
      </c>
      <c r="C93" s="18">
        <v>1728.4349340596</v>
      </c>
      <c r="D93" s="18">
        <v>2115.3927537598001</v>
      </c>
      <c r="E93" s="18">
        <v>2324.2788024761999</v>
      </c>
      <c r="F93" s="18">
        <v>2507.2257216909002</v>
      </c>
      <c r="G93" s="18">
        <v>2624.5886563867002</v>
      </c>
      <c r="H93" s="18">
        <v>2973.0698809195001</v>
      </c>
      <c r="I93" s="18">
        <v>3767.1415192120999</v>
      </c>
      <c r="J93" s="18">
        <v>5905.2262459622998</v>
      </c>
      <c r="K93" s="18">
        <v>7634.0092507025001</v>
      </c>
      <c r="L93" s="18">
        <v>6723.8276437078002</v>
      </c>
      <c r="M93" s="18">
        <v>6470.3625450629997</v>
      </c>
      <c r="N93" s="18">
        <v>7944.7560925870002</v>
      </c>
      <c r="O93" s="18">
        <v>8713.2291377477995</v>
      </c>
      <c r="P93" s="18">
        <v>8260.5477955573006</v>
      </c>
      <c r="Q93" s="18">
        <v>7409.3402409431001</v>
      </c>
      <c r="R93" s="18">
        <v>9915.1199939719008</v>
      </c>
      <c r="S93" s="18">
        <v>9565.0568825397004</v>
      </c>
      <c r="T93" s="18">
        <v>8157.6628224077003</v>
      </c>
      <c r="U93" s="18">
        <v>8778.9487041049997</v>
      </c>
      <c r="V93" s="18">
        <v>10476.8503910947</v>
      </c>
      <c r="W93" s="18">
        <v>10158.4400191812</v>
      </c>
      <c r="X93" s="18">
        <v>12899.7594826352</v>
      </c>
      <c r="Y93" s="18">
        <v>15318.7647827902</v>
      </c>
      <c r="Z93" s="18">
        <v>19823.123227907501</v>
      </c>
      <c r="AA93" s="18">
        <v>29370.466535862499</v>
      </c>
      <c r="AB93" s="18">
        <v>39045.685092515901</v>
      </c>
      <c r="AC93" s="18">
        <v>81231.398401863902</v>
      </c>
      <c r="AD93" s="18">
        <v>111703.1862832622</v>
      </c>
      <c r="AE93" s="18">
        <v>119414.02709889031</v>
      </c>
      <c r="AF93" s="18">
        <v>133475.60363637589</v>
      </c>
      <c r="AG93" s="18">
        <v>151399.39318512499</v>
      </c>
      <c r="AH93" s="18">
        <v>161520.01450076691</v>
      </c>
      <c r="AI93" s="18">
        <v>188203.2813602167</v>
      </c>
    </row>
    <row r="94" spans="1:35" x14ac:dyDescent="0.25">
      <c r="A94" s="18" t="s">
        <v>289</v>
      </c>
      <c r="B94" s="18">
        <v>49276.080070075703</v>
      </c>
      <c r="C94" s="18">
        <v>49793.930816229396</v>
      </c>
      <c r="D94" s="18">
        <v>51033.747839297903</v>
      </c>
      <c r="E94" s="18">
        <v>52029.8038448468</v>
      </c>
      <c r="F94" s="18">
        <v>51575.211517853</v>
      </c>
      <c r="G94" s="18">
        <v>52258.883168471497</v>
      </c>
      <c r="H94" s="18">
        <v>53688.420995918103</v>
      </c>
      <c r="I94" s="18">
        <v>55329.032380894903</v>
      </c>
      <c r="J94" s="18">
        <v>56476.574685505897</v>
      </c>
      <c r="K94" s="18">
        <v>59802.528634653303</v>
      </c>
      <c r="L94" s="18">
        <v>67521.119658867698</v>
      </c>
      <c r="M94" s="18">
        <v>72533.165604525304</v>
      </c>
      <c r="N94" s="18">
        <v>79479.224380398402</v>
      </c>
      <c r="O94" s="18">
        <v>86992.406185437503</v>
      </c>
      <c r="P94" s="18">
        <v>113817.8703984329</v>
      </c>
      <c r="Q94" s="18">
        <v>135599.418666888</v>
      </c>
      <c r="R94" s="18">
        <v>154805.54625487531</v>
      </c>
      <c r="S94" s="18">
        <v>173443.42108229519</v>
      </c>
      <c r="T94" s="18">
        <v>184881.7201545304</v>
      </c>
      <c r="U94" s="18">
        <v>207757.22730987909</v>
      </c>
      <c r="V94" s="18">
        <v>220925.6666751045</v>
      </c>
      <c r="W94" s="18">
        <v>263404.20144847297</v>
      </c>
      <c r="X94" s="18">
        <v>278269.03932265408</v>
      </c>
      <c r="Y94" s="18">
        <v>321261.86559948249</v>
      </c>
      <c r="Z94" s="18">
        <v>385778.93851682887</v>
      </c>
      <c r="AA94" s="18">
        <v>442727.04223034088</v>
      </c>
      <c r="AB94" s="18">
        <v>601619.87604444311</v>
      </c>
      <c r="AC94" s="18">
        <v>799657.67288715183</v>
      </c>
      <c r="AD94" s="18">
        <v>851993.57624618697</v>
      </c>
      <c r="AE94" s="18">
        <v>1011359.2915058</v>
      </c>
      <c r="AF94" s="18">
        <v>1231018.3704653881</v>
      </c>
      <c r="AG94" s="18">
        <v>1397457.0104751531</v>
      </c>
      <c r="AH94" s="18">
        <v>1654258.68406545</v>
      </c>
      <c r="AI94" s="18">
        <v>1753975.638709117</v>
      </c>
    </row>
    <row r="95" spans="1:35" x14ac:dyDescent="0.25">
      <c r="A95" s="18" t="s">
        <v>290</v>
      </c>
      <c r="B95" s="18">
        <v>3644.4208048625001</v>
      </c>
      <c r="C95" s="18">
        <v>3769.2223752596001</v>
      </c>
      <c r="D95" s="18">
        <v>4558.3022515066004</v>
      </c>
      <c r="E95" s="18">
        <v>5229.8326200252004</v>
      </c>
      <c r="F95" s="18">
        <v>4646.0984695925999</v>
      </c>
      <c r="G95" s="18">
        <v>6148.1827639671001</v>
      </c>
      <c r="H95" s="18">
        <v>6706.4264403188999</v>
      </c>
      <c r="I95" s="18">
        <v>8080.6491428789996</v>
      </c>
      <c r="J95" s="18">
        <v>10818.276589896899</v>
      </c>
      <c r="K95" s="18">
        <v>13349.962538173801</v>
      </c>
      <c r="L95" s="18">
        <v>12762.5715794896</v>
      </c>
      <c r="M95" s="18">
        <v>13317.5980604945</v>
      </c>
      <c r="N95" s="18">
        <v>16308.0348253429</v>
      </c>
      <c r="O95" s="18">
        <v>18020.372845236201</v>
      </c>
      <c r="P95" s="18">
        <v>22797.310168018801</v>
      </c>
      <c r="Q95" s="18">
        <v>24922.389707642698</v>
      </c>
      <c r="R95" s="18">
        <v>33087.533893241198</v>
      </c>
      <c r="S95" s="18">
        <v>36857.6007128411</v>
      </c>
      <c r="T95" s="18">
        <v>37564.808561840699</v>
      </c>
      <c r="U95" s="18">
        <v>41122.048872608299</v>
      </c>
      <c r="V95" s="18">
        <v>46469.327393357002</v>
      </c>
      <c r="W95" s="18">
        <v>32111.908206516699</v>
      </c>
      <c r="X95" s="18">
        <v>40649.033330686703</v>
      </c>
      <c r="Y95" s="18">
        <v>46878.330991493996</v>
      </c>
      <c r="Z95" s="18">
        <v>55493.523607656898</v>
      </c>
      <c r="AA95" s="18">
        <v>75027.791201825399</v>
      </c>
      <c r="AB95" s="18">
        <v>107460.8511438714</v>
      </c>
      <c r="AC95" s="18">
        <v>189427.38575530471</v>
      </c>
      <c r="AD95" s="18">
        <v>248527.1792409443</v>
      </c>
      <c r="AE95" s="18">
        <v>285408.98072219378</v>
      </c>
      <c r="AF95" s="18">
        <v>331616.94753038848</v>
      </c>
      <c r="AG95" s="18">
        <v>378250.67378775059</v>
      </c>
      <c r="AH95" s="18">
        <v>418148.90798903891</v>
      </c>
      <c r="AI95" s="18">
        <v>471582.613315708</v>
      </c>
    </row>
    <row r="96" spans="1:35" x14ac:dyDescent="0.25">
      <c r="A96" s="18" t="s">
        <v>291</v>
      </c>
      <c r="B96" s="18">
        <v>1.0000000000000001E-5</v>
      </c>
      <c r="C96" s="18">
        <v>1.0000000000000001E-5</v>
      </c>
      <c r="D96" s="18">
        <v>1.0000000000000001E-5</v>
      </c>
      <c r="E96" s="18">
        <v>1.0000000000000001E-5</v>
      </c>
      <c r="F96" s="18">
        <v>1.0000000000000001E-5</v>
      </c>
      <c r="G96" s="18">
        <v>1.0000000000000001E-5</v>
      </c>
      <c r="H96" s="18">
        <v>1.0000000000000001E-5</v>
      </c>
      <c r="I96" s="18">
        <v>1.0000000000000001E-5</v>
      </c>
      <c r="J96" s="18">
        <v>1.0000000000000001E-5</v>
      </c>
      <c r="K96" s="18">
        <v>1.0000000000000001E-5</v>
      </c>
      <c r="L96" s="18">
        <v>1.0000000000000001E-5</v>
      </c>
      <c r="M96" s="18">
        <v>1.0000000000000001E-5</v>
      </c>
      <c r="N96" s="18">
        <v>0</v>
      </c>
      <c r="O96" s="18">
        <v>0</v>
      </c>
      <c r="P96" s="18">
        <v>0</v>
      </c>
      <c r="Q96" s="18">
        <v>0.3</v>
      </c>
      <c r="R96" s="18">
        <v>4.1992603520999996</v>
      </c>
      <c r="S96" s="18">
        <v>5.5632603521000004</v>
      </c>
      <c r="T96" s="18">
        <v>32.475951619999996</v>
      </c>
      <c r="U96" s="18">
        <v>42.210680000000004</v>
      </c>
      <c r="V96" s="18">
        <v>49.73753</v>
      </c>
      <c r="W96" s="18">
        <v>30.588360000000002</v>
      </c>
      <c r="X96" s="18">
        <v>782.49645999999996</v>
      </c>
      <c r="Y96" s="18">
        <v>1599.70056</v>
      </c>
      <c r="Z96" s="18">
        <v>1601.1413880350999</v>
      </c>
      <c r="AA96" s="18">
        <v>5253.9175294257002</v>
      </c>
      <c r="AB96" s="18">
        <v>7289.1178250265002</v>
      </c>
      <c r="AC96" s="18">
        <v>11625.284872256399</v>
      </c>
      <c r="AD96" s="18">
        <v>14433.4705053536</v>
      </c>
      <c r="AE96" s="18">
        <v>19734.370446200701</v>
      </c>
      <c r="AF96" s="18">
        <v>25239.353955697701</v>
      </c>
      <c r="AG96" s="18">
        <v>34302.1638574971</v>
      </c>
      <c r="AH96" s="18">
        <v>36157.600652101202</v>
      </c>
      <c r="AI96" s="18">
        <v>38372.896674953197</v>
      </c>
    </row>
    <row r="97" spans="1:35" x14ac:dyDescent="0.25">
      <c r="A97" s="18" t="s">
        <v>292</v>
      </c>
      <c r="B97" s="18">
        <v>350.83127963099997</v>
      </c>
      <c r="C97" s="18">
        <v>531.86354535349994</v>
      </c>
      <c r="D97" s="18">
        <v>883.3906019003</v>
      </c>
      <c r="E97" s="18">
        <v>1294.7681626666999</v>
      </c>
      <c r="F97" s="18">
        <v>453.79107301929997</v>
      </c>
      <c r="G97" s="18">
        <v>638.63537689170005</v>
      </c>
      <c r="H97" s="18">
        <v>773.88202579660003</v>
      </c>
      <c r="I97" s="18">
        <v>996.52946148759997</v>
      </c>
      <c r="J97" s="18">
        <v>1484.5723367114001</v>
      </c>
      <c r="K97" s="18">
        <v>1332.3787455388001</v>
      </c>
      <c r="L97" s="18">
        <v>1129.4087269193001</v>
      </c>
      <c r="M97" s="18">
        <v>1144.9741880929</v>
      </c>
      <c r="N97" s="18">
        <v>2244.6850910271</v>
      </c>
      <c r="O97" s="18">
        <v>3100.3271148502999</v>
      </c>
      <c r="P97" s="18">
        <v>7649.5056214099004</v>
      </c>
      <c r="Q97" s="18">
        <v>11543.821291439601</v>
      </c>
      <c r="R97" s="18">
        <v>16069.355043256401</v>
      </c>
      <c r="S97" s="18">
        <v>18974.782515150298</v>
      </c>
      <c r="T97" s="18">
        <v>20006.572336000001</v>
      </c>
      <c r="U97" s="18">
        <v>21603.987721052599</v>
      </c>
      <c r="V97" s="18">
        <v>23887.6217526316</v>
      </c>
      <c r="W97" s="18">
        <v>8152.1912263158001</v>
      </c>
      <c r="X97" s="18">
        <v>11232.4</v>
      </c>
      <c r="Y97" s="18">
        <v>13093.273110526299</v>
      </c>
      <c r="Z97" s="18">
        <v>14113.5736842105</v>
      </c>
      <c r="AA97" s="18">
        <v>21877.020634920598</v>
      </c>
      <c r="AB97" s="18">
        <v>38940.958275520301</v>
      </c>
      <c r="AC97" s="18">
        <v>63640.605821865996</v>
      </c>
      <c r="AD97" s="18">
        <v>72434.485681293299</v>
      </c>
      <c r="AE97" s="18">
        <v>86220.679645437296</v>
      </c>
      <c r="AF97" s="18">
        <v>105777.3745393891</v>
      </c>
      <c r="AG97" s="18">
        <v>114850.83815737171</v>
      </c>
      <c r="AH97" s="18">
        <v>134767.9003916423</v>
      </c>
      <c r="AI97" s="18">
        <v>152061.33100000001</v>
      </c>
    </row>
    <row r="98" spans="1:35" x14ac:dyDescent="0.25">
      <c r="A98" s="18" t="s">
        <v>293</v>
      </c>
      <c r="B98" s="18">
        <v>3147.0104752315001</v>
      </c>
      <c r="C98" s="18">
        <v>3061.4927799061002</v>
      </c>
      <c r="D98" s="18">
        <v>3494.8345996062999</v>
      </c>
      <c r="E98" s="18">
        <v>3742.3544073585999</v>
      </c>
      <c r="F98" s="18">
        <v>3982.0313465733002</v>
      </c>
      <c r="G98" s="18">
        <v>5277.4733270753004</v>
      </c>
      <c r="H98" s="18">
        <v>5636.9688955899001</v>
      </c>
      <c r="I98" s="18">
        <v>6760.1828046670998</v>
      </c>
      <c r="J98" s="18">
        <v>8931.1108364064003</v>
      </c>
      <c r="K98" s="18">
        <v>10753.6464880002</v>
      </c>
      <c r="L98" s="18">
        <v>9920.2985777637005</v>
      </c>
      <c r="M98" s="18">
        <v>10018.4279153636</v>
      </c>
      <c r="N98" s="18">
        <v>11482.5367222962</v>
      </c>
      <c r="O98" s="18">
        <v>11762.4216849738</v>
      </c>
      <c r="P98" s="18">
        <v>11627.499087390799</v>
      </c>
      <c r="Q98" s="18">
        <v>9629.6383658718005</v>
      </c>
      <c r="R98" s="18">
        <v>12624.2531169429</v>
      </c>
      <c r="S98" s="18">
        <v>13313.0515968574</v>
      </c>
      <c r="T98" s="18">
        <v>12791.347068785901</v>
      </c>
      <c r="U98" s="18">
        <v>14786.262525537901</v>
      </c>
      <c r="V98" s="18">
        <v>17734.253324047098</v>
      </c>
      <c r="W98" s="18">
        <v>19018.777710876999</v>
      </c>
      <c r="X98" s="18">
        <v>23566.119054510698</v>
      </c>
      <c r="Y98" s="18">
        <v>26932.140591273499</v>
      </c>
      <c r="Z98" s="18">
        <v>34306.133447304797</v>
      </c>
      <c r="AA98" s="18">
        <v>46881.047264740897</v>
      </c>
      <c r="AB98" s="18">
        <v>59784.9408065588</v>
      </c>
      <c r="AC98" s="18">
        <v>111643.414887295</v>
      </c>
      <c r="AD98" s="18">
        <v>157746.7057098212</v>
      </c>
      <c r="AE98" s="18">
        <v>173730.4144093011</v>
      </c>
      <c r="AF98" s="18">
        <v>193425.11969447319</v>
      </c>
      <c r="AG98" s="18">
        <v>219428.55208375989</v>
      </c>
      <c r="AH98" s="18">
        <v>235924.48220849031</v>
      </c>
      <c r="AI98" s="18">
        <v>268037.95701284893</v>
      </c>
    </row>
    <row r="99" spans="1:35" x14ac:dyDescent="0.25">
      <c r="A99" s="18" t="s">
        <v>294</v>
      </c>
      <c r="B99" s="18">
        <v>146.57903999999999</v>
      </c>
      <c r="C99" s="18">
        <v>175.86604</v>
      </c>
      <c r="D99" s="18">
        <v>180.07704000000001</v>
      </c>
      <c r="E99" s="18">
        <v>192.71003999999999</v>
      </c>
      <c r="F99" s="18">
        <v>210.27603999999999</v>
      </c>
      <c r="G99" s="18">
        <v>232.07405</v>
      </c>
      <c r="H99" s="18">
        <v>295.5755089324</v>
      </c>
      <c r="I99" s="18">
        <v>323.93686672429999</v>
      </c>
      <c r="J99" s="18">
        <v>402.59340677910001</v>
      </c>
      <c r="K99" s="18">
        <v>1263.9372946347</v>
      </c>
      <c r="L99" s="18">
        <v>1712.8642648066</v>
      </c>
      <c r="M99" s="18">
        <v>2154.1959470380998</v>
      </c>
      <c r="N99" s="18">
        <v>2580.8130120196001</v>
      </c>
      <c r="O99" s="18">
        <v>3157.6240454121998</v>
      </c>
      <c r="P99" s="18">
        <v>3520.3054592182002</v>
      </c>
      <c r="Q99" s="18">
        <v>3748.6300503313</v>
      </c>
      <c r="R99" s="18">
        <v>4389.7264726898002</v>
      </c>
      <c r="S99" s="18">
        <v>4564.2033404812</v>
      </c>
      <c r="T99" s="18">
        <v>4734.4132054348001</v>
      </c>
      <c r="U99" s="18">
        <v>4689.5879460178003</v>
      </c>
      <c r="V99" s="18">
        <v>4797.7147866781997</v>
      </c>
      <c r="W99" s="18">
        <v>4910.3509093238999</v>
      </c>
      <c r="X99" s="18">
        <v>5068.0178161760014</v>
      </c>
      <c r="Y99" s="18">
        <v>5253.2167296941998</v>
      </c>
      <c r="Z99" s="18">
        <v>5472.6750881062999</v>
      </c>
      <c r="AA99" s="18">
        <v>1015.8057727381</v>
      </c>
      <c r="AB99" s="18">
        <v>1445.8342367657001</v>
      </c>
      <c r="AC99" s="18">
        <v>2518.0801738873001</v>
      </c>
      <c r="AD99" s="18">
        <v>3912.5173444764</v>
      </c>
      <c r="AE99" s="18">
        <v>5723.5162212548003</v>
      </c>
      <c r="AF99" s="18">
        <v>7175.0993408286004</v>
      </c>
      <c r="AG99" s="18">
        <v>9669.1196891219006</v>
      </c>
      <c r="AH99" s="18">
        <v>11298.9247368052</v>
      </c>
      <c r="AI99" s="18">
        <v>13110.4286279059</v>
      </c>
    </row>
    <row r="100" spans="1:35" x14ac:dyDescent="0.25">
      <c r="A100" s="18" t="s">
        <v>295</v>
      </c>
      <c r="B100" s="18">
        <v>33.470039999999997</v>
      </c>
      <c r="C100" s="18">
        <v>47.800040000000003</v>
      </c>
      <c r="D100" s="18">
        <v>73.42004</v>
      </c>
      <c r="E100" s="18">
        <v>119.001526</v>
      </c>
      <c r="F100" s="18">
        <v>121.810536</v>
      </c>
      <c r="G100" s="18">
        <v>127.630556</v>
      </c>
      <c r="H100" s="18">
        <v>154.69056599999999</v>
      </c>
      <c r="I100" s="18">
        <v>171.59879313499999</v>
      </c>
      <c r="J100" s="18">
        <v>206.38587310759999</v>
      </c>
      <c r="K100" s="18">
        <v>230.21735098440001</v>
      </c>
      <c r="L100" s="18">
        <v>221.1523211562</v>
      </c>
      <c r="M100" s="18">
        <v>214.98000338770001</v>
      </c>
      <c r="N100" s="18">
        <v>322.84906836919998</v>
      </c>
      <c r="O100" s="18">
        <v>342.7841017618</v>
      </c>
      <c r="P100" s="18">
        <v>371.19316114909998</v>
      </c>
      <c r="Q100" s="18" t="s">
        <v>296</v>
      </c>
      <c r="R100" s="18" t="s">
        <v>296</v>
      </c>
      <c r="S100" s="18" t="s">
        <v>296</v>
      </c>
      <c r="T100" s="18" t="s">
        <v>296</v>
      </c>
      <c r="U100" s="18" t="s">
        <v>296</v>
      </c>
      <c r="V100" s="18" t="s">
        <v>296</v>
      </c>
      <c r="W100" s="18" t="s">
        <v>296</v>
      </c>
      <c r="X100" s="18">
        <v>371.95166664639999</v>
      </c>
      <c r="Y100" s="18">
        <v>531.68683972029999</v>
      </c>
      <c r="Z100" s="18">
        <v>549.66124710029999</v>
      </c>
      <c r="AA100" s="18">
        <v>668.01026604159995</v>
      </c>
      <c r="AB100" s="18">
        <v>749.8125347225</v>
      </c>
      <c r="AC100" s="18">
        <v>875.87312893260003</v>
      </c>
      <c r="AD100" s="18">
        <v>1157.8390206009999</v>
      </c>
      <c r="AE100" s="18">
        <v>1484.5508230170001</v>
      </c>
      <c r="AF100" s="18">
        <v>1552.8231764466</v>
      </c>
      <c r="AG100" s="18">
        <v>2972.5500619643999</v>
      </c>
      <c r="AH100" s="18">
        <v>3349.7660866991</v>
      </c>
      <c r="AI100" s="18">
        <v>3697.0411289476001</v>
      </c>
    </row>
    <row r="101" spans="1:35" x14ac:dyDescent="0.25">
      <c r="A101" s="18" t="s">
        <v>297</v>
      </c>
      <c r="B101" s="18">
        <v>3610.9507648624999</v>
      </c>
      <c r="C101" s="18">
        <v>3721.4223352596</v>
      </c>
      <c r="D101" s="18">
        <v>4484.8822115065996</v>
      </c>
      <c r="E101" s="18">
        <v>5110.8310940252004</v>
      </c>
      <c r="F101" s="18">
        <v>4524.2879335926</v>
      </c>
      <c r="G101" s="18">
        <v>6020.5522079671</v>
      </c>
      <c r="H101" s="18">
        <v>6551.7358743188997</v>
      </c>
      <c r="I101" s="18">
        <v>7909.0503497440004</v>
      </c>
      <c r="J101" s="18">
        <v>10611.890716789299</v>
      </c>
      <c r="K101" s="18">
        <v>13119.745187189401</v>
      </c>
      <c r="L101" s="18">
        <v>12541.419258333301</v>
      </c>
      <c r="M101" s="18">
        <v>13102.6180571068</v>
      </c>
      <c r="N101" s="18">
        <v>15985.1857569737</v>
      </c>
      <c r="O101" s="18">
        <v>17677.5887434744</v>
      </c>
      <c r="P101" s="18">
        <v>22426.117006869699</v>
      </c>
      <c r="Q101" s="18">
        <v>25929.804495927801</v>
      </c>
      <c r="R101" s="18">
        <v>33889.596226167698</v>
      </c>
      <c r="S101" s="18">
        <v>37483.256012423102</v>
      </c>
      <c r="T101" s="18">
        <v>38048.505914501497</v>
      </c>
      <c r="U101" s="18">
        <v>41700.823918115297</v>
      </c>
      <c r="V101" s="18">
        <v>46939.855453826</v>
      </c>
      <c r="W101" s="18">
        <v>32197.429906535999</v>
      </c>
      <c r="X101" s="18">
        <v>40277.081664040299</v>
      </c>
      <c r="Y101" s="18">
        <v>46346.644151773697</v>
      </c>
      <c r="Z101" s="18">
        <v>54943.862360556501</v>
      </c>
      <c r="AA101" s="18">
        <v>74359.780935783798</v>
      </c>
      <c r="AB101" s="18">
        <v>106711.0386091488</v>
      </c>
      <c r="AC101" s="18">
        <v>188551.5126263721</v>
      </c>
      <c r="AD101" s="18">
        <v>247369.34022034329</v>
      </c>
      <c r="AE101" s="18">
        <v>283924.42989917687</v>
      </c>
      <c r="AF101" s="18">
        <v>330064.12435394188</v>
      </c>
      <c r="AG101" s="18">
        <v>375278.12372578628</v>
      </c>
      <c r="AH101" s="18">
        <v>414799.1419023397</v>
      </c>
      <c r="AI101" s="18">
        <v>467885.57218676037</v>
      </c>
    </row>
    <row r="102" spans="1:35" x14ac:dyDescent="0.25">
      <c r="A102" s="18" t="s">
        <v>298</v>
      </c>
      <c r="B102" s="18" t="s">
        <v>236</v>
      </c>
      <c r="C102" s="18" t="s">
        <v>236</v>
      </c>
      <c r="D102" s="18" t="s">
        <v>236</v>
      </c>
      <c r="E102" s="18" t="s">
        <v>236</v>
      </c>
      <c r="F102" s="18" t="s">
        <v>236</v>
      </c>
      <c r="G102" s="18" t="s">
        <v>236</v>
      </c>
      <c r="H102" s="18" t="s">
        <v>236</v>
      </c>
      <c r="I102" s="18" t="s">
        <v>236</v>
      </c>
      <c r="J102" s="18" t="s">
        <v>236</v>
      </c>
      <c r="K102" s="18" t="s">
        <v>236</v>
      </c>
      <c r="L102" s="18" t="s">
        <v>236</v>
      </c>
      <c r="M102" s="18" t="s">
        <v>236</v>
      </c>
      <c r="N102" s="18" t="s">
        <v>236</v>
      </c>
      <c r="O102" s="18" t="s">
        <v>236</v>
      </c>
      <c r="P102" s="18" t="s">
        <v>236</v>
      </c>
      <c r="Q102" s="18" t="s">
        <v>236</v>
      </c>
      <c r="R102" s="18" t="s">
        <v>236</v>
      </c>
      <c r="S102" s="18" t="s">
        <v>236</v>
      </c>
      <c r="T102" s="18" t="s">
        <v>236</v>
      </c>
      <c r="U102" s="18" t="s">
        <v>236</v>
      </c>
      <c r="V102" s="18" t="s">
        <v>236</v>
      </c>
      <c r="W102" s="18" t="s">
        <v>236</v>
      </c>
      <c r="X102" s="18" t="s">
        <v>236</v>
      </c>
      <c r="Y102" s="18" t="s">
        <v>236</v>
      </c>
      <c r="Z102" s="18" t="s">
        <v>236</v>
      </c>
      <c r="AA102" s="18" t="s">
        <v>236</v>
      </c>
      <c r="AB102" s="18" t="s">
        <v>236</v>
      </c>
      <c r="AC102" s="18" t="s">
        <v>236</v>
      </c>
      <c r="AD102" s="18" t="s">
        <v>236</v>
      </c>
      <c r="AE102" s="18" t="s">
        <v>236</v>
      </c>
      <c r="AF102" s="18" t="s">
        <v>236</v>
      </c>
      <c r="AG102" s="18" t="s">
        <v>236</v>
      </c>
      <c r="AH102" s="18" t="s">
        <v>236</v>
      </c>
      <c r="AI102" s="18" t="s">
        <v>236</v>
      </c>
    </row>
    <row r="103" spans="1:35" x14ac:dyDescent="0.25">
      <c r="A103" s="18" t="s">
        <v>299</v>
      </c>
      <c r="B103" s="18">
        <v>46687.694261741002</v>
      </c>
      <c r="C103" s="18">
        <v>46851.002271741003</v>
      </c>
      <c r="D103" s="18">
        <v>47390.774271741</v>
      </c>
      <c r="E103" s="18">
        <v>47729.887271740998</v>
      </c>
      <c r="F103" s="18">
        <v>47952.427271740999</v>
      </c>
      <c r="G103" s="18">
        <v>48325.816382960598</v>
      </c>
      <c r="H103" s="18">
        <v>49287.373372620299</v>
      </c>
      <c r="I103" s="18">
        <v>49516.9437775025</v>
      </c>
      <c r="J103" s="18">
        <v>49829.676917630699</v>
      </c>
      <c r="K103" s="18">
        <v>50698.464633902702</v>
      </c>
      <c r="L103" s="18">
        <v>52017.892340906401</v>
      </c>
      <c r="M103" s="18">
        <v>53552.7370135366</v>
      </c>
      <c r="N103" s="18">
        <v>56276.922381184297</v>
      </c>
      <c r="O103" s="18">
        <v>58833.643969999997</v>
      </c>
      <c r="P103" s="18">
        <v>63460.679929999998</v>
      </c>
      <c r="Q103" s="18">
        <v>67714.724142133797</v>
      </c>
      <c r="R103" s="18">
        <v>71356.474166815795</v>
      </c>
      <c r="S103" s="18">
        <v>79981.252458236006</v>
      </c>
      <c r="T103" s="18">
        <v>89065.055218552996</v>
      </c>
      <c r="U103" s="18">
        <v>97868.814133375097</v>
      </c>
      <c r="V103" s="18">
        <v>104318.59178744</v>
      </c>
      <c r="W103" s="18">
        <v>131591.2115884021</v>
      </c>
      <c r="X103" s="18">
        <v>127314.38498155979</v>
      </c>
      <c r="Y103" s="18">
        <v>139671.88882838021</v>
      </c>
      <c r="Z103" s="18">
        <v>169352.6269823004</v>
      </c>
      <c r="AA103" s="18">
        <v>197036.94622491041</v>
      </c>
      <c r="AB103" s="18">
        <v>255172.19066693561</v>
      </c>
      <c r="AC103" s="18">
        <v>313067.69868421491</v>
      </c>
      <c r="AD103" s="18">
        <v>323081.77098394028</v>
      </c>
      <c r="AE103" s="18">
        <v>372930.38242754567</v>
      </c>
      <c r="AF103" s="18">
        <v>439785.56638005492</v>
      </c>
      <c r="AG103" s="18">
        <v>474848.98625762248</v>
      </c>
      <c r="AH103" s="18">
        <v>594058.82141110697</v>
      </c>
      <c r="AI103" s="18">
        <v>644153.70643226604</v>
      </c>
    </row>
    <row r="104" spans="1:35" x14ac:dyDescent="0.25">
      <c r="A104" s="18" t="s">
        <v>300</v>
      </c>
      <c r="B104" s="18">
        <v>3147.0104652314999</v>
      </c>
      <c r="C104" s="18">
        <v>3061.4927699061</v>
      </c>
      <c r="D104" s="18">
        <v>3494.8345896063001</v>
      </c>
      <c r="E104" s="18">
        <v>3742.3543973586002</v>
      </c>
      <c r="F104" s="18">
        <v>3982.0313365733</v>
      </c>
      <c r="G104" s="18">
        <v>4120.1880853043003</v>
      </c>
      <c r="H104" s="18">
        <v>4481.0336438187996</v>
      </c>
      <c r="I104" s="18">
        <v>5595.4875528960001</v>
      </c>
      <c r="J104" s="18">
        <v>7767.3455846352999</v>
      </c>
      <c r="K104" s="18">
        <v>9589.8712362292008</v>
      </c>
      <c r="L104" s="18">
        <v>8772.5233259926008</v>
      </c>
      <c r="M104" s="18">
        <v>8823.2616735925003</v>
      </c>
      <c r="N104" s="18">
        <v>10205.9784805252</v>
      </c>
      <c r="O104" s="18">
        <v>10538.7254432027</v>
      </c>
      <c r="P104" s="18">
        <v>10347.7828456197</v>
      </c>
      <c r="Q104" s="18">
        <v>8233.3851241007997</v>
      </c>
      <c r="R104" s="18">
        <v>10963.3308751718</v>
      </c>
      <c r="S104" s="18">
        <v>11257.654355086401</v>
      </c>
      <c r="T104" s="18">
        <v>10302.633827014801</v>
      </c>
      <c r="U104" s="18">
        <v>11449.094283766801</v>
      </c>
      <c r="V104" s="18">
        <v>13498.6023240471</v>
      </c>
      <c r="W104" s="18">
        <v>13889.461710877</v>
      </c>
      <c r="X104" s="18">
        <v>17115.321054510699</v>
      </c>
      <c r="Y104" s="18">
        <v>20531.206591273502</v>
      </c>
      <c r="Z104" s="18">
        <v>26919.678447304799</v>
      </c>
      <c r="AA104" s="18">
        <v>37789.477264740897</v>
      </c>
      <c r="AB104" s="18">
        <v>49761.9356277017</v>
      </c>
      <c r="AC104" s="18">
        <v>97978.531852819098</v>
      </c>
      <c r="AD104" s="18">
        <v>138070.12248256989</v>
      </c>
      <c r="AE104" s="18">
        <v>149298.4934396327</v>
      </c>
      <c r="AF104" s="18">
        <v>168392.39782290941</v>
      </c>
      <c r="AG104" s="18">
        <v>188867.5505998334</v>
      </c>
      <c r="AH104" s="18">
        <v>202950.680568096</v>
      </c>
      <c r="AI104" s="18">
        <v>231574.30962845261</v>
      </c>
    </row>
    <row r="105" spans="1:35" x14ac:dyDescent="0.25">
      <c r="A105" s="18" t="s">
        <v>301</v>
      </c>
      <c r="B105" s="18">
        <v>44851.9344948945</v>
      </c>
      <c r="C105" s="18">
        <v>44958.234504894499</v>
      </c>
      <c r="D105" s="18">
        <v>45354.734504894499</v>
      </c>
      <c r="E105" s="18">
        <v>45606.534504894502</v>
      </c>
      <c r="F105" s="18">
        <v>45709.703504894504</v>
      </c>
      <c r="G105" s="18">
        <v>45847.304393674902</v>
      </c>
      <c r="H105" s="18">
        <v>46465.3591833346</v>
      </c>
      <c r="I105" s="18">
        <v>46685.5785657573</v>
      </c>
      <c r="J105" s="18">
        <v>46909.877494435103</v>
      </c>
      <c r="K105" s="18">
        <v>47634.327313375303</v>
      </c>
      <c r="L105" s="18">
        <v>48649.930309622803</v>
      </c>
      <c r="M105" s="18">
        <v>49863.316013536598</v>
      </c>
      <c r="N105" s="18">
        <v>51463.701381184299</v>
      </c>
      <c r="O105" s="18">
        <v>53593.377970000001</v>
      </c>
      <c r="P105" s="18">
        <v>56025.321980000001</v>
      </c>
      <c r="Q105" s="18">
        <v>58978.208989999999</v>
      </c>
      <c r="R105" s="18">
        <v>61365.394</v>
      </c>
      <c r="S105" s="18">
        <v>66773.475999999995</v>
      </c>
      <c r="T105" s="18">
        <v>72911.865999999995</v>
      </c>
      <c r="U105" s="18">
        <v>77368.561000000002</v>
      </c>
      <c r="V105" s="18">
        <v>81144.376199337901</v>
      </c>
      <c r="W105" s="18">
        <v>79168.720568243007</v>
      </c>
      <c r="X105" s="18">
        <v>84052.610105016094</v>
      </c>
      <c r="Y105" s="18">
        <v>86277.760529090199</v>
      </c>
      <c r="Z105" s="18">
        <v>100531.1847015587</v>
      </c>
      <c r="AA105" s="18">
        <v>112429.90105682571</v>
      </c>
      <c r="AB105" s="18">
        <v>153515.39958788941</v>
      </c>
      <c r="AC105" s="18">
        <v>185013.6267397039</v>
      </c>
      <c r="AD105" s="18">
        <v>202447.10208047749</v>
      </c>
      <c r="AE105" s="18">
        <v>214487.74246667861</v>
      </c>
      <c r="AF105" s="18">
        <v>238465.37411572161</v>
      </c>
      <c r="AG105" s="18">
        <v>257235.42327584821</v>
      </c>
      <c r="AH105" s="18">
        <v>325429.83123483002</v>
      </c>
      <c r="AI105" s="18">
        <v>350944.91214615921</v>
      </c>
    </row>
    <row r="106" spans="1:35" x14ac:dyDescent="0.25">
      <c r="A106" s="18" t="s">
        <v>302</v>
      </c>
      <c r="B106" s="18">
        <v>274.19801999999999</v>
      </c>
      <c r="C106" s="18">
        <v>501.76101999999997</v>
      </c>
      <c r="D106" s="18">
        <v>542.80601999999999</v>
      </c>
      <c r="E106" s="18">
        <v>572.69201999999996</v>
      </c>
      <c r="F106" s="18">
        <v>632.52401999999995</v>
      </c>
      <c r="G106" s="18">
        <v>869.26401999999996</v>
      </c>
      <c r="H106" s="18">
        <v>604.49247893239999</v>
      </c>
      <c r="I106" s="18">
        <v>747.67961958930005</v>
      </c>
      <c r="J106" s="18">
        <v>887.40308967149997</v>
      </c>
      <c r="K106" s="18">
        <v>1010.2335096504</v>
      </c>
      <c r="L106" s="18">
        <v>851.99050965039999</v>
      </c>
      <c r="M106" s="18">
        <v>1328.3915096503999</v>
      </c>
      <c r="N106" s="18">
        <v>1608.9345096504001</v>
      </c>
      <c r="O106" s="18">
        <v>1256.8435096503999</v>
      </c>
      <c r="P106" s="18">
        <v>1256.8308640691</v>
      </c>
      <c r="Q106" s="18">
        <v>1442.2984046163999</v>
      </c>
      <c r="R106" s="18">
        <v>1136.9520899278</v>
      </c>
      <c r="S106" s="18">
        <v>1626.3425443747001</v>
      </c>
      <c r="T106" s="18">
        <v>756.21559424789996</v>
      </c>
      <c r="U106" s="18">
        <v>1125.4644225556001</v>
      </c>
      <c r="V106" s="18">
        <v>2208.2014609428002</v>
      </c>
      <c r="W106" s="18">
        <v>1646.5609732902001</v>
      </c>
      <c r="X106" s="18">
        <v>1757.7130342599</v>
      </c>
      <c r="Y106" s="18">
        <v>2019.4904372809001</v>
      </c>
      <c r="Z106" s="18">
        <v>2287.9939298166</v>
      </c>
      <c r="AA106" s="18">
        <v>2996.0121555385999</v>
      </c>
      <c r="AB106" s="18">
        <v>3276.0265052293998</v>
      </c>
      <c r="AC106" s="18">
        <v>3702.3531941309998</v>
      </c>
      <c r="AD106" s="18">
        <v>4196.2522384794001</v>
      </c>
      <c r="AE106" s="18">
        <v>4562.3996059662004</v>
      </c>
      <c r="AF106" s="18">
        <v>4951.5213851555</v>
      </c>
      <c r="AG106" s="18">
        <v>5334.4860373678002</v>
      </c>
      <c r="AH106" s="18">
        <v>5978.9483553942</v>
      </c>
      <c r="AI106" s="18">
        <v>4666.1293367712997</v>
      </c>
    </row>
    <row r="107" spans="1:35" x14ac:dyDescent="0.25">
      <c r="A107" s="18" t="s">
        <v>303</v>
      </c>
      <c r="B107" s="18">
        <v>27.798999999999999</v>
      </c>
      <c r="C107" s="18">
        <v>26.905999999999999</v>
      </c>
      <c r="D107" s="18">
        <v>29.478999999999999</v>
      </c>
      <c r="E107" s="18">
        <v>30.702999999999999</v>
      </c>
      <c r="F107" s="18">
        <v>33.524000000000001</v>
      </c>
      <c r="G107" s="18">
        <v>34.3553110832</v>
      </c>
      <c r="H107" s="18">
        <v>25.8188538462</v>
      </c>
      <c r="I107" s="18">
        <v>5.4359365404000002</v>
      </c>
      <c r="J107" s="18">
        <v>13.615994585799999</v>
      </c>
      <c r="K107" s="18">
        <v>39.791269197699997</v>
      </c>
      <c r="L107" s="18">
        <v>50.734259028300002</v>
      </c>
      <c r="M107" s="18">
        <v>79.440805288700005</v>
      </c>
      <c r="N107" s="18">
        <v>266.34558611220001</v>
      </c>
      <c r="O107" s="18">
        <v>267.15156249</v>
      </c>
      <c r="P107" s="18">
        <v>263.56334021319998</v>
      </c>
      <c r="Q107" s="18">
        <v>242.02511315410001</v>
      </c>
      <c r="R107" s="18">
        <v>274.43901395929998</v>
      </c>
      <c r="S107" s="18">
        <v>333.0173800238</v>
      </c>
      <c r="T107" s="18">
        <v>253.13643950459999</v>
      </c>
      <c r="U107" s="18">
        <v>244.2594329026</v>
      </c>
      <c r="V107" s="18">
        <v>249.0910419025</v>
      </c>
      <c r="W107" s="18">
        <v>251.56023942589999</v>
      </c>
      <c r="X107" s="18">
        <v>268.18529472289998</v>
      </c>
      <c r="Y107" s="18">
        <v>273.5991232838</v>
      </c>
      <c r="Z107" s="18">
        <v>280.65699308289999</v>
      </c>
      <c r="AA107" s="18">
        <v>294.02972736160001</v>
      </c>
      <c r="AB107" s="18">
        <v>283.1912711411</v>
      </c>
      <c r="AC107" s="18">
        <v>302.09358737090002</v>
      </c>
      <c r="AD107" s="18">
        <v>293.23247843460001</v>
      </c>
      <c r="AE107" s="18">
        <v>306.76527401649997</v>
      </c>
      <c r="AF107" s="18">
        <v>322.13325795420002</v>
      </c>
      <c r="AG107" s="18">
        <v>331.32877362099998</v>
      </c>
      <c r="AH107" s="18">
        <v>426.50984474289999</v>
      </c>
      <c r="AI107" s="18">
        <v>429.60699398769998</v>
      </c>
    </row>
    <row r="108" spans="1:35" x14ac:dyDescent="0.25">
      <c r="A108" s="18" t="s">
        <v>304</v>
      </c>
      <c r="B108" s="18">
        <v>240789.8703165242</v>
      </c>
      <c r="C108" s="18">
        <v>260082.90028754799</v>
      </c>
      <c r="D108" s="18">
        <v>258870.19242619249</v>
      </c>
      <c r="E108" s="18">
        <v>311893.75469966547</v>
      </c>
      <c r="F108" s="18">
        <v>312298.13746353181</v>
      </c>
      <c r="G108" s="18">
        <v>431499.89990878478</v>
      </c>
      <c r="H108" s="18">
        <v>579335.83660652593</v>
      </c>
      <c r="I108" s="18">
        <v>649577.1597096679</v>
      </c>
      <c r="J108" s="18">
        <v>761669.19106333982</v>
      </c>
      <c r="K108" s="18">
        <v>912514.07472474233</v>
      </c>
      <c r="L108" s="18">
        <v>819241.75058114494</v>
      </c>
      <c r="M108" s="18">
        <v>924768.42214849428</v>
      </c>
      <c r="N108" s="18">
        <v>889995.84479686886</v>
      </c>
      <c r="O108" s="18">
        <v>1157152.8056586101</v>
      </c>
      <c r="P108" s="18">
        <v>1223328.393065583</v>
      </c>
      <c r="Q108" s="18">
        <v>1486078.322554644</v>
      </c>
      <c r="R108" s="18">
        <v>1744888.430196262</v>
      </c>
      <c r="S108" s="18">
        <v>2037580.5847283611</v>
      </c>
      <c r="T108" s="18">
        <v>2457390.4915194381</v>
      </c>
      <c r="U108" s="18">
        <v>3048983.4452612759</v>
      </c>
      <c r="V108" s="18">
        <v>2939926.3574691382</v>
      </c>
      <c r="W108" s="18">
        <v>2602489.2945998209</v>
      </c>
      <c r="X108" s="18">
        <v>2324853.883794324</v>
      </c>
      <c r="Y108" s="18">
        <v>3081761.4982108511</v>
      </c>
      <c r="Z108" s="18">
        <v>3780167.785898807</v>
      </c>
      <c r="AA108" s="18">
        <v>4078094.4235177189</v>
      </c>
      <c r="AB108" s="18">
        <v>4978041.0410316763</v>
      </c>
      <c r="AC108" s="18">
        <v>5875580.6315904586</v>
      </c>
      <c r="AD108" s="18">
        <v>3689120.1054873029</v>
      </c>
      <c r="AE108" s="18">
        <v>5009331.9364286717</v>
      </c>
      <c r="AF108" s="18">
        <v>5556313.2609812366</v>
      </c>
      <c r="AG108" s="18">
        <v>5275187.1384752309</v>
      </c>
      <c r="AH108" s="18">
        <v>6096643.5657003261</v>
      </c>
      <c r="AI108" s="18">
        <v>7225836.7046574019</v>
      </c>
    </row>
    <row r="109" spans="1:35" x14ac:dyDescent="0.25">
      <c r="A109" s="18" t="s">
        <v>305</v>
      </c>
      <c r="B109" s="18">
        <v>285863.46685141872</v>
      </c>
      <c r="C109" s="18">
        <v>305293.56083244248</v>
      </c>
      <c r="D109" s="18">
        <v>304527.95897108701</v>
      </c>
      <c r="E109" s="18">
        <v>357938.21924455999</v>
      </c>
      <c r="F109" s="18">
        <v>358519.37199842627</v>
      </c>
      <c r="G109" s="18">
        <v>477891.65433245967</v>
      </c>
      <c r="H109" s="18">
        <v>626441.18355377379</v>
      </c>
      <c r="I109" s="18">
        <v>696951.16203933849</v>
      </c>
      <c r="J109" s="18">
        <v>809320.70432168827</v>
      </c>
      <c r="K109" s="18">
        <v>960927.43680203089</v>
      </c>
      <c r="L109" s="18">
        <v>868793.55150721571</v>
      </c>
      <c r="M109" s="18">
        <v>975722.05792594422</v>
      </c>
      <c r="N109" s="18">
        <v>943581.92130433791</v>
      </c>
      <c r="O109" s="18">
        <v>1213491.6674548951</v>
      </c>
      <c r="P109" s="18">
        <v>1283313.723934911</v>
      </c>
      <c r="Q109" s="18">
        <v>1550650.7796818221</v>
      </c>
      <c r="R109" s="18">
        <v>1813185.3100962541</v>
      </c>
      <c r="S109" s="18">
        <v>2113449.9620622839</v>
      </c>
      <c r="T109" s="18">
        <v>2541801.5972701558</v>
      </c>
      <c r="U109" s="18">
        <v>3140942.7706548162</v>
      </c>
      <c r="V109" s="18">
        <v>3038384.9423167431</v>
      </c>
      <c r="W109" s="18">
        <v>2699851.720322622</v>
      </c>
      <c r="X109" s="18">
        <v>2428611.878570585</v>
      </c>
      <c r="Y109" s="18">
        <v>3191247.3679012861</v>
      </c>
      <c r="Z109" s="18">
        <v>3908642.2731582131</v>
      </c>
      <c r="AA109" s="18">
        <v>4227062.9477859484</v>
      </c>
      <c r="AB109" s="18">
        <v>5175876.9926330894</v>
      </c>
      <c r="AC109" s="18">
        <v>6116220.5377950566</v>
      </c>
      <c r="AD109" s="18">
        <v>3957465.4630420292</v>
      </c>
      <c r="AE109" s="18">
        <v>5305793.985928895</v>
      </c>
      <c r="AF109" s="18">
        <v>5894122.5308347754</v>
      </c>
      <c r="AG109" s="18">
        <v>5660199.0985732954</v>
      </c>
      <c r="AH109" s="18">
        <v>6572850.3069565454</v>
      </c>
      <c r="AI109" s="18">
        <v>7740755.9441372706</v>
      </c>
    </row>
    <row r="110" spans="1:35" x14ac:dyDescent="0.25">
      <c r="A110" s="18" t="s">
        <v>306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157.57300000000001</v>
      </c>
      <c r="K110" s="18">
        <v>3394.6</v>
      </c>
      <c r="L110" s="18">
        <v>875.00800000000004</v>
      </c>
      <c r="M110" s="18">
        <v>2399.3339999999998</v>
      </c>
      <c r="N110" s="18">
        <v>2446.3890000000001</v>
      </c>
      <c r="O110" s="18">
        <v>7353.1270000000004</v>
      </c>
      <c r="P110" s="18">
        <v>9184.2489999999998</v>
      </c>
      <c r="Q110" s="18">
        <v>12479.891</v>
      </c>
      <c r="R110" s="18">
        <v>15039.816999999999</v>
      </c>
      <c r="S110" s="18">
        <v>19210.838</v>
      </c>
      <c r="T110" s="18">
        <v>22094.996999999999</v>
      </c>
      <c r="U110" s="18">
        <v>32656.803</v>
      </c>
      <c r="V110" s="18">
        <v>67154.717999999993</v>
      </c>
      <c r="W110" s="18">
        <v>90899.793000000005</v>
      </c>
      <c r="X110" s="18">
        <v>101505.175</v>
      </c>
      <c r="Y110" s="18">
        <v>107606.40700000001</v>
      </c>
      <c r="Z110" s="18">
        <v>112519.124</v>
      </c>
      <c r="AA110" s="18">
        <v>130324.05899999999</v>
      </c>
      <c r="AB110" s="18">
        <v>157530.08225148151</v>
      </c>
      <c r="AC110" s="18">
        <v>201238.1708452545</v>
      </c>
      <c r="AD110" s="18">
        <v>245377.90357193619</v>
      </c>
      <c r="AE110" s="18">
        <v>280538.55071219982</v>
      </c>
      <c r="AF110" s="18">
        <v>334437.6566588665</v>
      </c>
      <c r="AG110" s="18">
        <v>390863.28184701467</v>
      </c>
      <c r="AH110" s="18">
        <v>454994.77271108871</v>
      </c>
      <c r="AI110" s="18">
        <v>523635.72245052567</v>
      </c>
    </row>
    <row r="111" spans="1:35" x14ac:dyDescent="0.25">
      <c r="A111" s="18" t="s">
        <v>307</v>
      </c>
      <c r="B111" s="18">
        <v>3644.4208048625001</v>
      </c>
      <c r="C111" s="18">
        <v>3769.2223752596001</v>
      </c>
      <c r="D111" s="18">
        <v>4558.3022515066004</v>
      </c>
      <c r="E111" s="18">
        <v>5229.8326200252004</v>
      </c>
      <c r="F111" s="18">
        <v>4646.0984695925999</v>
      </c>
      <c r="G111" s="18">
        <v>6148.1827639671001</v>
      </c>
      <c r="H111" s="18">
        <v>6706.4264403188999</v>
      </c>
      <c r="I111" s="18">
        <v>8080.6491428789996</v>
      </c>
      <c r="J111" s="18">
        <v>10818.276589896899</v>
      </c>
      <c r="K111" s="18">
        <v>13349.962538173801</v>
      </c>
      <c r="L111" s="18">
        <v>12762.5715794896</v>
      </c>
      <c r="M111" s="18">
        <v>13317.5980604945</v>
      </c>
      <c r="N111" s="18">
        <v>16308.0348253429</v>
      </c>
      <c r="O111" s="18">
        <v>18022.372845236201</v>
      </c>
      <c r="P111" s="18">
        <v>22799.310168018801</v>
      </c>
      <c r="Q111" s="18">
        <v>24924.389707642698</v>
      </c>
      <c r="R111" s="18">
        <v>33088.533893241198</v>
      </c>
      <c r="S111" s="18">
        <v>36858.6007128411</v>
      </c>
      <c r="T111" s="18">
        <v>37565.808561840699</v>
      </c>
      <c r="U111" s="18">
        <v>41121.048872608299</v>
      </c>
      <c r="V111" s="18">
        <v>46470.327393357002</v>
      </c>
      <c r="W111" s="18">
        <v>32113.1132065167</v>
      </c>
      <c r="X111" s="18">
        <v>40650.376330686697</v>
      </c>
      <c r="Y111" s="18">
        <v>46879.673991493997</v>
      </c>
      <c r="Z111" s="18">
        <v>55495.034607656897</v>
      </c>
      <c r="AA111" s="18">
        <v>75029.302201825398</v>
      </c>
      <c r="AB111" s="18">
        <v>107462.3621438714</v>
      </c>
      <c r="AC111" s="18">
        <v>189428.89675530471</v>
      </c>
      <c r="AD111" s="18">
        <v>248528.6902409443</v>
      </c>
      <c r="AE111" s="18">
        <v>285410.49172219378</v>
      </c>
      <c r="AF111" s="18">
        <v>331618.45853038848</v>
      </c>
      <c r="AG111" s="18">
        <v>378252.18478775059</v>
      </c>
      <c r="AH111" s="18">
        <v>418150.41898903891</v>
      </c>
      <c r="AI111" s="18">
        <v>471584.124315708</v>
      </c>
    </row>
    <row r="112" spans="1:35" x14ac:dyDescent="0.25">
      <c r="A112" s="18" t="s">
        <v>308</v>
      </c>
      <c r="B112" s="18" t="s">
        <v>236</v>
      </c>
      <c r="C112" s="18" t="s">
        <v>236</v>
      </c>
      <c r="D112" s="18" t="s">
        <v>236</v>
      </c>
      <c r="E112" s="18" t="s">
        <v>236</v>
      </c>
      <c r="F112" s="18" t="s">
        <v>236</v>
      </c>
      <c r="G112" s="18" t="s">
        <v>236</v>
      </c>
      <c r="H112" s="18" t="s">
        <v>236</v>
      </c>
      <c r="I112" s="18" t="s">
        <v>236</v>
      </c>
      <c r="J112" s="18" t="s">
        <v>236</v>
      </c>
      <c r="K112" s="18" t="s">
        <v>236</v>
      </c>
      <c r="L112" s="18" t="s">
        <v>236</v>
      </c>
      <c r="M112" s="18" t="s">
        <v>236</v>
      </c>
      <c r="N112" s="18" t="s">
        <v>236</v>
      </c>
      <c r="O112" s="18" t="s">
        <v>236</v>
      </c>
      <c r="P112" s="18" t="s">
        <v>236</v>
      </c>
      <c r="Q112" s="18" t="s">
        <v>236</v>
      </c>
      <c r="R112" s="18" t="s">
        <v>236</v>
      </c>
      <c r="S112" s="18" t="s">
        <v>236</v>
      </c>
      <c r="T112" s="18" t="s">
        <v>236</v>
      </c>
      <c r="U112" s="18" t="s">
        <v>236</v>
      </c>
      <c r="V112" s="18" t="s">
        <v>236</v>
      </c>
      <c r="W112" s="18" t="s">
        <v>236</v>
      </c>
      <c r="X112" s="18" t="s">
        <v>236</v>
      </c>
      <c r="Y112" s="18" t="s">
        <v>236</v>
      </c>
      <c r="Z112" s="18" t="s">
        <v>236</v>
      </c>
      <c r="AA112" s="18" t="s">
        <v>236</v>
      </c>
      <c r="AB112" s="18" t="s">
        <v>236</v>
      </c>
      <c r="AC112" s="18" t="s">
        <v>236</v>
      </c>
      <c r="AD112" s="18" t="s">
        <v>236</v>
      </c>
      <c r="AE112" s="18" t="s">
        <v>236</v>
      </c>
      <c r="AF112" s="18" t="s">
        <v>236</v>
      </c>
      <c r="AG112" s="18" t="s">
        <v>236</v>
      </c>
      <c r="AH112" s="18" t="s">
        <v>236</v>
      </c>
      <c r="AI112" s="18" t="s">
        <v>236</v>
      </c>
    </row>
    <row r="113" spans="1:35" x14ac:dyDescent="0.25">
      <c r="A113" s="18" t="s">
        <v>309</v>
      </c>
      <c r="B113" s="18">
        <v>6000.4729735192004</v>
      </c>
      <c r="C113" s="18">
        <v>6523.6001982713997</v>
      </c>
      <c r="D113" s="18">
        <v>7795.6730109769996</v>
      </c>
      <c r="E113" s="18">
        <v>7975.000811117</v>
      </c>
      <c r="F113" s="18">
        <v>8969.3299459789996</v>
      </c>
      <c r="G113" s="18">
        <v>9338.1066711104995</v>
      </c>
      <c r="H113" s="18">
        <v>11349.8281741839</v>
      </c>
      <c r="I113" s="18">
        <v>13897.693040108001</v>
      </c>
      <c r="J113" s="18">
        <v>12513.4815712654</v>
      </c>
      <c r="K113" s="18">
        <v>13618.182101136001</v>
      </c>
      <c r="L113" s="18">
        <v>15569.633373824199</v>
      </c>
      <c r="M113" s="18">
        <v>16705.8120966813</v>
      </c>
      <c r="N113" s="18">
        <v>18383.600148152102</v>
      </c>
      <c r="O113" s="18">
        <v>18558.951779076899</v>
      </c>
      <c r="P113" s="18">
        <v>19706.582471588801</v>
      </c>
      <c r="Q113" s="18">
        <v>24088.012842325901</v>
      </c>
      <c r="R113" s="18">
        <v>25027.008647252002</v>
      </c>
      <c r="S113" s="18">
        <v>23748.062512356999</v>
      </c>
      <c r="T113" s="18">
        <v>23097.762760481099</v>
      </c>
      <c r="U113" s="18">
        <v>28802.639110614298</v>
      </c>
      <c r="V113" s="18">
        <v>27978.405335699499</v>
      </c>
      <c r="W113" s="18">
        <v>15412.324386525401</v>
      </c>
      <c r="X113" s="18">
        <v>20796.8004989088</v>
      </c>
      <c r="Y113" s="18">
        <v>25999.682779070299</v>
      </c>
      <c r="Z113" s="18">
        <v>36244.590671938502</v>
      </c>
      <c r="AA113" s="18">
        <v>32376.754607815099</v>
      </c>
      <c r="AB113" s="18">
        <v>42335.242581613798</v>
      </c>
      <c r="AC113" s="18">
        <v>56584.609102191898</v>
      </c>
      <c r="AD113" s="18">
        <v>50452.043936965303</v>
      </c>
      <c r="AE113" s="18">
        <v>71513.378547111395</v>
      </c>
      <c r="AF113" s="18">
        <v>84655.9216373979</v>
      </c>
      <c r="AG113" s="18">
        <v>98289.544291923696</v>
      </c>
      <c r="AH113" s="18">
        <v>112990.9917522364</v>
      </c>
      <c r="AI113" s="18">
        <v>96823.669204504404</v>
      </c>
    </row>
    <row r="114" spans="1:35" x14ac:dyDescent="0.25">
      <c r="A114" s="18" t="s">
        <v>310</v>
      </c>
      <c r="B114" s="18">
        <v>6016.9516178561998</v>
      </c>
      <c r="C114" s="18">
        <v>6547.3088426083996</v>
      </c>
      <c r="D114" s="18">
        <v>7824.3216553140001</v>
      </c>
      <c r="E114" s="18">
        <v>8013.5894454540003</v>
      </c>
      <c r="F114" s="18">
        <v>9013.7385803159996</v>
      </c>
      <c r="G114" s="18">
        <v>9394.4753054475004</v>
      </c>
      <c r="H114" s="18">
        <v>11414.076788520901</v>
      </c>
      <c r="I114" s="18">
        <v>14003.1316544449</v>
      </c>
      <c r="J114" s="18">
        <v>12639.136850892501</v>
      </c>
      <c r="K114" s="18">
        <v>13746.732798998401</v>
      </c>
      <c r="L114" s="18">
        <v>15719.4649943482</v>
      </c>
      <c r="M114" s="18">
        <v>16879.586117854102</v>
      </c>
      <c r="N114" s="18">
        <v>18606.1108615025</v>
      </c>
      <c r="O114" s="18">
        <v>18830.184460980799</v>
      </c>
      <c r="P114" s="18">
        <v>20009.996236187701</v>
      </c>
      <c r="Q114" s="18">
        <v>24427.792163957401</v>
      </c>
      <c r="R114" s="18">
        <v>25438.151942079799</v>
      </c>
      <c r="S114" s="18">
        <v>24217.9340731556</v>
      </c>
      <c r="T114" s="18">
        <v>23594.956063662201</v>
      </c>
      <c r="U114" s="18">
        <v>29348.235232242299</v>
      </c>
      <c r="V114" s="18">
        <v>28515.930365300399</v>
      </c>
      <c r="W114" s="18">
        <v>15938.1041926498</v>
      </c>
      <c r="X114" s="18">
        <v>21387.896953796098</v>
      </c>
      <c r="Y114" s="18">
        <v>26643.1644471502</v>
      </c>
      <c r="Z114" s="18">
        <v>36936.105187509398</v>
      </c>
      <c r="AA114" s="18">
        <v>33167.946585726699</v>
      </c>
      <c r="AB114" s="18">
        <v>43428.393839702097</v>
      </c>
      <c r="AC114" s="18">
        <v>58782.142034642697</v>
      </c>
      <c r="AD114" s="18">
        <v>56184.705186746898</v>
      </c>
      <c r="AE114" s="18">
        <v>78111.585818615698</v>
      </c>
      <c r="AF114" s="18">
        <v>93959.411529525896</v>
      </c>
      <c r="AG114" s="18">
        <v>110253.6250183697</v>
      </c>
      <c r="AH114" s="18">
        <v>127082.7585366424</v>
      </c>
      <c r="AI114" s="18">
        <v>113830.4538070234</v>
      </c>
    </row>
    <row r="115" spans="1:35" x14ac:dyDescent="0.25">
      <c r="A115" s="18" t="s">
        <v>311</v>
      </c>
      <c r="B115" s="18">
        <v>1090.0178530000001</v>
      </c>
      <c r="C115" s="18">
        <v>1130.817863</v>
      </c>
      <c r="D115" s="18">
        <v>1163.247873</v>
      </c>
      <c r="E115" s="18">
        <v>1176.8378929999999</v>
      </c>
      <c r="F115" s="18">
        <v>1189.8279130000001</v>
      </c>
      <c r="G115" s="18">
        <v>1193.0836843930999</v>
      </c>
      <c r="H115" s="18">
        <v>1191.4696542981001</v>
      </c>
      <c r="I115" s="18">
        <v>1488.6066542981</v>
      </c>
      <c r="J115" s="18">
        <v>1501.7613216701</v>
      </c>
      <c r="K115" s="18">
        <v>1550.813247716</v>
      </c>
      <c r="L115" s="18">
        <v>1676.416247716</v>
      </c>
      <c r="M115" s="18">
        <v>1877.551247716</v>
      </c>
      <c r="N115" s="18">
        <v>1762.601247716</v>
      </c>
      <c r="O115" s="18">
        <v>1305.5292477160001</v>
      </c>
      <c r="P115" s="18">
        <v>1366.9502477159999</v>
      </c>
      <c r="Q115" s="18">
        <v>1461.4522477160001</v>
      </c>
      <c r="R115" s="18">
        <v>1551.468247716</v>
      </c>
      <c r="S115" s="18">
        <v>1848.2412477160001</v>
      </c>
      <c r="T115" s="18">
        <v>2127.2892462165</v>
      </c>
      <c r="U115" s="18">
        <v>2377.7905814613</v>
      </c>
      <c r="V115" s="18">
        <v>2547.9500402946001</v>
      </c>
      <c r="W115" s="18">
        <v>2828.1309406951</v>
      </c>
      <c r="X115" s="18">
        <v>2749.3012654710001</v>
      </c>
      <c r="Y115" s="18">
        <v>2952.5726440634999</v>
      </c>
      <c r="Z115" s="18">
        <v>3614.4973233777</v>
      </c>
      <c r="AA115" s="18">
        <v>3719.8330584628002</v>
      </c>
      <c r="AB115" s="18">
        <v>4657.4976767627004</v>
      </c>
      <c r="AC115" s="18">
        <v>9071.6600792394001</v>
      </c>
      <c r="AD115" s="18">
        <v>15679.144855095001</v>
      </c>
      <c r="AE115" s="18">
        <v>17303.855304225599</v>
      </c>
      <c r="AF115" s="18">
        <v>20357.8037572719</v>
      </c>
      <c r="AG115" s="18">
        <v>21103.9280620838</v>
      </c>
      <c r="AH115" s="18">
        <v>23760.356730556701</v>
      </c>
      <c r="AI115" s="18">
        <v>24092.589203636599</v>
      </c>
    </row>
    <row r="116" spans="1:35" x14ac:dyDescent="0.25">
      <c r="A116" s="18" t="s">
        <v>312</v>
      </c>
      <c r="B116" s="18">
        <v>45055.363494894496</v>
      </c>
      <c r="C116" s="18">
        <v>45187.777504894497</v>
      </c>
      <c r="D116" s="18">
        <v>45631.983504894502</v>
      </c>
      <c r="E116" s="18">
        <v>46008.251504894499</v>
      </c>
      <c r="F116" s="18">
        <v>46169.261504894501</v>
      </c>
      <c r="G116" s="18">
        <v>46320.6713936749</v>
      </c>
      <c r="H116" s="18">
        <v>46960.705183334598</v>
      </c>
      <c r="I116" s="18">
        <v>47223.020565757302</v>
      </c>
      <c r="J116" s="18">
        <v>47497.481494435102</v>
      </c>
      <c r="K116" s="18">
        <v>48249.3303133753</v>
      </c>
      <c r="L116" s="18">
        <v>49345.519162157398</v>
      </c>
      <c r="M116" s="18">
        <v>50703.454013536597</v>
      </c>
      <c r="N116" s="18">
        <v>52780.639381184301</v>
      </c>
      <c r="O116" s="18">
        <v>55449.360970000002</v>
      </c>
      <c r="P116" s="18">
        <v>59018.396930000003</v>
      </c>
      <c r="Q116" s="18">
        <v>63535.441142133801</v>
      </c>
      <c r="R116" s="18">
        <v>67138.191166815799</v>
      </c>
      <c r="S116" s="18">
        <v>74654.969458236097</v>
      </c>
      <c r="T116" s="18">
        <v>83056.374218552999</v>
      </c>
      <c r="U116" s="18">
        <v>89957.582133375094</v>
      </c>
      <c r="V116" s="18">
        <v>96046.21578744</v>
      </c>
      <c r="W116" s="18">
        <v>94729.700162636102</v>
      </c>
      <c r="X116" s="18">
        <v>100748.7553039746</v>
      </c>
      <c r="Y116" s="18">
        <v>105992.39161814821</v>
      </c>
      <c r="Z116" s="18">
        <v>124652.67444972821</v>
      </c>
      <c r="AA116" s="18">
        <v>145256.9079021253</v>
      </c>
      <c r="AB116" s="18">
        <v>192716.3711818993</v>
      </c>
      <c r="AC116" s="18">
        <v>233979.4262872588</v>
      </c>
      <c r="AD116" s="18">
        <v>260568.6662892226</v>
      </c>
      <c r="AE116" s="18">
        <v>285395.90418022347</v>
      </c>
      <c r="AF116" s="18">
        <v>326398.97563550551</v>
      </c>
      <c r="AG116" s="18">
        <v>371112.89982058998</v>
      </c>
      <c r="AH116" s="18">
        <v>459679.260922999</v>
      </c>
      <c r="AI116" s="18">
        <v>496691.7060079464</v>
      </c>
    </row>
    <row r="117" spans="1:35" x14ac:dyDescent="0.25">
      <c r="A117" s="18" t="s">
        <v>313</v>
      </c>
      <c r="B117" s="18">
        <v>31.750019999999999</v>
      </c>
      <c r="C117" s="18">
        <v>45.970019999999998</v>
      </c>
      <c r="D117" s="18">
        <v>67.96002</v>
      </c>
      <c r="E117" s="18">
        <v>68.700019999999995</v>
      </c>
      <c r="F117" s="18">
        <v>71.290019999999998</v>
      </c>
      <c r="G117" s="18">
        <v>76.380030000000005</v>
      </c>
      <c r="H117" s="18">
        <v>101.3914989324</v>
      </c>
      <c r="I117" s="18">
        <v>110.1668567243</v>
      </c>
      <c r="J117" s="18">
        <v>129.10172148890001</v>
      </c>
      <c r="K117" s="18">
        <v>145.1061911093</v>
      </c>
      <c r="L117" s="18">
        <v>135.48116128109999</v>
      </c>
      <c r="M117" s="18">
        <v>118.4058435126</v>
      </c>
      <c r="N117" s="18">
        <v>212.5589084941</v>
      </c>
      <c r="O117" s="18">
        <v>220.92513257069999</v>
      </c>
      <c r="P117" s="18">
        <v>246.46443593480001</v>
      </c>
      <c r="Q117" s="18">
        <v>251.61768437469999</v>
      </c>
      <c r="R117" s="18">
        <v>288.3438667419</v>
      </c>
      <c r="S117" s="18">
        <v>348.37449747020003</v>
      </c>
      <c r="T117" s="18">
        <v>351.04850648460001</v>
      </c>
      <c r="U117" s="18">
        <v>133.28085845850001</v>
      </c>
      <c r="V117" s="18">
        <v>33.227841367700002</v>
      </c>
      <c r="W117" s="18">
        <v>13.0578014956</v>
      </c>
      <c r="X117" s="18">
        <v>58.619173614499999</v>
      </c>
      <c r="Y117" s="18">
        <v>125.8134949669</v>
      </c>
      <c r="Z117" s="18">
        <v>96.298003646300003</v>
      </c>
      <c r="AA117" s="18">
        <v>122.1177727381</v>
      </c>
      <c r="AB117" s="18">
        <v>123.35841018009999</v>
      </c>
      <c r="AC117" s="18">
        <v>259.05927606580002</v>
      </c>
      <c r="AD117" s="18">
        <v>371.16700436000002</v>
      </c>
      <c r="AE117" s="18">
        <v>603.16557443290003</v>
      </c>
      <c r="AF117" s="18">
        <v>542.38234143800003</v>
      </c>
      <c r="AG117" s="18">
        <v>1927.5246024841999</v>
      </c>
      <c r="AH117" s="18">
        <v>2201.5388715571999</v>
      </c>
      <c r="AI117" s="18">
        <v>2544.2315770927999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K9" sqref="K9"/>
    </sheetView>
  </sheetViews>
  <sheetFormatPr defaultRowHeight="15" x14ac:dyDescent="0.25"/>
  <sheetData>
    <row r="1" spans="1:6" ht="90.75" thickBot="1" x14ac:dyDescent="0.3">
      <c r="A1" s="54" t="s">
        <v>546</v>
      </c>
      <c r="B1" s="55" t="s">
        <v>547</v>
      </c>
      <c r="C1" s="55" t="s">
        <v>548</v>
      </c>
      <c r="D1" s="56" t="s">
        <v>549</v>
      </c>
      <c r="E1" s="56" t="s">
        <v>550</v>
      </c>
      <c r="F1" s="57"/>
    </row>
    <row r="2" spans="1:6" x14ac:dyDescent="0.25">
      <c r="A2" s="58" t="s">
        <v>551</v>
      </c>
      <c r="B2" s="59">
        <v>16</v>
      </c>
      <c r="C2" s="59">
        <v>11.8</v>
      </c>
      <c r="D2" s="60">
        <v>47387</v>
      </c>
      <c r="E2" s="61">
        <v>948</v>
      </c>
      <c r="F2" s="57"/>
    </row>
    <row r="3" spans="1:6" x14ac:dyDescent="0.25">
      <c r="A3" s="58" t="s">
        <v>552</v>
      </c>
      <c r="B3" s="68">
        <v>42</v>
      </c>
      <c r="C3" s="68">
        <v>30.9</v>
      </c>
      <c r="D3" s="69" t="s">
        <v>554</v>
      </c>
      <c r="E3" s="70">
        <v>1586</v>
      </c>
      <c r="F3" s="71"/>
    </row>
    <row r="4" spans="1:6" x14ac:dyDescent="0.25">
      <c r="A4" s="58" t="s">
        <v>553</v>
      </c>
      <c r="B4" s="68"/>
      <c r="C4" s="68"/>
      <c r="D4" s="69"/>
      <c r="E4" s="70"/>
      <c r="F4" s="71"/>
    </row>
    <row r="5" spans="1:6" x14ac:dyDescent="0.25">
      <c r="A5" s="58" t="s">
        <v>555</v>
      </c>
      <c r="B5" s="59">
        <v>22</v>
      </c>
      <c r="C5" s="59">
        <v>16.2</v>
      </c>
      <c r="D5" s="60">
        <v>75725</v>
      </c>
      <c r="E5" s="60">
        <v>1515</v>
      </c>
      <c r="F5" s="57"/>
    </row>
    <row r="6" spans="1:6" x14ac:dyDescent="0.25">
      <c r="A6" s="58" t="s">
        <v>556</v>
      </c>
      <c r="B6" s="59">
        <v>17</v>
      </c>
      <c r="C6" s="59">
        <v>12.5</v>
      </c>
      <c r="D6" s="60">
        <v>56435</v>
      </c>
      <c r="E6" s="60">
        <v>1128</v>
      </c>
      <c r="F6" s="57"/>
    </row>
    <row r="7" spans="1:6" ht="15.75" thickBot="1" x14ac:dyDescent="0.3">
      <c r="A7" s="54" t="s">
        <v>557</v>
      </c>
      <c r="B7" s="62">
        <v>39</v>
      </c>
      <c r="C7" s="62">
        <v>28.7</v>
      </c>
      <c r="D7" s="63">
        <v>57511</v>
      </c>
      <c r="E7" s="63">
        <v>1150</v>
      </c>
      <c r="F7" s="57"/>
    </row>
    <row r="8" spans="1:6" ht="15.75" thickBot="1" x14ac:dyDescent="0.3">
      <c r="A8" s="54" t="s">
        <v>558</v>
      </c>
      <c r="B8" s="62">
        <v>136</v>
      </c>
      <c r="C8" s="62">
        <v>100</v>
      </c>
      <c r="D8" s="63">
        <v>62752</v>
      </c>
      <c r="E8" s="63">
        <v>1255</v>
      </c>
      <c r="F8" s="57"/>
    </row>
    <row r="9" spans="1:6" ht="60" customHeight="1" x14ac:dyDescent="0.25">
      <c r="A9" s="67" t="s">
        <v>559</v>
      </c>
      <c r="B9" s="67"/>
      <c r="C9" s="67"/>
      <c r="D9" s="67"/>
      <c r="E9" s="67"/>
      <c r="F9" s="67"/>
    </row>
    <row r="10" spans="1:6" ht="30" customHeight="1" x14ac:dyDescent="0.25">
      <c r="A10" s="67" t="s">
        <v>560</v>
      </c>
      <c r="B10" s="67"/>
      <c r="C10" s="67"/>
      <c r="D10" s="67"/>
      <c r="E10" s="67"/>
      <c r="F10" s="67"/>
    </row>
  </sheetData>
  <mergeCells count="7">
    <mergeCell ref="A10:F10"/>
    <mergeCell ref="B3:B4"/>
    <mergeCell ref="C3:C4"/>
    <mergeCell ref="D3:D4"/>
    <mergeCell ref="E3:E4"/>
    <mergeCell ref="F3:F4"/>
    <mergeCell ref="A9:F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Figure 1.4</vt:lpstr>
      <vt:lpstr>Figure 3.1</vt:lpstr>
      <vt:lpstr>Figure3.2</vt:lpstr>
      <vt:lpstr>Figure 3.3</vt:lpstr>
      <vt:lpstr>Figure 3.5</vt:lpstr>
      <vt:lpstr>Figure 4.1-4.2</vt:lpstr>
      <vt:lpstr>Figure 5.3</vt:lpstr>
      <vt:lpstr>Figure 5.5</vt:lpstr>
      <vt:lpstr>Table5.2</vt:lpstr>
      <vt:lpstr>Figure 6.1</vt:lpstr>
      <vt:lpstr>Figure 6.2</vt:lpstr>
      <vt:lpstr>Figure 6.3</vt:lpstr>
      <vt:lpstr> Figure 6.4</vt:lpstr>
      <vt:lpstr>Figure 6.7</vt:lpstr>
      <vt:lpstr>Figure 9.1</vt:lpstr>
      <vt:lpstr>Figure 9.2</vt:lpstr>
      <vt:lpstr>Figure 9.8</vt:lpstr>
      <vt:lpstr>Figure 9.9</vt:lpstr>
      <vt:lpstr>Figure 9.10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2015-01-27T20:30:55Z</dcterms:created>
  <dcterms:modified xsi:type="dcterms:W3CDTF">2016-02-09T15:49:05Z</dcterms:modified>
</cp:coreProperties>
</file>