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1760" windowHeight="5205" activeTab="2"/>
  </bookViews>
  <sheets>
    <sheet name="Dados Historicos x Categoria" sheetId="1" r:id="rId1"/>
    <sheet name="Graficos" sheetId="2" r:id="rId2"/>
    <sheet name="Atas das Reuniões" sheetId="5" r:id="rId3"/>
    <sheet name="PROCESSO PADRÃO" sheetId="4" r:id="rId4"/>
    <sheet name="Controle do Projeto" sheetId="6" r:id="rId5"/>
    <sheet name="ÁREAS PADRÃO" sheetId="7" r:id="rId6"/>
  </sheets>
  <calcPr calcId="145621"/>
</workbook>
</file>

<file path=xl/calcChain.xml><?xml version="1.0" encoding="utf-8"?>
<calcChain xmlns="http://schemas.openxmlformats.org/spreadsheetml/2006/main">
  <c r="H13" i="1" l="1"/>
  <c r="H14" i="1"/>
  <c r="K14" i="1" s="1"/>
  <c r="L14" i="1" s="1"/>
  <c r="G7" i="4" l="1"/>
  <c r="D7" i="4"/>
  <c r="G6" i="4"/>
  <c r="G5" i="4"/>
  <c r="G4" i="4"/>
  <c r="G3" i="4"/>
  <c r="G2" i="4"/>
  <c r="N58" i="1"/>
  <c r="H33" i="1"/>
  <c r="H32" i="1"/>
  <c r="H31" i="1"/>
  <c r="H30" i="1"/>
  <c r="H29" i="1"/>
  <c r="H28" i="1"/>
  <c r="H27" i="1"/>
  <c r="H26" i="1"/>
  <c r="H25" i="1"/>
  <c r="B6" i="2" s="1"/>
  <c r="H24" i="1"/>
  <c r="H23" i="1"/>
  <c r="H22" i="1"/>
  <c r="H21" i="1"/>
  <c r="H20" i="1"/>
  <c r="H19" i="1"/>
  <c r="H18" i="1"/>
  <c r="H17" i="1"/>
  <c r="H16" i="1"/>
  <c r="H15" i="1"/>
  <c r="H34" i="1" s="1"/>
  <c r="E14" i="1"/>
  <c r="H12" i="1"/>
  <c r="H11" i="1"/>
  <c r="H10" i="1"/>
  <c r="H9" i="1"/>
  <c r="H8" i="1"/>
  <c r="H7" i="1"/>
  <c r="H6" i="1"/>
  <c r="H5" i="1"/>
  <c r="B5" i="2" s="1"/>
  <c r="H4" i="1"/>
  <c r="G1" i="1"/>
  <c r="B4" i="2" l="1"/>
  <c r="K4" i="1"/>
  <c r="M4" i="1" s="1"/>
</calcChain>
</file>

<file path=xl/comments1.xml><?xml version="1.0" encoding="utf-8"?>
<comments xmlns="http://schemas.openxmlformats.org/spreadsheetml/2006/main">
  <authors>
    <author>Autor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</commentList>
</comments>
</file>

<file path=xl/sharedStrings.xml><?xml version="1.0" encoding="utf-8"?>
<sst xmlns="http://schemas.openxmlformats.org/spreadsheetml/2006/main" count="360" uniqueCount="196">
  <si>
    <t>Categoria</t>
  </si>
  <si>
    <t>Descrição do Objeto</t>
  </si>
  <si>
    <t>Data Início</t>
  </si>
  <si>
    <t>Data Fim</t>
  </si>
  <si>
    <t>Tempo TOTAL (Dias) =Lead Time</t>
  </si>
  <si>
    <t>MÉDIA GERAL</t>
  </si>
  <si>
    <t>META REDUÇÃO(%)</t>
  </si>
  <si>
    <t>NOVO LEAD TIME(ATUAL-(MÉDIA - META(%))</t>
  </si>
  <si>
    <t>OBJETIVO</t>
  </si>
  <si>
    <t>ESTE ESTUDO VISA O DETALHAMENTO DOS DADOS HISTORICOS DOS TEMPOS DE AQUISIÇÃO NAS MAIS DIVERSAS CATEGORIAS COM O FIM DE OBTERMOS UMA META DE REDUÇÃO DE TEMPO DE PROCESSO(LEAD TIME) MAIS ASSERTIVA E ALCANÇÁVEL, CONTUDO SENDO DESAFIADORA A PONTO DE TRAZER BONS RESULTADOS TANGÍVEIS TAIS COMO NÃO TANGÍVEIS(SOFT SAVINGS)</t>
  </si>
  <si>
    <t>DATA</t>
  </si>
  <si>
    <t>PROJETO:  Redução do lead time do processo de contratações.</t>
  </si>
  <si>
    <t>CATEGORIA</t>
  </si>
  <si>
    <t>MÉDIA</t>
  </si>
  <si>
    <t>ESTE GRAFICO VISA TORNAR CLARO QUAIS ARÉAS CONTRIBUEM MAIS PARA A ELEVAÇÃO DAS MÉDIAS DE LEAD TIME PARA TEMPO DE AQUISIÇÃO</t>
  </si>
  <si>
    <t>PROCESSO EXEMPLO</t>
  </si>
  <si>
    <t>a</t>
  </si>
  <si>
    <t>b</t>
  </si>
  <si>
    <t>c</t>
  </si>
  <si>
    <t>Sl#</t>
  </si>
  <si>
    <t>Data da Reunião</t>
  </si>
  <si>
    <t>Participanates</t>
  </si>
  <si>
    <t>Agenda Geral/Topico</t>
  </si>
  <si>
    <t>Duração
(hrs)</t>
  </si>
  <si>
    <t>Action Items</t>
  </si>
  <si>
    <t>Resp</t>
  </si>
  <si>
    <t>Data Prevista</t>
  </si>
  <si>
    <t>Status</t>
  </si>
  <si>
    <t>Comentários/Notas</t>
  </si>
  <si>
    <t>27/10/2016</t>
  </si>
  <si>
    <t>Ruhan, André, Pedro, Ivanilda, Silmara e Hélcio</t>
  </si>
  <si>
    <t>Discussão acerca do problema principal referente a contração/aquisição e preenchimento do documento Business Case</t>
  </si>
  <si>
    <t>Activity</t>
  </si>
  <si>
    <t>Plan</t>
  </si>
  <si>
    <t>Actual</t>
  </si>
  <si>
    <t>Schedule Chart                  Plan                  Actual</t>
  </si>
  <si>
    <t>Start Date</t>
  </si>
  <si>
    <t>End Date</t>
  </si>
  <si>
    <t>Reunião Inicial</t>
  </si>
  <si>
    <t>27/10/16</t>
  </si>
  <si>
    <t>Define</t>
  </si>
  <si>
    <t>Measure</t>
  </si>
  <si>
    <t>Analyze</t>
  </si>
  <si>
    <t>Improve</t>
  </si>
  <si>
    <t>Control</t>
  </si>
  <si>
    <t>Status Geral</t>
  </si>
  <si>
    <t xml:space="preserve"> </t>
  </si>
  <si>
    <t>Coleta de dados adicionais, para reajuste das médias.
(coletar outos itens que não sejam Manutenção e Jardinagem)</t>
  </si>
  <si>
    <t>16/11/2016</t>
  </si>
  <si>
    <t>Ruhan, Ivis, Andre</t>
  </si>
  <si>
    <t>Ivanilda , Silmara e Hélcio</t>
  </si>
  <si>
    <t>Pendente</t>
  </si>
  <si>
    <t>Silmara</t>
  </si>
  <si>
    <t>Coleta dos principais processos à serem utilizados como exemplo para analise dos Tempos Médios.</t>
  </si>
  <si>
    <t>Realizar os cálculos dos tempos médios dos processos selecionados</t>
  </si>
  <si>
    <t>Fazer uma lista com os processos mais importantes.</t>
  </si>
  <si>
    <t>Ruhan, André, Ivis, Silmara</t>
  </si>
  <si>
    <t>Concluído</t>
  </si>
  <si>
    <t>Revisar nome correto da categoria "Aquisição - Consumo"</t>
  </si>
  <si>
    <t xml:space="preserve">Criar planilha para organizar dados históricos das diversas categorias de contratações
</t>
  </si>
  <si>
    <t>Coleta de dados histórios desde 2012 das mais diversas categorias</t>
  </si>
  <si>
    <t xml:space="preserve">Ruhan, Ivis , Andre </t>
  </si>
  <si>
    <t xml:space="preserve">Ivanilda , Silmara e Hélcio </t>
  </si>
  <si>
    <t>NUMERO DO PROCESSO</t>
  </si>
  <si>
    <t>Ruhan, André, Ivis, Silmara, Ivanilda, Hélcio, Flávio</t>
  </si>
  <si>
    <t xml:space="preserve"> Demonstrar Gráfico de Pareto com dados coletados até o momento.
Analisar possibilidade para definição da Meta de redução.
Apresentação da ferramenta SIPOC.</t>
  </si>
  <si>
    <t>Apresentar os Graficos com os resultados e resaltar a importancia da escolha de um processo simples</t>
  </si>
  <si>
    <t>Escolher 12 processos candidatos de sua área.</t>
  </si>
  <si>
    <t>Hélcio, Flávio</t>
  </si>
  <si>
    <t>Escolher outros 12 processos candidatos, mais relevantes de sua área.
(Considerar fazer a separação de Servicos e Aquisição de Bens)</t>
  </si>
  <si>
    <t>Verificar com Pedro a possibilidade de pegarmos 2 processos para análise</t>
  </si>
  <si>
    <t>Silmara, Ivanilda</t>
  </si>
  <si>
    <t>Definir a Meta de redução ainda fazendo análise de dados históricos para coleta de médias. A partir destas será possível obter uma meta mais coerente.</t>
  </si>
  <si>
    <t>Analisar os tempos decorridos dos novos processos candidatos.
(Considerar o tempo final = Nota de Empenho ou Homologação (RP)</t>
  </si>
  <si>
    <t xml:space="preserve">7515/2015 </t>
  </si>
  <si>
    <t xml:space="preserve">Contratação de empresa especializada, com sistema de gerenciamento on line e em tempo real, para o fornecimento de combustível e manutenções dos veículos da frota do TRE-PR.
</t>
  </si>
  <si>
    <t>8751/2012</t>
  </si>
  <si>
    <t>Serviços de Manutenção</t>
  </si>
  <si>
    <t>Serviços Combustível</t>
  </si>
  <si>
    <t>Contratação de ampliação e manutenção da Central Telefônica do TRE/PR</t>
  </si>
  <si>
    <t>1056/2013</t>
  </si>
  <si>
    <t>Manutenção De Duplicadoras, Dobradeira E Serrilhadeira</t>
  </si>
  <si>
    <t xml:space="preserve">5372/2015 </t>
  </si>
  <si>
    <t>Contratação De Empresa Especializada No Fornecimento De Mão De Obra Em Serviços Gráficos</t>
  </si>
  <si>
    <t>Serviços de Mão de Obra</t>
  </si>
  <si>
    <t>304/2016</t>
  </si>
  <si>
    <t>Serviço de Manutenção</t>
  </si>
  <si>
    <t>CONTRATAÇÃO - SERVIÇO DE MANUTENÇÃO PREDIAL -  BENS IMÓVEIS</t>
  </si>
  <si>
    <t>15/2016</t>
  </si>
  <si>
    <t>5087/2016</t>
  </si>
  <si>
    <t>AQUISIÇÃO DE XÍCARAS PARA CAFEZINHO PARA ATENDER A SEDE DO ter E FÓRUNS ELEITORIAIS DO PARANÁ - PROCESSO 5087/2016</t>
  </si>
  <si>
    <t>Aquisição Bens de Consumo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</si>
  <si>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</si>
  <si>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</si>
  <si>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</si>
  <si>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</si>
  <si>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6832/2015</t>
  </si>
  <si>
    <t>AQUISIÇÃO DE SOFTWARE CAD 2016</t>
  </si>
  <si>
    <t>Aquisição de Software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</si>
  <si>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</si>
  <si>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</si>
  <si>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</si>
  <si>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</si>
  <si>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</si>
  <si>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</si>
  <si>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3445/2015</t>
  </si>
  <si>
    <t>5779/2015</t>
  </si>
  <si>
    <t>Serviços de Engenharia</t>
  </si>
  <si>
    <t>CONTRATAÇÃO SERVIÇO DE ENGENHARIA - OBRAS  REFORMA</t>
  </si>
  <si>
    <t xml:space="preserve">Conclusão 
</t>
  </si>
  <si>
    <t>Analisar SIPOC e FluxoGrama , se for possível usar um bypass para chegar a um ponto comum poderemos aplicar soluções semelhantes que abordem as 2 áreas.</t>
  </si>
  <si>
    <t>Licitação</t>
  </si>
  <si>
    <t>Forma de Contratação</t>
  </si>
  <si>
    <t>Dispença</t>
  </si>
  <si>
    <t>Ruhan, Ivis, Iva, Alceu,Silmara, Jeronimo e Helcio</t>
  </si>
  <si>
    <t>Definição das médias por 3 grandes grupos (Licitação, Dispensa e Registro de Preços)</t>
  </si>
  <si>
    <t>Definição da Meta</t>
  </si>
  <si>
    <t>Início do FluxoGrama</t>
  </si>
  <si>
    <t>Termo de dispença e abertura de licitação – Levantar mais categorias</t>
  </si>
  <si>
    <t>Iva</t>
  </si>
  <si>
    <t>Repassar pra Iva/Helcio coletar os dados de forma de contratação (licitação/dispença)</t>
  </si>
  <si>
    <t>Iva / Helcio</t>
  </si>
  <si>
    <t>Ajustar o Grafico de Pareto por Dispença/RP</t>
  </si>
  <si>
    <t>Atacar o processo de Serviço de Mão de Obra continuada</t>
  </si>
  <si>
    <t>Flavio</t>
  </si>
  <si>
    <t>Incluir os telefones do Alceu (99605-4979) e Jerônimo (99631-9673)</t>
  </si>
  <si>
    <t xml:space="preserve">2462/2015 </t>
  </si>
  <si>
    <t>Dispensa</t>
  </si>
  <si>
    <t>Alarme-Monitoramento</t>
  </si>
  <si>
    <t>6475/2015</t>
  </si>
  <si>
    <t>-</t>
  </si>
  <si>
    <t>12566/2016</t>
  </si>
  <si>
    <t>1247/2016</t>
  </si>
  <si>
    <t>8379/2014</t>
  </si>
  <si>
    <t>2370/2014</t>
  </si>
  <si>
    <t>9280/2016</t>
  </si>
  <si>
    <t>Instalação de Película na CAE</t>
  </si>
  <si>
    <t>11378/2016</t>
  </si>
  <si>
    <t xml:space="preserve">Demolição e reconstrução parcial de muro com realocação da caixa de passagem de fios telefônicos no Fórum Eleitoral de Chopinzinho-Pr. </t>
  </si>
  <si>
    <t>Serviços de Manutenção Reformas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</si>
  <si>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</si>
  <si>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</si>
  <si>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</si>
  <si>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</si>
  <si>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</si>
  <si>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</si>
  <si>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</si>
  <si>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008354/2012</t>
  </si>
  <si>
    <t>Contratação Eletricista Capital</t>
  </si>
  <si>
    <t>Contratação de serviços de manutenção predial para os prédios de Curitiba e interior do Estado -PGE INCORPORADORA DE OBRAS LTDA - ME - Contrato 17/2013.</t>
  </si>
  <si>
    <t>Contratação Manutenção Predial</t>
  </si>
  <si>
    <t xml:space="preserve">Solicitação de aquisição, mediante registro de preços, de extintores de pó químico classes "A", "B" e "C" </t>
  </si>
  <si>
    <t>455/2012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</si>
  <si>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</si>
  <si>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</si>
  <si>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</si>
  <si>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</si>
  <si>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</si>
  <si>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</si>
  <si>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</si>
  <si>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</si>
  <si>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7017/2016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</si>
  <si>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</si>
  <si>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</si>
  <si>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Contratação Serviço de Manutenção Predial Detização e Controle de Pragas</t>
  </si>
  <si>
    <t>Conexão</t>
  </si>
  <si>
    <t>oct/2016</t>
  </si>
  <si>
    <t>dec/2016</t>
  </si>
  <si>
    <t>apr/2017</t>
  </si>
  <si>
    <t>may/2017</t>
  </si>
  <si>
    <t>aug/2017</t>
  </si>
  <si>
    <t>oct/2017</t>
  </si>
  <si>
    <t>sep/2017</t>
  </si>
  <si>
    <t>dec/2017</t>
  </si>
  <si>
    <t>Discutir sobre novo escopo do business case</t>
  </si>
  <si>
    <t>Coletar quais setores pertencem às 2 secretarias</t>
  </si>
  <si>
    <t>Iva/Silmara/Flavio</t>
  </si>
  <si>
    <t>Mostrar médias recalculadas para área</t>
  </si>
  <si>
    <t>Ruhan,Ivis</t>
  </si>
  <si>
    <t>Redefinição de escopo e médias</t>
  </si>
  <si>
    <t>A3 - Contendo , objetivo do Projeto , histórico do projeto, lead time do processo inteiro(Pareto)</t>
  </si>
  <si>
    <t>MÉDIA SECRETARIA DE GESTÃO DE SERVIÇOS</t>
  </si>
  <si>
    <t>Média de Coordenadoria de Segurança e Transportes</t>
  </si>
  <si>
    <t>ÁREA</t>
  </si>
  <si>
    <t>Média para Coordenadoria de Segurança , Transporte e Apoio Administrativo</t>
  </si>
  <si>
    <t>Média Geral</t>
  </si>
  <si>
    <t>Média para Secretaria de Gestão de Serviços e Coordenadoria de Infraestrutura Predial</t>
  </si>
  <si>
    <t>ÁREA RESPONSÁVEL</t>
  </si>
  <si>
    <t>Secretaria de Gestão de Serviços</t>
  </si>
  <si>
    <t>Coordenadoria de InfraEstrutura Predial</t>
  </si>
  <si>
    <t>Coordenadoria de Segurança , Transporte e Apoio Administrativo</t>
  </si>
  <si>
    <r>
      <t xml:space="preserve"> - Conferir todos os SOMATORIOS de DIAS de TODOS os Setores Relevantes. (Através da Planilha de Banco de Dados)
- Fazer um paralelo lado a lado mostrando os valores da planilha antiga e do calculo novo(Banco de dados) [DIAS EM DECIMAIS e tambem SOMATORIO DE HORAS]
</t>
    </r>
    <r>
      <rPr>
        <b/>
        <sz val="11"/>
        <color theme="1"/>
        <rFont val="Calibri"/>
        <family val="2"/>
        <scheme val="minor"/>
      </rPr>
      <t>PROBLEMAS:</t>
    </r>
    <r>
      <rPr>
        <sz val="11"/>
        <color theme="1"/>
        <rFont val="Calibri"/>
        <family val="2"/>
        <scheme val="minor"/>
      </rPr>
      <t xml:space="preserve">
- Setores relevantes Duplicados no BD - Descobrir o porque.
- Porque a média está com uma disparidade tao grande.
(Ex. 
CIP na xls antiga  = 14 dias
CIP na xls nova(BD)= 4,63
)</t>
    </r>
  </si>
  <si>
    <t>Ruhan, Ivis e André</t>
  </si>
  <si>
    <t>*Resolvido problemas de duplicados na planilha de Banco de Dados    
*Descoberta a razão da diferença nas médias( Motivo  Média por PAD e não por  total ocorrência)</t>
  </si>
  <si>
    <t xml:space="preserve">  Apresentação dos novos valores em horas para os PADs para o grupo;
-          Na apresentação alterar de secretaria para coordenadoria nos quadros que tem as medias divididas pela meta;
-          Foi decidido aplicar a meta de 15%;
-          Foi decidido que iremos usar o quadro da direita que utiliza os dias em forma fracionada;
-          Silmara precisa enviar mais PADs de sua coordenadoria;
-          Iva deve fazer o levantamento de valores para os PADs para sabermos o ganho financeiro da redução da media de dias;
-          Entrega do Define dia 30/03;</t>
  </si>
  <si>
    <t>Silmara, Eva, Alceu, Julian, Yuri, Pedro,Ivanilda, Flavio,Ruhan, Ivis, André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</si>
</sst>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\-mm\-yy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FF"/>
      <name val="Verdana"/>
      <family val="2"/>
    </font>
    <font>
      <sz val="12.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55">
    <xf numFmtId="0" fontId="0" fillId="0" borderId="0" xfId="0"/>
    <xf numFmtId="0" fontId="0" fillId="0" borderId="4" xfId="0" applyBorder="1"/>
    <xf numFmtId="0" fontId="0" fillId="2" borderId="4" xfId="0" applyFill="1" applyBorder="1"/>
    <xf numFmtId="14" fontId="0" fillId="0" borderId="4" xfId="0" applyNumberFormat="1" applyBorder="1"/>
    <xf numFmtId="0" fontId="0" fillId="0" borderId="4" xfId="0" applyBorder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164" fontId="0" fillId="0" borderId="4" xfId="0" applyNumberFormat="1" applyBorder="1"/>
    <xf numFmtId="14" fontId="0" fillId="0" borderId="0" xfId="0" applyNumberFormat="1" applyFill="1" applyBorder="1"/>
    <xf numFmtId="1" fontId="0" fillId="0" borderId="4" xfId="0" applyNumberFormat="1" applyBorder="1"/>
    <xf numFmtId="0" fontId="0" fillId="0" borderId="0" xfId="0" applyBorder="1"/>
    <xf numFmtId="0" fontId="4" fillId="3" borderId="7" xfId="1" applyFont="1" applyFill="1" applyBorder="1" applyAlignment="1">
      <alignment horizontal="center" vertical="center" wrapText="1"/>
    </xf>
    <xf numFmtId="165" fontId="4" fillId="3" borderId="8" xfId="1" applyNumberFormat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vertical="top"/>
    </xf>
    <xf numFmtId="0" fontId="5" fillId="3" borderId="14" xfId="0" applyFont="1" applyFill="1" applyBorder="1" applyAlignment="1">
      <alignment vertical="top"/>
    </xf>
    <xf numFmtId="165" fontId="5" fillId="3" borderId="15" xfId="0" applyNumberFormat="1" applyFont="1" applyFill="1" applyBorder="1" applyAlignment="1">
      <alignment horizontal="center" vertical="center" wrapText="1"/>
    </xf>
    <xf numFmtId="165" fontId="5" fillId="3" borderId="17" xfId="0" applyNumberFormat="1" applyFont="1" applyFill="1" applyBorder="1" applyAlignment="1">
      <alignment horizontal="center" vertical="center" wrapText="1"/>
    </xf>
    <xf numFmtId="165" fontId="5" fillId="3" borderId="16" xfId="0" applyNumberFormat="1" applyFont="1" applyFill="1" applyBorder="1" applyAlignment="1">
      <alignment horizontal="center" vertical="center" wrapText="1"/>
    </xf>
    <xf numFmtId="17" fontId="5" fillId="3" borderId="15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165" fontId="0" fillId="0" borderId="10" xfId="0" applyNumberForma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0" fillId="0" borderId="18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19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165" fontId="0" fillId="0" borderId="15" xfId="0" applyNumberFormat="1" applyBorder="1" applyAlignment="1">
      <alignment horizontal="center" vertical="center" wrapText="1"/>
    </xf>
    <xf numFmtId="165" fontId="0" fillId="0" borderId="17" xfId="0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vertical="center" wrapText="1"/>
    </xf>
    <xf numFmtId="165" fontId="5" fillId="0" borderId="20" xfId="0" applyNumberFormat="1" applyFont="1" applyFill="1" applyBorder="1" applyAlignment="1">
      <alignment horizontal="center" vertical="center"/>
    </xf>
    <xf numFmtId="165" fontId="5" fillId="0" borderId="22" xfId="0" applyNumberFormat="1" applyFont="1" applyFill="1" applyBorder="1" applyAlignment="1">
      <alignment horizontal="center" vertical="center"/>
    </xf>
    <xf numFmtId="165" fontId="5" fillId="0" borderId="21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0" borderId="0" xfId="0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6" fillId="0" borderId="4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0" fillId="5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/>
    <xf numFmtId="0" fontId="7" fillId="0" borderId="4" xfId="0" applyFont="1" applyBorder="1"/>
    <xf numFmtId="0" fontId="0" fillId="4" borderId="4" xfId="0" applyFill="1" applyBorder="1" applyAlignment="1">
      <alignment wrapText="1"/>
    </xf>
    <xf numFmtId="14" fontId="0" fillId="4" borderId="4" xfId="0" applyNumberFormat="1" applyFill="1" applyBorder="1"/>
    <xf numFmtId="1" fontId="0" fillId="4" borderId="4" xfId="0" applyNumberFormat="1" applyFill="1" applyBorder="1"/>
    <xf numFmtId="0" fontId="0" fillId="0" borderId="0" xfId="0" applyFill="1"/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7" fillId="4" borderId="4" xfId="0" applyFont="1" applyFill="1" applyBorder="1"/>
    <xf numFmtId="0" fontId="6" fillId="0" borderId="17" xfId="0" applyFont="1" applyBorder="1" applyAlignment="1">
      <alignment wrapText="1"/>
    </xf>
    <xf numFmtId="0" fontId="8" fillId="0" borderId="4" xfId="0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66" fontId="0" fillId="0" borderId="4" xfId="0" applyNumberFormat="1" applyBorder="1"/>
    <xf numFmtId="0" fontId="10" fillId="0" borderId="4" xfId="0" applyFont="1" applyBorder="1"/>
    <xf numFmtId="14" fontId="10" fillId="0" borderId="4" xfId="0" applyNumberFormat="1" applyFont="1" applyBorder="1"/>
    <xf numFmtId="1" fontId="10" fillId="0" borderId="4" xfId="0" applyNumberFormat="1" applyFont="1" applyBorder="1"/>
    <xf numFmtId="0" fontId="10" fillId="9" borderId="4" xfId="0" applyFont="1" applyFill="1" applyBorder="1"/>
    <xf numFmtId="14" fontId="10" fillId="9" borderId="4" xfId="0" applyNumberFormat="1" applyFont="1" applyFill="1" applyBorder="1"/>
    <xf numFmtId="1" fontId="10" fillId="9" borderId="4" xfId="0" applyNumberFormat="1" applyFont="1" applyFill="1" applyBorder="1"/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165" fontId="0" fillId="0" borderId="27" xfId="0" applyNumberFormat="1" applyBorder="1" applyAlignment="1">
      <alignment horizontal="center" vertical="center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29" xfId="0" applyNumberFormat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/>
    </xf>
    <xf numFmtId="17" fontId="5" fillId="10" borderId="15" xfId="0" applyNumberFormat="1" applyFont="1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4" xfId="0" applyNumberFormat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1" fillId="2" borderId="0" xfId="0" applyFont="1" applyFill="1" applyBorder="1" applyAlignment="1" applyProtection="1">
      <alignment wrapText="1"/>
      <protection locked="0"/>
    </xf>
    <xf numFmtId="0" fontId="7" fillId="0" borderId="4" xfId="0" applyFont="1" applyBorder="1" applyProtection="1">
      <protection locked="0"/>
    </xf>
    <xf numFmtId="1" fontId="0" fillId="0" borderId="4" xfId="0" applyNumberFormat="1" applyBorder="1" applyProtection="1">
      <protection locked="0"/>
    </xf>
    <xf numFmtId="1" fontId="0" fillId="0" borderId="0" xfId="0" applyNumberFormat="1" applyProtection="1">
      <protection locked="0"/>
    </xf>
    <xf numFmtId="2" fontId="0" fillId="0" borderId="5" xfId="0" applyNumberFormat="1" applyBorder="1" applyProtection="1">
      <protection locked="0"/>
    </xf>
    <xf numFmtId="9" fontId="0" fillId="0" borderId="4" xfId="0" applyNumberFormat="1" applyBorder="1" applyProtection="1">
      <protection locked="0"/>
    </xf>
    <xf numFmtId="2" fontId="0" fillId="0" borderId="0" xfId="0" applyNumberFormat="1" applyBorder="1" applyProtection="1">
      <protection locked="0"/>
    </xf>
    <xf numFmtId="9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7" borderId="5" xfId="0" applyFill="1" applyBorder="1" applyAlignment="1" applyProtection="1">
      <protection locked="0"/>
    </xf>
    <xf numFmtId="0" fontId="0" fillId="7" borderId="25" xfId="0" applyFill="1" applyBorder="1" applyAlignment="1" applyProtection="1">
      <protection locked="0"/>
    </xf>
    <xf numFmtId="164" fontId="0" fillId="0" borderId="4" xfId="0" applyNumberFormat="1" applyBorder="1" applyProtection="1">
      <protection locked="0"/>
    </xf>
    <xf numFmtId="0" fontId="0" fillId="0" borderId="4" xfId="0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0" fillId="8" borderId="4" xfId="0" applyFill="1" applyBorder="1" applyProtection="1">
      <protection locked="0"/>
    </xf>
    <xf numFmtId="14" fontId="0" fillId="8" borderId="4" xfId="0" applyNumberFormat="1" applyFill="1" applyBorder="1" applyProtection="1">
      <protection locked="0"/>
    </xf>
    <xf numFmtId="1" fontId="0" fillId="8" borderId="4" xfId="0" applyNumberFormat="1" applyFill="1" applyBorder="1" applyProtection="1">
      <protection locked="0"/>
    </xf>
    <xf numFmtId="0" fontId="0" fillId="8" borderId="4" xfId="0" applyFill="1" applyBorder="1" applyAlignment="1" applyProtection="1">
      <alignment wrapText="1"/>
      <protection locked="0"/>
    </xf>
    <xf numFmtId="0" fontId="7" fillId="0" borderId="24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0" applyFont="1"/>
    <xf numFmtId="14" fontId="0" fillId="5" borderId="4" xfId="0" applyNumberFormat="1" applyFill="1" applyBorder="1" applyProtection="1">
      <protection locked="0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/>
      <protection locked="0"/>
    </xf>
    <xf numFmtId="0" fontId="0" fillId="7" borderId="5" xfId="0" applyFill="1" applyBorder="1" applyAlignment="1" applyProtection="1">
      <alignment horizontal="center"/>
      <protection locked="0"/>
    </xf>
    <xf numFmtId="0" fontId="0" fillId="7" borderId="25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6" borderId="2" xfId="0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12" xfId="0" applyNumberFormat="1" applyFont="1" applyFill="1" applyBorder="1" applyAlignment="1">
      <alignment horizontal="center" vertical="center"/>
    </xf>
    <xf numFmtId="165" fontId="5" fillId="3" borderId="11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Graficos!$D$47</c:f>
              <c:strCache>
                <c:ptCount val="1"/>
                <c:pt idx="0">
                  <c:v>Tempo TOTAL (Dias) =Lead Time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Graficos!$A$48:$A$76</c:f>
              <c:strCache>
                <c:ptCount val="29"/>
                <c:pt idx="0">
                  <c:v>Serviços Combustível</c:v>
                </c:pt>
                <c:pt idx="1">
                  <c:v>Alarme-Monitoramento</c:v>
                </c:pt>
                <c:pt idx="2">
                  <c:v>Alarme-Monitoramento</c:v>
                </c:pt>
                <c:pt idx="3">
                  <c:v>Alarme-Monitoramento</c:v>
                </c:pt>
                <c:pt idx="4">
                  <c:v>Alarme-Monitoramento</c:v>
                </c:pt>
                <c:pt idx="5">
                  <c:v>Alarme-Monitoramento</c:v>
                </c:pt>
                <c:pt idx="6">
                  <c:v>Alarme-Monitoramento</c:v>
                </c:pt>
                <c:pt idx="7">
                  <c:v>Serviços de Manutenção</c:v>
                </c:pt>
                <c:pt idx="8">
                  <c:v>Serviços de Mão de Obra</c:v>
                </c:pt>
                <c:pt idx="9">
                  <c:v>Serviço de Manutenção</c:v>
                </c:pt>
                <c:pt idx="10">
                  <c:v>Serviço de Manutenção</c:v>
                </c:pt>
                <c:pt idx="11">
                  <c:v>Aquisição Bens de Consumo</c:v>
                </c:pt>
                <c:pt idx="12">
                  <c:v>Serviços de Mão de Obra</c:v>
                </c:pt>
                <c:pt idx="13">
                  <c:v>Serviços de Mão de Obra</c:v>
                </c:pt>
                <c:pt idx="14">
                  <c:v>Aquisição de Software</c:v>
                </c:pt>
                <c:pt idx="15">
                  <c:v>Serviços de Manutenção</c:v>
                </c:pt>
                <c:pt idx="16">
                  <c:v>Serviços de Manutenção</c:v>
                </c:pt>
                <c:pt idx="17">
                  <c:v>Serviços de Manutenção</c:v>
                </c:pt>
                <c:pt idx="18">
                  <c:v>Serviços de Manutenção</c:v>
                </c:pt>
                <c:pt idx="19">
                  <c:v>Serviços de Manutenção Reformas</c:v>
                </c:pt>
                <c:pt idx="20">
                  <c:v>Aquisição de Bens de Consumo -Mat Hidraulicos e Eletricos</c:v>
                </c:pt>
                <c:pt idx="21">
                  <c:v>Aquisição de Bens de Consumo Placas Indicaticas</c:v>
                </c:pt>
                <c:pt idx="22">
                  <c:v>Contratação Eletricista Capital</c:v>
                </c:pt>
                <c:pt idx="23">
                  <c:v>Contratação Manutenção Predial</c:v>
                </c:pt>
                <c:pt idx="24">
                  <c:v>Aquisição de Bens de Consumo -Mat Hidraulicos e Eletricos</c:v>
                </c:pt>
                <c:pt idx="25">
                  <c:v>Contratação Serviço de Manutenção Predial Detização e Controle de Pragas</c:v>
                </c:pt>
                <c:pt idx="26">
                  <c:v>Contratação de  Serviço de Reformas</c:v>
                </c:pt>
                <c:pt idx="27">
                  <c:v>Contratação de  Serviço de Manutenção Predial - DIVISÓRIAS</c:v>
                </c:pt>
                <c:pt idx="28">
                  <c:v>Serviços de Engenharia</c:v>
                </c:pt>
              </c:strCache>
            </c:strRef>
          </c:cat>
          <c:val>
            <c:numRef>
              <c:f>Graficos!$D$48:$D$76</c:f>
              <c:numCache>
                <c:formatCode>0</c:formatCode>
                <c:ptCount val="29"/>
                <c:pt idx="0">
                  <c:v>134</c:v>
                </c:pt>
                <c:pt idx="1">
                  <c:v>101</c:v>
                </c:pt>
                <c:pt idx="2">
                  <c:v>78</c:v>
                </c:pt>
                <c:pt idx="3">
                  <c:v>61</c:v>
                </c:pt>
                <c:pt idx="4">
                  <c:v>218</c:v>
                </c:pt>
                <c:pt idx="5">
                  <c:v>222</c:v>
                </c:pt>
                <c:pt idx="6">
                  <c:v>111</c:v>
                </c:pt>
                <c:pt idx="7">
                  <c:v>91</c:v>
                </c:pt>
                <c:pt idx="8">
                  <c:v>465</c:v>
                </c:pt>
                <c:pt idx="9">
                  <c:v>642</c:v>
                </c:pt>
                <c:pt idx="10">
                  <c:v>225</c:v>
                </c:pt>
                <c:pt idx="11">
                  <c:v>138</c:v>
                </c:pt>
                <c:pt idx="12">
                  <c:v>228</c:v>
                </c:pt>
                <c:pt idx="13">
                  <c:v>230</c:v>
                </c:pt>
                <c:pt idx="14">
                  <c:v>397</c:v>
                </c:pt>
                <c:pt idx="15">
                  <c:v>34</c:v>
                </c:pt>
                <c:pt idx="16">
                  <c:v>92</c:v>
                </c:pt>
                <c:pt idx="17">
                  <c:v>62</c:v>
                </c:pt>
                <c:pt idx="18">
                  <c:v>59</c:v>
                </c:pt>
                <c:pt idx="19">
                  <c:v>90</c:v>
                </c:pt>
                <c:pt idx="20">
                  <c:v>80</c:v>
                </c:pt>
                <c:pt idx="21">
                  <c:v>276</c:v>
                </c:pt>
                <c:pt idx="22">
                  <c:v>139</c:v>
                </c:pt>
                <c:pt idx="23">
                  <c:v>84</c:v>
                </c:pt>
                <c:pt idx="24">
                  <c:v>110</c:v>
                </c:pt>
                <c:pt idx="25">
                  <c:v>147</c:v>
                </c:pt>
                <c:pt idx="26">
                  <c:v>250</c:v>
                </c:pt>
                <c:pt idx="27">
                  <c:v>93</c:v>
                </c:pt>
                <c:pt idx="28">
                  <c:v>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07968"/>
        <c:axId val="199298432"/>
      </c:barChart>
      <c:catAx>
        <c:axId val="19950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99298432"/>
        <c:crosses val="autoZero"/>
        <c:auto val="1"/>
        <c:lblAlgn val="ctr"/>
        <c:lblOffset val="100"/>
        <c:noMultiLvlLbl val="0"/>
      </c:catAx>
      <c:valAx>
        <c:axId val="1992984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9507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GERAL</a:t>
            </a:r>
            <a:r>
              <a:rPr lang="en-US" baseline="0"/>
              <a:t> DE LEAD TIME EM DIAS POR  SECRETARIA/COORDENADORIA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Graficos!$E$2</c:f>
              <c:strCache>
                <c:ptCount val="1"/>
                <c:pt idx="0">
                  <c:v>MÉDIA GERAL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Graficos!$D$3:$D$4</c:f>
              <c:strCache>
                <c:ptCount val="2"/>
                <c:pt idx="0">
                  <c:v>Média para Coordenadoria de Segurança , Transporte e Apoio Administrativo</c:v>
                </c:pt>
                <c:pt idx="1">
                  <c:v>Média para Secretaria de Gestão de Serviços e Coordenadoria de Infraestrutura Predial</c:v>
                </c:pt>
              </c:strCache>
            </c:strRef>
          </c:cat>
          <c:val>
            <c:numRef>
              <c:f>Graficos!$E$3:$E$4</c:f>
              <c:numCache>
                <c:formatCode>General</c:formatCode>
                <c:ptCount val="2"/>
                <c:pt idx="0">
                  <c:v>165</c:v>
                </c:pt>
                <c:pt idx="1">
                  <c:v>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99509504"/>
        <c:axId val="199300160"/>
      </c:barChart>
      <c:catAx>
        <c:axId val="199509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9300160"/>
        <c:crosses val="autoZero"/>
        <c:auto val="1"/>
        <c:lblAlgn val="ctr"/>
        <c:lblOffset val="100"/>
        <c:noMultiLvlLbl val="0"/>
      </c:catAx>
      <c:valAx>
        <c:axId val="1993001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950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181841</xdr:colOff>
      <xdr:row>13</xdr:row>
      <xdr:rowOff>170635</xdr:rowOff>
    </xdr:from>
    <xdr:to>
      <xdr:col>1</xdr:col>
      <xdr:colOff>2782166</xdr:colOff>
      <xdr:row>33</xdr:row>
      <xdr:rowOff>8710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841" y="3218635"/>
          <a:ext cx="5491443" cy="3659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78</xdr:row>
      <xdr:rowOff>155863</xdr:rowOff>
    </xdr:from>
    <xdr:to>
      <xdr:col>16</xdr:col>
      <xdr:colOff>251114</xdr:colOff>
      <xdr:row>108</xdr:row>
      <xdr:rowOff>2407226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425823</xdr:colOff>
      <xdr:row>1</xdr:row>
      <xdr:rowOff>634252</xdr:rowOff>
    </xdr:from>
    <xdr:to>
      <xdr:col>15</xdr:col>
      <xdr:colOff>280146</xdr:colOff>
      <xdr:row>19</xdr:row>
      <xdr:rowOff>123265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6</xdr:col>
      <xdr:colOff>152400</xdr:colOff>
      <xdr:row>2</xdr:row>
      <xdr:rowOff>57150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4924425" y="523875"/>
          <a:ext cx="161925" cy="57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2</xdr:row>
      <xdr:rowOff>95250</xdr:rowOff>
    </xdr:from>
    <xdr:to>
      <xdr:col>6</xdr:col>
      <xdr:colOff>133350</xdr:colOff>
      <xdr:row>2</xdr:row>
      <xdr:rowOff>142875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4943475" y="619125"/>
          <a:ext cx="123825" cy="4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325406</xdr:colOff>
      <xdr:row>3</xdr:row>
      <xdr:rowOff>28577</xdr:rowOff>
    </xdr:from>
    <xdr:to>
      <xdr:col>9</xdr:col>
      <xdr:colOff>588996</xdr:colOff>
      <xdr:row>3</xdr:row>
      <xdr:rowOff>76201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5259356" y="752477"/>
          <a:ext cx="209239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352425</xdr:colOff>
      <xdr:row>13</xdr:row>
      <xdr:rowOff>190500</xdr:rowOff>
    </xdr:from>
    <xdr:to>
      <xdr:col>14</xdr:col>
      <xdr:colOff>28575</xdr:colOff>
      <xdr:row>13</xdr:row>
      <xdr:rowOff>295275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8334375" y="2752725"/>
          <a:ext cx="15049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180975</xdr:colOff>
      <xdr:row>0</xdr:row>
      <xdr:rowOff>38100</xdr:rowOff>
    </xdr:from>
    <xdr:to>
      <xdr:col>9</xdr:col>
      <xdr:colOff>333375</xdr:colOff>
      <xdr:row>0</xdr:row>
      <xdr:rowOff>133350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6943725" y="38100"/>
          <a:ext cx="1524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9525</xdr:colOff>
      <xdr:row>0</xdr:row>
      <xdr:rowOff>38100</xdr:rowOff>
    </xdr:from>
    <xdr:to>
      <xdr:col>11</xdr:col>
      <xdr:colOff>161925</xdr:colOff>
      <xdr:row>0</xdr:row>
      <xdr:rowOff>142875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7991475" y="38100"/>
          <a:ext cx="152400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338149</xdr:colOff>
      <xdr:row>3</xdr:row>
      <xdr:rowOff>95249</xdr:rowOff>
    </xdr:from>
    <xdr:to>
      <xdr:col>8</xdr:col>
      <xdr:colOff>451598</xdr:colOff>
      <xdr:row>3</xdr:row>
      <xdr:rowOff>151572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272099" y="819149"/>
          <a:ext cx="1332649" cy="563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</xdr:colOff>
      <xdr:row>4</xdr:row>
      <xdr:rowOff>38102</xdr:rowOff>
    </xdr:from>
    <xdr:to>
      <xdr:col>11</xdr:col>
      <xdr:colOff>571501</xdr:colOff>
      <xdr:row>4</xdr:row>
      <xdr:rowOff>85726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7372351" y="962027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19051</xdr:colOff>
      <xdr:row>5</xdr:row>
      <xdr:rowOff>19052</xdr:rowOff>
    </xdr:from>
    <xdr:to>
      <xdr:col>13</xdr:col>
      <xdr:colOff>590551</xdr:colOff>
      <xdr:row>5</xdr:row>
      <xdr:rowOff>66676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8610601" y="1143002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544340</xdr:colOff>
      <xdr:row>6</xdr:row>
      <xdr:rowOff>19052</xdr:rowOff>
    </xdr:from>
    <xdr:to>
      <xdr:col>18</xdr:col>
      <xdr:colOff>8113</xdr:colOff>
      <xdr:row>6</xdr:row>
      <xdr:rowOff>66676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>
          <a:off x="10355090" y="1304927"/>
          <a:ext cx="1902173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47626</xdr:colOff>
      <xdr:row>7</xdr:row>
      <xdr:rowOff>23185</xdr:rowOff>
    </xdr:from>
    <xdr:to>
      <xdr:col>20</xdr:col>
      <xdr:colOff>9526</xdr:colOff>
      <xdr:row>7</xdr:row>
      <xdr:rowOff>62544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12296776" y="1499560"/>
          <a:ext cx="1181100" cy="393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showGridLines="0" zoomScale="70" zoomScaleNormal="70" workbookViewId="0">
      <pane ySplit="3" topLeftCell="A7" activePane="bottomLeft" state="frozen"/>
      <selection pane="bottomLeft" activeCell="H4" sqref="H4"/>
    </sheetView>
  </sheetViews>
  <sheetFormatPr defaultColWidth="9.125" defaultRowHeight="15" x14ac:dyDescent="0.25"/>
  <cols>
    <col min="1" max="1" width="18.25" style="99" customWidth="1"/>
    <col min="2" max="2" width="31" style="99" customWidth="1"/>
    <col min="3" max="3" width="29.875" style="99" customWidth="1"/>
    <col min="4" max="4" width="59.125" style="99" customWidth="1"/>
    <col min="5" max="5" width="53.125" style="99" customWidth="1"/>
    <col min="6" max="6" width="15" style="99" customWidth="1"/>
    <col min="7" max="7" width="15.125" style="99" customWidth="1"/>
    <col min="8" max="8" width="25.375" style="99" bestFit="1" customWidth="1"/>
    <col min="9" max="9" width="14" style="99" customWidth="1"/>
    <col min="10" max="10" width="2.875" style="99" customWidth="1"/>
    <col min="11" max="11" width="15.625" style="99" bestFit="1" customWidth="1"/>
    <col min="12" max="12" width="16.125" style="99" bestFit="1" customWidth="1"/>
    <col min="13" max="13" width="14.375" style="99" bestFit="1" customWidth="1"/>
    <col min="14" max="16384" width="9.125" style="99"/>
  </cols>
  <sheetData>
    <row r="1" spans="1:13" ht="66" customHeight="1" x14ac:dyDescent="0.25">
      <c r="A1" s="131" t="s">
        <v>8</v>
      </c>
      <c r="B1" s="131"/>
      <c r="C1" s="131"/>
      <c r="D1" s="131"/>
      <c r="E1" s="95" t="s">
        <v>9</v>
      </c>
      <c r="F1" s="96" t="s">
        <v>10</v>
      </c>
      <c r="G1" s="97">
        <f ca="1">TODAY()</f>
        <v>42809</v>
      </c>
      <c r="H1" s="98" t="s">
        <v>11</v>
      </c>
    </row>
    <row r="2" spans="1:13" ht="8.25" customHeight="1" thickBot="1" x14ac:dyDescent="0.3"/>
    <row r="3" spans="1:13" ht="60" x14ac:dyDescent="0.25">
      <c r="A3" s="100" t="s">
        <v>63</v>
      </c>
      <c r="B3" s="100" t="s">
        <v>187</v>
      </c>
      <c r="C3" s="100" t="s">
        <v>112</v>
      </c>
      <c r="D3" s="101" t="s">
        <v>0</v>
      </c>
      <c r="E3" s="102" t="s">
        <v>1</v>
      </c>
      <c r="F3" s="102" t="s">
        <v>2</v>
      </c>
      <c r="G3" s="102" t="s">
        <v>3</v>
      </c>
      <c r="H3" s="103" t="s">
        <v>4</v>
      </c>
      <c r="K3" s="104" t="s">
        <v>5</v>
      </c>
      <c r="L3" s="105" t="s">
        <v>6</v>
      </c>
      <c r="M3" s="106" t="s">
        <v>7</v>
      </c>
    </row>
    <row r="4" spans="1:13" ht="75" x14ac:dyDescent="0.25">
      <c r="A4" s="107" t="s">
        <v>74</v>
      </c>
      <c r="B4" s="107" t="s">
        <v>190</v>
      </c>
      <c r="C4" s="107" t="s">
        <v>111</v>
      </c>
      <c r="D4" s="96" t="s">
        <v>78</v>
      </c>
      <c r="E4" s="98" t="s">
        <v>75</v>
      </c>
      <c r="F4" s="128">
        <v>42311</v>
      </c>
      <c r="G4" s="128">
        <v>42446</v>
      </c>
      <c r="H4" s="108">
        <f t="shared" ref="H4:H14" si="0">DAYS360(F4,G4)</f>
        <v>134</v>
      </c>
      <c r="I4" s="109">
        <v>167</v>
      </c>
      <c r="K4" s="110">
        <f>AVERAGE(H13,H34)</f>
        <v>87.474999999999994</v>
      </c>
      <c r="L4" s="111">
        <v>0.15</v>
      </c>
      <c r="M4" s="96">
        <f>K4-(K4*L4)</f>
        <v>74.353749999999991</v>
      </c>
    </row>
    <row r="5" spans="1:13" x14ac:dyDescent="0.25">
      <c r="A5" s="107" t="s">
        <v>126</v>
      </c>
      <c r="B5" s="107" t="s">
        <v>190</v>
      </c>
      <c r="C5" s="107" t="s">
        <v>127</v>
      </c>
      <c r="D5" s="96" t="s">
        <v>128</v>
      </c>
      <c r="E5" s="98" t="s">
        <v>130</v>
      </c>
      <c r="F5" s="128">
        <v>42118</v>
      </c>
      <c r="G5" s="128">
        <v>42221</v>
      </c>
      <c r="H5" s="108">
        <f t="shared" si="0"/>
        <v>101</v>
      </c>
      <c r="K5" s="112"/>
      <c r="L5" s="113"/>
      <c r="M5" s="114"/>
    </row>
    <row r="6" spans="1:13" x14ac:dyDescent="0.25">
      <c r="A6" s="107" t="s">
        <v>129</v>
      </c>
      <c r="B6" s="107" t="s">
        <v>190</v>
      </c>
      <c r="C6" s="107" t="s">
        <v>127</v>
      </c>
      <c r="D6" s="96" t="s">
        <v>128</v>
      </c>
      <c r="E6" s="98" t="s">
        <v>130</v>
      </c>
      <c r="F6" s="128">
        <v>42263</v>
      </c>
      <c r="G6" s="128">
        <v>42342</v>
      </c>
      <c r="H6" s="108">
        <f t="shared" si="0"/>
        <v>78</v>
      </c>
      <c r="K6" s="112"/>
      <c r="L6" s="113"/>
      <c r="M6" s="114"/>
    </row>
    <row r="7" spans="1:13" x14ac:dyDescent="0.25">
      <c r="A7" s="107" t="s">
        <v>131</v>
      </c>
      <c r="B7" s="107" t="s">
        <v>190</v>
      </c>
      <c r="C7" s="107" t="s">
        <v>127</v>
      </c>
      <c r="D7" s="96" t="s">
        <v>128</v>
      </c>
      <c r="E7" s="98" t="s">
        <v>130</v>
      </c>
      <c r="F7" s="128">
        <v>42633</v>
      </c>
      <c r="G7" s="128">
        <v>42695</v>
      </c>
      <c r="H7" s="108">
        <f t="shared" si="0"/>
        <v>61</v>
      </c>
      <c r="K7" s="112"/>
      <c r="L7" s="113"/>
      <c r="M7" s="114"/>
    </row>
    <row r="8" spans="1:13" x14ac:dyDescent="0.25">
      <c r="A8" s="107" t="s">
        <v>132</v>
      </c>
      <c r="B8" s="107" t="s">
        <v>190</v>
      </c>
      <c r="C8" s="107" t="s">
        <v>127</v>
      </c>
      <c r="D8" s="96" t="s">
        <v>128</v>
      </c>
      <c r="E8" s="98" t="s">
        <v>130</v>
      </c>
      <c r="F8" s="128">
        <v>42422</v>
      </c>
      <c r="G8" s="128">
        <v>42643</v>
      </c>
      <c r="H8" s="108">
        <f t="shared" si="0"/>
        <v>218</v>
      </c>
      <c r="K8" s="112"/>
      <c r="L8" s="113"/>
      <c r="M8" s="114"/>
    </row>
    <row r="9" spans="1:13" x14ac:dyDescent="0.25">
      <c r="A9" s="107" t="s">
        <v>133</v>
      </c>
      <c r="B9" s="107" t="s">
        <v>190</v>
      </c>
      <c r="C9" s="107" t="s">
        <v>127</v>
      </c>
      <c r="D9" s="96" t="s">
        <v>128</v>
      </c>
      <c r="E9" s="98" t="s">
        <v>130</v>
      </c>
      <c r="F9" s="128">
        <v>41955</v>
      </c>
      <c r="G9" s="128">
        <v>42179</v>
      </c>
      <c r="H9" s="108">
        <f t="shared" si="0"/>
        <v>222</v>
      </c>
      <c r="L9" s="115"/>
    </row>
    <row r="10" spans="1:13" x14ac:dyDescent="0.25">
      <c r="A10" s="107" t="s">
        <v>134</v>
      </c>
      <c r="B10" s="107" t="s">
        <v>190</v>
      </c>
      <c r="C10" s="107" t="s">
        <v>127</v>
      </c>
      <c r="D10" s="96" t="s">
        <v>128</v>
      </c>
      <c r="E10" s="98" t="s">
        <v>130</v>
      </c>
      <c r="F10" s="128">
        <v>41738</v>
      </c>
      <c r="G10" s="128">
        <v>41850</v>
      </c>
      <c r="H10" s="108">
        <f t="shared" si="0"/>
        <v>111</v>
      </c>
    </row>
    <row r="11" spans="1:13" x14ac:dyDescent="0.25">
      <c r="A11" s="107" t="s">
        <v>80</v>
      </c>
      <c r="B11" s="107" t="s">
        <v>190</v>
      </c>
      <c r="C11" s="107" t="s">
        <v>111</v>
      </c>
      <c r="D11" s="96" t="s">
        <v>77</v>
      </c>
      <c r="E11" s="96" t="s">
        <v>81</v>
      </c>
      <c r="F11" s="128">
        <v>41337</v>
      </c>
      <c r="G11" s="128">
        <v>41430</v>
      </c>
      <c r="H11" s="108">
        <f t="shared" si="0"/>
        <v>91</v>
      </c>
    </row>
    <row r="12" spans="1:13" ht="30" x14ac:dyDescent="0.25">
      <c r="A12" s="107" t="s">
        <v>82</v>
      </c>
      <c r="B12" s="107" t="s">
        <v>190</v>
      </c>
      <c r="C12" s="107" t="s">
        <v>111</v>
      </c>
      <c r="D12" s="96" t="s">
        <v>84</v>
      </c>
      <c r="E12" s="98" t="s">
        <v>83</v>
      </c>
      <c r="F12" s="97">
        <v>42209</v>
      </c>
      <c r="G12" s="97">
        <v>42683</v>
      </c>
      <c r="H12" s="108">
        <f t="shared" si="0"/>
        <v>465</v>
      </c>
    </row>
    <row r="13" spans="1:13" hidden="1" x14ac:dyDescent="0.25">
      <c r="A13" s="116"/>
      <c r="B13" s="107"/>
      <c r="C13" s="117"/>
      <c r="D13" s="133" t="s">
        <v>182</v>
      </c>
      <c r="E13" s="133"/>
      <c r="F13" s="133"/>
      <c r="G13" s="134"/>
      <c r="H13" s="108">
        <f t="shared" si="0"/>
        <v>0</v>
      </c>
    </row>
    <row r="14" spans="1:13" ht="30" x14ac:dyDescent="0.25">
      <c r="A14" s="107" t="s">
        <v>85</v>
      </c>
      <c r="B14" s="107" t="s">
        <v>188</v>
      </c>
      <c r="C14" s="107" t="s">
        <v>111</v>
      </c>
      <c r="D14" s="96" t="s">
        <v>86</v>
      </c>
      <c r="E14" s="98" t="str">
        <f>LOWER("CONTRATAÇÃO - SERVIÇO DE MANUTENÇÃO PREDIAL -   LIMPEZA DE VIDROS - CAPITAL/ INTERIOR")</f>
        <v>contratação - serviço de manutenção predial -   limpeza de vidros - capital/ interior</v>
      </c>
      <c r="F14" s="97">
        <v>42020</v>
      </c>
      <c r="G14" s="97">
        <v>42671</v>
      </c>
      <c r="H14" s="108">
        <f t="shared" si="0"/>
        <v>642</v>
      </c>
      <c r="I14" s="99">
        <v>689</v>
      </c>
      <c r="K14" s="109">
        <f>I14-H14</f>
        <v>47</v>
      </c>
      <c r="L14" s="99">
        <f>K14*24</f>
        <v>1128</v>
      </c>
    </row>
    <row r="15" spans="1:13" ht="30" x14ac:dyDescent="0.25">
      <c r="A15" s="107" t="s">
        <v>88</v>
      </c>
      <c r="B15" s="107" t="s">
        <v>188</v>
      </c>
      <c r="C15" s="107" t="s">
        <v>111</v>
      </c>
      <c r="D15" s="96" t="s">
        <v>86</v>
      </c>
      <c r="E15" s="98" t="s">
        <v>87</v>
      </c>
      <c r="F15" s="97">
        <v>42439</v>
      </c>
      <c r="G15" s="97">
        <v>42668</v>
      </c>
      <c r="H15" s="108">
        <f t="shared" ref="H15:H33" si="1">DAYS360(F15,G15)</f>
        <v>225</v>
      </c>
    </row>
    <row r="16" spans="1:13" ht="30" x14ac:dyDescent="0.25">
      <c r="A16" s="107" t="s">
        <v>89</v>
      </c>
      <c r="B16" s="107" t="s">
        <v>188</v>
      </c>
      <c r="C16" s="107" t="s">
        <v>111</v>
      </c>
      <c r="D16" s="96" t="s">
        <v>91</v>
      </c>
      <c r="E16" s="98" t="s">
        <v>90</v>
      </c>
      <c r="F16" s="97">
        <v>42521</v>
      </c>
      <c r="G16" s="97">
        <v>42661</v>
      </c>
      <c r="H16" s="108">
        <f t="shared" si="1"/>
        <v>138</v>
      </c>
    </row>
    <row r="17" spans="1:8" ht="30" x14ac:dyDescent="0.25">
      <c r="A17" s="107" t="s">
        <v>92</v>
      </c>
      <c r="B17" s="107" t="s">
        <v>188</v>
      </c>
      <c r="C17" s="107" t="s">
        <v>111</v>
      </c>
      <c r="D17" s="96" t="s">
        <v>84</v>
      </c>
      <c r="E17" s="98" t="s">
        <v>93</v>
      </c>
      <c r="F17" s="97">
        <v>41242</v>
      </c>
      <c r="G17" s="97">
        <v>41472</v>
      </c>
      <c r="H17" s="108">
        <f t="shared" si="1"/>
        <v>228</v>
      </c>
    </row>
    <row r="18" spans="1:8" ht="30" x14ac:dyDescent="0.25">
      <c r="A18" s="107" t="s">
        <v>94</v>
      </c>
      <c r="B18" s="107" t="s">
        <v>188</v>
      </c>
      <c r="C18" s="107" t="s">
        <v>111</v>
      </c>
      <c r="D18" s="96" t="s">
        <v>84</v>
      </c>
      <c r="E18" s="98" t="s">
        <v>95</v>
      </c>
      <c r="F18" s="97">
        <v>41698</v>
      </c>
      <c r="G18" s="97">
        <v>41932</v>
      </c>
      <c r="H18" s="108">
        <f t="shared" si="1"/>
        <v>230</v>
      </c>
    </row>
    <row r="19" spans="1:8" x14ac:dyDescent="0.25">
      <c r="A19" s="107" t="s">
        <v>96</v>
      </c>
      <c r="B19" s="107" t="s">
        <v>188</v>
      </c>
      <c r="C19" s="107" t="s">
        <v>111</v>
      </c>
      <c r="D19" s="96" t="s">
        <v>98</v>
      </c>
      <c r="E19" s="96" t="s">
        <v>97</v>
      </c>
      <c r="F19" s="97">
        <v>42277</v>
      </c>
      <c r="G19" s="97">
        <v>42681</v>
      </c>
      <c r="H19" s="108">
        <f t="shared" si="1"/>
        <v>397</v>
      </c>
    </row>
    <row r="20" spans="1:8" ht="30" x14ac:dyDescent="0.25">
      <c r="A20" s="107" t="s">
        <v>99</v>
      </c>
      <c r="B20" s="107" t="s">
        <v>188</v>
      </c>
      <c r="C20" s="107" t="s">
        <v>127</v>
      </c>
      <c r="D20" s="96" t="s">
        <v>77</v>
      </c>
      <c r="E20" s="98" t="s">
        <v>100</v>
      </c>
      <c r="F20" s="97">
        <v>42136</v>
      </c>
      <c r="G20" s="118">
        <v>42171</v>
      </c>
      <c r="H20" s="108">
        <f t="shared" si="1"/>
        <v>34</v>
      </c>
    </row>
    <row r="21" spans="1:8" x14ac:dyDescent="0.25">
      <c r="A21" s="107" t="s">
        <v>101</v>
      </c>
      <c r="B21" s="107" t="s">
        <v>188</v>
      </c>
      <c r="C21" s="107" t="s">
        <v>111</v>
      </c>
      <c r="D21" s="96" t="s">
        <v>77</v>
      </c>
      <c r="E21" s="98" t="s">
        <v>102</v>
      </c>
      <c r="F21" s="97">
        <v>41541</v>
      </c>
      <c r="G21" s="97">
        <v>41634</v>
      </c>
      <c r="H21" s="108">
        <f t="shared" si="1"/>
        <v>92</v>
      </c>
    </row>
    <row r="22" spans="1:8" x14ac:dyDescent="0.25">
      <c r="A22" s="107" t="s">
        <v>103</v>
      </c>
      <c r="B22" s="107" t="s">
        <v>188</v>
      </c>
      <c r="C22" s="107" t="s">
        <v>127</v>
      </c>
      <c r="D22" s="119" t="s">
        <v>77</v>
      </c>
      <c r="E22" s="98" t="s">
        <v>104</v>
      </c>
      <c r="F22" s="97">
        <v>41575</v>
      </c>
      <c r="G22" s="97">
        <v>41638</v>
      </c>
      <c r="H22" s="108">
        <f t="shared" si="1"/>
        <v>62</v>
      </c>
    </row>
    <row r="23" spans="1:8" x14ac:dyDescent="0.25">
      <c r="A23" s="107" t="s">
        <v>135</v>
      </c>
      <c r="B23" s="107" t="s">
        <v>188</v>
      </c>
      <c r="C23" s="107" t="s">
        <v>127</v>
      </c>
      <c r="D23" s="120" t="s">
        <v>77</v>
      </c>
      <c r="E23" s="121" t="s">
        <v>136</v>
      </c>
      <c r="F23" s="122">
        <v>42580</v>
      </c>
      <c r="G23" s="122">
        <v>42641</v>
      </c>
      <c r="H23" s="123">
        <f t="shared" si="1"/>
        <v>59</v>
      </c>
    </row>
    <row r="24" spans="1:8" ht="45" x14ac:dyDescent="0.25">
      <c r="A24" s="107" t="s">
        <v>137</v>
      </c>
      <c r="B24" s="107" t="s">
        <v>188</v>
      </c>
      <c r="C24" s="107" t="s">
        <v>127</v>
      </c>
      <c r="D24" s="121" t="s">
        <v>139</v>
      </c>
      <c r="E24" s="124" t="s">
        <v>138</v>
      </c>
      <c r="F24" s="122">
        <v>42612</v>
      </c>
      <c r="G24" s="122">
        <v>42704</v>
      </c>
      <c r="H24" s="123">
        <f t="shared" si="1"/>
        <v>90</v>
      </c>
    </row>
    <row r="25" spans="1:8" ht="45" x14ac:dyDescent="0.25">
      <c r="A25" s="107" t="s">
        <v>140</v>
      </c>
      <c r="B25" s="107" t="s">
        <v>188</v>
      </c>
      <c r="C25" s="107" t="s">
        <v>141</v>
      </c>
      <c r="D25" s="121" t="s">
        <v>142</v>
      </c>
      <c r="E25" s="124" t="s">
        <v>143</v>
      </c>
      <c r="F25" s="122">
        <v>42068</v>
      </c>
      <c r="G25" s="122">
        <v>42149</v>
      </c>
      <c r="H25" s="123">
        <f t="shared" si="1"/>
        <v>80</v>
      </c>
    </row>
    <row r="26" spans="1:8" ht="30" x14ac:dyDescent="0.25">
      <c r="A26" s="107" t="s">
        <v>144</v>
      </c>
      <c r="B26" s="107" t="s">
        <v>188</v>
      </c>
      <c r="C26" s="107" t="s">
        <v>141</v>
      </c>
      <c r="D26" s="121" t="s">
        <v>145</v>
      </c>
      <c r="E26" s="124" t="s">
        <v>146</v>
      </c>
      <c r="F26" s="122">
        <v>42410</v>
      </c>
      <c r="G26" s="122">
        <v>42690</v>
      </c>
      <c r="H26" s="123">
        <f t="shared" si="1"/>
        <v>276</v>
      </c>
    </row>
    <row r="27" spans="1:8" ht="45" x14ac:dyDescent="0.25">
      <c r="A27" s="107" t="s">
        <v>147</v>
      </c>
      <c r="B27" s="107" t="s">
        <v>188</v>
      </c>
      <c r="C27" s="107" t="s">
        <v>111</v>
      </c>
      <c r="D27" s="121" t="s">
        <v>148</v>
      </c>
      <c r="E27" s="124" t="s">
        <v>149</v>
      </c>
      <c r="F27" s="122">
        <v>41208</v>
      </c>
      <c r="G27" s="122">
        <v>41348</v>
      </c>
      <c r="H27" s="123">
        <f t="shared" si="1"/>
        <v>139</v>
      </c>
    </row>
    <row r="28" spans="1:8" ht="30" x14ac:dyDescent="0.25">
      <c r="A28" s="107" t="s">
        <v>152</v>
      </c>
      <c r="B28" s="107" t="s">
        <v>188</v>
      </c>
      <c r="C28" s="107" t="s">
        <v>141</v>
      </c>
      <c r="D28" s="121" t="s">
        <v>150</v>
      </c>
      <c r="E28" s="124" t="s">
        <v>151</v>
      </c>
      <c r="F28" s="122">
        <v>40927</v>
      </c>
      <c r="G28" s="122">
        <v>41012</v>
      </c>
      <c r="H28" s="123">
        <f t="shared" si="1"/>
        <v>84</v>
      </c>
    </row>
    <row r="29" spans="1:8" ht="45" x14ac:dyDescent="0.25">
      <c r="A29" s="125" t="s">
        <v>153</v>
      </c>
      <c r="B29" s="107" t="s">
        <v>188</v>
      </c>
      <c r="C29" s="107" t="s">
        <v>141</v>
      </c>
      <c r="D29" s="121" t="s">
        <v>142</v>
      </c>
      <c r="E29" s="124" t="s">
        <v>154</v>
      </c>
      <c r="F29" s="122">
        <v>41885</v>
      </c>
      <c r="G29" s="122">
        <v>41996</v>
      </c>
      <c r="H29" s="123">
        <f t="shared" si="1"/>
        <v>110</v>
      </c>
    </row>
    <row r="30" spans="1:8" ht="60" x14ac:dyDescent="0.25">
      <c r="A30" s="107" t="s">
        <v>155</v>
      </c>
      <c r="B30" s="107" t="s">
        <v>188</v>
      </c>
      <c r="C30" s="107" t="s">
        <v>141</v>
      </c>
      <c r="D30" s="124" t="s">
        <v>156</v>
      </c>
      <c r="E30" s="126" t="s">
        <v>157</v>
      </c>
      <c r="F30" s="122">
        <v>40945</v>
      </c>
      <c r="G30" s="122">
        <v>41093</v>
      </c>
      <c r="H30" s="123">
        <f t="shared" si="1"/>
        <v>147</v>
      </c>
    </row>
    <row r="31" spans="1:8" ht="30" x14ac:dyDescent="0.25">
      <c r="A31" s="107" t="s">
        <v>158</v>
      </c>
      <c r="B31" s="107" t="s">
        <v>188</v>
      </c>
      <c r="C31" s="107" t="s">
        <v>141</v>
      </c>
      <c r="D31" s="121" t="s">
        <v>159</v>
      </c>
      <c r="E31" s="124" t="s">
        <v>160</v>
      </c>
      <c r="F31" s="122">
        <v>41411</v>
      </c>
      <c r="G31" s="122">
        <v>41666</v>
      </c>
      <c r="H31" s="123">
        <f t="shared" si="1"/>
        <v>250</v>
      </c>
    </row>
    <row r="32" spans="1:8" ht="45" x14ac:dyDescent="0.25">
      <c r="A32" s="107" t="s">
        <v>161</v>
      </c>
      <c r="B32" s="107" t="s">
        <v>188</v>
      </c>
      <c r="C32" s="107" t="s">
        <v>141</v>
      </c>
      <c r="D32" s="121" t="s">
        <v>162</v>
      </c>
      <c r="E32" s="124" t="s">
        <v>163</v>
      </c>
      <c r="F32" s="122">
        <v>41905</v>
      </c>
      <c r="G32" s="122">
        <v>41999</v>
      </c>
      <c r="H32" s="123">
        <f t="shared" si="1"/>
        <v>93</v>
      </c>
    </row>
    <row r="33" spans="1:9" x14ac:dyDescent="0.25">
      <c r="A33" s="107" t="s">
        <v>106</v>
      </c>
      <c r="B33" s="107" t="s">
        <v>188</v>
      </c>
      <c r="C33" s="107" t="s">
        <v>111</v>
      </c>
      <c r="D33" s="96" t="s">
        <v>107</v>
      </c>
      <c r="E33" s="98" t="s">
        <v>108</v>
      </c>
      <c r="F33" s="97">
        <v>42229</v>
      </c>
      <c r="G33" s="97">
        <v>42354</v>
      </c>
      <c r="H33" s="108">
        <f t="shared" si="1"/>
        <v>123</v>
      </c>
    </row>
    <row r="34" spans="1:9" hidden="1" x14ac:dyDescent="0.25">
      <c r="A34" s="132" t="s">
        <v>181</v>
      </c>
      <c r="B34" s="133"/>
      <c r="C34" s="133"/>
      <c r="D34" s="133"/>
      <c r="E34" s="133"/>
      <c r="F34" s="133"/>
      <c r="G34" s="134"/>
      <c r="H34" s="108">
        <f>AVERAGE(H14:H33)</f>
        <v>174.95</v>
      </c>
    </row>
    <row r="35" spans="1:9" x14ac:dyDescent="0.25">
      <c r="A35" s="96"/>
      <c r="B35" s="96"/>
      <c r="C35" s="96"/>
      <c r="D35" s="96"/>
      <c r="E35" s="96"/>
      <c r="F35" s="96"/>
      <c r="G35" s="96"/>
      <c r="H35" s="96"/>
      <c r="I35" s="108"/>
    </row>
    <row r="36" spans="1:9" x14ac:dyDescent="0.25">
      <c r="A36" s="96"/>
      <c r="B36" s="96"/>
      <c r="C36" s="96"/>
      <c r="D36" s="96"/>
      <c r="E36" s="96"/>
      <c r="F36" s="96"/>
      <c r="G36" s="96"/>
      <c r="H36" s="96"/>
    </row>
    <row r="37" spans="1:9" x14ac:dyDescent="0.25">
      <c r="A37" s="96"/>
      <c r="B37" s="96"/>
      <c r="C37" s="96"/>
      <c r="D37" s="96"/>
      <c r="E37" s="96"/>
      <c r="F37" s="96"/>
      <c r="G37" s="96"/>
      <c r="H37" s="96"/>
    </row>
    <row r="38" spans="1:9" x14ac:dyDescent="0.25">
      <c r="A38" s="96"/>
      <c r="B38" s="96"/>
      <c r="C38" s="96"/>
      <c r="D38" s="96"/>
      <c r="E38" s="96"/>
      <c r="F38" s="96"/>
      <c r="G38" s="96"/>
      <c r="H38" s="96"/>
    </row>
    <row r="39" spans="1:9" x14ac:dyDescent="0.25">
      <c r="A39" s="96"/>
      <c r="B39" s="96"/>
      <c r="C39" s="96"/>
      <c r="D39" s="96"/>
      <c r="E39" s="96"/>
      <c r="F39" s="96"/>
      <c r="G39" s="96"/>
      <c r="H39" s="96"/>
    </row>
    <row r="40" spans="1:9" x14ac:dyDescent="0.25">
      <c r="A40" s="96"/>
      <c r="B40" s="96"/>
      <c r="C40" s="96"/>
      <c r="D40" s="96"/>
      <c r="E40" s="96"/>
      <c r="F40" s="96"/>
      <c r="G40" s="96"/>
      <c r="H40" s="96"/>
    </row>
    <row r="41" spans="1:9" x14ac:dyDescent="0.25">
      <c r="A41" s="96"/>
      <c r="B41" s="96"/>
      <c r="C41" s="96"/>
      <c r="D41" s="96"/>
      <c r="E41" s="96"/>
      <c r="F41" s="96"/>
      <c r="G41" s="96"/>
      <c r="H41" s="96"/>
    </row>
    <row r="42" spans="1:9" x14ac:dyDescent="0.25">
      <c r="A42" s="96"/>
      <c r="B42" s="96"/>
      <c r="C42" s="96"/>
      <c r="D42" s="96"/>
      <c r="E42" s="96"/>
      <c r="F42" s="96"/>
      <c r="G42" s="96"/>
      <c r="H42" s="96"/>
    </row>
    <row r="43" spans="1:9" x14ac:dyDescent="0.25">
      <c r="A43" s="96"/>
      <c r="B43" s="96"/>
      <c r="C43" s="96"/>
      <c r="D43" s="96"/>
      <c r="E43" s="96"/>
      <c r="F43" s="96"/>
      <c r="G43" s="96"/>
      <c r="H43" s="96"/>
    </row>
    <row r="44" spans="1:9" x14ac:dyDescent="0.25">
      <c r="A44" s="96"/>
      <c r="B44" s="96"/>
      <c r="C44" s="96"/>
      <c r="D44" s="96"/>
      <c r="E44" s="96"/>
      <c r="F44" s="96"/>
      <c r="G44" s="96"/>
      <c r="H44" s="96"/>
    </row>
    <row r="45" spans="1:9" x14ac:dyDescent="0.25">
      <c r="A45" s="96"/>
      <c r="B45" s="96"/>
      <c r="C45" s="96"/>
      <c r="D45" s="96"/>
      <c r="E45" s="96"/>
      <c r="F45" s="96"/>
      <c r="G45" s="96"/>
      <c r="H45" s="96"/>
    </row>
    <row r="46" spans="1:9" x14ac:dyDescent="0.25">
      <c r="A46" s="96"/>
      <c r="B46" s="96"/>
      <c r="C46" s="96"/>
      <c r="D46" s="96"/>
      <c r="E46" s="96"/>
      <c r="F46" s="96"/>
      <c r="G46" s="96"/>
      <c r="H46" s="96"/>
    </row>
    <row r="47" spans="1:9" x14ac:dyDescent="0.25">
      <c r="A47" s="96"/>
      <c r="B47" s="96"/>
      <c r="C47" s="96"/>
      <c r="D47" s="96"/>
      <c r="E47" s="96"/>
      <c r="F47" s="96"/>
      <c r="G47" s="96"/>
      <c r="H47" s="96"/>
    </row>
    <row r="48" spans="1:9" x14ac:dyDescent="0.25">
      <c r="A48" s="96"/>
      <c r="B48" s="96"/>
      <c r="C48" s="96"/>
      <c r="D48" s="96"/>
      <c r="E48" s="96"/>
      <c r="F48" s="96"/>
      <c r="G48" s="96"/>
      <c r="H48" s="96"/>
    </row>
    <row r="49" spans="1:14" x14ac:dyDescent="0.25">
      <c r="A49" s="96"/>
      <c r="B49" s="96"/>
      <c r="C49" s="96"/>
      <c r="D49" s="96"/>
      <c r="E49" s="96"/>
      <c r="F49" s="96"/>
      <c r="G49" s="96"/>
      <c r="H49" s="96"/>
    </row>
    <row r="50" spans="1:14" x14ac:dyDescent="0.25">
      <c r="A50" s="96"/>
      <c r="B50" s="96"/>
      <c r="C50" s="96"/>
      <c r="D50" s="96"/>
      <c r="E50" s="96"/>
      <c r="F50" s="96"/>
      <c r="G50" s="96"/>
      <c r="H50" s="96"/>
    </row>
    <row r="58" spans="1:14" x14ac:dyDescent="0.25">
      <c r="L58" s="99" t="s">
        <v>16</v>
      </c>
      <c r="M58" s="99">
        <v>1</v>
      </c>
      <c r="N58" s="99">
        <f>AVERAGEIF(L58:L62,L58,M58:M62)</f>
        <v>1</v>
      </c>
    </row>
    <row r="59" spans="1:14" x14ac:dyDescent="0.25">
      <c r="L59" s="99" t="s">
        <v>17</v>
      </c>
      <c r="M59" s="99">
        <v>2</v>
      </c>
    </row>
    <row r="60" spans="1:14" x14ac:dyDescent="0.25">
      <c r="L60" s="99" t="s">
        <v>16</v>
      </c>
      <c r="M60" s="99">
        <v>1</v>
      </c>
    </row>
    <row r="61" spans="1:14" x14ac:dyDescent="0.25">
      <c r="L61" s="99" t="s">
        <v>17</v>
      </c>
      <c r="M61" s="99">
        <v>2</v>
      </c>
    </row>
    <row r="62" spans="1:14" x14ac:dyDescent="0.25">
      <c r="L62" s="99" t="s">
        <v>18</v>
      </c>
      <c r="M62" s="99">
        <v>3</v>
      </c>
    </row>
  </sheetData>
  <mergeCells count="3">
    <mergeCell ref="A1:D1"/>
    <mergeCell ref="A34:G34"/>
    <mergeCell ref="D13:G1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'ÁREAS PADRÃO'!$A$1:$A$3</xm:f>
          </x14:formula1>
          <xm:sqref>B4:B33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48"/>
  <sheetViews>
    <sheetView showGridLines="0" topLeftCell="A13" zoomScale="85" zoomScaleNormal="85" workbookViewId="0">
      <selection activeCell="E3" sqref="E3:E4"/>
    </sheetView>
  </sheetViews>
  <sheetFormatPr defaultRowHeight="15" x14ac:dyDescent="0.25"/>
  <cols>
    <col min="1" max="1" width="43.25" customWidth="1"/>
    <col min="2" max="2" width="46.375" customWidth="1"/>
    <col min="3" max="3" width="13.125" customWidth="1"/>
    <col min="4" max="4" width="37.25" customWidth="1"/>
  </cols>
  <sheetData>
    <row r="2" spans="1:5" ht="45" x14ac:dyDescent="0.25">
      <c r="A2" s="5" t="s">
        <v>8</v>
      </c>
      <c r="B2" s="6" t="s">
        <v>14</v>
      </c>
      <c r="C2" s="65"/>
      <c r="D2" s="6" t="s">
        <v>183</v>
      </c>
      <c r="E2" s="6" t="s">
        <v>5</v>
      </c>
    </row>
    <row r="3" spans="1:5" x14ac:dyDescent="0.25">
      <c r="A3" s="2" t="s">
        <v>12</v>
      </c>
      <c r="B3" s="2" t="s">
        <v>13</v>
      </c>
      <c r="D3" s="1" t="s">
        <v>184</v>
      </c>
      <c r="E3" s="1">
        <v>165</v>
      </c>
    </row>
    <row r="4" spans="1:5" x14ac:dyDescent="0.25">
      <c r="A4" s="1" t="s">
        <v>111</v>
      </c>
      <c r="B4" s="1">
        <f>AVERAGEIF('Dados Historicos x Categoria'!$C$4:$C$33,A4,'Dados Historicos x Categoria'!$H$4:$H$33)</f>
        <v>242</v>
      </c>
      <c r="D4" s="1" t="s">
        <v>186</v>
      </c>
      <c r="E4" s="1">
        <v>175</v>
      </c>
    </row>
    <row r="5" spans="1:5" x14ac:dyDescent="0.25">
      <c r="A5" s="1" t="s">
        <v>127</v>
      </c>
      <c r="B5" s="1">
        <f>AVERAGEIF('Dados Historicos x Categoria'!$C$4:$C$33,A5,'Dados Historicos x Categoria'!$H$4:$H$33)</f>
        <v>103.6</v>
      </c>
      <c r="D5" s="1" t="s">
        <v>185</v>
      </c>
      <c r="E5" s="1">
        <v>169</v>
      </c>
    </row>
    <row r="6" spans="1:5" x14ac:dyDescent="0.25">
      <c r="A6" s="1" t="s">
        <v>141</v>
      </c>
      <c r="B6" s="76">
        <f>AVERAGEIF('Dados Historicos x Categoria'!$C$4:$C$33,A6,'Dados Historicos x Categoria'!$H$4:$H$33)</f>
        <v>148.57142857142858</v>
      </c>
    </row>
    <row r="7" spans="1:5" x14ac:dyDescent="0.25">
      <c r="A7" s="1"/>
      <c r="B7" s="1"/>
    </row>
    <row r="8" spans="1:5" x14ac:dyDescent="0.25">
      <c r="A8" s="1"/>
      <c r="B8" s="1"/>
    </row>
    <row r="9" spans="1:5" x14ac:dyDescent="0.25">
      <c r="A9" s="1"/>
      <c r="B9" s="1"/>
    </row>
    <row r="10" spans="1:5" x14ac:dyDescent="0.25">
      <c r="A10" s="1"/>
      <c r="B10" s="1"/>
    </row>
    <row r="11" spans="1:5" x14ac:dyDescent="0.25">
      <c r="A11" s="1"/>
      <c r="B11" s="1"/>
    </row>
    <row r="12" spans="1:5" x14ac:dyDescent="0.25">
      <c r="A12" s="1"/>
      <c r="B12" s="1"/>
    </row>
    <row r="16" spans="1:5" ht="15.75" thickBot="1" x14ac:dyDescent="0.3"/>
    <row r="17" spans="3:7" x14ac:dyDescent="0.25">
      <c r="C17" s="135" t="s">
        <v>109</v>
      </c>
      <c r="D17" s="136"/>
      <c r="E17" s="136"/>
      <c r="F17" s="136"/>
      <c r="G17" s="136"/>
    </row>
    <row r="18" spans="3:7" x14ac:dyDescent="0.25">
      <c r="C18" s="137"/>
      <c r="D18" s="137"/>
      <c r="E18" s="137"/>
      <c r="F18" s="137"/>
      <c r="G18" s="137"/>
    </row>
    <row r="19" spans="3:7" x14ac:dyDescent="0.25">
      <c r="C19" s="137"/>
      <c r="D19" s="137"/>
      <c r="E19" s="137"/>
      <c r="F19" s="137"/>
      <c r="G19" s="137"/>
    </row>
    <row r="20" spans="3:7" x14ac:dyDescent="0.25">
      <c r="C20" s="137"/>
      <c r="D20" s="137"/>
      <c r="E20" s="137"/>
      <c r="F20" s="137"/>
      <c r="G20" s="137"/>
    </row>
    <row r="21" spans="3:7" x14ac:dyDescent="0.25">
      <c r="C21" s="137"/>
      <c r="D21" s="137"/>
      <c r="E21" s="137"/>
      <c r="F21" s="137"/>
      <c r="G21" s="137"/>
    </row>
    <row r="22" spans="3:7" x14ac:dyDescent="0.25">
      <c r="C22" s="137"/>
      <c r="D22" s="137"/>
      <c r="E22" s="137"/>
      <c r="F22" s="137"/>
      <c r="G22" s="137"/>
    </row>
    <row r="23" spans="3:7" x14ac:dyDescent="0.25">
      <c r="C23" s="137"/>
      <c r="D23" s="137"/>
      <c r="E23" s="137"/>
      <c r="F23" s="137"/>
      <c r="G23" s="137"/>
    </row>
    <row r="24" spans="3:7" x14ac:dyDescent="0.25">
      <c r="C24" s="137"/>
      <c r="D24" s="137"/>
      <c r="E24" s="137"/>
      <c r="F24" s="137"/>
      <c r="G24" s="137"/>
    </row>
    <row r="25" spans="3:7" x14ac:dyDescent="0.25">
      <c r="C25" s="137"/>
      <c r="D25" s="137"/>
      <c r="E25" s="137"/>
      <c r="F25" s="137"/>
      <c r="G25" s="137"/>
    </row>
    <row r="26" spans="3:7" x14ac:dyDescent="0.25">
      <c r="C26" s="137"/>
      <c r="D26" s="137"/>
      <c r="E26" s="137"/>
      <c r="F26" s="137"/>
      <c r="G26" s="137"/>
    </row>
    <row r="27" spans="3:7" x14ac:dyDescent="0.25">
      <c r="C27" s="137"/>
      <c r="D27" s="137"/>
      <c r="E27" s="137"/>
      <c r="F27" s="137"/>
      <c r="G27" s="137"/>
    </row>
    <row r="28" spans="3:7" x14ac:dyDescent="0.25">
      <c r="C28" s="137"/>
      <c r="D28" s="137"/>
      <c r="E28" s="137"/>
      <c r="F28" s="137"/>
      <c r="G28" s="137"/>
    </row>
    <row r="29" spans="3:7" x14ac:dyDescent="0.25">
      <c r="C29" s="137"/>
      <c r="D29" s="137"/>
      <c r="E29" s="137"/>
      <c r="F29" s="137"/>
      <c r="G29" s="137"/>
    </row>
    <row r="30" spans="3:7" x14ac:dyDescent="0.25">
      <c r="C30" s="137"/>
      <c r="D30" s="137"/>
      <c r="E30" s="137"/>
      <c r="F30" s="137"/>
      <c r="G30" s="137"/>
    </row>
    <row r="47" spans="1:4" x14ac:dyDescent="0.25">
      <c r="A47" s="80" t="s">
        <v>0</v>
      </c>
      <c r="B47" s="81" t="s">
        <v>2</v>
      </c>
      <c r="C47" s="81" t="s">
        <v>3</v>
      </c>
      <c r="D47" s="82" t="s">
        <v>4</v>
      </c>
    </row>
    <row r="48" spans="1:4" x14ac:dyDescent="0.25">
      <c r="A48" s="77" t="s">
        <v>78</v>
      </c>
      <c r="B48" s="78">
        <v>42311</v>
      </c>
      <c r="C48" s="78">
        <v>42446</v>
      </c>
      <c r="D48" s="79">
        <v>134</v>
      </c>
    </row>
    <row r="49" spans="1:4" x14ac:dyDescent="0.25">
      <c r="A49" s="77" t="s">
        <v>128</v>
      </c>
      <c r="B49" s="78">
        <v>42118</v>
      </c>
      <c r="C49" s="78">
        <v>42221</v>
      </c>
      <c r="D49" s="79">
        <v>101</v>
      </c>
    </row>
    <row r="50" spans="1:4" x14ac:dyDescent="0.25">
      <c r="A50" s="77" t="s">
        <v>128</v>
      </c>
      <c r="B50" s="78">
        <v>42263</v>
      </c>
      <c r="C50" s="78">
        <v>42342</v>
      </c>
      <c r="D50" s="79">
        <v>78</v>
      </c>
    </row>
    <row r="51" spans="1:4" x14ac:dyDescent="0.25">
      <c r="A51" s="77" t="s">
        <v>128</v>
      </c>
      <c r="B51" s="78">
        <v>42633</v>
      </c>
      <c r="C51" s="78">
        <v>42695</v>
      </c>
      <c r="D51" s="79">
        <v>61</v>
      </c>
    </row>
    <row r="52" spans="1:4" x14ac:dyDescent="0.25">
      <c r="A52" s="77" t="s">
        <v>128</v>
      </c>
      <c r="B52" s="78">
        <v>42422</v>
      </c>
      <c r="C52" s="78">
        <v>42643</v>
      </c>
      <c r="D52" s="79">
        <v>218</v>
      </c>
    </row>
    <row r="53" spans="1:4" x14ac:dyDescent="0.25">
      <c r="A53" s="77" t="s">
        <v>128</v>
      </c>
      <c r="B53" s="78">
        <v>41955</v>
      </c>
      <c r="C53" s="78">
        <v>42179</v>
      </c>
      <c r="D53" s="79">
        <v>222</v>
      </c>
    </row>
    <row r="54" spans="1:4" x14ac:dyDescent="0.25">
      <c r="A54" s="77" t="s">
        <v>128</v>
      </c>
      <c r="B54" s="78">
        <v>41738</v>
      </c>
      <c r="C54" s="78">
        <v>41850</v>
      </c>
      <c r="D54" s="79">
        <v>111</v>
      </c>
    </row>
    <row r="55" spans="1:4" x14ac:dyDescent="0.25">
      <c r="A55" s="77" t="s">
        <v>77</v>
      </c>
      <c r="B55" s="78">
        <v>41337</v>
      </c>
      <c r="C55" s="78">
        <v>41430</v>
      </c>
      <c r="D55" s="79">
        <v>91</v>
      </c>
    </row>
    <row r="56" spans="1:4" x14ac:dyDescent="0.25">
      <c r="A56" s="77" t="s">
        <v>84</v>
      </c>
      <c r="B56" s="78">
        <v>42209</v>
      </c>
      <c r="C56" s="78">
        <v>42683</v>
      </c>
      <c r="D56" s="79">
        <v>465</v>
      </c>
    </row>
    <row r="57" spans="1:4" x14ac:dyDescent="0.25">
      <c r="A57" s="77" t="s">
        <v>86</v>
      </c>
      <c r="B57" s="78">
        <v>42020</v>
      </c>
      <c r="C57" s="78">
        <v>42671</v>
      </c>
      <c r="D57" s="79">
        <v>642</v>
      </c>
    </row>
    <row r="58" spans="1:4" x14ac:dyDescent="0.25">
      <c r="A58" s="77" t="s">
        <v>86</v>
      </c>
      <c r="B58" s="78">
        <v>42439</v>
      </c>
      <c r="C58" s="78">
        <v>42668</v>
      </c>
      <c r="D58" s="79">
        <v>225</v>
      </c>
    </row>
    <row r="59" spans="1:4" x14ac:dyDescent="0.25">
      <c r="A59" s="77" t="s">
        <v>91</v>
      </c>
      <c r="B59" s="78">
        <v>42521</v>
      </c>
      <c r="C59" s="78">
        <v>42661</v>
      </c>
      <c r="D59" s="79">
        <v>138</v>
      </c>
    </row>
    <row r="60" spans="1:4" x14ac:dyDescent="0.25">
      <c r="A60" s="77" t="s">
        <v>84</v>
      </c>
      <c r="B60" s="78">
        <v>41242</v>
      </c>
      <c r="C60" s="78">
        <v>41472</v>
      </c>
      <c r="D60" s="79">
        <v>228</v>
      </c>
    </row>
    <row r="61" spans="1:4" x14ac:dyDescent="0.25">
      <c r="A61" s="77" t="s">
        <v>84</v>
      </c>
      <c r="B61" s="78">
        <v>41698</v>
      </c>
      <c r="C61" s="78">
        <v>41932</v>
      </c>
      <c r="D61" s="79">
        <v>230</v>
      </c>
    </row>
    <row r="62" spans="1:4" x14ac:dyDescent="0.25">
      <c r="A62" s="77" t="s">
        <v>98</v>
      </c>
      <c r="B62" s="78">
        <v>42277</v>
      </c>
      <c r="C62" s="78">
        <v>42681</v>
      </c>
      <c r="D62" s="79">
        <v>397</v>
      </c>
    </row>
    <row r="63" spans="1:4" x14ac:dyDescent="0.25">
      <c r="A63" s="77" t="s">
        <v>77</v>
      </c>
      <c r="B63" s="78">
        <v>42136</v>
      </c>
      <c r="C63" s="78">
        <v>42171</v>
      </c>
      <c r="D63" s="79">
        <v>34</v>
      </c>
    </row>
    <row r="64" spans="1:4" x14ac:dyDescent="0.25">
      <c r="A64" s="77" t="s">
        <v>77</v>
      </c>
      <c r="B64" s="78">
        <v>41541</v>
      </c>
      <c r="C64" s="78">
        <v>41634</v>
      </c>
      <c r="D64" s="79">
        <v>92</v>
      </c>
    </row>
    <row r="65" spans="1:4" x14ac:dyDescent="0.25">
      <c r="A65" s="77" t="s">
        <v>77</v>
      </c>
      <c r="B65" s="78">
        <v>41575</v>
      </c>
      <c r="C65" s="78">
        <v>41638</v>
      </c>
      <c r="D65" s="79">
        <v>62</v>
      </c>
    </row>
    <row r="66" spans="1:4" x14ac:dyDescent="0.25">
      <c r="A66" s="77" t="s">
        <v>77</v>
      </c>
      <c r="B66" s="78">
        <v>42580</v>
      </c>
      <c r="C66" s="78">
        <v>42641</v>
      </c>
      <c r="D66" s="79">
        <v>59</v>
      </c>
    </row>
    <row r="67" spans="1:4" x14ac:dyDescent="0.25">
      <c r="A67" s="77" t="s">
        <v>139</v>
      </c>
      <c r="B67" s="78">
        <v>42612</v>
      </c>
      <c r="C67" s="78">
        <v>42704</v>
      </c>
      <c r="D67" s="79">
        <v>90</v>
      </c>
    </row>
    <row r="68" spans="1:4" x14ac:dyDescent="0.25">
      <c r="A68" s="77" t="s">
        <v>142</v>
      </c>
      <c r="B68" s="78">
        <v>42068</v>
      </c>
      <c r="C68" s="78">
        <v>42149</v>
      </c>
      <c r="D68" s="79">
        <v>80</v>
      </c>
    </row>
    <row r="69" spans="1:4" x14ac:dyDescent="0.25">
      <c r="A69" s="77" t="s">
        <v>145</v>
      </c>
      <c r="B69" s="78">
        <v>42410</v>
      </c>
      <c r="C69" s="78">
        <v>42690</v>
      </c>
      <c r="D69" s="79">
        <v>276</v>
      </c>
    </row>
    <row r="70" spans="1:4" x14ac:dyDescent="0.25">
      <c r="A70" s="77" t="s">
        <v>148</v>
      </c>
      <c r="B70" s="78">
        <v>41208</v>
      </c>
      <c r="C70" s="78">
        <v>41348</v>
      </c>
      <c r="D70" s="79">
        <v>139</v>
      </c>
    </row>
    <row r="71" spans="1:4" x14ac:dyDescent="0.25">
      <c r="A71" s="77" t="s">
        <v>150</v>
      </c>
      <c r="B71" s="78">
        <v>40927</v>
      </c>
      <c r="C71" s="78">
        <v>41012</v>
      </c>
      <c r="D71" s="79">
        <v>84</v>
      </c>
    </row>
    <row r="72" spans="1:4" x14ac:dyDescent="0.25">
      <c r="A72" s="77" t="s">
        <v>142</v>
      </c>
      <c r="B72" s="78">
        <v>41885</v>
      </c>
      <c r="C72" s="78">
        <v>41996</v>
      </c>
      <c r="D72" s="79">
        <v>110</v>
      </c>
    </row>
    <row r="73" spans="1:4" x14ac:dyDescent="0.25">
      <c r="A73" s="77" t="s">
        <v>164</v>
      </c>
      <c r="B73" s="78">
        <v>40945</v>
      </c>
      <c r="C73" s="78">
        <v>41093</v>
      </c>
      <c r="D73" s="79">
        <v>147</v>
      </c>
    </row>
    <row r="74" spans="1:4" x14ac:dyDescent="0.25">
      <c r="A74" s="77" t="s">
        <v>159</v>
      </c>
      <c r="B74" s="78">
        <v>41411</v>
      </c>
      <c r="C74" s="78">
        <v>41666</v>
      </c>
      <c r="D74" s="79">
        <v>250</v>
      </c>
    </row>
    <row r="75" spans="1:4" x14ac:dyDescent="0.25">
      <c r="A75" s="77" t="s">
        <v>162</v>
      </c>
      <c r="B75" s="78">
        <v>41905</v>
      </c>
      <c r="C75" s="78">
        <v>41999</v>
      </c>
      <c r="D75" s="79">
        <v>93</v>
      </c>
    </row>
    <row r="76" spans="1:4" x14ac:dyDescent="0.25">
      <c r="A76" s="77" t="s">
        <v>107</v>
      </c>
      <c r="B76" s="78">
        <v>42229</v>
      </c>
      <c r="C76" s="78">
        <v>42354</v>
      </c>
      <c r="D76" s="79">
        <v>123</v>
      </c>
    </row>
    <row r="84" spans="10:10" ht="15" customHeight="1" x14ac:dyDescent="0.25">
      <c r="J84" s="51"/>
    </row>
    <row r="85" spans="10:10" x14ac:dyDescent="0.25">
      <c r="J85" s="51"/>
    </row>
    <row r="86" spans="10:10" x14ac:dyDescent="0.25">
      <c r="J86" s="51"/>
    </row>
    <row r="87" spans="10:10" x14ac:dyDescent="0.25">
      <c r="J87" s="51"/>
    </row>
    <row r="88" spans="10:10" x14ac:dyDescent="0.25">
      <c r="J88" s="51"/>
    </row>
    <row r="89" spans="10:10" x14ac:dyDescent="0.25">
      <c r="J89" s="51"/>
    </row>
    <row r="90" spans="10:10" x14ac:dyDescent="0.25">
      <c r="J90" s="51"/>
    </row>
    <row r="91" spans="10:10" x14ac:dyDescent="0.25">
      <c r="J91" s="51"/>
    </row>
    <row r="92" spans="10:10" x14ac:dyDescent="0.25">
      <c r="J92" s="51"/>
    </row>
    <row r="93" spans="10:10" x14ac:dyDescent="0.25">
      <c r="J93" s="51"/>
    </row>
    <row r="94" spans="10:10" x14ac:dyDescent="0.25">
      <c r="J94" s="51"/>
    </row>
    <row r="95" spans="10:10" x14ac:dyDescent="0.25">
      <c r="J95" s="51"/>
    </row>
    <row r="96" spans="10:10" x14ac:dyDescent="0.25">
      <c r="J96" s="51"/>
    </row>
    <row r="109" spans="6:10" ht="315" customHeight="1" x14ac:dyDescent="0.25"/>
    <row r="110" spans="6:10" x14ac:dyDescent="0.25">
      <c r="F110" s="50"/>
      <c r="G110" s="51"/>
      <c r="H110" s="51"/>
      <c r="I110" s="51"/>
    </row>
    <row r="111" spans="6:10" x14ac:dyDescent="0.25">
      <c r="F111" s="51"/>
      <c r="G111" s="51"/>
      <c r="H111" s="51"/>
      <c r="I111" s="51"/>
      <c r="J111" s="10"/>
    </row>
    <row r="112" spans="6:10" x14ac:dyDescent="0.25">
      <c r="F112" s="51"/>
      <c r="G112" s="51"/>
      <c r="H112" s="51"/>
      <c r="I112" s="51"/>
      <c r="J112" s="10"/>
    </row>
    <row r="113" spans="6:10" x14ac:dyDescent="0.25">
      <c r="F113" s="51"/>
      <c r="G113" s="51"/>
      <c r="H113" s="51"/>
      <c r="I113" s="51"/>
      <c r="J113" s="10"/>
    </row>
    <row r="114" spans="6:10" x14ac:dyDescent="0.25">
      <c r="F114" s="51"/>
      <c r="G114" s="51"/>
      <c r="H114" s="51"/>
      <c r="I114" s="51"/>
      <c r="J114" s="10"/>
    </row>
    <row r="115" spans="6:10" x14ac:dyDescent="0.25">
      <c r="F115" s="51"/>
      <c r="G115" s="51"/>
      <c r="H115" s="51"/>
      <c r="I115" s="51"/>
      <c r="J115" s="10"/>
    </row>
    <row r="116" spans="6:10" x14ac:dyDescent="0.25">
      <c r="F116" s="51"/>
      <c r="G116" s="51"/>
      <c r="H116" s="51"/>
      <c r="I116" s="51"/>
      <c r="J116" s="10"/>
    </row>
    <row r="117" spans="6:10" x14ac:dyDescent="0.25">
      <c r="F117" s="51"/>
      <c r="G117" s="51"/>
      <c r="H117" s="51"/>
      <c r="I117" s="51"/>
      <c r="J117" s="10"/>
    </row>
    <row r="118" spans="6:10" x14ac:dyDescent="0.25">
      <c r="F118" s="51"/>
      <c r="G118" s="51"/>
      <c r="H118" s="51"/>
      <c r="I118" s="51"/>
      <c r="J118" s="10"/>
    </row>
    <row r="119" spans="6:10" x14ac:dyDescent="0.25">
      <c r="F119" s="51"/>
      <c r="G119" s="51"/>
      <c r="H119" s="51"/>
      <c r="I119" s="51"/>
      <c r="J119" s="10"/>
    </row>
    <row r="120" spans="6:10" x14ac:dyDescent="0.25">
      <c r="F120" s="51"/>
      <c r="G120" s="51"/>
      <c r="H120" s="51"/>
      <c r="I120" s="51"/>
      <c r="J120" s="10"/>
    </row>
    <row r="121" spans="6:10" x14ac:dyDescent="0.25">
      <c r="F121" s="51"/>
      <c r="G121" s="51"/>
      <c r="H121" s="51"/>
      <c r="I121" s="51"/>
      <c r="J121" s="10"/>
    </row>
    <row r="136" spans="5:9" x14ac:dyDescent="0.25">
      <c r="E136" s="52"/>
      <c r="F136" s="52"/>
      <c r="G136" s="52"/>
      <c r="H136" s="52"/>
      <c r="I136" s="52"/>
    </row>
    <row r="137" spans="5:9" x14ac:dyDescent="0.25">
      <c r="E137" s="52"/>
      <c r="F137" s="52"/>
      <c r="G137" s="52"/>
      <c r="H137" s="52"/>
      <c r="I137" s="52"/>
    </row>
    <row r="138" spans="5:9" x14ac:dyDescent="0.25">
      <c r="E138" s="52"/>
      <c r="F138" s="52"/>
      <c r="G138" s="52"/>
      <c r="H138" s="52"/>
      <c r="I138" s="52"/>
    </row>
    <row r="139" spans="5:9" x14ac:dyDescent="0.25">
      <c r="E139" s="52"/>
      <c r="F139" s="52"/>
      <c r="G139" s="52"/>
      <c r="H139" s="52"/>
      <c r="I139" s="52"/>
    </row>
    <row r="140" spans="5:9" x14ac:dyDescent="0.25">
      <c r="E140" s="52"/>
      <c r="F140" s="52"/>
      <c r="G140" s="52"/>
      <c r="H140" s="52"/>
      <c r="I140" s="52"/>
    </row>
    <row r="141" spans="5:9" x14ac:dyDescent="0.25">
      <c r="E141" s="52"/>
      <c r="F141" s="52"/>
      <c r="G141" s="52"/>
      <c r="H141" s="52"/>
      <c r="I141" s="52"/>
    </row>
    <row r="142" spans="5:9" x14ac:dyDescent="0.25">
      <c r="E142" s="52"/>
      <c r="F142" s="52"/>
      <c r="G142" s="52"/>
      <c r="H142" s="52"/>
      <c r="I142" s="52"/>
    </row>
    <row r="143" spans="5:9" x14ac:dyDescent="0.25">
      <c r="E143" s="52"/>
      <c r="F143" s="52"/>
      <c r="G143" s="52"/>
      <c r="H143" s="52"/>
      <c r="I143" s="52"/>
    </row>
    <row r="144" spans="5:9" x14ac:dyDescent="0.25">
      <c r="E144" s="52"/>
      <c r="F144" s="52"/>
      <c r="G144" s="52"/>
      <c r="H144" s="52"/>
      <c r="I144" s="52"/>
    </row>
    <row r="145" spans="5:9" x14ac:dyDescent="0.25">
      <c r="E145" s="52"/>
      <c r="F145" s="52"/>
      <c r="G145" s="52"/>
      <c r="H145" s="52"/>
      <c r="I145" s="52"/>
    </row>
    <row r="146" spans="5:9" x14ac:dyDescent="0.25">
      <c r="E146" s="52"/>
      <c r="F146" s="52"/>
      <c r="G146" s="52"/>
      <c r="H146" s="52"/>
      <c r="I146" s="52"/>
    </row>
    <row r="147" spans="5:9" x14ac:dyDescent="0.25">
      <c r="E147" s="52"/>
      <c r="F147" s="52"/>
      <c r="G147" s="52"/>
      <c r="H147" s="52"/>
      <c r="I147" s="52"/>
    </row>
    <row r="148" spans="5:9" x14ac:dyDescent="0.25">
      <c r="E148" s="52"/>
      <c r="F148" s="52"/>
      <c r="G148" s="52"/>
      <c r="H148" s="52"/>
      <c r="I148" s="52"/>
    </row>
  </sheetData>
  <mergeCells count="1">
    <mergeCell ref="C17:G3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70" zoomScaleNormal="70" workbookViewId="0">
      <selection activeCell="I3" sqref="I3"/>
    </sheetView>
  </sheetViews>
  <sheetFormatPr defaultRowHeight="15" x14ac:dyDescent="0.25"/>
  <cols>
    <col min="1" max="1" width="9.125" style="47"/>
    <col min="2" max="2" width="15.625" style="47" customWidth="1"/>
    <col min="3" max="3" width="17.875" style="47" customWidth="1"/>
    <col min="4" max="4" width="25.875" style="47" customWidth="1"/>
    <col min="5" max="5" width="9.125" style="47"/>
    <col min="6" max="6" width="29.375" style="47" customWidth="1"/>
    <col min="7" max="7" width="31.75" style="47" customWidth="1"/>
    <col min="8" max="8" width="14.75" style="47" customWidth="1"/>
    <col min="9" max="9" width="12" style="47" customWidth="1"/>
    <col min="10" max="10" width="27.375" style="47" customWidth="1"/>
  </cols>
  <sheetData>
    <row r="1" spans="1:10" ht="24" x14ac:dyDescent="0.25">
      <c r="A1" s="11" t="s">
        <v>19</v>
      </c>
      <c r="B1" s="12" t="s">
        <v>20</v>
      </c>
      <c r="C1" s="13" t="s">
        <v>21</v>
      </c>
      <c r="D1" s="13" t="s">
        <v>22</v>
      </c>
      <c r="E1" s="13" t="s">
        <v>23</v>
      </c>
      <c r="F1" s="13" t="s">
        <v>24</v>
      </c>
      <c r="G1" s="13" t="s">
        <v>25</v>
      </c>
      <c r="H1" s="13" t="s">
        <v>26</v>
      </c>
      <c r="I1" s="13" t="s">
        <v>27</v>
      </c>
      <c r="J1" s="14" t="s">
        <v>28</v>
      </c>
    </row>
    <row r="2" spans="1:10" s="45" customFormat="1" ht="90" customHeight="1" x14ac:dyDescent="0.25">
      <c r="A2" s="138">
        <v>1</v>
      </c>
      <c r="B2" s="143" t="s">
        <v>29</v>
      </c>
      <c r="C2" s="143" t="s">
        <v>30</v>
      </c>
      <c r="D2" s="143" t="s">
        <v>31</v>
      </c>
      <c r="E2" s="143">
        <v>2</v>
      </c>
      <c r="F2" s="31" t="s">
        <v>59</v>
      </c>
      <c r="G2" s="31" t="s">
        <v>61</v>
      </c>
      <c r="H2" s="48">
        <v>42440</v>
      </c>
      <c r="I2" s="58" t="s">
        <v>57</v>
      </c>
      <c r="J2" s="31"/>
    </row>
    <row r="3" spans="1:10" ht="30" x14ac:dyDescent="0.25">
      <c r="A3" s="139"/>
      <c r="B3" s="143"/>
      <c r="C3" s="143"/>
      <c r="D3" s="143"/>
      <c r="E3" s="143"/>
      <c r="F3" s="31" t="s">
        <v>60</v>
      </c>
      <c r="G3" s="31" t="s">
        <v>62</v>
      </c>
      <c r="H3" s="48">
        <v>42440</v>
      </c>
      <c r="I3" s="58" t="s">
        <v>57</v>
      </c>
      <c r="J3" s="31"/>
    </row>
    <row r="4" spans="1:10" ht="75" customHeight="1" x14ac:dyDescent="0.25">
      <c r="A4" s="143">
        <v>2</v>
      </c>
      <c r="B4" s="144">
        <v>43042</v>
      </c>
      <c r="C4" s="143" t="s">
        <v>56</v>
      </c>
      <c r="D4" s="143" t="s">
        <v>53</v>
      </c>
      <c r="E4" s="138">
        <v>2</v>
      </c>
      <c r="F4" s="31" t="s">
        <v>55</v>
      </c>
      <c r="G4" s="31" t="s">
        <v>52</v>
      </c>
      <c r="H4" s="48">
        <v>42440</v>
      </c>
      <c r="I4" s="58" t="s">
        <v>57</v>
      </c>
      <c r="J4" s="31"/>
    </row>
    <row r="5" spans="1:10" ht="30" x14ac:dyDescent="0.25">
      <c r="A5" s="138"/>
      <c r="B5" s="138"/>
      <c r="C5" s="138"/>
      <c r="D5" s="138"/>
      <c r="E5" s="139"/>
      <c r="F5" s="37" t="s">
        <v>54</v>
      </c>
      <c r="G5" s="37" t="s">
        <v>49</v>
      </c>
      <c r="H5" s="49">
        <v>42440</v>
      </c>
      <c r="I5" s="58" t="s">
        <v>57</v>
      </c>
      <c r="J5" s="37"/>
    </row>
    <row r="6" spans="1:10" ht="45" x14ac:dyDescent="0.25">
      <c r="A6" s="143">
        <v>3</v>
      </c>
      <c r="B6" s="141">
        <v>42683</v>
      </c>
      <c r="C6" s="138" t="s">
        <v>64</v>
      </c>
      <c r="D6" s="138" t="s">
        <v>65</v>
      </c>
      <c r="E6" s="138">
        <v>2</v>
      </c>
      <c r="F6" s="31" t="s">
        <v>66</v>
      </c>
      <c r="G6" s="31" t="s">
        <v>49</v>
      </c>
      <c r="H6" s="48">
        <v>42624</v>
      </c>
      <c r="I6" s="58" t="s">
        <v>57</v>
      </c>
      <c r="J6" s="31"/>
    </row>
    <row r="7" spans="1:10" ht="30" x14ac:dyDescent="0.25">
      <c r="A7" s="143"/>
      <c r="B7" s="139"/>
      <c r="C7" s="139"/>
      <c r="D7" s="139"/>
      <c r="E7" s="139"/>
      <c r="F7" s="55" t="s">
        <v>67</v>
      </c>
      <c r="G7" s="56" t="s">
        <v>68</v>
      </c>
      <c r="H7" s="48">
        <v>42624</v>
      </c>
      <c r="I7" s="58" t="s">
        <v>57</v>
      </c>
      <c r="J7" s="31"/>
    </row>
    <row r="8" spans="1:10" ht="75" x14ac:dyDescent="0.25">
      <c r="A8" s="143"/>
      <c r="B8" s="139"/>
      <c r="C8" s="139"/>
      <c r="D8" s="139"/>
      <c r="E8" s="139"/>
      <c r="F8" s="53" t="s">
        <v>69</v>
      </c>
      <c r="G8" s="53" t="s">
        <v>71</v>
      </c>
      <c r="H8" s="57">
        <v>42691</v>
      </c>
      <c r="I8" s="58" t="s">
        <v>57</v>
      </c>
      <c r="J8" s="53"/>
    </row>
    <row r="9" spans="1:10" ht="60" x14ac:dyDescent="0.25">
      <c r="A9" s="143"/>
      <c r="B9" s="139"/>
      <c r="C9" s="139"/>
      <c r="D9" s="139"/>
      <c r="E9" s="139"/>
      <c r="F9" s="53" t="s">
        <v>73</v>
      </c>
      <c r="G9" s="53" t="s">
        <v>49</v>
      </c>
      <c r="H9" s="57">
        <v>42691</v>
      </c>
      <c r="I9" s="58" t="s">
        <v>57</v>
      </c>
      <c r="J9" s="53"/>
    </row>
    <row r="10" spans="1:10" ht="135" customHeight="1" x14ac:dyDescent="0.25">
      <c r="A10" s="143"/>
      <c r="B10" s="140"/>
      <c r="C10" s="140"/>
      <c r="D10" s="140"/>
      <c r="E10" s="140"/>
      <c r="F10" s="31" t="s">
        <v>70</v>
      </c>
      <c r="G10" s="31" t="s">
        <v>49</v>
      </c>
      <c r="H10" s="48">
        <v>42624</v>
      </c>
      <c r="I10" s="58" t="s">
        <v>57</v>
      </c>
      <c r="J10" s="59" t="s">
        <v>110</v>
      </c>
    </row>
    <row r="11" spans="1:10" ht="60" x14ac:dyDescent="0.25">
      <c r="A11" s="143">
        <v>4</v>
      </c>
      <c r="B11" s="143" t="s">
        <v>48</v>
      </c>
      <c r="C11" s="143" t="s">
        <v>114</v>
      </c>
      <c r="D11" s="143" t="s">
        <v>115</v>
      </c>
      <c r="E11" s="143">
        <v>2</v>
      </c>
      <c r="F11" s="53" t="s">
        <v>47</v>
      </c>
      <c r="G11" s="53" t="s">
        <v>50</v>
      </c>
      <c r="H11" s="53" t="s">
        <v>48</v>
      </c>
      <c r="I11" s="58" t="s">
        <v>57</v>
      </c>
      <c r="J11" s="53"/>
    </row>
    <row r="12" spans="1:10" ht="30" x14ac:dyDescent="0.25">
      <c r="A12" s="143"/>
      <c r="B12" s="143"/>
      <c r="C12" s="143"/>
      <c r="D12" s="143"/>
      <c r="E12" s="143"/>
      <c r="F12" s="55" t="s">
        <v>58</v>
      </c>
      <c r="G12" s="53" t="s">
        <v>61</v>
      </c>
      <c r="H12" s="54">
        <v>42690</v>
      </c>
      <c r="I12" s="58" t="s">
        <v>57</v>
      </c>
      <c r="J12" s="53"/>
    </row>
    <row r="13" spans="1:10" ht="75" x14ac:dyDescent="0.25">
      <c r="A13" s="138"/>
      <c r="B13" s="138"/>
      <c r="C13" s="138"/>
      <c r="D13" s="138"/>
      <c r="E13" s="138"/>
      <c r="F13" s="70" t="s">
        <v>72</v>
      </c>
      <c r="G13" s="66" t="s">
        <v>61</v>
      </c>
      <c r="H13" s="68">
        <v>42690</v>
      </c>
      <c r="I13" s="154" t="s">
        <v>57</v>
      </c>
      <c r="J13" s="66"/>
    </row>
    <row r="14" spans="1:10" ht="60" customHeight="1" x14ac:dyDescent="0.25">
      <c r="A14" s="138">
        <v>5</v>
      </c>
      <c r="B14" s="141">
        <v>42705</v>
      </c>
      <c r="C14" s="138"/>
      <c r="D14" s="138" t="s">
        <v>115</v>
      </c>
      <c r="E14" s="138">
        <v>2</v>
      </c>
      <c r="F14" s="71" t="s">
        <v>118</v>
      </c>
      <c r="G14" s="71" t="s">
        <v>119</v>
      </c>
      <c r="H14" s="72">
        <v>42705</v>
      </c>
      <c r="I14" s="73" t="s">
        <v>57</v>
      </c>
      <c r="J14" s="67"/>
    </row>
    <row r="15" spans="1:10" ht="47.25" x14ac:dyDescent="0.25">
      <c r="A15" s="139"/>
      <c r="B15" s="142"/>
      <c r="C15" s="139"/>
      <c r="D15" s="139"/>
      <c r="E15" s="139"/>
      <c r="F15" s="71" t="s">
        <v>120</v>
      </c>
      <c r="G15" s="71" t="s">
        <v>121</v>
      </c>
      <c r="H15" s="72">
        <v>42705</v>
      </c>
      <c r="I15" s="73" t="s">
        <v>57</v>
      </c>
      <c r="J15" s="67"/>
    </row>
    <row r="16" spans="1:10" ht="31.5" x14ac:dyDescent="0.25">
      <c r="A16" s="139"/>
      <c r="B16" s="142"/>
      <c r="C16" s="139"/>
      <c r="D16" s="140"/>
      <c r="E16" s="139"/>
      <c r="F16" s="71" t="s">
        <v>122</v>
      </c>
      <c r="G16" s="71" t="s">
        <v>49</v>
      </c>
      <c r="H16" s="72">
        <v>42705</v>
      </c>
      <c r="I16" s="73" t="s">
        <v>51</v>
      </c>
      <c r="J16" s="67"/>
    </row>
    <row r="17" spans="1:10" ht="31.5" x14ac:dyDescent="0.25">
      <c r="A17" s="139"/>
      <c r="B17" s="142"/>
      <c r="C17" s="139"/>
      <c r="D17" s="67" t="s">
        <v>116</v>
      </c>
      <c r="E17" s="139"/>
      <c r="F17" s="71" t="s">
        <v>123</v>
      </c>
      <c r="G17" s="71" t="s">
        <v>124</v>
      </c>
      <c r="H17" s="72">
        <v>42705</v>
      </c>
      <c r="I17" s="73" t="s">
        <v>51</v>
      </c>
      <c r="J17" s="67"/>
    </row>
    <row r="18" spans="1:10" ht="47.25" x14ac:dyDescent="0.25">
      <c r="A18" s="139"/>
      <c r="B18" s="142"/>
      <c r="C18" s="139"/>
      <c r="D18" s="138" t="s">
        <v>117</v>
      </c>
      <c r="E18" s="139"/>
      <c r="F18" s="71" t="s">
        <v>125</v>
      </c>
      <c r="G18" s="71" t="s">
        <v>49</v>
      </c>
      <c r="H18" s="72">
        <v>42705</v>
      </c>
      <c r="I18" s="73" t="s">
        <v>57</v>
      </c>
      <c r="J18" s="67"/>
    </row>
    <row r="19" spans="1:10" x14ac:dyDescent="0.25">
      <c r="A19" s="139"/>
      <c r="B19" s="142"/>
      <c r="C19" s="139"/>
      <c r="D19" s="139"/>
      <c r="E19" s="139"/>
    </row>
    <row r="20" spans="1:10" ht="30" x14ac:dyDescent="0.25">
      <c r="A20" s="143">
        <v>6</v>
      </c>
      <c r="B20" s="144">
        <v>42773</v>
      </c>
      <c r="C20" s="143"/>
      <c r="D20" s="143" t="s">
        <v>179</v>
      </c>
      <c r="E20" s="143">
        <v>2</v>
      </c>
      <c r="F20" s="129" t="s">
        <v>174</v>
      </c>
      <c r="G20" s="129"/>
      <c r="H20" s="129"/>
      <c r="I20" s="73" t="s">
        <v>57</v>
      </c>
      <c r="J20" s="129"/>
    </row>
    <row r="21" spans="1:10" ht="30" x14ac:dyDescent="0.25">
      <c r="A21" s="143"/>
      <c r="B21" s="144"/>
      <c r="C21" s="143"/>
      <c r="D21" s="143"/>
      <c r="E21" s="143"/>
      <c r="F21" s="129" t="s">
        <v>175</v>
      </c>
      <c r="G21" s="129" t="s">
        <v>176</v>
      </c>
      <c r="H21" s="129"/>
      <c r="I21" s="73" t="s">
        <v>57</v>
      </c>
      <c r="J21" s="129"/>
    </row>
    <row r="22" spans="1:10" ht="30" x14ac:dyDescent="0.25">
      <c r="A22" s="143"/>
      <c r="B22" s="144"/>
      <c r="C22" s="143"/>
      <c r="D22" s="143"/>
      <c r="E22" s="143"/>
      <c r="F22" s="129" t="s">
        <v>177</v>
      </c>
      <c r="G22" s="129" t="s">
        <v>178</v>
      </c>
      <c r="H22" s="129"/>
      <c r="I22" s="73" t="s">
        <v>57</v>
      </c>
      <c r="J22" s="129"/>
    </row>
    <row r="23" spans="1:10" ht="45" x14ac:dyDescent="0.25">
      <c r="A23" s="143"/>
      <c r="B23" s="144"/>
      <c r="C23" s="143"/>
      <c r="D23" s="143"/>
      <c r="E23" s="143"/>
      <c r="F23" s="129" t="s">
        <v>180</v>
      </c>
      <c r="G23" s="129" t="s">
        <v>192</v>
      </c>
      <c r="H23" s="129"/>
      <c r="I23" s="153" t="s">
        <v>51</v>
      </c>
      <c r="J23" s="129"/>
    </row>
    <row r="24" spans="1:10" ht="330" x14ac:dyDescent="0.25">
      <c r="A24" s="129">
        <v>7</v>
      </c>
      <c r="B24" s="130">
        <v>42809</v>
      </c>
      <c r="C24" s="129" t="s">
        <v>195</v>
      </c>
      <c r="D24" s="129" t="s">
        <v>194</v>
      </c>
      <c r="E24" s="129">
        <v>2</v>
      </c>
      <c r="F24" s="152" t="s">
        <v>191</v>
      </c>
      <c r="G24" s="129" t="s">
        <v>192</v>
      </c>
      <c r="H24" s="129" t="s">
        <v>193</v>
      </c>
      <c r="I24" s="58" t="s">
        <v>57</v>
      </c>
      <c r="J24" s="129"/>
    </row>
    <row r="25" spans="1:10" x14ac:dyDescent="0.25">
      <c r="F25" s="127"/>
    </row>
    <row r="26" spans="1:10" x14ac:dyDescent="0.25">
      <c r="F26" s="127"/>
    </row>
    <row r="27" spans="1:10" x14ac:dyDescent="0.25">
      <c r="F27" s="127"/>
    </row>
    <row r="28" spans="1:10" x14ac:dyDescent="0.25">
      <c r="F28"/>
    </row>
  </sheetData>
  <mergeCells count="31">
    <mergeCell ref="A20:A23"/>
    <mergeCell ref="C20:C23"/>
    <mergeCell ref="E20:E23"/>
    <mergeCell ref="A2:A3"/>
    <mergeCell ref="D11:D13"/>
    <mergeCell ref="E11:E13"/>
    <mergeCell ref="B2:B3"/>
    <mergeCell ref="C2:C3"/>
    <mergeCell ref="D2:D3"/>
    <mergeCell ref="E2:E3"/>
    <mergeCell ref="B20:B23"/>
    <mergeCell ref="D20:D23"/>
    <mergeCell ref="A14:A19"/>
    <mergeCell ref="E4:E5"/>
    <mergeCell ref="A6:A10"/>
    <mergeCell ref="B6:B10"/>
    <mergeCell ref="A4:A5"/>
    <mergeCell ref="D4:D5"/>
    <mergeCell ref="C4:C5"/>
    <mergeCell ref="B4:B5"/>
    <mergeCell ref="C6:C10"/>
    <mergeCell ref="D6:D10"/>
    <mergeCell ref="E6:E10"/>
    <mergeCell ref="B11:B13"/>
    <mergeCell ref="A11:A13"/>
    <mergeCell ref="C11:C13"/>
    <mergeCell ref="E14:E19"/>
    <mergeCell ref="D14:D16"/>
    <mergeCell ref="D18:D19"/>
    <mergeCell ref="B14:B19"/>
    <mergeCell ref="C14:C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A7" workbookViewId="0">
      <selection activeCell="G7" sqref="G7"/>
    </sheetView>
  </sheetViews>
  <sheetFormatPr defaultRowHeight="15" x14ac:dyDescent="0.25"/>
  <cols>
    <col min="1" max="1" width="19.25" bestFit="1" customWidth="1"/>
    <col min="2" max="2" width="19.25" customWidth="1"/>
    <col min="3" max="3" width="29.875" customWidth="1"/>
    <col min="4" max="4" width="24.875" customWidth="1"/>
    <col min="5" max="5" width="19.25" customWidth="1"/>
    <col min="6" max="6" width="10.75" bestFit="1" customWidth="1"/>
    <col min="7" max="7" width="13.375" customWidth="1"/>
  </cols>
  <sheetData>
    <row r="1" spans="1:7" x14ac:dyDescent="0.25">
      <c r="A1" s="8" t="s">
        <v>15</v>
      </c>
      <c r="B1" s="8"/>
    </row>
    <row r="2" spans="1:7" ht="45" x14ac:dyDescent="0.25">
      <c r="A2" s="61" t="s">
        <v>76</v>
      </c>
      <c r="B2" s="61"/>
      <c r="C2" s="1" t="s">
        <v>77</v>
      </c>
      <c r="D2" s="4" t="s">
        <v>79</v>
      </c>
      <c r="E2" s="3">
        <v>41225</v>
      </c>
      <c r="F2" s="3">
        <v>41263</v>
      </c>
      <c r="G2" s="9">
        <f t="shared" ref="G2:G7" si="0">DAYS360(E2,F2)</f>
        <v>38</v>
      </c>
    </row>
    <row r="3" spans="1:7" ht="45" x14ac:dyDescent="0.25">
      <c r="A3" s="1" t="s">
        <v>99</v>
      </c>
      <c r="B3" s="1"/>
      <c r="C3" s="1" t="s">
        <v>77</v>
      </c>
      <c r="D3" s="4" t="s">
        <v>100</v>
      </c>
      <c r="E3" s="3">
        <v>42136</v>
      </c>
      <c r="F3" s="7">
        <v>42171</v>
      </c>
      <c r="G3" s="9">
        <f t="shared" si="0"/>
        <v>34</v>
      </c>
    </row>
    <row r="4" spans="1:7" ht="45" x14ac:dyDescent="0.25">
      <c r="A4" s="1" t="s">
        <v>103</v>
      </c>
      <c r="B4" s="1"/>
      <c r="C4" s="60" t="s">
        <v>77</v>
      </c>
      <c r="D4" s="4" t="s">
        <v>104</v>
      </c>
      <c r="E4" s="3">
        <v>41575</v>
      </c>
      <c r="F4" s="3">
        <v>41638</v>
      </c>
      <c r="G4" s="9">
        <f t="shared" si="0"/>
        <v>62</v>
      </c>
    </row>
    <row r="5" spans="1:7" ht="45" x14ac:dyDescent="0.25">
      <c r="A5" s="69" t="s">
        <v>76</v>
      </c>
      <c r="B5" s="69" t="s">
        <v>113</v>
      </c>
      <c r="C5" s="46" t="s">
        <v>77</v>
      </c>
      <c r="D5" s="62" t="s">
        <v>79</v>
      </c>
      <c r="E5" s="63">
        <v>41225</v>
      </c>
      <c r="F5" s="63">
        <v>41263</v>
      </c>
      <c r="G5" s="64">
        <f t="shared" si="0"/>
        <v>38</v>
      </c>
    </row>
    <row r="6" spans="1:7" ht="45" x14ac:dyDescent="0.25">
      <c r="A6" s="61" t="s">
        <v>105</v>
      </c>
      <c r="B6" s="61"/>
      <c r="C6" s="46" t="s">
        <v>77</v>
      </c>
      <c r="D6" s="62" t="s">
        <v>102</v>
      </c>
      <c r="E6" s="63">
        <v>42143</v>
      </c>
      <c r="F6" s="63">
        <v>42156</v>
      </c>
      <c r="G6" s="64">
        <f t="shared" si="0"/>
        <v>12</v>
      </c>
    </row>
    <row r="7" spans="1:7" ht="45" x14ac:dyDescent="0.25">
      <c r="A7" s="61" t="s">
        <v>85</v>
      </c>
      <c r="B7" s="61" t="s">
        <v>111</v>
      </c>
      <c r="C7" s="1" t="s">
        <v>86</v>
      </c>
      <c r="D7" s="4" t="str">
        <f>LOWER("CONTRATAÇÃO - SERVIÇO DE MANUTENÇÃO PREDIAL -   LIMPEZA DE VIDROS - CAPITAL/ INTERIOR")</f>
        <v>contratação - serviço de manutenção predial -   limpeza de vidros - capital/ interior</v>
      </c>
      <c r="E7" s="3">
        <v>42020</v>
      </c>
      <c r="F7" s="3">
        <v>42671</v>
      </c>
      <c r="G7" s="9">
        <f t="shared" si="0"/>
        <v>642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J9" sqref="J9"/>
    </sheetView>
  </sheetViews>
  <sheetFormatPr defaultRowHeight="15" x14ac:dyDescent="0.25"/>
  <cols>
    <col min="2" max="2" width="28.25" bestFit="1" customWidth="1"/>
  </cols>
  <sheetData>
    <row r="1" spans="1:21" x14ac:dyDescent="0.25">
      <c r="A1" s="145" t="s">
        <v>19</v>
      </c>
      <c r="B1" s="147" t="s">
        <v>32</v>
      </c>
      <c r="C1" s="149" t="s">
        <v>33</v>
      </c>
      <c r="D1" s="150"/>
      <c r="E1" s="150" t="s">
        <v>34</v>
      </c>
      <c r="F1" s="151"/>
      <c r="G1" s="15" t="s">
        <v>35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15.75" thickBot="1" x14ac:dyDescent="0.3">
      <c r="A2" s="146"/>
      <c r="B2" s="148"/>
      <c r="C2" s="17" t="s">
        <v>36</v>
      </c>
      <c r="D2" s="18" t="s">
        <v>37</v>
      </c>
      <c r="E2" s="18" t="s">
        <v>36</v>
      </c>
      <c r="F2" s="19" t="s">
        <v>37</v>
      </c>
      <c r="G2" s="20" t="s">
        <v>166</v>
      </c>
      <c r="H2" s="20">
        <v>42675</v>
      </c>
      <c r="I2" s="20" t="s">
        <v>167</v>
      </c>
      <c r="J2" s="20">
        <v>42736</v>
      </c>
      <c r="K2" s="20">
        <v>42767</v>
      </c>
      <c r="L2" s="20">
        <v>42795</v>
      </c>
      <c r="M2" s="20" t="s">
        <v>168</v>
      </c>
      <c r="N2" s="20" t="s">
        <v>169</v>
      </c>
      <c r="O2" s="89">
        <v>42887</v>
      </c>
      <c r="P2" s="20">
        <v>42917</v>
      </c>
      <c r="Q2" s="20" t="s">
        <v>170</v>
      </c>
      <c r="R2" s="20" t="s">
        <v>172</v>
      </c>
      <c r="S2" s="20" t="s">
        <v>171</v>
      </c>
      <c r="T2" s="20">
        <v>43040</v>
      </c>
      <c r="U2" s="89" t="s">
        <v>173</v>
      </c>
    </row>
    <row r="3" spans="1:21" x14ac:dyDescent="0.25">
      <c r="A3" s="21">
        <v>1</v>
      </c>
      <c r="B3" s="22" t="s">
        <v>38</v>
      </c>
      <c r="C3" s="23" t="s">
        <v>39</v>
      </c>
      <c r="D3" s="24" t="s">
        <v>39</v>
      </c>
      <c r="E3" s="24" t="s">
        <v>39</v>
      </c>
      <c r="F3" s="24" t="s">
        <v>39</v>
      </c>
      <c r="G3" s="21"/>
      <c r="H3" s="25"/>
      <c r="I3" s="25"/>
      <c r="J3" s="25"/>
      <c r="K3" s="25"/>
      <c r="L3" s="25"/>
      <c r="M3" s="25"/>
      <c r="N3" s="25"/>
      <c r="O3" s="90"/>
      <c r="P3" s="74"/>
      <c r="Q3" s="74"/>
      <c r="R3" s="74"/>
      <c r="S3" s="74"/>
      <c r="T3" s="74"/>
      <c r="U3" s="94"/>
    </row>
    <row r="4" spans="1:21" x14ac:dyDescent="0.25">
      <c r="A4" s="83">
        <v>2</v>
      </c>
      <c r="B4" s="84" t="s">
        <v>165</v>
      </c>
      <c r="C4" s="85">
        <v>42670</v>
      </c>
      <c r="D4" s="86">
        <v>42794</v>
      </c>
      <c r="E4" s="86">
        <v>42670</v>
      </c>
      <c r="F4" s="87">
        <v>42794</v>
      </c>
      <c r="G4" s="83"/>
      <c r="H4" s="75"/>
      <c r="I4" s="75"/>
      <c r="J4" s="75"/>
      <c r="K4" s="75"/>
      <c r="L4" s="75"/>
      <c r="M4" s="75"/>
      <c r="N4" s="75"/>
      <c r="O4" s="91"/>
      <c r="P4" s="74"/>
      <c r="Q4" s="74"/>
      <c r="R4" s="74"/>
      <c r="S4" s="74"/>
      <c r="T4" s="74"/>
      <c r="U4" s="94"/>
    </row>
    <row r="5" spans="1:21" x14ac:dyDescent="0.25">
      <c r="A5" s="26">
        <v>3</v>
      </c>
      <c r="B5" s="27" t="s">
        <v>40</v>
      </c>
      <c r="C5" s="28"/>
      <c r="D5" s="29"/>
      <c r="E5" s="29"/>
      <c r="F5" s="30"/>
      <c r="G5" s="26"/>
      <c r="H5" s="31"/>
      <c r="I5" s="31"/>
      <c r="J5" s="31"/>
      <c r="K5" s="31"/>
      <c r="L5" s="31"/>
      <c r="M5" s="31"/>
      <c r="N5" s="31"/>
      <c r="O5" s="92"/>
      <c r="P5" s="74"/>
      <c r="Q5" s="74"/>
      <c r="R5" s="74"/>
      <c r="S5" s="74"/>
      <c r="T5" s="74"/>
      <c r="U5" s="94"/>
    </row>
    <row r="6" spans="1:21" x14ac:dyDescent="0.25">
      <c r="A6" s="26">
        <v>4</v>
      </c>
      <c r="B6" s="27" t="s">
        <v>41</v>
      </c>
      <c r="C6" s="28"/>
      <c r="D6" s="29"/>
      <c r="E6" s="29"/>
      <c r="F6" s="30"/>
      <c r="G6" s="26"/>
      <c r="H6" s="31"/>
      <c r="I6" s="31"/>
      <c r="J6" s="31"/>
      <c r="K6" s="31"/>
      <c r="L6" s="31"/>
      <c r="M6" s="31"/>
      <c r="N6" s="31"/>
      <c r="O6" s="92"/>
      <c r="P6" s="74"/>
      <c r="Q6" s="74"/>
      <c r="R6" s="74"/>
      <c r="S6" s="74"/>
      <c r="T6" s="74"/>
      <c r="U6" s="94"/>
    </row>
    <row r="7" spans="1:21" x14ac:dyDescent="0.25">
      <c r="A7" s="26">
        <v>5</v>
      </c>
      <c r="B7" s="27" t="s">
        <v>42</v>
      </c>
      <c r="C7" s="28"/>
      <c r="D7" s="29"/>
      <c r="E7" s="29"/>
      <c r="F7" s="30"/>
      <c r="G7" s="26"/>
      <c r="H7" s="31"/>
      <c r="I7" s="31"/>
      <c r="J7" s="31"/>
      <c r="K7" s="31"/>
      <c r="L7" s="31"/>
      <c r="M7" s="31"/>
      <c r="N7" s="31"/>
      <c r="O7" s="92"/>
      <c r="P7" s="74"/>
      <c r="Q7" s="74"/>
      <c r="R7" s="74"/>
      <c r="S7" s="74"/>
      <c r="T7" s="74"/>
      <c r="U7" s="94"/>
    </row>
    <row r="8" spans="1:21" x14ac:dyDescent="0.25">
      <c r="A8" s="26">
        <v>6</v>
      </c>
      <c r="B8" s="27" t="s">
        <v>43</v>
      </c>
      <c r="C8" s="28"/>
      <c r="D8" s="29"/>
      <c r="E8" s="29"/>
      <c r="F8" s="30"/>
      <c r="G8" s="26"/>
      <c r="H8" s="31"/>
      <c r="I8" s="31"/>
      <c r="J8" s="31"/>
      <c r="K8" s="31"/>
      <c r="L8" s="31"/>
      <c r="M8" s="31"/>
      <c r="N8" s="31"/>
      <c r="O8" s="92"/>
      <c r="P8" s="74"/>
      <c r="Q8" s="74"/>
      <c r="R8" s="74"/>
      <c r="S8" s="74"/>
      <c r="T8" s="74"/>
      <c r="U8" s="94"/>
    </row>
    <row r="9" spans="1:21" x14ac:dyDescent="0.25">
      <c r="A9" s="26">
        <v>7</v>
      </c>
      <c r="B9" s="27" t="s">
        <v>44</v>
      </c>
      <c r="C9" s="28"/>
      <c r="D9" s="29"/>
      <c r="E9" s="29"/>
      <c r="F9" s="30"/>
      <c r="G9" s="26"/>
      <c r="H9" s="31"/>
      <c r="I9" s="31"/>
      <c r="J9" s="31"/>
      <c r="K9" s="31"/>
      <c r="L9" s="31"/>
      <c r="M9" s="31"/>
      <c r="N9" s="31"/>
      <c r="O9" s="92"/>
      <c r="P9" s="74"/>
      <c r="Q9" s="74"/>
      <c r="R9" s="74"/>
      <c r="S9" s="74"/>
      <c r="T9" s="74"/>
      <c r="U9" s="94"/>
    </row>
    <row r="10" spans="1:21" x14ac:dyDescent="0.25">
      <c r="A10" s="26">
        <v>8</v>
      </c>
      <c r="B10" s="27"/>
      <c r="C10" s="28"/>
      <c r="D10" s="29"/>
      <c r="E10" s="29"/>
      <c r="F10" s="30"/>
      <c r="G10" s="26"/>
      <c r="H10" s="31"/>
      <c r="I10" s="31"/>
      <c r="J10" s="31"/>
      <c r="K10" s="31"/>
      <c r="L10" s="31"/>
      <c r="M10" s="31"/>
      <c r="N10" s="31"/>
      <c r="O10" s="92"/>
      <c r="P10" s="74"/>
      <c r="Q10" s="74"/>
      <c r="R10" s="74"/>
      <c r="S10" s="74"/>
      <c r="T10" s="74"/>
      <c r="U10" s="94"/>
    </row>
    <row r="11" spans="1:21" x14ac:dyDescent="0.25">
      <c r="A11" s="26">
        <v>9</v>
      </c>
      <c r="B11" s="27"/>
      <c r="C11" s="28"/>
      <c r="D11" s="29"/>
      <c r="E11" s="29"/>
      <c r="F11" s="30"/>
      <c r="G11" s="26"/>
      <c r="H11" s="31"/>
      <c r="I11" s="31"/>
      <c r="J11" s="31"/>
      <c r="K11" s="31"/>
      <c r="L11" s="31"/>
      <c r="M11" s="31"/>
      <c r="N11" s="31"/>
      <c r="O11" s="92"/>
      <c r="P11" s="74"/>
      <c r="Q11" s="74"/>
      <c r="R11" s="74"/>
      <c r="S11" s="74"/>
      <c r="T11" s="74"/>
      <c r="U11" s="94"/>
    </row>
    <row r="12" spans="1:21" x14ac:dyDescent="0.25">
      <c r="A12" s="26">
        <v>10</v>
      </c>
      <c r="B12" s="27"/>
      <c r="C12" s="28"/>
      <c r="D12" s="29"/>
      <c r="E12" s="29"/>
      <c r="F12" s="30"/>
      <c r="G12" s="26"/>
      <c r="H12" s="31"/>
      <c r="I12" s="31"/>
      <c r="J12" s="31"/>
      <c r="K12" s="31"/>
      <c r="L12" s="31"/>
      <c r="M12" s="31"/>
      <c r="N12" s="31"/>
      <c r="O12" s="92"/>
      <c r="P12" s="74"/>
      <c r="Q12" s="74"/>
      <c r="R12" s="74"/>
      <c r="S12" s="74"/>
      <c r="T12" s="74"/>
      <c r="U12" s="94"/>
    </row>
    <row r="13" spans="1:21" x14ac:dyDescent="0.25">
      <c r="A13" s="26">
        <v>11</v>
      </c>
      <c r="B13" s="27"/>
      <c r="C13" s="28"/>
      <c r="D13" s="29"/>
      <c r="E13" s="29"/>
      <c r="F13" s="30"/>
      <c r="G13" s="26"/>
      <c r="H13" s="31"/>
      <c r="I13" s="31"/>
      <c r="J13" s="31"/>
      <c r="K13" s="31"/>
      <c r="L13" s="31"/>
      <c r="M13" s="31"/>
      <c r="N13" s="31"/>
      <c r="O13" s="92"/>
      <c r="P13" s="74"/>
      <c r="Q13" s="74"/>
      <c r="R13" s="74"/>
      <c r="S13" s="74"/>
      <c r="T13" s="74"/>
      <c r="U13" s="94"/>
    </row>
    <row r="14" spans="1:21" x14ac:dyDescent="0.25">
      <c r="A14" s="26">
        <v>12</v>
      </c>
      <c r="B14" s="27"/>
      <c r="C14" s="28"/>
      <c r="D14" s="29"/>
      <c r="E14" s="29"/>
      <c r="F14" s="30"/>
      <c r="G14" s="26"/>
      <c r="H14" s="31"/>
      <c r="I14" s="31"/>
      <c r="J14" s="31"/>
      <c r="K14" s="31"/>
      <c r="L14" s="31"/>
      <c r="M14" s="31"/>
      <c r="N14" s="31"/>
      <c r="O14" s="92"/>
      <c r="P14" s="74"/>
      <c r="Q14" s="74"/>
      <c r="R14" s="74"/>
      <c r="S14" s="74"/>
      <c r="T14" s="74"/>
      <c r="U14" s="94"/>
    </row>
    <row r="15" spans="1:21" ht="15.75" thickBot="1" x14ac:dyDescent="0.3">
      <c r="A15" s="26">
        <v>13</v>
      </c>
      <c r="B15" s="33"/>
      <c r="C15" s="34"/>
      <c r="D15" s="35"/>
      <c r="E15" s="35"/>
      <c r="F15" s="36"/>
      <c r="G15" s="32"/>
      <c r="H15" s="37"/>
      <c r="I15" s="37"/>
      <c r="J15" s="37"/>
      <c r="K15" s="37"/>
      <c r="L15" s="37"/>
      <c r="M15" s="37"/>
      <c r="N15" s="37"/>
      <c r="O15" s="93"/>
      <c r="P15" s="74"/>
      <c r="Q15" s="74"/>
      <c r="R15" s="74"/>
      <c r="S15" s="74"/>
      <c r="T15" s="74"/>
      <c r="U15" s="94"/>
    </row>
    <row r="16" spans="1:21" ht="15.75" thickBot="1" x14ac:dyDescent="0.3">
      <c r="A16" s="38"/>
      <c r="B16" s="39" t="s">
        <v>45</v>
      </c>
      <c r="C16" s="40" t="s">
        <v>46</v>
      </c>
      <c r="D16" s="41"/>
      <c r="E16" s="41" t="s">
        <v>46</v>
      </c>
      <c r="F16" s="42"/>
      <c r="G16" s="38">
        <v>30</v>
      </c>
      <c r="H16" s="43">
        <v>30</v>
      </c>
      <c r="I16" s="43"/>
      <c r="J16" s="43"/>
      <c r="K16" s="43"/>
      <c r="L16" s="43"/>
      <c r="M16" s="43"/>
      <c r="N16" s="43"/>
      <c r="O16" s="44"/>
      <c r="P16" s="88"/>
      <c r="Q16" s="88"/>
      <c r="R16" s="88"/>
      <c r="S16" s="88"/>
      <c r="T16" s="88"/>
      <c r="U16" s="88"/>
    </row>
  </sheetData>
  <mergeCells count="4">
    <mergeCell ref="A1:A2"/>
    <mergeCell ref="B1:B2"/>
    <mergeCell ref="C1:D1"/>
    <mergeCell ref="E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5" x14ac:dyDescent="0.25"/>
  <cols>
    <col min="1" max="1" width="65.625" customWidth="1"/>
  </cols>
  <sheetData>
    <row r="1" spans="1:1" ht="15" customHeight="1" x14ac:dyDescent="0.25">
      <c r="A1" t="s">
        <v>188</v>
      </c>
    </row>
    <row r="2" spans="1:1" ht="47.25" customHeight="1" x14ac:dyDescent="0.25">
      <c r="A2" t="s">
        <v>189</v>
      </c>
    </row>
    <row r="3" spans="1:1" ht="48" customHeight="1" x14ac:dyDescent="0.25">
      <c r="A3" t="s">
        <v>190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 Historicos x Categoria</vt:lpstr>
      <vt:lpstr>Graficos</vt:lpstr>
      <vt:lpstr>Atas das Reuniões</vt:lpstr>
      <vt:lpstr>PROCESSO PADRÃO</vt:lpstr>
      <vt:lpstr>Controle do Projeto</vt:lpstr>
      <vt:lpstr>ÁREAS PADRÃO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2017-03-16T02:48:45Z</dcterms:modified>
</cp:coreProperties>
</file>