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han\Documents\TCC\Banco de Dados de PADS\"/>
    </mc:Choice>
  </mc:AlternateContent>
  <bookViews>
    <workbookView xWindow="0" yWindow="0" windowWidth="23040" windowHeight="7395" tabRatio="819" firstSheet="3" activeTab="7"/>
  </bookViews>
  <sheets>
    <sheet name="PREMISSAS" sheetId="5" r:id="rId1"/>
    <sheet name="CENARIOS A - D1-D1" sheetId="6" r:id="rId2"/>
    <sheet name="CENARIOS B - D1-D2" sheetId="4" r:id="rId3"/>
    <sheet name="CENARIOS C - D1-D3" sheetId="7" r:id="rId4"/>
    <sheet name="CENARIOS D - D1-D4" sheetId="8" r:id="rId5"/>
    <sheet name="CENARIOS E - D1-D4 FERIADO" sheetId="9" r:id="rId6"/>
    <sheet name="CENARIOS F - D1-D4 FDS" sheetId="10" r:id="rId7"/>
    <sheet name="CALCULO CT_LT" sheetId="11" r:id="rId8"/>
    <sheet name="Plan2" sheetId="13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1" l="1"/>
  <c r="N21" i="11"/>
  <c r="N20" i="11"/>
  <c r="N19" i="11"/>
  <c r="N18" i="11"/>
  <c r="V21" i="11"/>
  <c r="S21" i="11" s="1"/>
  <c r="T21" i="11" s="1"/>
  <c r="U21" i="11"/>
  <c r="Q21" i="11"/>
  <c r="R21" i="11" s="1"/>
  <c r="P21" i="11"/>
  <c r="O21" i="11"/>
  <c r="J21" i="11"/>
  <c r="L21" i="11" s="1"/>
  <c r="I21" i="11"/>
  <c r="H21" i="11"/>
  <c r="K19" i="11"/>
  <c r="K18" i="11"/>
  <c r="K17" i="11"/>
  <c r="S19" i="11"/>
  <c r="S18" i="11"/>
  <c r="S17" i="11"/>
  <c r="S20" i="11"/>
  <c r="Q20" i="11"/>
  <c r="V20" i="11"/>
  <c r="U20" i="11"/>
  <c r="P20" i="11"/>
  <c r="O20" i="11"/>
  <c r="I20" i="11"/>
  <c r="H20" i="11"/>
  <c r="K21" i="11" l="1"/>
  <c r="M21" i="11" s="1"/>
  <c r="T20" i="11"/>
  <c r="K20" i="11" s="1"/>
  <c r="M20" i="11" s="1"/>
  <c r="J20" i="11"/>
  <c r="L20" i="11" s="1"/>
  <c r="R20" i="11"/>
  <c r="G34" i="7"/>
  <c r="J37" i="7"/>
  <c r="J18" i="11"/>
  <c r="J34" i="7" l="1"/>
  <c r="J33" i="7"/>
  <c r="J32" i="7"/>
  <c r="V19" i="11"/>
  <c r="U19" i="11"/>
  <c r="Q19" i="11"/>
  <c r="R19" i="11" s="1"/>
  <c r="P19" i="11"/>
  <c r="O19" i="11"/>
  <c r="I19" i="11"/>
  <c r="H19" i="11"/>
  <c r="G19" i="11"/>
  <c r="I18" i="11"/>
  <c r="H18" i="11"/>
  <c r="I17" i="11"/>
  <c r="H17" i="11"/>
  <c r="V18" i="11"/>
  <c r="U18" i="11"/>
  <c r="Q18" i="11"/>
  <c r="R18" i="11" s="1"/>
  <c r="P18" i="11"/>
  <c r="O18" i="11"/>
  <c r="G18" i="11"/>
  <c r="U17" i="11"/>
  <c r="V17" i="11"/>
  <c r="Q17" i="11"/>
  <c r="J17" i="11" s="1"/>
  <c r="P17" i="11"/>
  <c r="J19" i="11" l="1"/>
  <c r="L19" i="11" s="1"/>
  <c r="T18" i="11"/>
  <c r="L18" i="11"/>
  <c r="M18" i="11" l="1"/>
  <c r="T19" i="11"/>
  <c r="M19" i="11"/>
  <c r="L13" i="7" l="1"/>
  <c r="L17" i="11"/>
  <c r="J13" i="10"/>
  <c r="R17" i="11" l="1"/>
  <c r="G3" i="11" l="1"/>
  <c r="G17" i="11" s="1"/>
  <c r="T17" i="11"/>
  <c r="O17" i="11"/>
  <c r="G2" i="11" l="1"/>
  <c r="D17" i="11" s="1"/>
  <c r="J15" i="10"/>
  <c r="O17" i="6"/>
  <c r="N13" i="6"/>
  <c r="M13" i="7"/>
  <c r="N13" i="7"/>
  <c r="J14" i="9"/>
  <c r="P29" i="4"/>
  <c r="Q13" i="4"/>
  <c r="M13" i="4"/>
  <c r="J14" i="4"/>
  <c r="P14" i="4"/>
  <c r="P13" i="4"/>
  <c r="M16" i="4"/>
  <c r="L13" i="4"/>
  <c r="J26" i="6"/>
  <c r="I26" i="6"/>
  <c r="G26" i="6"/>
  <c r="I17" i="6"/>
  <c r="I15" i="6"/>
  <c r="M17" i="11" l="1"/>
  <c r="G47" i="10"/>
  <c r="D47" i="10"/>
  <c r="G46" i="10"/>
  <c r="D46" i="10"/>
  <c r="G42" i="10"/>
  <c r="D42" i="10"/>
  <c r="G41" i="10"/>
  <c r="D41" i="10"/>
  <c r="G37" i="10"/>
  <c r="D37" i="10"/>
  <c r="G36" i="10"/>
  <c r="D36" i="10"/>
  <c r="G25" i="10"/>
  <c r="D25" i="10"/>
  <c r="G24" i="10"/>
  <c r="D24" i="10"/>
  <c r="G20" i="10"/>
  <c r="D20" i="10"/>
  <c r="G19" i="10"/>
  <c r="D19" i="10"/>
  <c r="I15" i="10"/>
  <c r="G15" i="10"/>
  <c r="D15" i="10"/>
  <c r="N48" i="10"/>
  <c r="I48" i="10"/>
  <c r="P48" i="10" s="1"/>
  <c r="G48" i="10"/>
  <c r="J48" i="10" s="1"/>
  <c r="D48" i="10"/>
  <c r="N47" i="10"/>
  <c r="I47" i="10"/>
  <c r="N46" i="10"/>
  <c r="I46" i="10"/>
  <c r="I45" i="10"/>
  <c r="L45" i="10" s="1"/>
  <c r="N43" i="10"/>
  <c r="I43" i="10"/>
  <c r="G43" i="10"/>
  <c r="J43" i="10" s="1"/>
  <c r="D43" i="10"/>
  <c r="N42" i="10"/>
  <c r="I42" i="10"/>
  <c r="N41" i="10"/>
  <c r="I41" i="10"/>
  <c r="I40" i="10"/>
  <c r="N38" i="10"/>
  <c r="I38" i="10"/>
  <c r="P38" i="10" s="1"/>
  <c r="G38" i="10"/>
  <c r="J38" i="10" s="1"/>
  <c r="D38" i="10"/>
  <c r="N37" i="10"/>
  <c r="I37" i="10"/>
  <c r="N36" i="10"/>
  <c r="I36" i="10"/>
  <c r="I35" i="10"/>
  <c r="L35" i="10" s="1"/>
  <c r="N26" i="10"/>
  <c r="I26" i="10"/>
  <c r="N25" i="10"/>
  <c r="I25" i="10"/>
  <c r="N24" i="10"/>
  <c r="I24" i="10"/>
  <c r="I23" i="10"/>
  <c r="N21" i="10"/>
  <c r="I21" i="10"/>
  <c r="D21" i="10"/>
  <c r="J21" i="10" s="1"/>
  <c r="P21" i="10" s="1"/>
  <c r="N20" i="10"/>
  <c r="I20" i="10"/>
  <c r="N19" i="10"/>
  <c r="I19" i="10"/>
  <c r="I18" i="10"/>
  <c r="G18" i="10"/>
  <c r="J18" i="10" s="1"/>
  <c r="N16" i="10"/>
  <c r="I16" i="10"/>
  <c r="N15" i="10"/>
  <c r="N14" i="10"/>
  <c r="I14" i="10"/>
  <c r="G14" i="10"/>
  <c r="I13" i="10"/>
  <c r="G3" i="10"/>
  <c r="G2" i="10"/>
  <c r="D26" i="10" s="1"/>
  <c r="J26" i="10" s="1"/>
  <c r="I46" i="9"/>
  <c r="G46" i="9"/>
  <c r="J46" i="9" s="1"/>
  <c r="D46" i="9"/>
  <c r="I41" i="9"/>
  <c r="G41" i="9"/>
  <c r="J41" i="9" s="1"/>
  <c r="D41" i="9"/>
  <c r="J36" i="9"/>
  <c r="I36" i="9"/>
  <c r="N26" i="9"/>
  <c r="I26" i="9"/>
  <c r="N25" i="9"/>
  <c r="I25" i="9"/>
  <c r="N24" i="9"/>
  <c r="I24" i="9"/>
  <c r="I23" i="9"/>
  <c r="N21" i="9"/>
  <c r="I21" i="9"/>
  <c r="N20" i="9"/>
  <c r="I20" i="9"/>
  <c r="N19" i="9"/>
  <c r="I19" i="9"/>
  <c r="I18" i="9"/>
  <c r="L18" i="9" s="1"/>
  <c r="I14" i="9"/>
  <c r="N48" i="9"/>
  <c r="I48" i="9"/>
  <c r="G48" i="9"/>
  <c r="N47" i="9"/>
  <c r="I47" i="9"/>
  <c r="N46" i="9"/>
  <c r="I45" i="9"/>
  <c r="N43" i="9"/>
  <c r="I43" i="9"/>
  <c r="G43" i="9"/>
  <c r="N42" i="9"/>
  <c r="I42" i="9"/>
  <c r="N41" i="9"/>
  <c r="I40" i="9"/>
  <c r="N38" i="9"/>
  <c r="I38" i="9"/>
  <c r="G38" i="9"/>
  <c r="N37" i="9"/>
  <c r="I37" i="9"/>
  <c r="N36" i="9"/>
  <c r="I35" i="9"/>
  <c r="N16" i="9"/>
  <c r="I16" i="9"/>
  <c r="N15" i="9"/>
  <c r="I15" i="9"/>
  <c r="N14" i="9"/>
  <c r="I13" i="9"/>
  <c r="G3" i="9"/>
  <c r="G18" i="9" s="1"/>
  <c r="J18" i="9" s="1"/>
  <c r="G2" i="9"/>
  <c r="D26" i="9" s="1"/>
  <c r="J26" i="9" s="1"/>
  <c r="M45" i="8"/>
  <c r="L45" i="8"/>
  <c r="M40" i="8"/>
  <c r="L40" i="8"/>
  <c r="M35" i="8"/>
  <c r="L35" i="8"/>
  <c r="N46" i="8"/>
  <c r="I46" i="8"/>
  <c r="P46" i="8" s="1"/>
  <c r="G46" i="8"/>
  <c r="J46" i="8" s="1"/>
  <c r="D46" i="8"/>
  <c r="N41" i="8"/>
  <c r="I41" i="8"/>
  <c r="P41" i="8" s="1"/>
  <c r="G41" i="8"/>
  <c r="J41" i="8" s="1"/>
  <c r="D41" i="8"/>
  <c r="N36" i="8"/>
  <c r="I36" i="8"/>
  <c r="P36" i="8" s="1"/>
  <c r="G36" i="8"/>
  <c r="J36" i="8" s="1"/>
  <c r="D36" i="8"/>
  <c r="M23" i="8"/>
  <c r="L23" i="8"/>
  <c r="N24" i="8"/>
  <c r="I24" i="8"/>
  <c r="P24" i="8" s="1"/>
  <c r="G24" i="8"/>
  <c r="J24" i="8" s="1"/>
  <c r="D24" i="8"/>
  <c r="J21" i="8"/>
  <c r="I21" i="8"/>
  <c r="J20" i="8"/>
  <c r="I20" i="8"/>
  <c r="J19" i="8"/>
  <c r="I19" i="8"/>
  <c r="J18" i="8"/>
  <c r="M18" i="8" s="1"/>
  <c r="I18" i="8"/>
  <c r="L18" i="8" s="1"/>
  <c r="N19" i="8"/>
  <c r="G19" i="8"/>
  <c r="D19" i="8"/>
  <c r="M13" i="8"/>
  <c r="L13" i="8"/>
  <c r="N15" i="8"/>
  <c r="I15" i="8"/>
  <c r="G15" i="8"/>
  <c r="J15" i="8" s="1"/>
  <c r="D15" i="8"/>
  <c r="N48" i="8"/>
  <c r="I48" i="8"/>
  <c r="P48" i="8" s="1"/>
  <c r="G48" i="8"/>
  <c r="J48" i="8" s="1"/>
  <c r="D48" i="8"/>
  <c r="N47" i="8"/>
  <c r="I47" i="8"/>
  <c r="D47" i="8"/>
  <c r="I45" i="8"/>
  <c r="N43" i="8"/>
  <c r="I43" i="8"/>
  <c r="P43" i="8" s="1"/>
  <c r="G43" i="8"/>
  <c r="J43" i="8" s="1"/>
  <c r="D43" i="8"/>
  <c r="N42" i="8"/>
  <c r="I42" i="8"/>
  <c r="D42" i="8"/>
  <c r="I40" i="8"/>
  <c r="N38" i="8"/>
  <c r="I38" i="8"/>
  <c r="P38" i="8" s="1"/>
  <c r="G38" i="8"/>
  <c r="J38" i="8" s="1"/>
  <c r="D38" i="8"/>
  <c r="N37" i="8"/>
  <c r="I37" i="8"/>
  <c r="D37" i="8"/>
  <c r="I35" i="8"/>
  <c r="N26" i="8"/>
  <c r="I26" i="8"/>
  <c r="P26" i="8" s="1"/>
  <c r="N25" i="8"/>
  <c r="I25" i="8"/>
  <c r="I23" i="8"/>
  <c r="N21" i="8"/>
  <c r="D21" i="8"/>
  <c r="P21" i="8" s="1"/>
  <c r="N20" i="8"/>
  <c r="D20" i="8"/>
  <c r="N16" i="8"/>
  <c r="I16" i="8"/>
  <c r="N14" i="8"/>
  <c r="I14" i="8"/>
  <c r="I13" i="8"/>
  <c r="G3" i="8"/>
  <c r="G47" i="8" s="1"/>
  <c r="J47" i="8" s="1"/>
  <c r="G2" i="8"/>
  <c r="D26" i="8" s="1"/>
  <c r="J26" i="8" s="1"/>
  <c r="G36" i="4"/>
  <c r="G33" i="4"/>
  <c r="G30" i="4"/>
  <c r="G42" i="7"/>
  <c r="G38" i="7"/>
  <c r="N42" i="7"/>
  <c r="I42" i="7"/>
  <c r="N41" i="7"/>
  <c r="I41" i="7"/>
  <c r="G41" i="7"/>
  <c r="I40" i="7"/>
  <c r="N38" i="7"/>
  <c r="I38" i="7"/>
  <c r="N37" i="7"/>
  <c r="I37" i="7"/>
  <c r="I36" i="7"/>
  <c r="N34" i="7"/>
  <c r="I34" i="7"/>
  <c r="N33" i="7"/>
  <c r="I33" i="7"/>
  <c r="I32" i="7"/>
  <c r="N23" i="7"/>
  <c r="I23" i="7"/>
  <c r="N22" i="7"/>
  <c r="I22" i="7"/>
  <c r="I21" i="7"/>
  <c r="N36" i="4"/>
  <c r="I36" i="4"/>
  <c r="F35" i="4"/>
  <c r="I35" i="4" s="1"/>
  <c r="N33" i="4"/>
  <c r="I33" i="4"/>
  <c r="F32" i="4"/>
  <c r="I32" i="4" s="1"/>
  <c r="N30" i="4"/>
  <c r="I30" i="4"/>
  <c r="F29" i="4"/>
  <c r="I29" i="4" s="1"/>
  <c r="N19" i="7"/>
  <c r="I19" i="7"/>
  <c r="N18" i="7"/>
  <c r="I18" i="7"/>
  <c r="I17" i="7"/>
  <c r="F19" i="4"/>
  <c r="F16" i="4"/>
  <c r="I16" i="4" s="1"/>
  <c r="F13" i="4"/>
  <c r="N15" i="7"/>
  <c r="I15" i="7"/>
  <c r="N14" i="7"/>
  <c r="I14" i="7"/>
  <c r="I13" i="7"/>
  <c r="G3" i="7"/>
  <c r="G21" i="7" s="1"/>
  <c r="J21" i="7" s="1"/>
  <c r="G2" i="7"/>
  <c r="D23" i="7" s="1"/>
  <c r="J23" i="7" s="1"/>
  <c r="N20" i="4"/>
  <c r="I20" i="4"/>
  <c r="I19" i="4"/>
  <c r="N17" i="4"/>
  <c r="I17" i="4"/>
  <c r="G3" i="4"/>
  <c r="G13" i="4" s="1"/>
  <c r="J13" i="4" s="1"/>
  <c r="G2" i="4"/>
  <c r="D17" i="4" s="1"/>
  <c r="J17" i="4" s="1"/>
  <c r="L40" i="10" l="1"/>
  <c r="L18" i="10"/>
  <c r="P18" i="10"/>
  <c r="P47" i="10"/>
  <c r="J47" i="10"/>
  <c r="J46" i="10"/>
  <c r="P46" i="10" s="1"/>
  <c r="J42" i="10"/>
  <c r="J41" i="10"/>
  <c r="P41" i="10" s="1"/>
  <c r="J37" i="10"/>
  <c r="P37" i="10" s="1"/>
  <c r="J36" i="10"/>
  <c r="G23" i="10"/>
  <c r="J23" i="10" s="1"/>
  <c r="J20" i="10"/>
  <c r="J19" i="10"/>
  <c r="M18" i="10" s="1"/>
  <c r="G13" i="10"/>
  <c r="G45" i="10"/>
  <c r="J45" i="10" s="1"/>
  <c r="G40" i="10"/>
  <c r="J40" i="10" s="1"/>
  <c r="G35" i="10"/>
  <c r="J35" i="10" s="1"/>
  <c r="J25" i="10"/>
  <c r="P25" i="10" s="1"/>
  <c r="L13" i="10"/>
  <c r="P20" i="10"/>
  <c r="P26" i="10"/>
  <c r="P36" i="10"/>
  <c r="P42" i="10"/>
  <c r="P43" i="10"/>
  <c r="L23" i="10"/>
  <c r="D14" i="10"/>
  <c r="J14" i="10" s="1"/>
  <c r="P14" i="10" s="1"/>
  <c r="D16" i="10"/>
  <c r="J16" i="10" s="1"/>
  <c r="P16" i="10" s="1"/>
  <c r="G20" i="9"/>
  <c r="P23" i="9"/>
  <c r="G24" i="9"/>
  <c r="G25" i="9"/>
  <c r="J25" i="9" s="1"/>
  <c r="P25" i="9" s="1"/>
  <c r="P26" i="9"/>
  <c r="L35" i="9"/>
  <c r="L45" i="9"/>
  <c r="G19" i="9"/>
  <c r="G23" i="9"/>
  <c r="J23" i="9" s="1"/>
  <c r="D24" i="9"/>
  <c r="D25" i="9"/>
  <c r="L23" i="9"/>
  <c r="D37" i="9"/>
  <c r="D43" i="9"/>
  <c r="J43" i="9" s="1"/>
  <c r="P43" i="9" s="1"/>
  <c r="D47" i="9"/>
  <c r="G14" i="9"/>
  <c r="D36" i="9"/>
  <c r="D38" i="9"/>
  <c r="J38" i="9" s="1"/>
  <c r="P38" i="9" s="1"/>
  <c r="L40" i="9"/>
  <c r="D42" i="9"/>
  <c r="D48" i="9"/>
  <c r="J48" i="9" s="1"/>
  <c r="P48" i="9" s="1"/>
  <c r="D19" i="9"/>
  <c r="D20" i="9"/>
  <c r="J20" i="9" s="1"/>
  <c r="P20" i="9" s="1"/>
  <c r="D21" i="9"/>
  <c r="J21" i="9" s="1"/>
  <c r="P21" i="9"/>
  <c r="P18" i="9"/>
  <c r="G47" i="9"/>
  <c r="P46" i="9"/>
  <c r="G42" i="9"/>
  <c r="P41" i="9"/>
  <c r="G37" i="9"/>
  <c r="G36" i="9"/>
  <c r="P36" i="9" s="1"/>
  <c r="G13" i="9"/>
  <c r="J13" i="9" s="1"/>
  <c r="G45" i="9"/>
  <c r="J45" i="9" s="1"/>
  <c r="G40" i="9"/>
  <c r="J40" i="9" s="1"/>
  <c r="G35" i="9"/>
  <c r="J35" i="9" s="1"/>
  <c r="L13" i="9"/>
  <c r="G15" i="9"/>
  <c r="D14" i="9"/>
  <c r="D15" i="9"/>
  <c r="D16" i="9"/>
  <c r="J16" i="9" s="1"/>
  <c r="P16" i="9" s="1"/>
  <c r="P19" i="8"/>
  <c r="P15" i="8"/>
  <c r="P20" i="8"/>
  <c r="P42" i="8"/>
  <c r="P47" i="8"/>
  <c r="G14" i="8"/>
  <c r="G18" i="8"/>
  <c r="G25" i="8"/>
  <c r="J25" i="8" s="1"/>
  <c r="P25" i="8" s="1"/>
  <c r="G35" i="8"/>
  <c r="J35" i="8" s="1"/>
  <c r="G40" i="8"/>
  <c r="J40" i="8" s="1"/>
  <c r="G45" i="8"/>
  <c r="J45" i="8" s="1"/>
  <c r="G13" i="8"/>
  <c r="J13" i="8" s="1"/>
  <c r="D14" i="8"/>
  <c r="D16" i="8"/>
  <c r="J16" i="8" s="1"/>
  <c r="P16" i="8" s="1"/>
  <c r="G20" i="8"/>
  <c r="G23" i="8"/>
  <c r="J23" i="8" s="1"/>
  <c r="D25" i="8"/>
  <c r="G37" i="8"/>
  <c r="J37" i="8" s="1"/>
  <c r="P37" i="8" s="1"/>
  <c r="G42" i="8"/>
  <c r="J42" i="8" s="1"/>
  <c r="J41" i="7"/>
  <c r="P41" i="7" s="1"/>
  <c r="G40" i="7"/>
  <c r="J40" i="7" s="1"/>
  <c r="P40" i="7" s="1"/>
  <c r="D41" i="7"/>
  <c r="D42" i="7"/>
  <c r="J42" i="7" s="1"/>
  <c r="P42" i="7" s="1"/>
  <c r="L40" i="7"/>
  <c r="D34" i="7"/>
  <c r="G37" i="7"/>
  <c r="D33" i="7"/>
  <c r="G36" i="7"/>
  <c r="J36" i="7" s="1"/>
  <c r="P36" i="7" s="1"/>
  <c r="D37" i="7"/>
  <c r="D38" i="7"/>
  <c r="J38" i="7" s="1"/>
  <c r="P38" i="7" s="1"/>
  <c r="L36" i="7"/>
  <c r="G32" i="7"/>
  <c r="P32" i="7" s="1"/>
  <c r="G33" i="7"/>
  <c r="P33" i="7" s="1"/>
  <c r="P34" i="7"/>
  <c r="L32" i="7"/>
  <c r="P23" i="7"/>
  <c r="L21" i="7"/>
  <c r="G14" i="7"/>
  <c r="G18" i="7"/>
  <c r="G22" i="7"/>
  <c r="G13" i="7"/>
  <c r="J13" i="7" s="1"/>
  <c r="D15" i="7"/>
  <c r="J15" i="7" s="1"/>
  <c r="P15" i="7" s="1"/>
  <c r="G17" i="7"/>
  <c r="J17" i="7" s="1"/>
  <c r="D18" i="7"/>
  <c r="D19" i="7"/>
  <c r="J19" i="7" s="1"/>
  <c r="P19" i="7" s="1"/>
  <c r="D22" i="7"/>
  <c r="P21" i="7"/>
  <c r="G35" i="4"/>
  <c r="J35" i="4" s="1"/>
  <c r="D36" i="4"/>
  <c r="J36" i="4" s="1"/>
  <c r="P36" i="4" s="1"/>
  <c r="P35" i="4"/>
  <c r="L35" i="4"/>
  <c r="G32" i="4"/>
  <c r="J32" i="4" s="1"/>
  <c r="P32" i="4" s="1"/>
  <c r="D33" i="4"/>
  <c r="J33" i="4" s="1"/>
  <c r="P33" i="4" s="1"/>
  <c r="L32" i="4"/>
  <c r="G29" i="4"/>
  <c r="J29" i="4" s="1"/>
  <c r="D20" i="4"/>
  <c r="J20" i="4" s="1"/>
  <c r="P20" i="4" s="1"/>
  <c r="D30" i="4"/>
  <c r="J30" i="4" s="1"/>
  <c r="P30" i="4" s="1"/>
  <c r="L29" i="4"/>
  <c r="P17" i="7"/>
  <c r="L17" i="7"/>
  <c r="P13" i="7"/>
  <c r="D14" i="7"/>
  <c r="G19" i="4"/>
  <c r="G16" i="4"/>
  <c r="L19" i="4"/>
  <c r="D14" i="4"/>
  <c r="P17" i="4"/>
  <c r="L16" i="4"/>
  <c r="P19" i="10" l="1"/>
  <c r="N18" i="10"/>
  <c r="Q18" i="10"/>
  <c r="P40" i="10"/>
  <c r="M40" i="10"/>
  <c r="P13" i="10"/>
  <c r="P15" i="10"/>
  <c r="J24" i="10"/>
  <c r="P24" i="10" s="1"/>
  <c r="P35" i="10"/>
  <c r="M35" i="10"/>
  <c r="P45" i="10"/>
  <c r="M45" i="10"/>
  <c r="P23" i="10"/>
  <c r="J37" i="9"/>
  <c r="P37" i="9" s="1"/>
  <c r="J47" i="9"/>
  <c r="P47" i="9" s="1"/>
  <c r="J19" i="9"/>
  <c r="M18" i="9" s="1"/>
  <c r="J24" i="9"/>
  <c r="P19" i="9"/>
  <c r="J42" i="9"/>
  <c r="P42" i="9" s="1"/>
  <c r="P14" i="9"/>
  <c r="P40" i="9"/>
  <c r="M40" i="9"/>
  <c r="P13" i="9"/>
  <c r="J15" i="9"/>
  <c r="P15" i="9" s="1"/>
  <c r="P35" i="9"/>
  <c r="M35" i="9"/>
  <c r="P45" i="9"/>
  <c r="M45" i="9"/>
  <c r="P40" i="8"/>
  <c r="P18" i="8"/>
  <c r="P13" i="8"/>
  <c r="P45" i="8"/>
  <c r="P35" i="8"/>
  <c r="Q23" i="8"/>
  <c r="N23" i="8"/>
  <c r="J14" i="8"/>
  <c r="P14" i="8" s="1"/>
  <c r="P23" i="8"/>
  <c r="M40" i="7"/>
  <c r="Q40" i="7"/>
  <c r="N40" i="7"/>
  <c r="M32" i="7"/>
  <c r="Q32" i="7" s="1"/>
  <c r="J22" i="7"/>
  <c r="J18" i="7"/>
  <c r="M17" i="7" s="1"/>
  <c r="Q17" i="7" s="1"/>
  <c r="J14" i="7"/>
  <c r="P14" i="7" s="1"/>
  <c r="M32" i="4"/>
  <c r="M35" i="4"/>
  <c r="Q35" i="4" s="1"/>
  <c r="Q32" i="4"/>
  <c r="N32" i="4"/>
  <c r="J19" i="4"/>
  <c r="P19" i="4" s="1"/>
  <c r="J16" i="4"/>
  <c r="P16" i="4" s="1"/>
  <c r="M29" i="4"/>
  <c r="Q29" i="4" s="1"/>
  <c r="N29" i="4"/>
  <c r="N17" i="7"/>
  <c r="Q45" i="10" l="1"/>
  <c r="N45" i="10"/>
  <c r="N35" i="10"/>
  <c r="Q35" i="10"/>
  <c r="Q40" i="10"/>
  <c r="N40" i="10"/>
  <c r="M23" i="10"/>
  <c r="M13" i="10"/>
  <c r="Q18" i="9"/>
  <c r="N18" i="9"/>
  <c r="P24" i="9"/>
  <c r="M23" i="9"/>
  <c r="Q45" i="9"/>
  <c r="N45" i="9"/>
  <c r="N35" i="9"/>
  <c r="Q35" i="9"/>
  <c r="Q40" i="9"/>
  <c r="N40" i="9"/>
  <c r="M13" i="9"/>
  <c r="Q35" i="8"/>
  <c r="N35" i="8"/>
  <c r="Q45" i="8"/>
  <c r="N45" i="8"/>
  <c r="N18" i="8"/>
  <c r="Q18" i="8"/>
  <c r="N40" i="8"/>
  <c r="Q40" i="8"/>
  <c r="N32" i="7"/>
  <c r="P37" i="7"/>
  <c r="M36" i="7"/>
  <c r="P18" i="7"/>
  <c r="Q13" i="7"/>
  <c r="P22" i="7"/>
  <c r="M21" i="7"/>
  <c r="N35" i="4"/>
  <c r="M19" i="4"/>
  <c r="Q13" i="10" l="1"/>
  <c r="N13" i="10"/>
  <c r="Q23" i="10"/>
  <c r="N23" i="10"/>
  <c r="Q23" i="9"/>
  <c r="N23" i="9"/>
  <c r="Q13" i="9"/>
  <c r="N13" i="9"/>
  <c r="N13" i="8"/>
  <c r="Q13" i="8"/>
  <c r="N36" i="7"/>
  <c r="Q36" i="7"/>
  <c r="Q21" i="7"/>
  <c r="N21" i="7"/>
  <c r="N19" i="4"/>
  <c r="Q19" i="4"/>
  <c r="N16" i="4"/>
  <c r="Q16" i="4"/>
  <c r="I13" i="4" l="1"/>
  <c r="I30" i="6"/>
  <c r="L30" i="6" s="1"/>
  <c r="G30" i="6"/>
  <c r="J30" i="6" s="1"/>
  <c r="M30" i="6" s="1"/>
  <c r="I28" i="6"/>
  <c r="L28" i="6" s="1"/>
  <c r="G28" i="6"/>
  <c r="J28" i="6" s="1"/>
  <c r="M28" i="6" s="1"/>
  <c r="L26" i="6"/>
  <c r="M26" i="6"/>
  <c r="J17" i="6"/>
  <c r="M17" i="6" s="1"/>
  <c r="L17" i="6"/>
  <c r="P17" i="6" s="1"/>
  <c r="J15" i="6"/>
  <c r="M15" i="6" s="1"/>
  <c r="L15" i="6"/>
  <c r="P15" i="6" s="1"/>
  <c r="J13" i="6"/>
  <c r="M13" i="6" s="1"/>
  <c r="I13" i="6"/>
  <c r="L13" i="6" s="1"/>
  <c r="P13" i="6" l="1"/>
  <c r="N26" i="6"/>
  <c r="P26" i="6"/>
  <c r="O30" i="6" s="1"/>
  <c r="P28" i="6"/>
  <c r="P30" i="6"/>
  <c r="I14" i="4"/>
  <c r="N14" i="4" l="1"/>
  <c r="N13" i="4" l="1"/>
</calcChain>
</file>

<file path=xl/sharedStrings.xml><?xml version="1.0" encoding="utf-8"?>
<sst xmlns="http://schemas.openxmlformats.org/spreadsheetml/2006/main" count="385" uniqueCount="71">
  <si>
    <t>DT/HR INI</t>
  </si>
  <si>
    <t>DT/HR FIM</t>
  </si>
  <si>
    <t>TRAM 1</t>
  </si>
  <si>
    <t>VA</t>
  </si>
  <si>
    <t>LEAD TIME</t>
  </si>
  <si>
    <t>manhã</t>
  </si>
  <si>
    <t xml:space="preserve">período do dia &gt; </t>
  </si>
  <si>
    <t>CICLO 
TOT</t>
  </si>
  <si>
    <t>DESP 
TOT</t>
  </si>
  <si>
    <t>TEMPO DE CICLO</t>
  </si>
  <si>
    <t>TEMPO DESP</t>
  </si>
  <si>
    <t>CONSTANTES:</t>
  </si>
  <si>
    <t>Hora INICIO da Jornada de Trabalho.</t>
  </si>
  <si>
    <t>Hora FIM da Jornada de Trabalho.</t>
  </si>
  <si>
    <t>horas úteis</t>
  </si>
  <si>
    <t>EXEMPLO GRÁFICO GENÉRICO, DEMONSTRANDO AS SEGUINTES CARACTERÍSTICAS:</t>
  </si>
  <si>
    <t>DIA 01</t>
  </si>
  <si>
    <t>noite</t>
  </si>
  <si>
    <r>
      <t xml:space="preserve">
</t>
    </r>
    <r>
      <rPr>
        <b/>
        <sz val="16"/>
        <color rgb="FFFF0000"/>
        <rFont val="Calibri"/>
        <family val="2"/>
        <scheme val="minor"/>
      </rPr>
      <t xml:space="preserve">- Horas DESPERDÍCIO - MANHÃ (Das 00:00 até 11:59)
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16"/>
        <color theme="9"/>
        <rFont val="Calibri"/>
        <family val="2"/>
        <scheme val="minor"/>
      </rPr>
      <t>- Horas Uteis Padrão: Das 12:00 às 19:00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 xml:space="preserve">
- Horas DESPERDÍCIO - NOITE (Das 19:01 até 23:59)</t>
    </r>
    <r>
      <rPr>
        <b/>
        <sz val="16"/>
        <color theme="1"/>
        <rFont val="Calibri"/>
        <family val="2"/>
        <scheme val="minor"/>
      </rPr>
      <t xml:space="preserve">
</t>
    </r>
  </si>
  <si>
    <t>DIA 02</t>
  </si>
  <si>
    <t>Desperdício padrão manhãs</t>
  </si>
  <si>
    <t>Desperdício padrão noites</t>
  </si>
  <si>
    <t>LEAD TIME
(parcial)</t>
  </si>
  <si>
    <t>CENÁRIOS A2</t>
  </si>
  <si>
    <t>CENÁRIOS A1</t>
  </si>
  <si>
    <t>CENÁRIOS B1</t>
  </si>
  <si>
    <t>CENÁRIOS B2</t>
  </si>
  <si>
    <r>
      <rPr>
        <b/>
        <u/>
        <sz val="12"/>
        <color theme="8"/>
        <rFont val="Calibri"/>
        <family val="2"/>
        <scheme val="minor"/>
      </rPr>
      <t>CENÁRIO 02 (B2)</t>
    </r>
    <r>
      <rPr>
        <sz val="12"/>
        <color theme="1"/>
        <rFont val="Calibri"/>
        <family val="2"/>
        <scheme val="minor"/>
      </rPr>
      <t xml:space="preserve">
Situação(ões) onde o Trâmite acontece </t>
    </r>
    <r>
      <rPr>
        <b/>
        <u/>
        <sz val="12"/>
        <color theme="1"/>
        <rFont val="Calibri"/>
        <family val="2"/>
        <scheme val="minor"/>
      </rPr>
      <t>EM DIAS DIFERENTES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</si>
  <si>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r>
      <rPr>
        <b/>
        <u/>
        <sz val="12"/>
        <color theme="8"/>
        <rFont val="Calibri"/>
        <family val="2"/>
        <scheme val="minor"/>
      </rPr>
      <t>CENÁRIOS 01 (A1)</t>
    </r>
    <r>
      <rPr>
        <sz val="12"/>
        <color theme="1"/>
        <rFont val="Calibri"/>
        <family val="2"/>
        <scheme val="minor"/>
      </rPr>
      <t xml:space="preserve">
Situação(ões) onde o Trâmite acontece </t>
    </r>
    <r>
      <rPr>
        <b/>
        <u/>
        <sz val="12"/>
        <color theme="1"/>
        <rFont val="Calibri"/>
        <family val="2"/>
        <scheme val="minor"/>
      </rPr>
      <t>NO MESMO DIA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NÃO 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</si>
  <si>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r>
      <rPr>
        <b/>
        <u/>
        <sz val="12"/>
        <color theme="8"/>
        <rFont val="Calibri"/>
        <family val="2"/>
        <scheme val="minor"/>
      </rPr>
      <t>CENÁRIO 02 (A2)</t>
    </r>
    <r>
      <rPr>
        <sz val="12"/>
        <color theme="1"/>
        <rFont val="Calibri"/>
        <family val="2"/>
        <scheme val="minor"/>
      </rPr>
      <t xml:space="preserve">
Situação(ões) onde o Trâmite acontece </t>
    </r>
    <r>
      <rPr>
        <b/>
        <u/>
        <sz val="12"/>
        <color theme="1"/>
        <rFont val="Calibri"/>
        <family val="2"/>
        <scheme val="minor"/>
      </rPr>
      <t>NO MESMO DIA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</si>
  <si>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t>CENÁRIOS C1</t>
  </si>
  <si>
    <t>DIA 03</t>
  </si>
  <si>
    <t>CICLO
(parcial)</t>
  </si>
  <si>
    <t>DESP
(parcial)</t>
  </si>
  <si>
    <r>
      <rPr>
        <b/>
        <u/>
        <sz val="12"/>
        <color theme="8"/>
        <rFont val="Calibri"/>
        <family val="2"/>
        <scheme val="minor"/>
      </rPr>
      <t>CENÁRIO 02 (C2)</t>
    </r>
    <r>
      <rPr>
        <sz val="12"/>
        <color theme="1"/>
        <rFont val="Calibri"/>
        <family val="2"/>
        <scheme val="minor"/>
      </rPr>
      <t xml:space="preserve">
Situação(ões) onde o Trâmite acontece </t>
    </r>
    <r>
      <rPr>
        <b/>
        <u/>
        <sz val="12"/>
        <color theme="1"/>
        <rFont val="Calibri"/>
        <family val="2"/>
        <scheme val="minor"/>
      </rPr>
      <t>EM DIAS DIFERENTES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</si>
  <si>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t>CENÁRIOS C2</t>
  </si>
  <si>
    <t>CENÁRIOS D1</t>
  </si>
  <si>
    <t>DIA 04</t>
  </si>
  <si>
    <r>
      <rPr>
        <b/>
        <u/>
        <sz val="12"/>
        <color theme="8"/>
        <rFont val="Calibri"/>
        <family val="2"/>
        <scheme val="minor"/>
      </rPr>
      <t>CENÁRIO 02 (D2)</t>
    </r>
    <r>
      <rPr>
        <sz val="12"/>
        <color theme="1"/>
        <rFont val="Calibri"/>
        <family val="2"/>
        <scheme val="minor"/>
      </rPr>
      <t xml:space="preserve">
Situação(ões) onde o Trâmite acontece </t>
    </r>
    <r>
      <rPr>
        <b/>
        <u/>
        <sz val="12"/>
        <color theme="1"/>
        <rFont val="Calibri"/>
        <family val="2"/>
        <scheme val="minor"/>
      </rPr>
      <t>EM DIAS DIFERENTES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</si>
  <si>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t>CENÁRIOS D2</t>
  </si>
  <si>
    <t>CENÁRIOS E1</t>
  </si>
  <si>
    <r>
      <rPr>
        <b/>
        <u/>
        <sz val="12"/>
        <color theme="8"/>
        <rFont val="Calibri"/>
        <family val="2"/>
        <scheme val="minor"/>
      </rPr>
      <t>CENÁRIO 02 (E2)</t>
    </r>
    <r>
      <rPr>
        <sz val="12"/>
        <color theme="1"/>
        <rFont val="Calibri"/>
        <family val="2"/>
        <scheme val="minor"/>
      </rPr>
      <t xml:space="preserve">
Situação(ões) onde o Trâmite acontece </t>
    </r>
    <r>
      <rPr>
        <b/>
        <u/>
        <sz val="12"/>
        <color theme="1"/>
        <rFont val="Calibri"/>
        <family val="2"/>
        <scheme val="minor"/>
      </rPr>
      <t>EM DIAS DIFERENTES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</si>
  <si>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t>CENÁRIOS E2</t>
  </si>
  <si>
    <t>CENÁRIOS F1</t>
  </si>
  <si>
    <r>
      <rPr>
        <b/>
        <u/>
        <sz val="12"/>
        <color theme="8"/>
        <rFont val="Calibri"/>
        <family val="2"/>
        <scheme val="minor"/>
      </rPr>
      <t>CENÁRIO 02 (F2)</t>
    </r>
    <r>
      <rPr>
        <sz val="12"/>
        <color theme="1"/>
        <rFont val="Calibri"/>
        <family val="2"/>
        <scheme val="minor"/>
      </rPr>
      <t xml:space="preserve">
Situação(ões) onde o Trâmite acontece </t>
    </r>
    <r>
      <rPr>
        <b/>
        <u/>
        <sz val="12"/>
        <color theme="1"/>
        <rFont val="Calibri"/>
        <family val="2"/>
        <scheme val="minor"/>
      </rPr>
      <t>EM DIAS DIFERENTES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</si>
  <si>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t>CENÁRIOS F2</t>
  </si>
  <si>
    <r>
      <rPr>
        <b/>
        <u/>
        <sz val="12"/>
        <color theme="8"/>
        <rFont val="Calibri"/>
        <family val="2"/>
        <scheme val="minor"/>
      </rPr>
      <t>CENÁRIOS 01 (B1)</t>
    </r>
    <r>
      <rPr>
        <sz val="12"/>
        <color theme="1"/>
        <rFont val="Calibri"/>
        <family val="2"/>
        <scheme val="minor"/>
      </rPr>
      <t xml:space="preserve">
Situação(ões) onde o Trâmite acontece em </t>
    </r>
    <r>
      <rPr>
        <b/>
        <u/>
        <sz val="12"/>
        <color theme="1"/>
        <rFont val="Calibri"/>
        <family val="2"/>
        <scheme val="minor"/>
      </rPr>
      <t>DIAS DIFERENTES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NÃO 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</si>
  <si>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r>
      <rPr>
        <b/>
        <u/>
        <sz val="12"/>
        <color theme="8"/>
        <rFont val="Calibri"/>
        <family val="2"/>
        <scheme val="minor"/>
      </rPr>
      <t>CENÁRIOS 01 (C1)</t>
    </r>
    <r>
      <rPr>
        <sz val="12"/>
        <color theme="1"/>
        <rFont val="Calibri"/>
        <family val="2"/>
        <scheme val="minor"/>
      </rPr>
      <t xml:space="preserve">
Situação(ões) onde o Trâmite acontece em </t>
    </r>
    <r>
      <rPr>
        <b/>
        <u/>
        <sz val="12"/>
        <color theme="1"/>
        <rFont val="Calibri"/>
        <family val="2"/>
        <scheme val="minor"/>
      </rPr>
      <t>DIAS DIFERENTES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NÃO 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</si>
  <si>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r>
      <rPr>
        <b/>
        <u/>
        <sz val="12"/>
        <color theme="8"/>
        <rFont val="Calibri"/>
        <family val="2"/>
        <scheme val="minor"/>
      </rPr>
      <t>CENÁRIOS 01 (D1)</t>
    </r>
    <r>
      <rPr>
        <sz val="12"/>
        <color theme="1"/>
        <rFont val="Calibri"/>
        <family val="2"/>
        <scheme val="minor"/>
      </rPr>
      <t xml:space="preserve">
Situação(ões) onde o Trâmite acontece em </t>
    </r>
    <r>
      <rPr>
        <b/>
        <u/>
        <sz val="12"/>
        <color theme="1"/>
        <rFont val="Calibri"/>
        <family val="2"/>
        <scheme val="minor"/>
      </rPr>
      <t>DIAS DIFERENTES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NÃO 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</si>
  <si>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r>
      <rPr>
        <b/>
        <u/>
        <sz val="12"/>
        <color theme="8"/>
        <rFont val="Calibri"/>
        <family val="2"/>
        <scheme val="minor"/>
      </rPr>
      <t>CENÁRIOS 01 (E1)</t>
    </r>
    <r>
      <rPr>
        <sz val="12"/>
        <color theme="1"/>
        <rFont val="Calibri"/>
        <family val="2"/>
        <scheme val="minor"/>
      </rPr>
      <t xml:space="preserve">
Situação(ões) onde o Trâmite acontece em </t>
    </r>
    <r>
      <rPr>
        <b/>
        <u/>
        <sz val="12"/>
        <color theme="1"/>
        <rFont val="Calibri"/>
        <family val="2"/>
        <scheme val="minor"/>
      </rPr>
      <t>DIAS DIFERENTES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NÃO 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</si>
  <si>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r>
      <rPr>
        <b/>
        <u/>
        <sz val="12"/>
        <color theme="8"/>
        <rFont val="Calibri"/>
        <family val="2"/>
        <scheme val="minor"/>
      </rPr>
      <t>CENÁRIOS 01 (F1)</t>
    </r>
    <r>
      <rPr>
        <sz val="12"/>
        <color theme="1"/>
        <rFont val="Calibri"/>
        <family val="2"/>
        <scheme val="minor"/>
      </rPr>
      <t xml:space="preserve">
Situação(ões) onde o Trâmite acontece em </t>
    </r>
    <r>
      <rPr>
        <b/>
        <u/>
        <sz val="12"/>
        <color theme="1"/>
        <rFont val="Calibri"/>
        <family val="2"/>
        <scheme val="minor"/>
      </rPr>
      <t>DIAS DIFERENTES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NÃO 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</si>
  <si>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t>DT INICIAL</t>
  </si>
  <si>
    <t>DT FINAL</t>
  </si>
  <si>
    <t>QTDE DIAS DESPERDICIO FDS_FERIADO
(QTDE DE DIASLEAD - QTDE UTEIS)</t>
  </si>
  <si>
    <t>QTDE DIAS UTEIS(usei a string no weekend para determinar que dias conta 0-conta 1 nao conta(Seg-Dom)</t>
  </si>
  <si>
    <t>QTDE HORAS DESPERDICIO</t>
  </si>
  <si>
    <t>HORA INICIAL</t>
  </si>
  <si>
    <t>HORA FINAL</t>
  </si>
  <si>
    <t>HR DT INICIAL</t>
  </si>
  <si>
    <t>HR DT FINAL</t>
  </si>
  <si>
    <t>HORAS TRAB P/ DIA</t>
  </si>
  <si>
    <t>QTDE HORAS P/ DIA</t>
  </si>
  <si>
    <t>FERIADOS</t>
  </si>
  <si>
    <t xml:space="preserve"> 24:00:00</t>
  </si>
  <si>
    <t xml:space="preserve">CENARIO D1-D1 </t>
  </si>
  <si>
    <t>CENARIO C D1-D3(C2)</t>
  </si>
  <si>
    <t>CENÁRIOS D -D1-D4 (D1)</t>
  </si>
  <si>
    <t>HORAS NÃO PRODUTIAS DIA UTIL</t>
  </si>
  <si>
    <t>CENARIOS E D1-D4 -FERIADO</t>
  </si>
  <si>
    <t>CENARIOS F -D1-D4 FDS</t>
  </si>
  <si>
    <t>VA
CICLO/DESPERDICIO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</si>
</sst>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h]:mm:ss;@"/>
    <numFmt numFmtId="165" formatCode="dd"/>
    <numFmt numFmtId="166" formatCode="d"/>
    <numFmt numFmtId="167" formatCode="0.000"/>
    <numFmt numFmtId="168" formatCode="[hh]&quot; h&quot;\ mm&quot; m&quot;\ "/>
    <numFmt numFmtId="169" formatCode="[$-F400]h:mm:ss\ AM/PM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2"/>
      <color theme="8"/>
      <name val="Calibri"/>
      <family val="2"/>
      <scheme val="minor"/>
    </font>
    <font>
      <b/>
      <u/>
      <sz val="11"/>
      <color theme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9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1" fillId="0" borderId="0" applyFont="0" applyFill="0" applyBorder="0" applyAlignment="0" applyProtection="0"/>
  </cellStyleXfs>
  <cellXfs count="194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Fill="1"/>
    <xf numFmtId="20" fontId="0" fillId="0" borderId="0" xfId="0" applyNumberFormat="1" applyFill="1"/>
    <xf numFmtId="0" fontId="0" fillId="7" borderId="1" xfId="0" applyFill="1" applyBorder="1"/>
    <xf numFmtId="0" fontId="0" fillId="7" borderId="2" xfId="0" applyFill="1" applyBorder="1"/>
    <xf numFmtId="0" fontId="0" fillId="7" borderId="0" xfId="0" applyFill="1" applyBorder="1"/>
    <xf numFmtId="0" fontId="0" fillId="7" borderId="7" xfId="0" applyFill="1" applyBorder="1"/>
    <xf numFmtId="0" fontId="5" fillId="0" borderId="0" xfId="0" applyFont="1" applyBorder="1" applyAlignment="1">
      <alignment horizontal="center" vertical="center" wrapText="1"/>
    </xf>
    <xf numFmtId="20" fontId="0" fillId="7" borderId="4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0" fontId="0" fillId="0" borderId="0" xfId="0" applyNumberForma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/>
    <xf numFmtId="20" fontId="0" fillId="2" borderId="2" xfId="0" applyNumberFormat="1" applyFill="1" applyBorder="1" applyAlignment="1">
      <alignment horizontal="center"/>
    </xf>
    <xf numFmtId="20" fontId="0" fillId="3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20" fontId="0" fillId="0" borderId="2" xfId="0" applyNumberFormat="1" applyBorder="1" applyAlignment="1">
      <alignment horizontal="center"/>
    </xf>
    <xf numFmtId="20" fontId="1" fillId="2" borderId="2" xfId="0" applyNumberFormat="1" applyFont="1" applyFill="1" applyBorder="1" applyAlignment="1">
      <alignment horizontal="center"/>
    </xf>
    <xf numFmtId="20" fontId="1" fillId="3" borderId="2" xfId="0" applyNumberFormat="1" applyFont="1" applyFill="1" applyBorder="1" applyAlignment="1">
      <alignment horizontal="center"/>
    </xf>
    <xf numFmtId="164" fontId="2" fillId="5" borderId="3" xfId="0" applyNumberFormat="1" applyFont="1" applyFill="1" applyBorder="1" applyAlignment="1">
      <alignment horizont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0" fillId="0" borderId="0" xfId="0" applyBorder="1" applyAlignment="1">
      <alignment horizontal="center"/>
    </xf>
    <xf numFmtId="20" fontId="0" fillId="2" borderId="0" xfId="0" applyNumberFormat="1" applyFill="1" applyBorder="1" applyAlignment="1">
      <alignment horizontal="center"/>
    </xf>
    <xf numFmtId="20" fontId="0" fillId="3" borderId="0" xfId="0" applyNumberFormat="1" applyFill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20" fontId="1" fillId="2" borderId="0" xfId="0" applyNumberFormat="1" applyFont="1" applyFill="1" applyBorder="1" applyAlignment="1">
      <alignment horizontal="center"/>
    </xf>
    <xf numFmtId="20" fontId="1" fillId="3" borderId="0" xfId="0" applyNumberFormat="1" applyFont="1" applyFill="1" applyBorder="1" applyAlignment="1">
      <alignment horizontal="center"/>
    </xf>
    <xf numFmtId="164" fontId="2" fillId="5" borderId="5" xfId="0" applyNumberFormat="1" applyFont="1" applyFill="1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20" fontId="0" fillId="4" borderId="0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3" fillId="0" borderId="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right" vertical="center"/>
    </xf>
    <xf numFmtId="0" fontId="3" fillId="6" borderId="10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0" fontId="1" fillId="3" borderId="10" xfId="0" applyFont="1" applyFill="1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wrapText="1"/>
    </xf>
    <xf numFmtId="20" fontId="0" fillId="8" borderId="0" xfId="0" applyNumberFormat="1" applyFill="1" applyBorder="1" applyAlignment="1">
      <alignment horizontal="center"/>
    </xf>
    <xf numFmtId="0" fontId="0" fillId="8" borderId="10" xfId="0" applyFill="1" applyBorder="1" applyAlignment="1">
      <alignment horizontal="center" wrapText="1"/>
    </xf>
    <xf numFmtId="0" fontId="10" fillId="0" borderId="0" xfId="0" applyFont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4" xfId="0" applyBorder="1"/>
    <xf numFmtId="20" fontId="0" fillId="0" borderId="0" xfId="0" applyNumberFormat="1" applyFill="1" applyAlignment="1">
      <alignment horizontal="center"/>
    </xf>
    <xf numFmtId="0" fontId="15" fillId="6" borderId="11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wrapText="1"/>
    </xf>
    <xf numFmtId="0" fontId="14" fillId="0" borderId="0" xfId="0" applyFont="1" applyFill="1" applyAlignment="1">
      <alignment horizontal="center"/>
    </xf>
    <xf numFmtId="0" fontId="14" fillId="5" borderId="11" xfId="0" applyFont="1" applyFill="1" applyBorder="1" applyAlignment="1">
      <alignment horizontal="center" wrapText="1"/>
    </xf>
    <xf numFmtId="164" fontId="14" fillId="5" borderId="3" xfId="0" applyNumberFormat="1" applyFont="1" applyFill="1" applyBorder="1" applyAlignment="1">
      <alignment horizontal="center"/>
    </xf>
    <xf numFmtId="0" fontId="14" fillId="5" borderId="5" xfId="0" applyFont="1" applyFill="1" applyBorder="1" applyAlignment="1">
      <alignment horizontal="center"/>
    </xf>
    <xf numFmtId="0" fontId="14" fillId="5" borderId="8" xfId="0" applyFont="1" applyFill="1" applyBorder="1" applyAlignment="1">
      <alignment horizontal="center"/>
    </xf>
    <xf numFmtId="0" fontId="14" fillId="5" borderId="0" xfId="0" applyFont="1" applyFill="1" applyBorder="1" applyAlignment="1">
      <alignment horizontal="center"/>
    </xf>
    <xf numFmtId="0" fontId="14" fillId="5" borderId="0" xfId="0" applyFont="1" applyFill="1" applyAlignment="1">
      <alignment horizontal="center"/>
    </xf>
    <xf numFmtId="0" fontId="17" fillId="8" borderId="10" xfId="0" applyFont="1" applyFill="1" applyBorder="1" applyAlignment="1">
      <alignment horizontal="center" vertical="center" wrapText="1"/>
    </xf>
    <xf numFmtId="0" fontId="17" fillId="3" borderId="10" xfId="0" applyFont="1" applyFill="1" applyBorder="1" applyAlignment="1">
      <alignment horizontal="center" vertical="center" wrapText="1"/>
    </xf>
    <xf numFmtId="20" fontId="19" fillId="7" borderId="6" xfId="0" applyNumberFormat="1" applyFont="1" applyFill="1" applyBorder="1" applyAlignment="1">
      <alignment horizontal="center" vertical="center"/>
    </xf>
    <xf numFmtId="20" fontId="18" fillId="2" borderId="0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/>
    <xf numFmtId="164" fontId="1" fillId="2" borderId="10" xfId="0" applyNumberFormat="1" applyFont="1" applyFill="1" applyBorder="1" applyAlignment="1">
      <alignment horizontal="center" wrapText="1"/>
    </xf>
    <xf numFmtId="164" fontId="1" fillId="3" borderId="10" xfId="0" applyNumberFormat="1" applyFont="1" applyFill="1" applyBorder="1" applyAlignment="1">
      <alignment horizontal="center" wrapText="1"/>
    </xf>
    <xf numFmtId="164" fontId="8" fillId="6" borderId="10" xfId="0" applyNumberFormat="1" applyFont="1" applyFill="1" applyBorder="1" applyAlignment="1">
      <alignment horizontal="center" vertical="center"/>
    </xf>
    <xf numFmtId="164" fontId="8" fillId="0" borderId="2" xfId="0" applyNumberFormat="1" applyFont="1" applyFill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9" borderId="4" xfId="0" applyFont="1" applyFill="1" applyBorder="1" applyAlignment="1">
      <alignment vertical="center" wrapText="1"/>
    </xf>
    <xf numFmtId="0" fontId="1" fillId="9" borderId="0" xfId="0" applyFont="1" applyFill="1" applyBorder="1"/>
    <xf numFmtId="164" fontId="17" fillId="8" borderId="10" xfId="0" applyNumberFormat="1" applyFont="1" applyFill="1" applyBorder="1" applyAlignment="1">
      <alignment horizontal="center" vertical="center" wrapText="1"/>
    </xf>
    <xf numFmtId="164" fontId="17" fillId="3" borderId="10" xfId="0" applyNumberFormat="1" applyFont="1" applyFill="1" applyBorder="1" applyAlignment="1">
      <alignment horizontal="center" vertical="center" wrapText="1"/>
    </xf>
    <xf numFmtId="164" fontId="3" fillId="6" borderId="10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8" borderId="0" xfId="0" applyNumberForma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0" fillId="7" borderId="0" xfId="0" applyFill="1"/>
    <xf numFmtId="22" fontId="0" fillId="0" borderId="0" xfId="0" applyNumberFormat="1"/>
    <xf numFmtId="2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15" xfId="0" applyBorder="1"/>
    <xf numFmtId="0" fontId="5" fillId="0" borderId="15" xfId="0" applyFont="1" applyBorder="1" applyAlignment="1">
      <alignment horizontal="center" vertical="center" wrapText="1"/>
    </xf>
    <xf numFmtId="0" fontId="20" fillId="0" borderId="15" xfId="0" applyFont="1" applyBorder="1" applyAlignment="1">
      <alignment wrapText="1"/>
    </xf>
    <xf numFmtId="0" fontId="20" fillId="0" borderId="15" xfId="0" applyFont="1" applyBorder="1" applyAlignment="1">
      <alignment horizontal="center" vertical="center" wrapText="1"/>
    </xf>
    <xf numFmtId="22" fontId="0" fillId="0" borderId="15" xfId="0" applyNumberFormat="1" applyBorder="1"/>
    <xf numFmtId="20" fontId="0" fillId="0" borderId="15" xfId="0" applyNumberFormat="1" applyBorder="1"/>
    <xf numFmtId="1" fontId="0" fillId="0" borderId="15" xfId="0" applyNumberFormat="1" applyBorder="1"/>
    <xf numFmtId="14" fontId="0" fillId="0" borderId="15" xfId="0" applyNumberFormat="1" applyBorder="1"/>
    <xf numFmtId="166" fontId="0" fillId="0" borderId="15" xfId="0" applyNumberFormat="1" applyBorder="1"/>
    <xf numFmtId="167" fontId="0" fillId="0" borderId="15" xfId="0" applyNumberFormat="1" applyBorder="1"/>
    <xf numFmtId="168" fontId="0" fillId="0" borderId="15" xfId="0" applyNumberFormat="1" applyBorder="1"/>
    <xf numFmtId="168" fontId="0" fillId="10" borderId="15" xfId="0" applyNumberFormat="1" applyFont="1" applyFill="1" applyBorder="1" applyAlignment="1">
      <alignment horizontal="justify" vertical="center" wrapText="1"/>
    </xf>
    <xf numFmtId="168" fontId="0" fillId="11" borderId="15" xfId="0" applyNumberFormat="1" applyFont="1" applyFill="1" applyBorder="1" applyAlignment="1">
      <alignment horizontal="justify" vertical="center" wrapText="1"/>
    </xf>
    <xf numFmtId="168" fontId="0" fillId="12" borderId="15" xfId="0" applyNumberFormat="1" applyFill="1" applyBorder="1"/>
    <xf numFmtId="0" fontId="0" fillId="12" borderId="15" xfId="0" applyFill="1" applyBorder="1"/>
    <xf numFmtId="0" fontId="3" fillId="6" borderId="0" xfId="0" applyFont="1" applyFill="1" applyBorder="1" applyAlignment="1">
      <alignment horizontal="center" vertical="center"/>
    </xf>
    <xf numFmtId="164" fontId="0" fillId="0" borderId="15" xfId="0" applyNumberFormat="1" applyBorder="1"/>
    <xf numFmtId="46" fontId="0" fillId="0" borderId="0" xfId="0" applyNumberFormat="1" applyFill="1"/>
    <xf numFmtId="0" fontId="3" fillId="0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right" vertical="center"/>
    </xf>
    <xf numFmtId="0" fontId="0" fillId="0" borderId="0" xfId="0" applyBorder="1" applyAlignment="1">
      <alignment horizontal="center" wrapText="1"/>
    </xf>
    <xf numFmtId="0" fontId="20" fillId="3" borderId="15" xfId="0" applyFont="1" applyFill="1" applyBorder="1" applyAlignment="1">
      <alignment wrapText="1"/>
    </xf>
    <xf numFmtId="20" fontId="2" fillId="2" borderId="0" xfId="0" applyNumberFormat="1" applyFont="1" applyFill="1" applyBorder="1" applyAlignment="1">
      <alignment horizontal="center"/>
    </xf>
    <xf numFmtId="169" fontId="19" fillId="7" borderId="6" xfId="0" applyNumberFormat="1" applyFont="1" applyFill="1" applyBorder="1" applyAlignment="1">
      <alignment horizontal="center" vertical="center"/>
    </xf>
    <xf numFmtId="20" fontId="0" fillId="0" borderId="0" xfId="0" applyNumberFormat="1"/>
    <xf numFmtId="0" fontId="11" fillId="0" borderId="1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3" fillId="6" borderId="1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20" fontId="1" fillId="2" borderId="0" xfId="0" applyNumberFormat="1" applyFont="1" applyFill="1" applyBorder="1" applyAlignment="1">
      <alignment horizontal="center" vertical="center"/>
    </xf>
    <xf numFmtId="20" fontId="1" fillId="3" borderId="0" xfId="0" applyNumberFormat="1" applyFont="1" applyFill="1" applyBorder="1" applyAlignment="1">
      <alignment horizontal="center" vertical="center"/>
    </xf>
    <xf numFmtId="164" fontId="14" fillId="5" borderId="13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164" fontId="1" fillId="3" borderId="0" xfId="0" applyNumberFormat="1" applyFont="1" applyFill="1" applyBorder="1" applyAlignment="1">
      <alignment horizontal="center" vertical="center"/>
    </xf>
    <xf numFmtId="0" fontId="0" fillId="13" borderId="16" xfId="0" applyFill="1" applyBorder="1" applyAlignment="1">
      <alignment horizontal="center"/>
    </xf>
    <xf numFmtId="0" fontId="0" fillId="13" borderId="17" xfId="0" applyFill="1" applyBorder="1" applyAlignment="1">
      <alignment horizontal="center"/>
    </xf>
    <xf numFmtId="0" fontId="0" fillId="13" borderId="18" xfId="0" applyFill="1" applyBorder="1" applyAlignment="1">
      <alignment horizontal="center"/>
    </xf>
    <xf numFmtId="164" fontId="0" fillId="0" borderId="19" xfId="0" applyNumberFormat="1" applyFill="1" applyBorder="1"/>
    <xf numFmtId="9" fontId="0" fillId="12" borderId="15" xfId="1" applyNumberFormat="1" applyFon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U20"/>
  <sheetViews>
    <sheetView zoomScale="85" zoomScaleNormal="85" workbookViewId="0">
      <selection activeCell="E26" sqref="E26"/>
    </sheetView>
  </sheetViews>
  <sheetFormatPr defaultRowHeight="15" x14ac:dyDescent="0.25"/>
  <cols>
    <col min="16" max="21" width="9.140625" style="127"/>
  </cols>
  <sheetData>
    <row r="1" spans="2:14" ht="15.75" thickBot="1" x14ac:dyDescent="0.3"/>
    <row r="2" spans="2:14" ht="15.75" thickBot="1" x14ac:dyDescent="0.3">
      <c r="B2" s="168" t="s">
        <v>15</v>
      </c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70"/>
    </row>
    <row r="3" spans="2:14" ht="15" customHeight="1" x14ac:dyDescent="0.25">
      <c r="B3" s="159" t="s">
        <v>18</v>
      </c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1"/>
    </row>
    <row r="4" spans="2:14" x14ac:dyDescent="0.25">
      <c r="B4" s="162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4"/>
    </row>
    <row r="5" spans="2:14" x14ac:dyDescent="0.25">
      <c r="B5" s="162"/>
      <c r="C5" s="163"/>
      <c r="D5" s="163"/>
      <c r="E5" s="163"/>
      <c r="F5" s="163"/>
      <c r="G5" s="163"/>
      <c r="H5" s="163"/>
      <c r="I5" s="163"/>
      <c r="J5" s="163"/>
      <c r="K5" s="163"/>
      <c r="L5" s="163"/>
      <c r="M5" s="163"/>
      <c r="N5" s="164"/>
    </row>
    <row r="6" spans="2:14" x14ac:dyDescent="0.25">
      <c r="B6" s="162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4"/>
    </row>
    <row r="7" spans="2:14" x14ac:dyDescent="0.25">
      <c r="B7" s="162"/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4"/>
    </row>
    <row r="8" spans="2:14" x14ac:dyDescent="0.25">
      <c r="B8" s="162"/>
      <c r="C8" s="163"/>
      <c r="D8" s="163"/>
      <c r="E8" s="163"/>
      <c r="F8" s="163"/>
      <c r="G8" s="163"/>
      <c r="H8" s="163"/>
      <c r="I8" s="163"/>
      <c r="J8" s="163"/>
      <c r="K8" s="163"/>
      <c r="L8" s="163"/>
      <c r="M8" s="163"/>
      <c r="N8" s="164"/>
    </row>
    <row r="9" spans="2:14" x14ac:dyDescent="0.25">
      <c r="B9" s="162"/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4"/>
    </row>
    <row r="10" spans="2:14" x14ac:dyDescent="0.25">
      <c r="B10" s="162"/>
      <c r="C10" s="163"/>
      <c r="D10" s="163"/>
      <c r="E10" s="163"/>
      <c r="F10" s="163"/>
      <c r="G10" s="163"/>
      <c r="H10" s="163"/>
      <c r="I10" s="163"/>
      <c r="J10" s="163"/>
      <c r="K10" s="163"/>
      <c r="L10" s="163"/>
      <c r="M10" s="163"/>
      <c r="N10" s="164"/>
    </row>
    <row r="11" spans="2:14" x14ac:dyDescent="0.25">
      <c r="B11" s="162"/>
      <c r="C11" s="163"/>
      <c r="D11" s="163"/>
      <c r="E11" s="163"/>
      <c r="F11" s="163"/>
      <c r="G11" s="163"/>
      <c r="H11" s="163"/>
      <c r="I11" s="163"/>
      <c r="J11" s="163"/>
      <c r="K11" s="163"/>
      <c r="L11" s="163"/>
      <c r="M11" s="163"/>
      <c r="N11" s="164"/>
    </row>
    <row r="12" spans="2:14" x14ac:dyDescent="0.25">
      <c r="B12" s="162"/>
      <c r="C12" s="163"/>
      <c r="D12" s="163"/>
      <c r="E12" s="163"/>
      <c r="F12" s="163"/>
      <c r="G12" s="163"/>
      <c r="H12" s="163"/>
      <c r="I12" s="163"/>
      <c r="J12" s="163"/>
      <c r="K12" s="163"/>
      <c r="L12" s="163"/>
      <c r="M12" s="163"/>
      <c r="N12" s="164"/>
    </row>
    <row r="13" spans="2:14" x14ac:dyDescent="0.25">
      <c r="B13" s="162"/>
      <c r="C13" s="163"/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4"/>
    </row>
    <row r="14" spans="2:14" x14ac:dyDescent="0.25">
      <c r="B14" s="162"/>
      <c r="C14" s="163"/>
      <c r="D14" s="163"/>
      <c r="E14" s="163"/>
      <c r="F14" s="163"/>
      <c r="G14" s="163"/>
      <c r="H14" s="163"/>
      <c r="I14" s="163"/>
      <c r="J14" s="163"/>
      <c r="K14" s="163"/>
      <c r="L14" s="163"/>
      <c r="M14" s="163"/>
      <c r="N14" s="164"/>
    </row>
    <row r="15" spans="2:14" x14ac:dyDescent="0.25">
      <c r="B15" s="162"/>
      <c r="C15" s="163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4"/>
    </row>
    <row r="16" spans="2:14" x14ac:dyDescent="0.25">
      <c r="B16" s="162"/>
      <c r="C16" s="163"/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64"/>
    </row>
    <row r="17" spans="2:14" x14ac:dyDescent="0.25">
      <c r="B17" s="162"/>
      <c r="C17" s="163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4"/>
    </row>
    <row r="18" spans="2:14" x14ac:dyDescent="0.25">
      <c r="B18" s="162"/>
      <c r="C18" s="163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4"/>
    </row>
    <row r="19" spans="2:14" x14ac:dyDescent="0.25">
      <c r="B19" s="162"/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4"/>
    </row>
    <row r="20" spans="2:14" ht="15.75" thickBot="1" x14ac:dyDescent="0.3">
      <c r="B20" s="165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7"/>
    </row>
  </sheetData>
  <mergeCells count="2">
    <mergeCell ref="B3:N20"/>
    <mergeCell ref="B2:N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32"/>
  <sheetViews>
    <sheetView zoomScale="115" zoomScaleNormal="115" workbookViewId="0">
      <pane ySplit="5" topLeftCell="A24" activePane="bottomLeft" state="frozen"/>
      <selection pane="bottomLeft" activeCell="G26" sqref="G26"/>
    </sheetView>
  </sheetViews>
  <sheetFormatPr defaultRowHeight="15" x14ac:dyDescent="0.25"/>
  <cols>
    <col min="1" max="1" width="10.42578125" customWidth="1"/>
    <col min="4" max="4" width="9.140625" style="18"/>
    <col min="5" max="6" width="9.140625" style="19"/>
    <col min="7" max="7" width="9.140625" style="20"/>
    <col min="8" max="11" width="9.140625" style="18"/>
    <col min="12" max="12" width="10" style="24" customWidth="1"/>
    <col min="13" max="13" width="10" style="25" customWidth="1"/>
    <col min="14" max="15" width="9.140625" style="18"/>
    <col min="16" max="16" width="9.140625" style="21"/>
  </cols>
  <sheetData>
    <row r="1" spans="1:16" s="2" customFormat="1" x14ac:dyDescent="0.25">
      <c r="A1" s="4" t="s">
        <v>11</v>
      </c>
      <c r="B1" s="5"/>
      <c r="C1" s="10"/>
      <c r="D1" s="10"/>
      <c r="E1" s="11"/>
      <c r="G1" s="12"/>
      <c r="H1" s="12"/>
      <c r="I1" s="12"/>
      <c r="J1" s="12"/>
      <c r="K1" s="12"/>
      <c r="L1" s="23"/>
      <c r="M1" s="23"/>
      <c r="N1" s="12"/>
      <c r="O1" s="12"/>
      <c r="P1" s="13"/>
    </row>
    <row r="2" spans="1:16" s="2" customFormat="1" x14ac:dyDescent="0.25">
      <c r="A2" s="9">
        <v>0.5</v>
      </c>
      <c r="B2" s="6" t="s">
        <v>12</v>
      </c>
      <c r="C2" s="14"/>
      <c r="D2" s="14"/>
      <c r="E2" s="15"/>
      <c r="G2" s="12"/>
      <c r="O2" s="12"/>
      <c r="P2" s="13"/>
    </row>
    <row r="3" spans="1:16" s="2" customFormat="1" ht="15.75" thickBot="1" x14ac:dyDescent="0.3">
      <c r="A3" s="100">
        <v>0.79166666666666663</v>
      </c>
      <c r="B3" s="7" t="s">
        <v>13</v>
      </c>
      <c r="C3" s="16"/>
      <c r="D3" s="16"/>
      <c r="E3" s="17"/>
      <c r="G3" s="12"/>
      <c r="O3" s="12"/>
      <c r="P3" s="13"/>
    </row>
    <row r="4" spans="1:16" s="1" customFormat="1" ht="28.5" customHeight="1" thickBot="1" x14ac:dyDescent="0.3">
      <c r="A4" s="71"/>
      <c r="B4" s="72"/>
      <c r="C4" s="72"/>
      <c r="D4" s="72"/>
      <c r="E4" s="73" t="s">
        <v>0</v>
      </c>
      <c r="F4" s="73" t="s">
        <v>1</v>
      </c>
      <c r="G4" s="74"/>
      <c r="H4" s="72"/>
      <c r="I4" s="80" t="s">
        <v>9</v>
      </c>
      <c r="J4" s="74" t="s">
        <v>10</v>
      </c>
      <c r="K4" s="72"/>
      <c r="L4" s="75" t="s">
        <v>7</v>
      </c>
      <c r="M4" s="76" t="s">
        <v>8</v>
      </c>
      <c r="N4" s="77" t="s">
        <v>3</v>
      </c>
      <c r="O4" s="72"/>
      <c r="P4" s="78" t="s">
        <v>4</v>
      </c>
    </row>
    <row r="5" spans="1:16" s="29" customFormat="1" ht="12" thickBot="1" x14ac:dyDescent="0.3">
      <c r="A5" s="65"/>
      <c r="B5" s="66"/>
      <c r="C5" s="67" t="s">
        <v>6</v>
      </c>
      <c r="D5" s="66" t="s">
        <v>5</v>
      </c>
      <c r="E5" s="171" t="s">
        <v>14</v>
      </c>
      <c r="F5" s="171"/>
      <c r="G5" s="66" t="s">
        <v>17</v>
      </c>
      <c r="H5" s="66"/>
      <c r="I5" s="66"/>
      <c r="J5" s="66"/>
      <c r="K5" s="66"/>
      <c r="L5" s="69"/>
      <c r="M5" s="69"/>
      <c r="N5" s="66"/>
      <c r="O5" s="66"/>
      <c r="P5" s="70"/>
    </row>
    <row r="6" spans="1:16" s="2" customFormat="1" ht="15.75" thickBot="1" x14ac:dyDescent="0.3">
      <c r="B6" s="26"/>
      <c r="C6" s="27"/>
      <c r="D6" s="28"/>
      <c r="E6" s="28"/>
      <c r="F6" s="83"/>
      <c r="G6" s="83"/>
      <c r="H6" s="83"/>
      <c r="I6" s="83"/>
      <c r="J6" s="83"/>
      <c r="K6" s="83"/>
      <c r="L6" s="84"/>
      <c r="O6" s="12"/>
      <c r="P6" s="13"/>
    </row>
    <row r="7" spans="1:16" s="2" customFormat="1" x14ac:dyDescent="0.25">
      <c r="B7" s="26"/>
      <c r="C7" s="27"/>
      <c r="D7" s="28"/>
      <c r="E7" s="28"/>
      <c r="F7" s="172" t="s">
        <v>28</v>
      </c>
      <c r="G7" s="173"/>
      <c r="H7" s="173"/>
      <c r="I7" s="173"/>
      <c r="J7" s="173"/>
      <c r="K7" s="173"/>
      <c r="L7" s="174"/>
      <c r="O7" s="12"/>
      <c r="P7" s="13"/>
    </row>
    <row r="8" spans="1:16" s="2" customFormat="1" x14ac:dyDescent="0.25">
      <c r="B8" s="3"/>
      <c r="D8" s="12"/>
      <c r="E8" s="12"/>
      <c r="F8" s="175"/>
      <c r="G8" s="176"/>
      <c r="H8" s="176"/>
      <c r="I8" s="176"/>
      <c r="J8" s="176"/>
      <c r="K8" s="176"/>
      <c r="L8" s="177"/>
      <c r="O8" s="12"/>
      <c r="P8" s="13"/>
    </row>
    <row r="9" spans="1:16" s="2" customFormat="1" ht="15.75" x14ac:dyDescent="0.25">
      <c r="B9" s="3"/>
      <c r="D9" s="12"/>
      <c r="E9" s="12"/>
      <c r="F9" s="175"/>
      <c r="G9" s="176"/>
      <c r="H9" s="176"/>
      <c r="I9" s="176"/>
      <c r="J9" s="176"/>
      <c r="K9" s="176"/>
      <c r="L9" s="177"/>
      <c r="M9" s="8"/>
      <c r="N9" s="8"/>
      <c r="O9" s="12"/>
      <c r="P9" s="12"/>
    </row>
    <row r="10" spans="1:16" s="2" customFormat="1" ht="15.75" x14ac:dyDescent="0.25">
      <c r="B10" s="3"/>
      <c r="D10" s="12"/>
      <c r="E10" s="12"/>
      <c r="F10" s="175"/>
      <c r="G10" s="176"/>
      <c r="H10" s="176"/>
      <c r="I10" s="176"/>
      <c r="J10" s="176"/>
      <c r="K10" s="176"/>
      <c r="L10" s="177"/>
      <c r="M10" s="8"/>
      <c r="N10" s="8"/>
      <c r="O10" s="12"/>
      <c r="P10" s="13"/>
    </row>
    <row r="11" spans="1:16" s="2" customFormat="1" ht="16.5" thickBot="1" x14ac:dyDescent="0.3">
      <c r="B11" s="3"/>
      <c r="D11" s="12"/>
      <c r="E11" s="12"/>
      <c r="F11" s="175"/>
      <c r="G11" s="176"/>
      <c r="H11" s="176"/>
      <c r="I11" s="176"/>
      <c r="J11" s="176"/>
      <c r="K11" s="176"/>
      <c r="L11" s="177"/>
      <c r="M11" s="8"/>
      <c r="N11" s="8"/>
      <c r="O11" s="12"/>
      <c r="P11" s="13"/>
    </row>
    <row r="12" spans="1:16" x14ac:dyDescent="0.25">
      <c r="A12" s="178" t="s">
        <v>24</v>
      </c>
      <c r="B12" s="85"/>
      <c r="C12" s="31"/>
      <c r="D12" s="34"/>
      <c r="E12" s="32"/>
      <c r="F12" s="32"/>
      <c r="G12" s="33"/>
      <c r="H12" s="34"/>
      <c r="I12" s="35"/>
      <c r="J12" s="35"/>
      <c r="K12" s="34"/>
      <c r="L12" s="36"/>
      <c r="M12" s="37"/>
      <c r="N12" s="34"/>
      <c r="O12" s="34"/>
      <c r="P12" s="38"/>
    </row>
    <row r="13" spans="1:16" ht="15" customHeight="1" x14ac:dyDescent="0.25">
      <c r="A13" s="179"/>
      <c r="B13" s="86" t="s">
        <v>2</v>
      </c>
      <c r="C13" s="40" t="s">
        <v>16</v>
      </c>
      <c r="D13" s="54">
        <v>0</v>
      </c>
      <c r="E13" s="42">
        <v>0.64583333333333337</v>
      </c>
      <c r="F13" s="42">
        <v>0.6875</v>
      </c>
      <c r="G13" s="43">
        <v>0</v>
      </c>
      <c r="H13" s="41"/>
      <c r="I13" s="79">
        <f>F13-E13</f>
        <v>4.166666666666663E-2</v>
      </c>
      <c r="J13" s="43">
        <f>G13</f>
        <v>0</v>
      </c>
      <c r="K13" s="41"/>
      <c r="L13" s="45">
        <f>I13</f>
        <v>4.166666666666663E-2</v>
      </c>
      <c r="M13" s="46">
        <f>J13</f>
        <v>0</v>
      </c>
      <c r="N13" s="41" t="e">
        <f>L13/M13</f>
        <v>#DIV/0!</v>
      </c>
      <c r="O13" s="41"/>
      <c r="P13" s="47">
        <f>L13+M13</f>
        <v>4.166666666666663E-2</v>
      </c>
    </row>
    <row r="14" spans="1:16" x14ac:dyDescent="0.25">
      <c r="A14" s="179"/>
      <c r="B14" s="87"/>
      <c r="C14" s="48"/>
      <c r="D14" s="41"/>
      <c r="E14" s="49"/>
      <c r="F14" s="49"/>
      <c r="G14" s="50"/>
      <c r="H14" s="41"/>
      <c r="I14" s="41"/>
      <c r="J14" s="41"/>
      <c r="K14" s="41"/>
      <c r="L14" s="51"/>
      <c r="M14" s="52"/>
      <c r="N14" s="41"/>
      <c r="O14" s="41"/>
      <c r="P14" s="53"/>
    </row>
    <row r="15" spans="1:16" x14ac:dyDescent="0.25">
      <c r="A15" s="179"/>
      <c r="B15" s="86" t="s">
        <v>2</v>
      </c>
      <c r="C15" s="40" t="s">
        <v>16</v>
      </c>
      <c r="D15" s="54">
        <v>0</v>
      </c>
      <c r="E15" s="42">
        <v>0.41666666666666669</v>
      </c>
      <c r="F15" s="42">
        <v>0.625</v>
      </c>
      <c r="G15" s="43">
        <v>0</v>
      </c>
      <c r="H15" s="41"/>
      <c r="I15" s="79">
        <f>F15-E15</f>
        <v>0.20833333333333331</v>
      </c>
      <c r="J15" s="43">
        <f>G15</f>
        <v>0</v>
      </c>
      <c r="K15" s="41"/>
      <c r="L15" s="45">
        <f>I15</f>
        <v>0.20833333333333331</v>
      </c>
      <c r="M15" s="46">
        <f>J15</f>
        <v>0</v>
      </c>
      <c r="N15" s="41"/>
      <c r="O15" s="41"/>
      <c r="P15" s="47">
        <f>L15+M15</f>
        <v>0.20833333333333331</v>
      </c>
    </row>
    <row r="16" spans="1:16" x14ac:dyDescent="0.25">
      <c r="A16" s="179"/>
      <c r="B16" s="86"/>
      <c r="C16" s="40"/>
      <c r="D16" s="41"/>
      <c r="E16" s="42"/>
      <c r="F16" s="42"/>
      <c r="G16" s="50"/>
      <c r="H16" s="41"/>
      <c r="I16" s="44"/>
      <c r="J16" s="44"/>
      <c r="K16" s="41"/>
      <c r="L16" s="51"/>
      <c r="M16" s="52"/>
      <c r="N16" s="41"/>
      <c r="O16" s="41"/>
      <c r="P16" s="53"/>
    </row>
    <row r="17" spans="1:16" x14ac:dyDescent="0.25">
      <c r="A17" s="179"/>
      <c r="B17" s="86" t="s">
        <v>2</v>
      </c>
      <c r="C17" s="40" t="s">
        <v>16</v>
      </c>
      <c r="D17" s="54">
        <v>0</v>
      </c>
      <c r="E17" s="42">
        <v>0.41666666666666669</v>
      </c>
      <c r="F17" s="42">
        <v>0.75</v>
      </c>
      <c r="G17" s="43">
        <v>0</v>
      </c>
      <c r="H17" s="41"/>
      <c r="I17" s="79">
        <f>F17-E17</f>
        <v>0.33333333333333331</v>
      </c>
      <c r="J17" s="43">
        <f>G17</f>
        <v>0</v>
      </c>
      <c r="K17" s="41"/>
      <c r="L17" s="45">
        <f>I17</f>
        <v>0.33333333333333331</v>
      </c>
      <c r="M17" s="46">
        <f>J17</f>
        <v>0</v>
      </c>
      <c r="N17" s="41"/>
      <c r="O17" s="60">
        <f>P13-M13</f>
        <v>4.166666666666663E-2</v>
      </c>
      <c r="P17" s="47">
        <f>L17+M17</f>
        <v>0.33333333333333331</v>
      </c>
    </row>
    <row r="18" spans="1:16" ht="15.75" thickBot="1" x14ac:dyDescent="0.3">
      <c r="A18" s="180"/>
      <c r="B18" s="61"/>
      <c r="C18" s="62"/>
      <c r="D18" s="55"/>
      <c r="E18" s="63"/>
      <c r="F18" s="63"/>
      <c r="G18" s="64"/>
      <c r="H18" s="55"/>
      <c r="I18" s="55"/>
      <c r="J18" s="55"/>
      <c r="K18" s="55"/>
      <c r="L18" s="56"/>
      <c r="M18" s="57"/>
      <c r="N18" s="55"/>
      <c r="O18" s="55"/>
      <c r="P18" s="59"/>
    </row>
    <row r="19" spans="1:16" s="2" customFormat="1" ht="15.75" thickBot="1" x14ac:dyDescent="0.3">
      <c r="B19" s="26"/>
      <c r="C19" s="27"/>
      <c r="D19" s="28"/>
      <c r="E19" s="28"/>
      <c r="F19" s="83"/>
      <c r="G19" s="83"/>
      <c r="H19" s="83"/>
      <c r="I19" s="83"/>
      <c r="J19" s="83"/>
      <c r="K19" s="83"/>
      <c r="L19" s="84"/>
      <c r="O19" s="12"/>
      <c r="P19" s="13"/>
    </row>
    <row r="20" spans="1:16" s="2" customFormat="1" x14ac:dyDescent="0.25">
      <c r="B20" s="26"/>
      <c r="C20" s="27"/>
      <c r="D20" s="28"/>
      <c r="E20" s="28"/>
      <c r="F20" s="172" t="s">
        <v>29</v>
      </c>
      <c r="G20" s="173"/>
      <c r="H20" s="173"/>
      <c r="I20" s="173"/>
      <c r="J20" s="173"/>
      <c r="K20" s="173"/>
      <c r="L20" s="174"/>
      <c r="O20" s="12"/>
      <c r="P20" s="13"/>
    </row>
    <row r="21" spans="1:16" s="2" customFormat="1" x14ac:dyDescent="0.25">
      <c r="B21" s="3"/>
      <c r="D21" s="12"/>
      <c r="E21" s="12"/>
      <c r="F21" s="175"/>
      <c r="G21" s="176"/>
      <c r="H21" s="176"/>
      <c r="I21" s="176"/>
      <c r="J21" s="176"/>
      <c r="K21" s="176"/>
      <c r="L21" s="177"/>
      <c r="O21" s="12"/>
      <c r="P21" s="13"/>
    </row>
    <row r="22" spans="1:16" s="2" customFormat="1" ht="15.75" x14ac:dyDescent="0.25">
      <c r="B22" s="3"/>
      <c r="D22" s="12"/>
      <c r="E22" s="12"/>
      <c r="F22" s="175"/>
      <c r="G22" s="176"/>
      <c r="H22" s="176"/>
      <c r="I22" s="176"/>
      <c r="J22" s="176"/>
      <c r="K22" s="176"/>
      <c r="L22" s="177"/>
      <c r="M22" s="8"/>
      <c r="N22" s="8"/>
      <c r="O22" s="12"/>
      <c r="P22" s="12"/>
    </row>
    <row r="23" spans="1:16" s="2" customFormat="1" ht="15.75" x14ac:dyDescent="0.25">
      <c r="B23" s="3"/>
      <c r="D23" s="12"/>
      <c r="E23" s="12"/>
      <c r="F23" s="175"/>
      <c r="G23" s="176"/>
      <c r="H23" s="176"/>
      <c r="I23" s="176"/>
      <c r="J23" s="176"/>
      <c r="K23" s="176"/>
      <c r="L23" s="177"/>
      <c r="M23" s="8"/>
      <c r="N23" s="8"/>
      <c r="O23" s="12"/>
      <c r="P23" s="13"/>
    </row>
    <row r="24" spans="1:16" s="2" customFormat="1" ht="16.5" thickBot="1" x14ac:dyDescent="0.3">
      <c r="B24" s="3"/>
      <c r="D24" s="12"/>
      <c r="E24" s="12"/>
      <c r="F24" s="181"/>
      <c r="G24" s="182"/>
      <c r="H24" s="182"/>
      <c r="I24" s="182"/>
      <c r="J24" s="182"/>
      <c r="K24" s="182"/>
      <c r="L24" s="183"/>
      <c r="M24" s="8"/>
      <c r="N24" s="8"/>
      <c r="O24" s="12"/>
      <c r="P24" s="13"/>
    </row>
    <row r="25" spans="1:16" x14ac:dyDescent="0.25">
      <c r="A25" s="178" t="s">
        <v>23</v>
      </c>
      <c r="B25" s="30"/>
      <c r="C25" s="31"/>
      <c r="D25" s="34"/>
      <c r="E25" s="32"/>
      <c r="F25" s="32"/>
      <c r="G25" s="33"/>
      <c r="H25" s="34"/>
      <c r="I25" s="35"/>
      <c r="J25" s="35"/>
      <c r="K25" s="34"/>
      <c r="L25" s="36"/>
      <c r="M25" s="37"/>
      <c r="N25" s="34"/>
      <c r="O25" s="34"/>
      <c r="P25" s="38"/>
    </row>
    <row r="26" spans="1:16" ht="15" customHeight="1" x14ac:dyDescent="0.25">
      <c r="A26" s="179"/>
      <c r="B26" s="39" t="s">
        <v>2</v>
      </c>
      <c r="C26" s="40" t="s">
        <v>16</v>
      </c>
      <c r="D26" s="54">
        <v>0</v>
      </c>
      <c r="E26" s="42">
        <v>0.58333333333333337</v>
      </c>
      <c r="F26" s="42">
        <v>0.83333333333333337</v>
      </c>
      <c r="G26" s="43">
        <f>F26-$A$3</f>
        <v>4.1666666666666741E-2</v>
      </c>
      <c r="H26" s="41"/>
      <c r="I26" s="79">
        <f>F26-E26</f>
        <v>0.25</v>
      </c>
      <c r="J26" s="43">
        <f>G26</f>
        <v>4.1666666666666741E-2</v>
      </c>
      <c r="K26" s="41"/>
      <c r="L26" s="45">
        <f>I26</f>
        <v>0.25</v>
      </c>
      <c r="M26" s="46">
        <f>J26</f>
        <v>4.1666666666666741E-2</v>
      </c>
      <c r="N26" s="41">
        <f>L26/M26</f>
        <v>5.9999999999999893</v>
      </c>
      <c r="O26" s="41"/>
      <c r="P26" s="47">
        <f>L26+M26</f>
        <v>0.29166666666666674</v>
      </c>
    </row>
    <row r="27" spans="1:16" x14ac:dyDescent="0.25">
      <c r="A27" s="179"/>
      <c r="B27" s="48"/>
      <c r="C27" s="48"/>
      <c r="D27" s="41"/>
      <c r="E27" s="49"/>
      <c r="F27" s="49"/>
      <c r="G27" s="50"/>
      <c r="H27" s="41"/>
      <c r="I27" s="41"/>
      <c r="J27" s="41"/>
      <c r="K27" s="41"/>
      <c r="L27" s="51"/>
      <c r="M27" s="52"/>
      <c r="N27" s="41"/>
      <c r="O27" s="41"/>
      <c r="P27" s="53"/>
    </row>
    <row r="28" spans="1:16" x14ac:dyDescent="0.25">
      <c r="A28" s="179"/>
      <c r="B28" s="39" t="s">
        <v>2</v>
      </c>
      <c r="C28" s="40" t="s">
        <v>16</v>
      </c>
      <c r="D28" s="54">
        <v>0</v>
      </c>
      <c r="E28" s="42">
        <v>0.41666666666666669</v>
      </c>
      <c r="F28" s="42">
        <v>0.875</v>
      </c>
      <c r="G28" s="43">
        <f>F28-$A$3</f>
        <v>8.333333333333337E-2</v>
      </c>
      <c r="H28" s="41"/>
      <c r="I28" s="79">
        <f>F28-E28</f>
        <v>0.45833333333333331</v>
      </c>
      <c r="J28" s="43">
        <f>G28</f>
        <v>8.333333333333337E-2</v>
      </c>
      <c r="K28" s="41"/>
      <c r="L28" s="45">
        <f>I28</f>
        <v>0.45833333333333331</v>
      </c>
      <c r="M28" s="46">
        <f>J28</f>
        <v>8.333333333333337E-2</v>
      </c>
      <c r="N28" s="41"/>
      <c r="O28" s="41"/>
      <c r="P28" s="47">
        <f>L28+M28</f>
        <v>0.54166666666666674</v>
      </c>
    </row>
    <row r="29" spans="1:16" x14ac:dyDescent="0.25">
      <c r="A29" s="179"/>
      <c r="B29" s="39"/>
      <c r="C29" s="40"/>
      <c r="D29" s="41"/>
      <c r="E29" s="42"/>
      <c r="F29" s="42"/>
      <c r="G29" s="50"/>
      <c r="H29" s="41"/>
      <c r="I29" s="44"/>
      <c r="J29" s="44"/>
      <c r="K29" s="41"/>
      <c r="L29" s="51"/>
      <c r="M29" s="52"/>
      <c r="N29" s="41"/>
      <c r="O29" s="41"/>
      <c r="P29" s="53"/>
    </row>
    <row r="30" spans="1:16" x14ac:dyDescent="0.25">
      <c r="A30" s="179"/>
      <c r="B30" s="39" t="s">
        <v>2</v>
      </c>
      <c r="C30" s="40" t="s">
        <v>16</v>
      </c>
      <c r="D30" s="54">
        <v>0</v>
      </c>
      <c r="E30" s="42">
        <v>0.41666666666666669</v>
      </c>
      <c r="F30" s="42">
        <v>0.97916666666666663</v>
      </c>
      <c r="G30" s="43">
        <f>F30-$A$3</f>
        <v>0.1875</v>
      </c>
      <c r="H30" s="41"/>
      <c r="I30" s="79">
        <f>F30-E30</f>
        <v>0.5625</v>
      </c>
      <c r="J30" s="43">
        <f>G30</f>
        <v>0.1875</v>
      </c>
      <c r="K30" s="41"/>
      <c r="L30" s="45">
        <f>I30</f>
        <v>0.5625</v>
      </c>
      <c r="M30" s="46">
        <f>J30</f>
        <v>0.1875</v>
      </c>
      <c r="N30" s="41"/>
      <c r="O30" s="60">
        <f>P26-M26</f>
        <v>0.25</v>
      </c>
      <c r="P30" s="47">
        <f>L30+M30</f>
        <v>0.75</v>
      </c>
    </row>
    <row r="31" spans="1:16" ht="15.75" thickBot="1" x14ac:dyDescent="0.3">
      <c r="A31" s="180"/>
      <c r="B31" s="62"/>
      <c r="C31" s="62"/>
      <c r="D31" s="55"/>
      <c r="E31" s="63"/>
      <c r="F31" s="63"/>
      <c r="G31" s="64"/>
      <c r="H31" s="55"/>
      <c r="I31" s="55"/>
      <c r="J31" s="55"/>
      <c r="K31" s="55"/>
      <c r="L31" s="56"/>
      <c r="M31" s="57"/>
      <c r="N31" s="55"/>
      <c r="O31" s="55"/>
      <c r="P31" s="59"/>
    </row>
    <row r="32" spans="1:16" x14ac:dyDescent="0.25">
      <c r="A32" s="81"/>
      <c r="B32" s="48"/>
      <c r="C32" s="48"/>
      <c r="D32" s="41"/>
      <c r="E32" s="49"/>
      <c r="F32" s="49"/>
      <c r="G32" s="50"/>
      <c r="H32" s="41"/>
      <c r="I32" s="41"/>
      <c r="J32" s="41"/>
      <c r="K32" s="41"/>
      <c r="L32" s="51"/>
      <c r="M32" s="52"/>
      <c r="N32" s="41"/>
      <c r="O32" s="41"/>
      <c r="P32" s="82"/>
    </row>
  </sheetData>
  <mergeCells count="5">
    <mergeCell ref="E5:F5"/>
    <mergeCell ref="F7:L11"/>
    <mergeCell ref="A12:A18"/>
    <mergeCell ref="F20:L24"/>
    <mergeCell ref="A25:A3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Q38"/>
  <sheetViews>
    <sheetView zoomScale="115" zoomScaleNormal="115" workbookViewId="0">
      <pane ySplit="5" topLeftCell="A27" activePane="bottomLeft" state="frozen"/>
      <selection pane="bottomLeft" activeCell="J30" sqref="J30"/>
    </sheetView>
  </sheetViews>
  <sheetFormatPr defaultRowHeight="15" x14ac:dyDescent="0.25"/>
  <cols>
    <col min="1" max="1" width="10.42578125" customWidth="1"/>
    <col min="4" max="4" width="9.140625" style="18"/>
    <col min="5" max="6" width="9.140625" style="19"/>
    <col min="7" max="7" width="9.140625" style="20"/>
    <col min="8" max="11" width="9.140625" style="18"/>
    <col min="12" max="12" width="10" style="24" customWidth="1"/>
    <col min="13" max="13" width="10" style="25" customWidth="1"/>
    <col min="14" max="15" width="9.140625" style="18"/>
    <col min="16" max="16" width="9.140625" style="21"/>
    <col min="17" max="17" width="9.140625" style="97"/>
  </cols>
  <sheetData>
    <row r="1" spans="1:17" s="2" customFormat="1" x14ac:dyDescent="0.25">
      <c r="A1" s="4" t="s">
        <v>11</v>
      </c>
      <c r="B1" s="5"/>
      <c r="C1" s="10"/>
      <c r="D1" s="10"/>
      <c r="E1" s="11"/>
      <c r="H1" s="12"/>
      <c r="I1" s="12"/>
      <c r="J1" s="12"/>
      <c r="K1" s="12"/>
      <c r="L1" s="88">
        <v>0</v>
      </c>
      <c r="M1" s="23"/>
      <c r="N1" s="12"/>
      <c r="O1" s="12"/>
      <c r="P1" s="13"/>
      <c r="Q1" s="91"/>
    </row>
    <row r="2" spans="1:17" s="2" customFormat="1" x14ac:dyDescent="0.25">
      <c r="A2" s="9">
        <v>0.5</v>
      </c>
      <c r="B2" s="6" t="s">
        <v>12</v>
      </c>
      <c r="C2" s="14"/>
      <c r="D2" s="14"/>
      <c r="E2" s="15"/>
      <c r="G2" s="88">
        <f>A2-$L$1</f>
        <v>0.5</v>
      </c>
      <c r="H2" s="2" t="s">
        <v>20</v>
      </c>
      <c r="L2" s="88">
        <v>0.99930555555555556</v>
      </c>
      <c r="O2" s="12"/>
      <c r="P2" s="13"/>
      <c r="Q2" s="91"/>
    </row>
    <row r="3" spans="1:17" s="2" customFormat="1" ht="15.75" thickBot="1" x14ac:dyDescent="0.3">
      <c r="A3" s="100">
        <v>0.79166666666666663</v>
      </c>
      <c r="B3" s="7" t="s">
        <v>13</v>
      </c>
      <c r="C3" s="16"/>
      <c r="D3" s="16"/>
      <c r="E3" s="17"/>
      <c r="G3" s="88">
        <f>L2-A3+L3</f>
        <v>0.20833333333333337</v>
      </c>
      <c r="H3" s="2" t="s">
        <v>21</v>
      </c>
      <c r="L3" s="88">
        <v>6.9444444444444447E-4</v>
      </c>
      <c r="O3" s="12"/>
      <c r="P3" s="13"/>
      <c r="Q3" s="91"/>
    </row>
    <row r="4" spans="1:17" s="1" customFormat="1" ht="28.5" customHeight="1" thickBot="1" x14ac:dyDescent="0.3">
      <c r="A4" s="71"/>
      <c r="B4" s="72"/>
      <c r="C4" s="72"/>
      <c r="D4" s="72"/>
      <c r="E4" s="73" t="s">
        <v>0</v>
      </c>
      <c r="F4" s="73" t="s">
        <v>1</v>
      </c>
      <c r="G4" s="74"/>
      <c r="H4" s="72"/>
      <c r="I4" s="98" t="s">
        <v>32</v>
      </c>
      <c r="J4" s="99" t="s">
        <v>33</v>
      </c>
      <c r="K4" s="72"/>
      <c r="L4" s="75" t="s">
        <v>7</v>
      </c>
      <c r="M4" s="76" t="s">
        <v>8</v>
      </c>
      <c r="N4" s="77" t="s">
        <v>3</v>
      </c>
      <c r="O4" s="72"/>
      <c r="P4" s="90" t="s">
        <v>22</v>
      </c>
      <c r="Q4" s="92" t="s">
        <v>4</v>
      </c>
    </row>
    <row r="5" spans="1:17" s="29" customFormat="1" ht="12" thickBot="1" x14ac:dyDescent="0.3">
      <c r="A5" s="65"/>
      <c r="B5" s="66"/>
      <c r="C5" s="67" t="s">
        <v>6</v>
      </c>
      <c r="D5" s="66" t="s">
        <v>5</v>
      </c>
      <c r="E5" s="171" t="s">
        <v>14</v>
      </c>
      <c r="F5" s="171"/>
      <c r="G5" s="66" t="s">
        <v>17</v>
      </c>
      <c r="H5" s="66"/>
      <c r="I5" s="66"/>
      <c r="J5" s="66"/>
      <c r="K5" s="66"/>
      <c r="L5" s="69"/>
      <c r="M5" s="69"/>
      <c r="N5" s="66"/>
      <c r="O5" s="66"/>
      <c r="P5" s="70"/>
      <c r="Q5" s="89"/>
    </row>
    <row r="6" spans="1:17" s="2" customFormat="1" ht="15.75" thickBot="1" x14ac:dyDescent="0.3">
      <c r="B6" s="26"/>
      <c r="C6" s="27"/>
      <c r="D6" s="28"/>
      <c r="E6" s="28"/>
      <c r="F6" s="83"/>
      <c r="G6" s="83"/>
      <c r="H6" s="83"/>
      <c r="I6" s="83"/>
      <c r="J6" s="83"/>
      <c r="K6" s="83"/>
      <c r="L6" s="84"/>
      <c r="O6" s="12"/>
      <c r="P6" s="13"/>
      <c r="Q6" s="91"/>
    </row>
    <row r="7" spans="1:17" s="2" customFormat="1" x14ac:dyDescent="0.25">
      <c r="B7" s="26"/>
      <c r="C7" s="27"/>
      <c r="D7" s="28"/>
      <c r="E7" s="28"/>
      <c r="F7" s="172" t="s">
        <v>46</v>
      </c>
      <c r="G7" s="173"/>
      <c r="H7" s="173"/>
      <c r="I7" s="173"/>
      <c r="J7" s="173"/>
      <c r="K7" s="173"/>
      <c r="L7" s="174"/>
      <c r="O7" s="12"/>
      <c r="P7" s="13"/>
      <c r="Q7" s="91"/>
    </row>
    <row r="8" spans="1:17" s="2" customFormat="1" x14ac:dyDescent="0.25">
      <c r="B8" s="3"/>
      <c r="D8" s="12"/>
      <c r="E8" s="12"/>
      <c r="F8" s="175"/>
      <c r="G8" s="176"/>
      <c r="H8" s="176"/>
      <c r="I8" s="176"/>
      <c r="J8" s="176"/>
      <c r="K8" s="176"/>
      <c r="L8" s="177"/>
      <c r="O8" s="12"/>
      <c r="P8" s="13"/>
      <c r="Q8" s="91"/>
    </row>
    <row r="9" spans="1:17" s="2" customFormat="1" ht="15.75" x14ac:dyDescent="0.25">
      <c r="B9" s="3"/>
      <c r="D9" s="12"/>
      <c r="E9" s="12"/>
      <c r="F9" s="175"/>
      <c r="G9" s="176"/>
      <c r="H9" s="176"/>
      <c r="I9" s="176"/>
      <c r="J9" s="176"/>
      <c r="K9" s="176"/>
      <c r="L9" s="177"/>
      <c r="M9" s="8"/>
      <c r="N9" s="8"/>
      <c r="O9" s="12"/>
      <c r="P9" s="12"/>
      <c r="Q9" s="23"/>
    </row>
    <row r="10" spans="1:17" s="2" customFormat="1" ht="15.75" x14ac:dyDescent="0.25">
      <c r="B10" s="3"/>
      <c r="D10" s="12"/>
      <c r="E10" s="12"/>
      <c r="F10" s="175"/>
      <c r="G10" s="176"/>
      <c r="H10" s="176"/>
      <c r="I10" s="176"/>
      <c r="J10" s="176"/>
      <c r="K10" s="176"/>
      <c r="L10" s="177"/>
      <c r="M10" s="8"/>
      <c r="N10" s="8"/>
      <c r="O10" s="12"/>
      <c r="P10" s="13"/>
      <c r="Q10" s="91"/>
    </row>
    <row r="11" spans="1:17" s="2" customFormat="1" ht="16.5" thickBot="1" x14ac:dyDescent="0.3">
      <c r="B11" s="3"/>
      <c r="D11" s="12"/>
      <c r="E11" s="12"/>
      <c r="F11" s="175"/>
      <c r="G11" s="176"/>
      <c r="H11" s="176"/>
      <c r="I11" s="176"/>
      <c r="J11" s="176"/>
      <c r="K11" s="176"/>
      <c r="L11" s="177"/>
      <c r="M11" s="8"/>
      <c r="N11" s="8"/>
      <c r="O11" s="12"/>
      <c r="P11" s="13"/>
      <c r="Q11" s="91"/>
    </row>
    <row r="12" spans="1:17" x14ac:dyDescent="0.25">
      <c r="A12" s="178" t="s">
        <v>25</v>
      </c>
      <c r="B12" s="85"/>
      <c r="C12" s="31"/>
      <c r="D12" s="34"/>
      <c r="E12" s="32"/>
      <c r="F12" s="32"/>
      <c r="G12" s="33"/>
      <c r="H12" s="34"/>
      <c r="I12" s="35"/>
      <c r="J12" s="35"/>
      <c r="K12" s="34"/>
      <c r="L12" s="36"/>
      <c r="M12" s="37"/>
      <c r="N12" s="34"/>
      <c r="O12" s="34"/>
      <c r="P12" s="38"/>
      <c r="Q12" s="93"/>
    </row>
    <row r="13" spans="1:17" ht="15" customHeight="1" x14ac:dyDescent="0.25">
      <c r="A13" s="179"/>
      <c r="B13" s="86" t="s">
        <v>2</v>
      </c>
      <c r="C13" s="40" t="s">
        <v>16</v>
      </c>
      <c r="D13" s="54">
        <v>0</v>
      </c>
      <c r="E13" s="42">
        <v>0.64583333333333337</v>
      </c>
      <c r="F13" s="156">
        <f>$A$3</f>
        <v>0.79166666666666663</v>
      </c>
      <c r="G13" s="43">
        <f>$G$3</f>
        <v>0.20833333333333337</v>
      </c>
      <c r="H13" s="41"/>
      <c r="I13" s="79">
        <f>F13-E13</f>
        <v>0.14583333333333326</v>
      </c>
      <c r="J13" s="43">
        <f>G13+D13</f>
        <v>0.20833333333333337</v>
      </c>
      <c r="K13" s="41"/>
      <c r="L13" s="184">
        <f>I13+I14</f>
        <v>0.22916666666666663</v>
      </c>
      <c r="M13" s="185">
        <f>J13+J14</f>
        <v>0.70833333333333337</v>
      </c>
      <c r="N13" s="41">
        <f>L13/M13</f>
        <v>0.32352941176470579</v>
      </c>
      <c r="O13" s="41"/>
      <c r="P13" s="47">
        <f>I13+J13</f>
        <v>0.35416666666666663</v>
      </c>
      <c r="Q13" s="186">
        <f>L13+M13</f>
        <v>0.9375</v>
      </c>
    </row>
    <row r="14" spans="1:17" ht="15" customHeight="1" x14ac:dyDescent="0.25">
      <c r="A14" s="179"/>
      <c r="B14" s="86" t="s">
        <v>2</v>
      </c>
      <c r="C14" s="40" t="s">
        <v>19</v>
      </c>
      <c r="D14" s="43">
        <f>$G$2</f>
        <v>0.5</v>
      </c>
      <c r="E14" s="42">
        <v>0.5</v>
      </c>
      <c r="F14" s="42">
        <v>0.58333333333333337</v>
      </c>
      <c r="G14" s="43">
        <v>0</v>
      </c>
      <c r="H14" s="41"/>
      <c r="I14" s="79">
        <f>F14-E14</f>
        <v>8.333333333333337E-2</v>
      </c>
      <c r="J14" s="43">
        <f>G14+D14</f>
        <v>0.5</v>
      </c>
      <c r="K14" s="41"/>
      <c r="L14" s="184"/>
      <c r="M14" s="185"/>
      <c r="N14" s="41" t="e">
        <f>L14/M14</f>
        <v>#DIV/0!</v>
      </c>
      <c r="O14" s="41"/>
      <c r="P14" s="47">
        <f>I14+J14</f>
        <v>0.58333333333333337</v>
      </c>
      <c r="Q14" s="186"/>
    </row>
    <row r="15" spans="1:17" x14ac:dyDescent="0.25">
      <c r="A15" s="179"/>
      <c r="B15" s="87"/>
      <c r="C15" s="48"/>
      <c r="D15" s="41"/>
      <c r="E15" s="49"/>
      <c r="F15" s="49"/>
      <c r="G15" s="50"/>
      <c r="H15" s="41"/>
      <c r="I15" s="41"/>
      <c r="J15" s="41"/>
      <c r="K15" s="41"/>
      <c r="L15" s="51"/>
      <c r="M15" s="52"/>
      <c r="N15" s="41"/>
      <c r="O15" s="41"/>
      <c r="P15" s="53"/>
      <c r="Q15" s="94"/>
    </row>
    <row r="16" spans="1:17" ht="15" customHeight="1" x14ac:dyDescent="0.25">
      <c r="A16" s="179"/>
      <c r="B16" s="86" t="s">
        <v>2</v>
      </c>
      <c r="C16" s="40" t="s">
        <v>16</v>
      </c>
      <c r="D16" s="54">
        <v>0</v>
      </c>
      <c r="E16" s="42">
        <v>0.41666666666666669</v>
      </c>
      <c r="F16" s="101">
        <f>$A$3</f>
        <v>0.79166666666666663</v>
      </c>
      <c r="G16" s="43">
        <f>$G$3</f>
        <v>0.20833333333333337</v>
      </c>
      <c r="H16" s="41"/>
      <c r="I16" s="79">
        <f>F16-E16</f>
        <v>0.37499999999999994</v>
      </c>
      <c r="J16" s="43">
        <f>G16+D16</f>
        <v>0.20833333333333337</v>
      </c>
      <c r="K16" s="41"/>
      <c r="L16" s="184">
        <f>I16+I17</f>
        <v>0.49999999999999994</v>
      </c>
      <c r="M16" s="185">
        <f>J16+J17</f>
        <v>0.70833333333333337</v>
      </c>
      <c r="N16" s="41">
        <f>L16/M16</f>
        <v>0.70588235294117641</v>
      </c>
      <c r="O16" s="41"/>
      <c r="P16" s="47">
        <f>I16+J16</f>
        <v>0.58333333333333326</v>
      </c>
      <c r="Q16" s="186">
        <f>L16+M16</f>
        <v>1.2083333333333333</v>
      </c>
    </row>
    <row r="17" spans="1:17" ht="15" customHeight="1" x14ac:dyDescent="0.25">
      <c r="A17" s="179"/>
      <c r="B17" s="86" t="s">
        <v>2</v>
      </c>
      <c r="C17" s="40" t="s">
        <v>19</v>
      </c>
      <c r="D17" s="43">
        <f>$G$2</f>
        <v>0.5</v>
      </c>
      <c r="E17" s="42">
        <v>0.5</v>
      </c>
      <c r="F17" s="42">
        <v>0.625</v>
      </c>
      <c r="G17" s="43">
        <v>0</v>
      </c>
      <c r="H17" s="41"/>
      <c r="I17" s="79">
        <f>F17-E17</f>
        <v>0.125</v>
      </c>
      <c r="J17" s="43">
        <f>G17+D17</f>
        <v>0.5</v>
      </c>
      <c r="K17" s="41"/>
      <c r="L17" s="184"/>
      <c r="M17" s="185"/>
      <c r="N17" s="41" t="e">
        <f>L17/M17</f>
        <v>#DIV/0!</v>
      </c>
      <c r="O17" s="41"/>
      <c r="P17" s="47">
        <f>I17+J17</f>
        <v>0.625</v>
      </c>
      <c r="Q17" s="186"/>
    </row>
    <row r="18" spans="1:17" x14ac:dyDescent="0.25">
      <c r="A18" s="179"/>
      <c r="B18" s="87"/>
      <c r="C18" s="48"/>
      <c r="D18" s="41"/>
      <c r="E18" s="49"/>
      <c r="F18" s="49"/>
      <c r="G18" s="50"/>
      <c r="H18" s="41"/>
      <c r="I18" s="41"/>
      <c r="J18" s="41"/>
      <c r="K18" s="41"/>
      <c r="L18" s="51"/>
      <c r="M18" s="52"/>
      <c r="N18" s="41"/>
      <c r="O18" s="41"/>
      <c r="P18" s="53"/>
      <c r="Q18" s="94"/>
    </row>
    <row r="19" spans="1:17" ht="15" customHeight="1" x14ac:dyDescent="0.25">
      <c r="A19" s="179"/>
      <c r="B19" s="86" t="s">
        <v>2</v>
      </c>
      <c r="C19" s="40" t="s">
        <v>16</v>
      </c>
      <c r="D19" s="54">
        <v>0</v>
      </c>
      <c r="E19" s="42">
        <v>0.41666666666666669</v>
      </c>
      <c r="F19" s="101">
        <f>$A$3</f>
        <v>0.79166666666666663</v>
      </c>
      <c r="G19" s="43">
        <f>$G$3</f>
        <v>0.20833333333333337</v>
      </c>
      <c r="H19" s="41"/>
      <c r="I19" s="79">
        <f>F19-E19</f>
        <v>0.37499999999999994</v>
      </c>
      <c r="J19" s="43">
        <f>G19+D19</f>
        <v>0.20833333333333337</v>
      </c>
      <c r="K19" s="41"/>
      <c r="L19" s="184">
        <f>I19+I20</f>
        <v>0.625</v>
      </c>
      <c r="M19" s="185">
        <f>J19+J20</f>
        <v>0.70833333333333337</v>
      </c>
      <c r="N19" s="41">
        <f>L19/M19</f>
        <v>0.88235294117647056</v>
      </c>
      <c r="O19" s="41"/>
      <c r="P19" s="47">
        <f>I19+J19</f>
        <v>0.58333333333333326</v>
      </c>
      <c r="Q19" s="186">
        <f>L19+M19</f>
        <v>1.3333333333333335</v>
      </c>
    </row>
    <row r="20" spans="1:17" ht="15" customHeight="1" x14ac:dyDescent="0.25">
      <c r="A20" s="179"/>
      <c r="B20" s="86" t="s">
        <v>2</v>
      </c>
      <c r="C20" s="40" t="s">
        <v>19</v>
      </c>
      <c r="D20" s="43">
        <f>$G$2</f>
        <v>0.5</v>
      </c>
      <c r="E20" s="42">
        <v>0.5</v>
      </c>
      <c r="F20" s="42">
        <v>0.75</v>
      </c>
      <c r="G20" s="43">
        <v>0</v>
      </c>
      <c r="H20" s="41"/>
      <c r="I20" s="79">
        <f>F20-E20</f>
        <v>0.25</v>
      </c>
      <c r="J20" s="43">
        <f>G20+D20</f>
        <v>0.5</v>
      </c>
      <c r="K20" s="41"/>
      <c r="L20" s="184"/>
      <c r="M20" s="185"/>
      <c r="N20" s="41" t="e">
        <f>L20/M20</f>
        <v>#DIV/0!</v>
      </c>
      <c r="O20" s="41"/>
      <c r="P20" s="47">
        <f>I20+J20</f>
        <v>0.75</v>
      </c>
      <c r="Q20" s="186"/>
    </row>
    <row r="21" spans="1:17" ht="15.75" thickBot="1" x14ac:dyDescent="0.3">
      <c r="A21" s="180"/>
      <c r="B21" s="61"/>
      <c r="C21" s="62"/>
      <c r="D21" s="55"/>
      <c r="E21" s="63"/>
      <c r="F21" s="63"/>
      <c r="G21" s="64"/>
      <c r="H21" s="55"/>
      <c r="I21" s="55"/>
      <c r="J21" s="55"/>
      <c r="K21" s="55"/>
      <c r="L21" s="56"/>
      <c r="M21" s="57"/>
      <c r="N21" s="55"/>
      <c r="O21" s="55"/>
      <c r="P21" s="59"/>
      <c r="Q21" s="95"/>
    </row>
    <row r="22" spans="1:17" s="2" customFormat="1" ht="15.75" thickBot="1" x14ac:dyDescent="0.3">
      <c r="B22" s="26"/>
      <c r="C22" s="27"/>
      <c r="D22" s="28"/>
      <c r="E22" s="28"/>
      <c r="F22" s="83"/>
      <c r="G22" s="83"/>
      <c r="H22" s="83"/>
      <c r="I22" s="83"/>
      <c r="J22" s="83"/>
      <c r="K22" s="83"/>
      <c r="L22" s="84"/>
      <c r="O22" s="12"/>
      <c r="P22" s="13"/>
      <c r="Q22" s="91"/>
    </row>
    <row r="23" spans="1:17" s="2" customFormat="1" x14ac:dyDescent="0.25">
      <c r="B23" s="26"/>
      <c r="C23" s="27"/>
      <c r="D23" s="28"/>
      <c r="E23" s="28"/>
      <c r="F23" s="172" t="s">
        <v>27</v>
      </c>
      <c r="G23" s="173"/>
      <c r="H23" s="173"/>
      <c r="I23" s="173"/>
      <c r="J23" s="173"/>
      <c r="K23" s="173"/>
      <c r="L23" s="174"/>
      <c r="O23" s="12"/>
      <c r="P23" s="13"/>
      <c r="Q23" s="91"/>
    </row>
    <row r="24" spans="1:17" s="2" customFormat="1" x14ac:dyDescent="0.25">
      <c r="B24" s="3"/>
      <c r="D24" s="12"/>
      <c r="E24" s="12"/>
      <c r="F24" s="175"/>
      <c r="G24" s="176"/>
      <c r="H24" s="176"/>
      <c r="I24" s="176"/>
      <c r="J24" s="176"/>
      <c r="K24" s="176"/>
      <c r="L24" s="177"/>
      <c r="O24" s="12"/>
      <c r="P24" s="13"/>
      <c r="Q24" s="91"/>
    </row>
    <row r="25" spans="1:17" s="2" customFormat="1" ht="15.75" x14ac:dyDescent="0.25">
      <c r="B25" s="3"/>
      <c r="D25" s="12"/>
      <c r="E25" s="12"/>
      <c r="F25" s="175"/>
      <c r="G25" s="176"/>
      <c r="H25" s="176"/>
      <c r="I25" s="176"/>
      <c r="J25" s="176"/>
      <c r="K25" s="176"/>
      <c r="L25" s="177"/>
      <c r="M25" s="8"/>
      <c r="N25" s="8"/>
      <c r="O25" s="12"/>
      <c r="P25" s="12"/>
      <c r="Q25" s="23"/>
    </row>
    <row r="26" spans="1:17" s="2" customFormat="1" ht="15.75" x14ac:dyDescent="0.25">
      <c r="B26" s="3"/>
      <c r="D26" s="12"/>
      <c r="E26" s="12"/>
      <c r="F26" s="175"/>
      <c r="G26" s="176"/>
      <c r="H26" s="176"/>
      <c r="I26" s="176"/>
      <c r="J26" s="176"/>
      <c r="K26" s="176"/>
      <c r="L26" s="177"/>
      <c r="M26" s="8"/>
      <c r="N26" s="8"/>
      <c r="O26" s="12"/>
      <c r="P26" s="13"/>
      <c r="Q26" s="91"/>
    </row>
    <row r="27" spans="1:17" s="2" customFormat="1" ht="16.5" thickBot="1" x14ac:dyDescent="0.3">
      <c r="B27" s="3"/>
      <c r="D27" s="12"/>
      <c r="E27" s="12"/>
      <c r="F27" s="181"/>
      <c r="G27" s="182"/>
      <c r="H27" s="182"/>
      <c r="I27" s="182"/>
      <c r="J27" s="182"/>
      <c r="K27" s="182"/>
      <c r="L27" s="183"/>
      <c r="M27" s="8"/>
      <c r="N27" s="8"/>
      <c r="O27" s="12"/>
      <c r="P27" s="13"/>
      <c r="Q27" s="91"/>
    </row>
    <row r="28" spans="1:17" x14ac:dyDescent="0.25">
      <c r="A28" s="178" t="s">
        <v>26</v>
      </c>
      <c r="B28" s="30"/>
      <c r="C28" s="31"/>
      <c r="D28" s="34"/>
      <c r="E28" s="32"/>
      <c r="F28" s="32"/>
      <c r="G28" s="33"/>
      <c r="H28" s="34"/>
      <c r="I28" s="35"/>
      <c r="J28" s="35"/>
      <c r="K28" s="34"/>
      <c r="L28" s="36"/>
      <c r="M28" s="37"/>
      <c r="N28" s="34"/>
      <c r="O28" s="34"/>
      <c r="P28" s="38"/>
      <c r="Q28" s="93"/>
    </row>
    <row r="29" spans="1:17" ht="15" customHeight="1" x14ac:dyDescent="0.25">
      <c r="A29" s="179"/>
      <c r="B29" s="86" t="s">
        <v>2</v>
      </c>
      <c r="C29" s="40" t="s">
        <v>16</v>
      </c>
      <c r="D29" s="54">
        <v>0</v>
      </c>
      <c r="E29" s="42">
        <v>0.58333333333333337</v>
      </c>
      <c r="F29" s="101">
        <f>$A$3</f>
        <v>0.79166666666666663</v>
      </c>
      <c r="G29" s="43">
        <f>$G$3</f>
        <v>0.20833333333333337</v>
      </c>
      <c r="H29" s="41"/>
      <c r="I29" s="79">
        <f>F29-E29</f>
        <v>0.20833333333333326</v>
      </c>
      <c r="J29" s="43">
        <f>G29+D29</f>
        <v>0.20833333333333337</v>
      </c>
      <c r="K29" s="41"/>
      <c r="L29" s="184">
        <f>I29+I30</f>
        <v>0.54166666666666663</v>
      </c>
      <c r="M29" s="185">
        <f>J29+J30</f>
        <v>0.75000000000000011</v>
      </c>
      <c r="N29" s="41">
        <f>L29/M29</f>
        <v>0.7222222222222221</v>
      </c>
      <c r="O29" s="41"/>
      <c r="P29" s="47">
        <f>I29+J29</f>
        <v>0.41666666666666663</v>
      </c>
      <c r="Q29" s="186">
        <f>L29+M29</f>
        <v>1.2916666666666667</v>
      </c>
    </row>
    <row r="30" spans="1:17" ht="15" customHeight="1" x14ac:dyDescent="0.25">
      <c r="A30" s="179"/>
      <c r="B30" s="86" t="s">
        <v>2</v>
      </c>
      <c r="C30" s="40" t="s">
        <v>19</v>
      </c>
      <c r="D30" s="43">
        <f>$G$2</f>
        <v>0.5</v>
      </c>
      <c r="E30" s="42">
        <v>0.5</v>
      </c>
      <c r="F30" s="42">
        <v>0.83333333333333337</v>
      </c>
      <c r="G30" s="46">
        <f>F30-$A$3</f>
        <v>4.1666666666666741E-2</v>
      </c>
      <c r="H30" s="41"/>
      <c r="I30" s="79">
        <f>F30-E30</f>
        <v>0.33333333333333337</v>
      </c>
      <c r="J30" s="43">
        <f>G30+D30</f>
        <v>0.54166666666666674</v>
      </c>
      <c r="K30" s="41"/>
      <c r="L30" s="184"/>
      <c r="M30" s="185"/>
      <c r="N30" s="41" t="e">
        <f>L30/M30</f>
        <v>#DIV/0!</v>
      </c>
      <c r="O30" s="41"/>
      <c r="P30" s="47">
        <f>I30+J30</f>
        <v>0.87500000000000011</v>
      </c>
      <c r="Q30" s="186"/>
    </row>
    <row r="31" spans="1:17" x14ac:dyDescent="0.25">
      <c r="A31" s="179"/>
      <c r="B31" s="87"/>
      <c r="C31" s="48"/>
      <c r="D31" s="41"/>
      <c r="E31" s="49"/>
      <c r="F31" s="49"/>
      <c r="G31" s="50"/>
      <c r="H31" s="41"/>
      <c r="I31" s="41"/>
      <c r="J31" s="41"/>
      <c r="K31" s="41"/>
      <c r="L31" s="51"/>
      <c r="M31" s="52"/>
      <c r="N31" s="41"/>
      <c r="O31" s="41"/>
      <c r="P31" s="53"/>
      <c r="Q31" s="94"/>
    </row>
    <row r="32" spans="1:17" ht="15" customHeight="1" x14ac:dyDescent="0.25">
      <c r="A32" s="179"/>
      <c r="B32" s="86" t="s">
        <v>2</v>
      </c>
      <c r="C32" s="40" t="s">
        <v>16</v>
      </c>
      <c r="D32" s="54">
        <v>0</v>
      </c>
      <c r="E32" s="42">
        <v>0.41666666666666669</v>
      </c>
      <c r="F32" s="101">
        <f>$A$3</f>
        <v>0.79166666666666663</v>
      </c>
      <c r="G32" s="43">
        <f>$G$3</f>
        <v>0.20833333333333337</v>
      </c>
      <c r="H32" s="41"/>
      <c r="I32" s="79">
        <f>F32-E32</f>
        <v>0.37499999999999994</v>
      </c>
      <c r="J32" s="43">
        <f>G32+D32</f>
        <v>0.20833333333333337</v>
      </c>
      <c r="K32" s="41"/>
      <c r="L32" s="184">
        <f>I32+I33</f>
        <v>0.75</v>
      </c>
      <c r="M32" s="185">
        <f>J32+J33</f>
        <v>0.79166666666666674</v>
      </c>
      <c r="N32" s="41">
        <f>L32/M32</f>
        <v>0.94736842105263153</v>
      </c>
      <c r="O32" s="41"/>
      <c r="P32" s="47">
        <f>I32+J32</f>
        <v>0.58333333333333326</v>
      </c>
      <c r="Q32" s="186">
        <f>L32+M32</f>
        <v>1.5416666666666667</v>
      </c>
    </row>
    <row r="33" spans="1:17" ht="15" customHeight="1" x14ac:dyDescent="0.25">
      <c r="A33" s="179"/>
      <c r="B33" s="86" t="s">
        <v>2</v>
      </c>
      <c r="C33" s="40" t="s">
        <v>19</v>
      </c>
      <c r="D33" s="43">
        <f>$G$2</f>
        <v>0.5</v>
      </c>
      <c r="E33" s="42">
        <v>0.5</v>
      </c>
      <c r="F33" s="42">
        <v>0.875</v>
      </c>
      <c r="G33" s="46">
        <f>F33-$A$3</f>
        <v>8.333333333333337E-2</v>
      </c>
      <c r="H33" s="41"/>
      <c r="I33" s="79">
        <f>F33-E33</f>
        <v>0.375</v>
      </c>
      <c r="J33" s="43">
        <f>G33+D33</f>
        <v>0.58333333333333337</v>
      </c>
      <c r="K33" s="41"/>
      <c r="L33" s="184"/>
      <c r="M33" s="185"/>
      <c r="N33" s="41" t="e">
        <f>L33/M33</f>
        <v>#DIV/0!</v>
      </c>
      <c r="O33" s="41"/>
      <c r="P33" s="47">
        <f>I33+J33</f>
        <v>0.95833333333333337</v>
      </c>
      <c r="Q33" s="186"/>
    </row>
    <row r="34" spans="1:17" x14ac:dyDescent="0.25">
      <c r="A34" s="179"/>
      <c r="B34" s="87"/>
      <c r="C34" s="48"/>
      <c r="D34" s="41"/>
      <c r="E34" s="49"/>
      <c r="F34" s="49"/>
      <c r="G34" s="50"/>
      <c r="H34" s="41"/>
      <c r="I34" s="41"/>
      <c r="J34" s="41"/>
      <c r="K34" s="41"/>
      <c r="L34" s="51"/>
      <c r="M34" s="52"/>
      <c r="N34" s="41"/>
      <c r="O34" s="41"/>
      <c r="P34" s="53"/>
      <c r="Q34" s="94"/>
    </row>
    <row r="35" spans="1:17" ht="15" customHeight="1" x14ac:dyDescent="0.25">
      <c r="A35" s="179"/>
      <c r="B35" s="86" t="s">
        <v>2</v>
      </c>
      <c r="C35" s="40" t="s">
        <v>16</v>
      </c>
      <c r="D35" s="54">
        <v>0</v>
      </c>
      <c r="E35" s="42">
        <v>0.41666666666666669</v>
      </c>
      <c r="F35" s="101">
        <f>$A$3</f>
        <v>0.79166666666666663</v>
      </c>
      <c r="G35" s="43">
        <f>$G$3</f>
        <v>0.20833333333333337</v>
      </c>
      <c r="H35" s="41"/>
      <c r="I35" s="79">
        <f>F35-E35</f>
        <v>0.37499999999999994</v>
      </c>
      <c r="J35" s="43">
        <f>G35+D35</f>
        <v>0.20833333333333337</v>
      </c>
      <c r="K35" s="41"/>
      <c r="L35" s="184">
        <f>I35+I36</f>
        <v>0.85416666666666652</v>
      </c>
      <c r="M35" s="185">
        <f>J35+J36</f>
        <v>0.89583333333333337</v>
      </c>
      <c r="N35" s="41">
        <f>L35/M35</f>
        <v>0.95348837209302306</v>
      </c>
      <c r="O35" s="41"/>
      <c r="P35" s="47">
        <f>I35+J35</f>
        <v>0.58333333333333326</v>
      </c>
      <c r="Q35" s="186">
        <f>L35+M35</f>
        <v>1.75</v>
      </c>
    </row>
    <row r="36" spans="1:17" ht="15" customHeight="1" x14ac:dyDescent="0.25">
      <c r="A36" s="179"/>
      <c r="B36" s="86" t="s">
        <v>2</v>
      </c>
      <c r="C36" s="40" t="s">
        <v>19</v>
      </c>
      <c r="D36" s="43">
        <f>$G$2</f>
        <v>0.5</v>
      </c>
      <c r="E36" s="42">
        <v>0.5</v>
      </c>
      <c r="F36" s="42">
        <v>0.97916666666666663</v>
      </c>
      <c r="G36" s="46">
        <f>F36-$A$3</f>
        <v>0.1875</v>
      </c>
      <c r="H36" s="41"/>
      <c r="I36" s="79">
        <f>F36-E36</f>
        <v>0.47916666666666663</v>
      </c>
      <c r="J36" s="43">
        <f>G36+D36</f>
        <v>0.6875</v>
      </c>
      <c r="K36" s="41"/>
      <c r="L36" s="184"/>
      <c r="M36" s="185"/>
      <c r="N36" s="41" t="e">
        <f>L36/M36</f>
        <v>#DIV/0!</v>
      </c>
      <c r="O36" s="41"/>
      <c r="P36" s="47">
        <f>I36+J36</f>
        <v>1.1666666666666665</v>
      </c>
      <c r="Q36" s="186"/>
    </row>
    <row r="37" spans="1:17" ht="15.75" thickBot="1" x14ac:dyDescent="0.3">
      <c r="A37" s="180"/>
      <c r="B37" s="62"/>
      <c r="C37" s="62"/>
      <c r="D37" s="55"/>
      <c r="E37" s="63"/>
      <c r="F37" s="63"/>
      <c r="G37" s="64"/>
      <c r="H37" s="55"/>
      <c r="I37" s="55"/>
      <c r="J37" s="55"/>
      <c r="K37" s="55"/>
      <c r="L37" s="56"/>
      <c r="M37" s="57"/>
      <c r="N37" s="55"/>
      <c r="O37" s="55"/>
      <c r="P37" s="59"/>
      <c r="Q37" s="95"/>
    </row>
    <row r="38" spans="1:17" x14ac:dyDescent="0.25">
      <c r="A38" s="81"/>
      <c r="B38" s="48"/>
      <c r="C38" s="48"/>
      <c r="D38" s="41"/>
      <c r="E38" s="49"/>
      <c r="F38" s="49"/>
      <c r="G38" s="50"/>
      <c r="H38" s="41"/>
      <c r="I38" s="41"/>
      <c r="J38" s="41"/>
      <c r="K38" s="41"/>
      <c r="L38" s="51"/>
      <c r="M38" s="52"/>
      <c r="N38" s="41"/>
      <c r="O38" s="41"/>
      <c r="P38" s="82"/>
      <c r="Q38" s="96"/>
    </row>
  </sheetData>
  <mergeCells count="23">
    <mergeCell ref="A28:A37"/>
    <mergeCell ref="L29:L30"/>
    <mergeCell ref="M29:M30"/>
    <mergeCell ref="Q29:Q30"/>
    <mergeCell ref="L32:L33"/>
    <mergeCell ref="M32:M33"/>
    <mergeCell ref="M19:M20"/>
    <mergeCell ref="Q19:Q20"/>
    <mergeCell ref="Q32:Q33"/>
    <mergeCell ref="L35:L36"/>
    <mergeCell ref="M35:M36"/>
    <mergeCell ref="Q35:Q36"/>
    <mergeCell ref="M13:M14"/>
    <mergeCell ref="Q13:Q14"/>
    <mergeCell ref="L16:L17"/>
    <mergeCell ref="M16:M17"/>
    <mergeCell ref="Q16:Q17"/>
    <mergeCell ref="F7:L11"/>
    <mergeCell ref="E5:F5"/>
    <mergeCell ref="A12:A21"/>
    <mergeCell ref="F23:L27"/>
    <mergeCell ref="L13:L14"/>
    <mergeCell ref="L19:L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44"/>
  <sheetViews>
    <sheetView zoomScale="110" zoomScaleNormal="110" workbookViewId="0">
      <pane ySplit="5" topLeftCell="A30" activePane="bottomLeft" state="frozen"/>
      <selection pane="bottomLeft" activeCell="J32" sqref="J32:J34"/>
    </sheetView>
  </sheetViews>
  <sheetFormatPr defaultRowHeight="15" x14ac:dyDescent="0.25"/>
  <cols>
    <col min="1" max="1" width="10.42578125" customWidth="1"/>
    <col min="4" max="4" width="9.140625" style="18"/>
    <col min="5" max="6" width="9.140625" style="19"/>
    <col min="7" max="7" width="9.140625" style="20"/>
    <col min="8" max="11" width="9.140625" style="18"/>
    <col min="12" max="12" width="10" style="116" customWidth="1"/>
    <col min="13" max="13" width="10" style="117" customWidth="1"/>
    <col min="14" max="15" width="9.140625" style="18"/>
    <col min="16" max="16" width="9.140625" style="21"/>
    <col min="17" max="17" width="9.140625" style="97"/>
  </cols>
  <sheetData>
    <row r="1" spans="1:17" s="2" customFormat="1" x14ac:dyDescent="0.25">
      <c r="A1" s="4" t="s">
        <v>11</v>
      </c>
      <c r="B1" s="5"/>
      <c r="C1" s="10"/>
      <c r="D1" s="10"/>
      <c r="E1" s="11"/>
      <c r="H1" s="12"/>
      <c r="I1" s="12"/>
      <c r="J1" s="12"/>
      <c r="K1" s="12"/>
      <c r="L1" s="102">
        <v>0</v>
      </c>
      <c r="M1" s="103"/>
      <c r="N1" s="12"/>
      <c r="O1" s="12"/>
      <c r="P1" s="13"/>
      <c r="Q1" s="91"/>
    </row>
    <row r="2" spans="1:17" s="2" customFormat="1" x14ac:dyDescent="0.25">
      <c r="A2" s="9">
        <v>0.5</v>
      </c>
      <c r="B2" s="6" t="s">
        <v>12</v>
      </c>
      <c r="C2" s="14"/>
      <c r="D2" s="14"/>
      <c r="E2" s="15"/>
      <c r="G2" s="88">
        <f>A2-$L$1</f>
        <v>0.5</v>
      </c>
      <c r="H2" s="2" t="s">
        <v>20</v>
      </c>
      <c r="L2" s="102">
        <v>0.99930555555555556</v>
      </c>
      <c r="M2" s="104"/>
      <c r="O2" s="12"/>
      <c r="P2" s="13"/>
      <c r="Q2" s="91"/>
    </row>
    <row r="3" spans="1:17" s="2" customFormat="1" ht="15.75" thickBot="1" x14ac:dyDescent="0.3">
      <c r="A3" s="100">
        <v>0.79166666666666663</v>
      </c>
      <c r="B3" s="7" t="s">
        <v>13</v>
      </c>
      <c r="C3" s="16"/>
      <c r="D3" s="16"/>
      <c r="E3" s="17"/>
      <c r="G3" s="88">
        <f>L2-A3+L3</f>
        <v>0.20833333333333337</v>
      </c>
      <c r="H3" s="2" t="s">
        <v>21</v>
      </c>
      <c r="L3" s="102">
        <v>6.9444444444444447E-4</v>
      </c>
      <c r="M3" s="104"/>
      <c r="O3" s="12"/>
      <c r="P3" s="13"/>
      <c r="Q3" s="91"/>
    </row>
    <row r="4" spans="1:17" s="1" customFormat="1" ht="28.5" customHeight="1" thickBot="1" x14ac:dyDescent="0.3">
      <c r="A4" s="71"/>
      <c r="B4" s="72"/>
      <c r="C4" s="72"/>
      <c r="D4" s="72"/>
      <c r="E4" s="73" t="s">
        <v>0</v>
      </c>
      <c r="F4" s="73" t="s">
        <v>1</v>
      </c>
      <c r="G4" s="74"/>
      <c r="H4" s="72"/>
      <c r="I4" s="98" t="s">
        <v>32</v>
      </c>
      <c r="J4" s="99" t="s">
        <v>33</v>
      </c>
      <c r="K4" s="72"/>
      <c r="L4" s="105" t="s">
        <v>7</v>
      </c>
      <c r="M4" s="106" t="s">
        <v>8</v>
      </c>
      <c r="N4" s="77" t="s">
        <v>3</v>
      </c>
      <c r="O4" s="72"/>
      <c r="P4" s="90" t="s">
        <v>22</v>
      </c>
      <c r="Q4" s="92" t="s">
        <v>4</v>
      </c>
    </row>
    <row r="5" spans="1:17" s="29" customFormat="1" ht="12" thickBot="1" x14ac:dyDescent="0.3">
      <c r="A5" s="65"/>
      <c r="B5" s="66"/>
      <c r="C5" s="67" t="s">
        <v>6</v>
      </c>
      <c r="D5" s="66" t="s">
        <v>5</v>
      </c>
      <c r="E5" s="171" t="s">
        <v>14</v>
      </c>
      <c r="F5" s="171"/>
      <c r="G5" s="66" t="s">
        <v>17</v>
      </c>
      <c r="H5" s="66"/>
      <c r="I5" s="66"/>
      <c r="J5" s="66"/>
      <c r="K5" s="66"/>
      <c r="L5" s="107"/>
      <c r="M5" s="107"/>
      <c r="N5" s="66"/>
      <c r="O5" s="66"/>
      <c r="P5" s="70"/>
      <c r="Q5" s="89"/>
    </row>
    <row r="6" spans="1:17" s="2" customFormat="1" ht="15.75" thickBot="1" x14ac:dyDescent="0.3">
      <c r="B6" s="26"/>
      <c r="C6" s="27"/>
      <c r="D6" s="28"/>
      <c r="E6" s="28"/>
      <c r="F6" s="83"/>
      <c r="G6" s="83"/>
      <c r="H6" s="83"/>
      <c r="I6" s="83"/>
      <c r="J6" s="83"/>
      <c r="K6" s="83"/>
      <c r="L6" s="108"/>
      <c r="M6" s="104"/>
      <c r="O6" s="12"/>
      <c r="P6" s="13"/>
      <c r="Q6" s="91"/>
    </row>
    <row r="7" spans="1:17" s="2" customFormat="1" x14ac:dyDescent="0.25">
      <c r="B7" s="26"/>
      <c r="C7" s="27"/>
      <c r="D7" s="28"/>
      <c r="E7" s="28"/>
      <c r="F7" s="172" t="s">
        <v>47</v>
      </c>
      <c r="G7" s="173"/>
      <c r="H7" s="173"/>
      <c r="I7" s="173"/>
      <c r="J7" s="173"/>
      <c r="K7" s="173"/>
      <c r="L7" s="174"/>
      <c r="M7" s="104"/>
      <c r="O7" s="12"/>
      <c r="P7" s="13"/>
      <c r="Q7" s="91"/>
    </row>
    <row r="8" spans="1:17" s="2" customFormat="1" x14ac:dyDescent="0.25">
      <c r="B8" s="3"/>
      <c r="D8" s="12"/>
      <c r="E8" s="12"/>
      <c r="F8" s="175"/>
      <c r="G8" s="176"/>
      <c r="H8" s="176"/>
      <c r="I8" s="176"/>
      <c r="J8" s="176"/>
      <c r="K8" s="176"/>
      <c r="L8" s="177"/>
      <c r="M8" s="104"/>
      <c r="O8" s="12"/>
      <c r="P8" s="13"/>
      <c r="Q8" s="91"/>
    </row>
    <row r="9" spans="1:17" s="2" customFormat="1" ht="15.75" x14ac:dyDescent="0.25">
      <c r="B9" s="3"/>
      <c r="D9" s="12"/>
      <c r="E9" s="12"/>
      <c r="F9" s="175"/>
      <c r="G9" s="176"/>
      <c r="H9" s="176"/>
      <c r="I9" s="176"/>
      <c r="J9" s="176"/>
      <c r="K9" s="176"/>
      <c r="L9" s="177"/>
      <c r="M9" s="109"/>
      <c r="N9" s="8"/>
      <c r="O9" s="12"/>
      <c r="P9" s="12"/>
      <c r="Q9" s="23"/>
    </row>
    <row r="10" spans="1:17" s="2" customFormat="1" ht="15.75" x14ac:dyDescent="0.25">
      <c r="B10" s="3"/>
      <c r="D10" s="12"/>
      <c r="E10" s="12"/>
      <c r="F10" s="175"/>
      <c r="G10" s="176"/>
      <c r="H10" s="176"/>
      <c r="I10" s="176"/>
      <c r="J10" s="176"/>
      <c r="K10" s="176"/>
      <c r="L10" s="177"/>
      <c r="M10" s="109"/>
      <c r="N10" s="8"/>
      <c r="O10" s="12"/>
      <c r="P10" s="13"/>
      <c r="Q10" s="91"/>
    </row>
    <row r="11" spans="1:17" s="2" customFormat="1" ht="16.5" thickBot="1" x14ac:dyDescent="0.3">
      <c r="B11" s="3"/>
      <c r="D11" s="12"/>
      <c r="E11" s="12"/>
      <c r="F11" s="175"/>
      <c r="G11" s="176"/>
      <c r="H11" s="176"/>
      <c r="I11" s="176"/>
      <c r="J11" s="176"/>
      <c r="K11" s="176"/>
      <c r="L11" s="177"/>
      <c r="M11" s="109"/>
      <c r="N11" s="8"/>
      <c r="O11" s="12"/>
      <c r="P11" s="13"/>
      <c r="Q11" s="91"/>
    </row>
    <row r="12" spans="1:17" x14ac:dyDescent="0.25">
      <c r="A12" s="178" t="s">
        <v>30</v>
      </c>
      <c r="B12" s="85"/>
      <c r="C12" s="31"/>
      <c r="D12" s="34"/>
      <c r="E12" s="32"/>
      <c r="F12" s="32"/>
      <c r="G12" s="33"/>
      <c r="H12" s="34"/>
      <c r="I12" s="35"/>
      <c r="J12" s="35"/>
      <c r="K12" s="34"/>
      <c r="L12" s="110"/>
      <c r="M12" s="111"/>
      <c r="N12" s="34"/>
      <c r="O12" s="34"/>
      <c r="P12" s="38"/>
      <c r="Q12" s="93"/>
    </row>
    <row r="13" spans="1:17" ht="15" customHeight="1" x14ac:dyDescent="0.25">
      <c r="A13" s="179"/>
      <c r="B13" s="86" t="s">
        <v>2</v>
      </c>
      <c r="C13" s="40" t="s">
        <v>16</v>
      </c>
      <c r="D13" s="54">
        <v>0</v>
      </c>
      <c r="E13" s="42">
        <v>0.64583333333333337</v>
      </c>
      <c r="F13" s="42">
        <v>0.79166666666666663</v>
      </c>
      <c r="G13" s="43">
        <f>$G$3</f>
        <v>0.20833333333333337</v>
      </c>
      <c r="H13" s="41"/>
      <c r="I13" s="79">
        <f>F13-E13</f>
        <v>0.14583333333333326</v>
      </c>
      <c r="J13" s="43">
        <f>G13+D13</f>
        <v>0.20833333333333337</v>
      </c>
      <c r="K13" s="41"/>
      <c r="L13" s="187">
        <f>I13+I14+I15</f>
        <v>0.52083333333333326</v>
      </c>
      <c r="M13" s="188">
        <f>J13+J14+J15</f>
        <v>1.4166666666666667</v>
      </c>
      <c r="N13" s="41">
        <f>L13/M13</f>
        <v>0.36764705882352933</v>
      </c>
      <c r="O13" s="41"/>
      <c r="P13" s="47">
        <f>I13+J13</f>
        <v>0.35416666666666663</v>
      </c>
      <c r="Q13" s="186">
        <f>L13+M13</f>
        <v>1.9375</v>
      </c>
    </row>
    <row r="14" spans="1:17" ht="15" customHeight="1" x14ac:dyDescent="0.25">
      <c r="A14" s="179"/>
      <c r="B14" s="86" t="s">
        <v>2</v>
      </c>
      <c r="C14" s="40" t="s">
        <v>19</v>
      </c>
      <c r="D14" s="43">
        <f>$G$2</f>
        <v>0.5</v>
      </c>
      <c r="E14" s="42">
        <v>0.5</v>
      </c>
      <c r="F14" s="42">
        <v>0.79166666666666663</v>
      </c>
      <c r="G14" s="43">
        <f>$G$3</f>
        <v>0.20833333333333337</v>
      </c>
      <c r="H14" s="41"/>
      <c r="I14" s="79">
        <f>F14-E14</f>
        <v>0.29166666666666663</v>
      </c>
      <c r="J14" s="43">
        <f>G14+D14</f>
        <v>0.70833333333333337</v>
      </c>
      <c r="K14" s="41"/>
      <c r="L14" s="187"/>
      <c r="M14" s="188"/>
      <c r="N14" s="41" t="e">
        <f>L14/M14</f>
        <v>#DIV/0!</v>
      </c>
      <c r="O14" s="41"/>
      <c r="P14" s="47">
        <f>I14+J14</f>
        <v>1</v>
      </c>
      <c r="Q14" s="186"/>
    </row>
    <row r="15" spans="1:17" ht="15" customHeight="1" x14ac:dyDescent="0.25">
      <c r="A15" s="179"/>
      <c r="B15" s="86" t="s">
        <v>2</v>
      </c>
      <c r="C15" s="40" t="s">
        <v>31</v>
      </c>
      <c r="D15" s="43">
        <f>$G$2</f>
        <v>0.5</v>
      </c>
      <c r="E15" s="42">
        <v>0.5</v>
      </c>
      <c r="F15" s="42">
        <v>0.58333333333333337</v>
      </c>
      <c r="G15" s="43">
        <v>0</v>
      </c>
      <c r="H15" s="41"/>
      <c r="I15" s="79">
        <f>F15-E15</f>
        <v>8.333333333333337E-2</v>
      </c>
      <c r="J15" s="43">
        <f>G15+D15</f>
        <v>0.5</v>
      </c>
      <c r="K15" s="41"/>
      <c r="L15" s="187"/>
      <c r="M15" s="188"/>
      <c r="N15" s="41" t="e">
        <f>L15/M15</f>
        <v>#DIV/0!</v>
      </c>
      <c r="O15" s="41"/>
      <c r="P15" s="47">
        <f>I15+J15</f>
        <v>0.58333333333333337</v>
      </c>
      <c r="Q15" s="186"/>
    </row>
    <row r="16" spans="1:17" x14ac:dyDescent="0.25">
      <c r="A16" s="179"/>
      <c r="B16" s="87"/>
      <c r="C16" s="48"/>
      <c r="D16" s="41"/>
      <c r="E16" s="49"/>
      <c r="F16" s="49"/>
      <c r="G16" s="50"/>
      <c r="H16" s="41"/>
      <c r="I16" s="41"/>
      <c r="J16" s="41"/>
      <c r="K16" s="41"/>
      <c r="L16" s="112"/>
      <c r="M16" s="113"/>
      <c r="N16" s="41"/>
      <c r="O16" s="41"/>
      <c r="P16" s="53"/>
      <c r="Q16" s="94"/>
    </row>
    <row r="17" spans="1:17" ht="15" customHeight="1" x14ac:dyDescent="0.25">
      <c r="A17" s="179"/>
      <c r="B17" s="86" t="s">
        <v>2</v>
      </c>
      <c r="C17" s="40" t="s">
        <v>16</v>
      </c>
      <c r="D17" s="54">
        <v>0</v>
      </c>
      <c r="E17" s="42">
        <v>0.41666666666666669</v>
      </c>
      <c r="F17" s="42">
        <v>0.79166666666666663</v>
      </c>
      <c r="G17" s="43">
        <f>$G$3</f>
        <v>0.20833333333333337</v>
      </c>
      <c r="H17" s="41"/>
      <c r="I17" s="79">
        <f>F17-E17</f>
        <v>0.37499999999999994</v>
      </c>
      <c r="J17" s="43">
        <f>G17+D17</f>
        <v>0.20833333333333337</v>
      </c>
      <c r="K17" s="41"/>
      <c r="L17" s="187">
        <f>I17+I18+I19</f>
        <v>0.79166666666666652</v>
      </c>
      <c r="M17" s="188">
        <f>J17+J18+J19</f>
        <v>1.4166666666666667</v>
      </c>
      <c r="N17" s="41">
        <f>L17/M17</f>
        <v>0.55882352941176461</v>
      </c>
      <c r="O17" s="41"/>
      <c r="P17" s="47">
        <f>I17+J17</f>
        <v>0.58333333333333326</v>
      </c>
      <c r="Q17" s="186">
        <f>L17+M17</f>
        <v>2.208333333333333</v>
      </c>
    </row>
    <row r="18" spans="1:17" ht="15" customHeight="1" x14ac:dyDescent="0.25">
      <c r="A18" s="179"/>
      <c r="B18" s="86" t="s">
        <v>2</v>
      </c>
      <c r="C18" s="40" t="s">
        <v>19</v>
      </c>
      <c r="D18" s="43">
        <f>$G$2</f>
        <v>0.5</v>
      </c>
      <c r="E18" s="42">
        <v>0.5</v>
      </c>
      <c r="F18" s="42">
        <v>0.79166666666666663</v>
      </c>
      <c r="G18" s="43">
        <f>$G$3</f>
        <v>0.20833333333333337</v>
      </c>
      <c r="H18" s="41"/>
      <c r="I18" s="79">
        <f>F18-E18</f>
        <v>0.29166666666666663</v>
      </c>
      <c r="J18" s="43">
        <f>G18+D18</f>
        <v>0.70833333333333337</v>
      </c>
      <c r="K18" s="41"/>
      <c r="L18" s="187"/>
      <c r="M18" s="188"/>
      <c r="N18" s="41" t="e">
        <f>L18/M18</f>
        <v>#DIV/0!</v>
      </c>
      <c r="O18" s="41"/>
      <c r="P18" s="47">
        <f>I18+J18</f>
        <v>1</v>
      </c>
      <c r="Q18" s="186"/>
    </row>
    <row r="19" spans="1:17" ht="15" customHeight="1" x14ac:dyDescent="0.25">
      <c r="A19" s="179"/>
      <c r="B19" s="86" t="s">
        <v>2</v>
      </c>
      <c r="C19" s="40" t="s">
        <v>31</v>
      </c>
      <c r="D19" s="43">
        <f>$G$2</f>
        <v>0.5</v>
      </c>
      <c r="E19" s="42">
        <v>0.5</v>
      </c>
      <c r="F19" s="42">
        <v>0.625</v>
      </c>
      <c r="G19" s="43">
        <v>0</v>
      </c>
      <c r="H19" s="41"/>
      <c r="I19" s="79">
        <f>F19-E19</f>
        <v>0.125</v>
      </c>
      <c r="J19" s="43">
        <f>G19+D19</f>
        <v>0.5</v>
      </c>
      <c r="K19" s="41"/>
      <c r="L19" s="187"/>
      <c r="M19" s="188"/>
      <c r="N19" s="41" t="e">
        <f>L19/M19</f>
        <v>#DIV/0!</v>
      </c>
      <c r="O19" s="41"/>
      <c r="P19" s="47">
        <f>I19+J19</f>
        <v>0.625</v>
      </c>
      <c r="Q19" s="186"/>
    </row>
    <row r="20" spans="1:17" x14ac:dyDescent="0.25">
      <c r="A20" s="179"/>
      <c r="B20" s="87"/>
      <c r="C20" s="48"/>
      <c r="D20" s="41"/>
      <c r="E20" s="49"/>
      <c r="F20" s="49"/>
      <c r="G20" s="50"/>
      <c r="H20" s="41"/>
      <c r="I20" s="41"/>
      <c r="J20" s="41"/>
      <c r="K20" s="41"/>
      <c r="L20" s="112"/>
      <c r="M20" s="113"/>
      <c r="N20" s="41"/>
      <c r="O20" s="41"/>
      <c r="P20" s="53"/>
      <c r="Q20" s="94"/>
    </row>
    <row r="21" spans="1:17" ht="15" customHeight="1" x14ac:dyDescent="0.25">
      <c r="A21" s="179"/>
      <c r="B21" s="86" t="s">
        <v>2</v>
      </c>
      <c r="C21" s="40" t="s">
        <v>16</v>
      </c>
      <c r="D21" s="54">
        <v>0</v>
      </c>
      <c r="E21" s="42">
        <v>0.41666666666666669</v>
      </c>
      <c r="F21" s="42">
        <v>0.79166666666666663</v>
      </c>
      <c r="G21" s="43">
        <f>$G$3</f>
        <v>0.20833333333333337</v>
      </c>
      <c r="H21" s="41"/>
      <c r="I21" s="79">
        <f>F21-E21</f>
        <v>0.37499999999999994</v>
      </c>
      <c r="J21" s="43">
        <f>G21+D21</f>
        <v>0.20833333333333337</v>
      </c>
      <c r="K21" s="41"/>
      <c r="L21" s="187">
        <f>I21+I22+I23</f>
        <v>0.91666666666666652</v>
      </c>
      <c r="M21" s="188">
        <f>J21+J22+J23</f>
        <v>1.4166666666666667</v>
      </c>
      <c r="N21" s="41">
        <f>L21/M21</f>
        <v>0.64705882352941158</v>
      </c>
      <c r="O21" s="41"/>
      <c r="P21" s="47">
        <f>I21+J21</f>
        <v>0.58333333333333326</v>
      </c>
      <c r="Q21" s="186">
        <f>L21+M21</f>
        <v>2.333333333333333</v>
      </c>
    </row>
    <row r="22" spans="1:17" ht="15" customHeight="1" x14ac:dyDescent="0.25">
      <c r="A22" s="179"/>
      <c r="B22" s="86" t="s">
        <v>2</v>
      </c>
      <c r="C22" s="40" t="s">
        <v>19</v>
      </c>
      <c r="D22" s="43">
        <f>$G$2</f>
        <v>0.5</v>
      </c>
      <c r="E22" s="42">
        <v>0.5</v>
      </c>
      <c r="F22" s="42">
        <v>0.79166666666666663</v>
      </c>
      <c r="G22" s="43">
        <f>$G$3</f>
        <v>0.20833333333333337</v>
      </c>
      <c r="H22" s="41"/>
      <c r="I22" s="79">
        <f>F22-E22</f>
        <v>0.29166666666666663</v>
      </c>
      <c r="J22" s="43">
        <f>G22+D22</f>
        <v>0.70833333333333337</v>
      </c>
      <c r="K22" s="41"/>
      <c r="L22" s="187"/>
      <c r="M22" s="188"/>
      <c r="N22" s="41" t="e">
        <f>L22/M22</f>
        <v>#DIV/0!</v>
      </c>
      <c r="O22" s="41"/>
      <c r="P22" s="47">
        <f>I22+J22</f>
        <v>1</v>
      </c>
      <c r="Q22" s="186"/>
    </row>
    <row r="23" spans="1:17" ht="15" customHeight="1" x14ac:dyDescent="0.25">
      <c r="A23" s="179"/>
      <c r="B23" s="86" t="s">
        <v>2</v>
      </c>
      <c r="C23" s="40" t="s">
        <v>31</v>
      </c>
      <c r="D23" s="43">
        <f>$G$2</f>
        <v>0.5</v>
      </c>
      <c r="E23" s="42">
        <v>0.5</v>
      </c>
      <c r="F23" s="42">
        <v>0.75</v>
      </c>
      <c r="G23" s="43">
        <v>0</v>
      </c>
      <c r="H23" s="41"/>
      <c r="I23" s="79">
        <f>F23-E23</f>
        <v>0.25</v>
      </c>
      <c r="J23" s="43">
        <f>G23+D23</f>
        <v>0.5</v>
      </c>
      <c r="K23" s="41"/>
      <c r="L23" s="187"/>
      <c r="M23" s="188"/>
      <c r="N23" s="41" t="e">
        <f>L23/M23</f>
        <v>#DIV/0!</v>
      </c>
      <c r="O23" s="41"/>
      <c r="P23" s="47">
        <f>I23+J23</f>
        <v>0.75</v>
      </c>
      <c r="Q23" s="186"/>
    </row>
    <row r="24" spans="1:17" ht="15.75" thickBot="1" x14ac:dyDescent="0.3">
      <c r="A24" s="180"/>
      <c r="B24" s="61"/>
      <c r="C24" s="62"/>
      <c r="D24" s="55"/>
      <c r="E24" s="63"/>
      <c r="F24" s="63"/>
      <c r="G24" s="64"/>
      <c r="H24" s="55"/>
      <c r="I24" s="55"/>
      <c r="J24" s="55"/>
      <c r="K24" s="55"/>
      <c r="L24" s="114"/>
      <c r="M24" s="115"/>
      <c r="N24" s="55"/>
      <c r="O24" s="55"/>
      <c r="P24" s="59"/>
      <c r="Q24" s="95"/>
    </row>
    <row r="25" spans="1:17" s="2" customFormat="1" ht="15.75" thickBot="1" x14ac:dyDescent="0.3">
      <c r="B25" s="26"/>
      <c r="C25" s="27"/>
      <c r="D25" s="28"/>
      <c r="E25" s="28"/>
      <c r="F25" s="83"/>
      <c r="G25" s="83"/>
      <c r="H25" s="83"/>
      <c r="I25" s="83"/>
      <c r="J25" s="83"/>
      <c r="K25" s="83"/>
      <c r="L25" s="108"/>
      <c r="M25" s="104"/>
      <c r="O25" s="12"/>
      <c r="P25" s="13"/>
      <c r="Q25" s="91"/>
    </row>
    <row r="26" spans="1:17" s="2" customFormat="1" x14ac:dyDescent="0.25">
      <c r="B26" s="26"/>
      <c r="C26" s="27"/>
      <c r="D26" s="28"/>
      <c r="E26" s="28"/>
      <c r="F26" s="172" t="s">
        <v>34</v>
      </c>
      <c r="G26" s="173"/>
      <c r="H26" s="173"/>
      <c r="I26" s="173"/>
      <c r="J26" s="173"/>
      <c r="K26" s="173"/>
      <c r="L26" s="174"/>
      <c r="M26" s="104"/>
      <c r="O26" s="12"/>
      <c r="P26" s="13"/>
      <c r="Q26" s="91"/>
    </row>
    <row r="27" spans="1:17" s="2" customFormat="1" x14ac:dyDescent="0.25">
      <c r="B27" s="3"/>
      <c r="D27" s="12"/>
      <c r="E27" s="12"/>
      <c r="F27" s="175"/>
      <c r="G27" s="176"/>
      <c r="H27" s="176"/>
      <c r="I27" s="176"/>
      <c r="J27" s="176"/>
      <c r="K27" s="176"/>
      <c r="L27" s="177"/>
      <c r="M27" s="104"/>
      <c r="O27" s="12"/>
      <c r="P27" s="13"/>
      <c r="Q27" s="91"/>
    </row>
    <row r="28" spans="1:17" s="2" customFormat="1" ht="15.75" x14ac:dyDescent="0.25">
      <c r="B28" s="3"/>
      <c r="D28" s="12"/>
      <c r="E28" s="12"/>
      <c r="F28" s="175"/>
      <c r="G28" s="176"/>
      <c r="H28" s="176"/>
      <c r="I28" s="176"/>
      <c r="J28" s="176"/>
      <c r="K28" s="176"/>
      <c r="L28" s="177"/>
      <c r="M28" s="109"/>
      <c r="N28" s="8"/>
      <c r="O28" s="12"/>
      <c r="P28" s="12"/>
      <c r="Q28" s="23"/>
    </row>
    <row r="29" spans="1:17" s="2" customFormat="1" ht="15.75" x14ac:dyDescent="0.25">
      <c r="B29" s="3"/>
      <c r="D29" s="12"/>
      <c r="E29" s="12"/>
      <c r="F29" s="175"/>
      <c r="G29" s="176"/>
      <c r="H29" s="176"/>
      <c r="I29" s="176"/>
      <c r="J29" s="176"/>
      <c r="K29" s="176"/>
      <c r="L29" s="177"/>
      <c r="M29" s="109"/>
      <c r="N29" s="8"/>
      <c r="O29" s="12"/>
      <c r="P29" s="13"/>
      <c r="Q29" s="91"/>
    </row>
    <row r="30" spans="1:17" s="2" customFormat="1" ht="16.5" thickBot="1" x14ac:dyDescent="0.3">
      <c r="B30" s="3"/>
      <c r="D30" s="12"/>
      <c r="E30" s="12"/>
      <c r="F30" s="181"/>
      <c r="G30" s="182"/>
      <c r="H30" s="182"/>
      <c r="I30" s="182"/>
      <c r="J30" s="182"/>
      <c r="K30" s="182"/>
      <c r="L30" s="183"/>
      <c r="M30" s="109"/>
      <c r="N30" s="8"/>
      <c r="O30" s="12"/>
      <c r="P30" s="13"/>
      <c r="Q30" s="91"/>
    </row>
    <row r="31" spans="1:17" x14ac:dyDescent="0.25">
      <c r="A31" s="178" t="s">
        <v>35</v>
      </c>
      <c r="B31" s="30"/>
      <c r="C31" s="31"/>
      <c r="D31" s="34"/>
      <c r="E31" s="32"/>
      <c r="F31" s="32"/>
      <c r="G31" s="33"/>
      <c r="H31" s="34"/>
      <c r="I31" s="35"/>
      <c r="J31" s="35"/>
      <c r="K31" s="34"/>
      <c r="L31" s="110"/>
      <c r="M31" s="111"/>
      <c r="N31" s="34"/>
      <c r="O31" s="34"/>
      <c r="P31" s="38"/>
      <c r="Q31" s="93"/>
    </row>
    <row r="32" spans="1:17" ht="15" customHeight="1" x14ac:dyDescent="0.25">
      <c r="A32" s="179"/>
      <c r="B32" s="86" t="s">
        <v>2</v>
      </c>
      <c r="C32" s="40" t="s">
        <v>16</v>
      </c>
      <c r="D32" s="54">
        <v>0</v>
      </c>
      <c r="E32" s="42">
        <v>0.58333333333333337</v>
      </c>
      <c r="F32" s="42">
        <v>0.79166666666666663</v>
      </c>
      <c r="G32" s="43">
        <f>$G$3</f>
        <v>0.20833333333333337</v>
      </c>
      <c r="H32" s="41"/>
      <c r="I32" s="79">
        <f>F32-E32</f>
        <v>0.20833333333333326</v>
      </c>
      <c r="J32" s="43">
        <f>G32+D32</f>
        <v>0.20833333333333337</v>
      </c>
      <c r="K32" s="41"/>
      <c r="L32" s="187">
        <f>I32+I33+I34</f>
        <v>0.83333333333333326</v>
      </c>
      <c r="M32" s="188">
        <f>J32+J33+J34</f>
        <v>1.4583333333333335</v>
      </c>
      <c r="N32" s="41">
        <f>L32/M32</f>
        <v>0.57142857142857129</v>
      </c>
      <c r="O32" s="41"/>
      <c r="P32" s="47">
        <f>I32+J32</f>
        <v>0.41666666666666663</v>
      </c>
      <c r="Q32" s="186">
        <f>L32+M32</f>
        <v>2.291666666666667</v>
      </c>
    </row>
    <row r="33" spans="1:17" ht="15" customHeight="1" x14ac:dyDescent="0.25">
      <c r="A33" s="179"/>
      <c r="B33" s="86" t="s">
        <v>2</v>
      </c>
      <c r="C33" s="40" t="s">
        <v>19</v>
      </c>
      <c r="D33" s="43">
        <f>$G$2</f>
        <v>0.5</v>
      </c>
      <c r="E33" s="42">
        <v>0.5</v>
      </c>
      <c r="F33" s="42">
        <v>0.79166666666666663</v>
      </c>
      <c r="G33" s="43">
        <f>$G$3</f>
        <v>0.20833333333333337</v>
      </c>
      <c r="H33" s="41"/>
      <c r="I33" s="79">
        <f>F33-E33</f>
        <v>0.29166666666666663</v>
      </c>
      <c r="J33" s="43">
        <f>G33+D33</f>
        <v>0.70833333333333337</v>
      </c>
      <c r="K33" s="41"/>
      <c r="L33" s="187"/>
      <c r="M33" s="188"/>
      <c r="N33" s="41" t="e">
        <f>L33/M33</f>
        <v>#DIV/0!</v>
      </c>
      <c r="O33" s="41"/>
      <c r="P33" s="47">
        <f>I33+J33</f>
        <v>1</v>
      </c>
      <c r="Q33" s="186"/>
    </row>
    <row r="34" spans="1:17" ht="15" customHeight="1" x14ac:dyDescent="0.25">
      <c r="A34" s="179"/>
      <c r="B34" s="86" t="s">
        <v>2</v>
      </c>
      <c r="C34" s="40" t="s">
        <v>31</v>
      </c>
      <c r="D34" s="43">
        <f>$G$2</f>
        <v>0.5</v>
      </c>
      <c r="E34" s="42">
        <v>0.5</v>
      </c>
      <c r="F34" s="42">
        <v>0.83333333333333337</v>
      </c>
      <c r="G34" s="46">
        <f>(F34-$A$3)</f>
        <v>4.1666666666666741E-2</v>
      </c>
      <c r="H34" s="41"/>
      <c r="I34" s="79">
        <f>F34-E34</f>
        <v>0.33333333333333337</v>
      </c>
      <c r="J34" s="43">
        <f>G34+D34</f>
        <v>0.54166666666666674</v>
      </c>
      <c r="K34" s="41"/>
      <c r="L34" s="187"/>
      <c r="M34" s="188"/>
      <c r="N34" s="41" t="e">
        <f>L34/M34</f>
        <v>#DIV/0!</v>
      </c>
      <c r="O34" s="41"/>
      <c r="P34" s="47">
        <f>I34+J34</f>
        <v>0.87500000000000011</v>
      </c>
      <c r="Q34" s="186"/>
    </row>
    <row r="35" spans="1:17" x14ac:dyDescent="0.25">
      <c r="A35" s="179"/>
      <c r="B35" s="87"/>
      <c r="C35" s="48"/>
      <c r="D35" s="41"/>
      <c r="E35" s="49"/>
      <c r="F35" s="49"/>
      <c r="G35" s="50"/>
      <c r="H35" s="41"/>
      <c r="I35" s="41"/>
      <c r="J35" s="41"/>
      <c r="K35" s="41"/>
      <c r="L35" s="112"/>
      <c r="M35" s="113"/>
      <c r="N35" s="41"/>
      <c r="O35" s="41"/>
      <c r="P35" s="53"/>
      <c r="Q35" s="94"/>
    </row>
    <row r="36" spans="1:17" ht="15" customHeight="1" x14ac:dyDescent="0.25">
      <c r="A36" s="179"/>
      <c r="B36" s="86" t="s">
        <v>2</v>
      </c>
      <c r="C36" s="40" t="s">
        <v>16</v>
      </c>
      <c r="D36" s="54">
        <v>0</v>
      </c>
      <c r="E36" s="42">
        <v>0.41666666666666669</v>
      </c>
      <c r="F36" s="42">
        <v>0.79166666666666663</v>
      </c>
      <c r="G36" s="43">
        <f>$G$3</f>
        <v>0.20833333333333337</v>
      </c>
      <c r="H36" s="41"/>
      <c r="I36" s="79">
        <f>F36-E36</f>
        <v>0.37499999999999994</v>
      </c>
      <c r="J36" s="43">
        <f>G36+D36</f>
        <v>0.20833333333333337</v>
      </c>
      <c r="K36" s="41"/>
      <c r="L36" s="187">
        <f>I36+I37+I38</f>
        <v>1.0416666666666665</v>
      </c>
      <c r="M36" s="188">
        <f>J36+J37+J38</f>
        <v>1.5</v>
      </c>
      <c r="N36" s="41">
        <f>L36/M36</f>
        <v>0.69444444444444431</v>
      </c>
      <c r="O36" s="41"/>
      <c r="P36" s="47">
        <f>I36+J36</f>
        <v>0.58333333333333326</v>
      </c>
      <c r="Q36" s="186">
        <f>L36+M36</f>
        <v>2.5416666666666665</v>
      </c>
    </row>
    <row r="37" spans="1:17" ht="15" customHeight="1" x14ac:dyDescent="0.25">
      <c r="A37" s="179"/>
      <c r="B37" s="86" t="s">
        <v>2</v>
      </c>
      <c r="C37" s="40" t="s">
        <v>19</v>
      </c>
      <c r="D37" s="43">
        <f>$G$2</f>
        <v>0.5</v>
      </c>
      <c r="E37" s="42">
        <v>0.5</v>
      </c>
      <c r="F37" s="42">
        <v>0.79166666666666663</v>
      </c>
      <c r="G37" s="43">
        <f>$G$3</f>
        <v>0.20833333333333337</v>
      </c>
      <c r="H37" s="41"/>
      <c r="I37" s="79">
        <f>F37-E37</f>
        <v>0.29166666666666663</v>
      </c>
      <c r="J37" s="43">
        <f>G37+D37</f>
        <v>0.70833333333333337</v>
      </c>
      <c r="K37" s="41"/>
      <c r="L37" s="187"/>
      <c r="M37" s="188"/>
      <c r="N37" s="41" t="e">
        <f>L37/M37</f>
        <v>#DIV/0!</v>
      </c>
      <c r="O37" s="41"/>
      <c r="P37" s="47">
        <f>I37+J37</f>
        <v>1</v>
      </c>
      <c r="Q37" s="186"/>
    </row>
    <row r="38" spans="1:17" ht="15" customHeight="1" x14ac:dyDescent="0.25">
      <c r="A38" s="179"/>
      <c r="B38" s="86" t="s">
        <v>2</v>
      </c>
      <c r="C38" s="40" t="s">
        <v>31</v>
      </c>
      <c r="D38" s="43">
        <f>$G$2</f>
        <v>0.5</v>
      </c>
      <c r="E38" s="42">
        <v>0.5</v>
      </c>
      <c r="F38" s="42">
        <v>0.875</v>
      </c>
      <c r="G38" s="46">
        <f>F38-$A$3</f>
        <v>8.333333333333337E-2</v>
      </c>
      <c r="H38" s="41"/>
      <c r="I38" s="79">
        <f>F38-E38</f>
        <v>0.375</v>
      </c>
      <c r="J38" s="43">
        <f>G38+D38</f>
        <v>0.58333333333333337</v>
      </c>
      <c r="K38" s="41"/>
      <c r="L38" s="187"/>
      <c r="M38" s="188"/>
      <c r="N38" s="41" t="e">
        <f>L38/M38</f>
        <v>#DIV/0!</v>
      </c>
      <c r="O38" s="41"/>
      <c r="P38" s="47">
        <f>I38+J38</f>
        <v>0.95833333333333337</v>
      </c>
      <c r="Q38" s="186"/>
    </row>
    <row r="39" spans="1:17" x14ac:dyDescent="0.25">
      <c r="A39" s="179"/>
      <c r="B39" s="87"/>
      <c r="C39" s="48"/>
      <c r="D39" s="41"/>
      <c r="E39" s="49"/>
      <c r="F39" s="49"/>
      <c r="G39" s="50"/>
      <c r="H39" s="41"/>
      <c r="I39" s="41"/>
      <c r="J39" s="41"/>
      <c r="K39" s="41"/>
      <c r="L39" s="112"/>
      <c r="M39" s="113"/>
      <c r="N39" s="41"/>
      <c r="O39" s="41"/>
      <c r="P39" s="53"/>
      <c r="Q39" s="94"/>
    </row>
    <row r="40" spans="1:17" ht="15" customHeight="1" x14ac:dyDescent="0.25">
      <c r="A40" s="179"/>
      <c r="B40" s="86" t="s">
        <v>2</v>
      </c>
      <c r="C40" s="40" t="s">
        <v>16</v>
      </c>
      <c r="D40" s="54">
        <v>0</v>
      </c>
      <c r="E40" s="42">
        <v>0.41666666666666669</v>
      </c>
      <c r="F40" s="42">
        <v>0.79166666666666663</v>
      </c>
      <c r="G40" s="43">
        <f>$G$3</f>
        <v>0.20833333333333337</v>
      </c>
      <c r="H40" s="41"/>
      <c r="I40" s="79">
        <f>F40-E40</f>
        <v>0.37499999999999994</v>
      </c>
      <c r="J40" s="43">
        <f>G40+D40</f>
        <v>0.20833333333333337</v>
      </c>
      <c r="K40" s="41"/>
      <c r="L40" s="187">
        <f>I40+I41+I42</f>
        <v>1.145833333333333</v>
      </c>
      <c r="M40" s="188">
        <f>J40+J41+J42</f>
        <v>1.6041666666666667</v>
      </c>
      <c r="N40" s="41">
        <f>L40/M40</f>
        <v>0.71428571428571408</v>
      </c>
      <c r="O40" s="41"/>
      <c r="P40" s="47">
        <f>I40+J40</f>
        <v>0.58333333333333326</v>
      </c>
      <c r="Q40" s="186">
        <f>L40+M40</f>
        <v>2.75</v>
      </c>
    </row>
    <row r="41" spans="1:17" ht="15" customHeight="1" x14ac:dyDescent="0.25">
      <c r="A41" s="179"/>
      <c r="B41" s="86" t="s">
        <v>2</v>
      </c>
      <c r="C41" s="40" t="s">
        <v>19</v>
      </c>
      <c r="D41" s="43">
        <f>$G$2</f>
        <v>0.5</v>
      </c>
      <c r="E41" s="42">
        <v>0.5</v>
      </c>
      <c r="F41" s="42">
        <v>0.79166666666666663</v>
      </c>
      <c r="G41" s="43">
        <f>$G$3</f>
        <v>0.20833333333333337</v>
      </c>
      <c r="H41" s="41"/>
      <c r="I41" s="79">
        <f>F41-E41</f>
        <v>0.29166666666666663</v>
      </c>
      <c r="J41" s="43">
        <f>G41+D41</f>
        <v>0.70833333333333337</v>
      </c>
      <c r="K41" s="41"/>
      <c r="L41" s="187"/>
      <c r="M41" s="188"/>
      <c r="N41" s="41" t="e">
        <f>L41/M41</f>
        <v>#DIV/0!</v>
      </c>
      <c r="O41" s="41"/>
      <c r="P41" s="47">
        <f>I41+J41</f>
        <v>1</v>
      </c>
      <c r="Q41" s="186"/>
    </row>
    <row r="42" spans="1:17" ht="15" customHeight="1" x14ac:dyDescent="0.25">
      <c r="A42" s="179"/>
      <c r="B42" s="86" t="s">
        <v>2</v>
      </c>
      <c r="C42" s="40" t="s">
        <v>31</v>
      </c>
      <c r="D42" s="43">
        <f>$G$2</f>
        <v>0.5</v>
      </c>
      <c r="E42" s="42">
        <v>0.5</v>
      </c>
      <c r="F42" s="42">
        <v>0.97916666666666663</v>
      </c>
      <c r="G42" s="46">
        <f>F42-$A$3</f>
        <v>0.1875</v>
      </c>
      <c r="H42" s="41"/>
      <c r="I42" s="79">
        <f>F42-E42</f>
        <v>0.47916666666666663</v>
      </c>
      <c r="J42" s="43">
        <f>G42+D42</f>
        <v>0.6875</v>
      </c>
      <c r="K42" s="41"/>
      <c r="L42" s="187"/>
      <c r="M42" s="188"/>
      <c r="N42" s="41" t="e">
        <f>L42/M42</f>
        <v>#DIV/0!</v>
      </c>
      <c r="O42" s="41"/>
      <c r="P42" s="47">
        <f>I42+J42</f>
        <v>1.1666666666666665</v>
      </c>
      <c r="Q42" s="186"/>
    </row>
    <row r="43" spans="1:17" ht="15.75" thickBot="1" x14ac:dyDescent="0.3">
      <c r="A43" s="180"/>
      <c r="B43" s="62"/>
      <c r="C43" s="62"/>
      <c r="D43" s="55"/>
      <c r="E43" s="63"/>
      <c r="F43" s="63"/>
      <c r="G43" s="64"/>
      <c r="H43" s="55"/>
      <c r="I43" s="55"/>
      <c r="J43" s="55"/>
      <c r="K43" s="55"/>
      <c r="L43" s="114"/>
      <c r="M43" s="115"/>
      <c r="N43" s="55"/>
      <c r="O43" s="55"/>
      <c r="P43" s="59"/>
      <c r="Q43" s="95"/>
    </row>
    <row r="44" spans="1:17" x14ac:dyDescent="0.25">
      <c r="A44" s="81"/>
      <c r="B44" s="48"/>
      <c r="C44" s="48"/>
      <c r="D44" s="41"/>
      <c r="E44" s="49"/>
      <c r="F44" s="49"/>
      <c r="G44" s="50"/>
      <c r="H44" s="41"/>
      <c r="I44" s="41"/>
      <c r="J44" s="41"/>
      <c r="K44" s="41"/>
      <c r="L44" s="112"/>
      <c r="M44" s="113"/>
      <c r="N44" s="41"/>
      <c r="O44" s="41"/>
      <c r="P44" s="82"/>
      <c r="Q44" s="96"/>
    </row>
  </sheetData>
  <mergeCells count="23">
    <mergeCell ref="M40:M42"/>
    <mergeCell ref="Q40:Q42"/>
    <mergeCell ref="L36:L38"/>
    <mergeCell ref="M36:M38"/>
    <mergeCell ref="Q36:Q38"/>
    <mergeCell ref="M21:M23"/>
    <mergeCell ref="Q21:Q23"/>
    <mergeCell ref="L32:L34"/>
    <mergeCell ref="M32:M34"/>
    <mergeCell ref="Q32:Q34"/>
    <mergeCell ref="F26:L30"/>
    <mergeCell ref="M13:M15"/>
    <mergeCell ref="Q13:Q15"/>
    <mergeCell ref="L17:L19"/>
    <mergeCell ref="M17:M19"/>
    <mergeCell ref="Q17:Q19"/>
    <mergeCell ref="E5:F5"/>
    <mergeCell ref="F7:L11"/>
    <mergeCell ref="A12:A24"/>
    <mergeCell ref="A31:A43"/>
    <mergeCell ref="L13:L15"/>
    <mergeCell ref="L21:L23"/>
    <mergeCell ref="L40:L4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Q50"/>
  <sheetViews>
    <sheetView zoomScale="115" zoomScaleNormal="115" workbookViewId="0">
      <pane ySplit="5" topLeftCell="A11" activePane="bottomLeft" state="frozen"/>
      <selection pane="bottomLeft" activeCell="L13" sqref="L13:L16"/>
    </sheetView>
  </sheetViews>
  <sheetFormatPr defaultRowHeight="15" x14ac:dyDescent="0.25"/>
  <cols>
    <col min="1" max="1" width="10.42578125" customWidth="1"/>
    <col min="4" max="4" width="9.140625" style="18"/>
    <col min="5" max="6" width="9.140625" style="19"/>
    <col min="7" max="7" width="9.140625" style="20"/>
    <col min="8" max="11" width="9.140625" style="18"/>
    <col min="12" max="12" width="10" style="116" customWidth="1"/>
    <col min="13" max="13" width="10" style="117" customWidth="1"/>
    <col min="14" max="15" width="9.140625" style="18"/>
    <col min="16" max="16" width="9.140625" style="21"/>
    <col min="17" max="17" width="9.140625" style="97"/>
  </cols>
  <sheetData>
    <row r="1" spans="1:17" s="2" customFormat="1" x14ac:dyDescent="0.25">
      <c r="A1" s="4" t="s">
        <v>11</v>
      </c>
      <c r="B1" s="5"/>
      <c r="C1" s="10"/>
      <c r="D1" s="10"/>
      <c r="E1" s="11"/>
      <c r="H1" s="12"/>
      <c r="I1" s="12"/>
      <c r="J1" s="12"/>
      <c r="K1" s="12"/>
      <c r="L1" s="102">
        <v>0</v>
      </c>
      <c r="M1" s="103"/>
      <c r="N1" s="12"/>
      <c r="O1" s="12"/>
      <c r="P1" s="13"/>
      <c r="Q1" s="91"/>
    </row>
    <row r="2" spans="1:17" s="2" customFormat="1" x14ac:dyDescent="0.25">
      <c r="A2" s="9">
        <v>0.5</v>
      </c>
      <c r="B2" s="6" t="s">
        <v>12</v>
      </c>
      <c r="C2" s="14"/>
      <c r="D2" s="14"/>
      <c r="E2" s="15"/>
      <c r="G2" s="88">
        <f>A2-$L$1</f>
        <v>0.5</v>
      </c>
      <c r="H2" s="2" t="s">
        <v>20</v>
      </c>
      <c r="L2" s="102">
        <v>0.99930555555555556</v>
      </c>
      <c r="M2" s="104"/>
      <c r="O2" s="12"/>
      <c r="P2" s="13"/>
      <c r="Q2" s="91"/>
    </row>
    <row r="3" spans="1:17" s="2" customFormat="1" ht="15.75" thickBot="1" x14ac:dyDescent="0.3">
      <c r="A3" s="100">
        <v>0.79166666666666663</v>
      </c>
      <c r="B3" s="7" t="s">
        <v>13</v>
      </c>
      <c r="C3" s="16"/>
      <c r="D3" s="16"/>
      <c r="E3" s="17"/>
      <c r="G3" s="88">
        <f>L2-A3+L3</f>
        <v>0.20833333333333337</v>
      </c>
      <c r="H3" s="2" t="s">
        <v>21</v>
      </c>
      <c r="L3" s="102">
        <v>6.9444444444444447E-4</v>
      </c>
      <c r="M3" s="104"/>
      <c r="O3" s="12"/>
      <c r="P3" s="13"/>
      <c r="Q3" s="91"/>
    </row>
    <row r="4" spans="1:17" s="1" customFormat="1" ht="28.5" customHeight="1" thickBot="1" x14ac:dyDescent="0.3">
      <c r="A4" s="71"/>
      <c r="B4" s="72"/>
      <c r="C4" s="72"/>
      <c r="D4" s="72"/>
      <c r="E4" s="73" t="s">
        <v>0</v>
      </c>
      <c r="F4" s="73" t="s">
        <v>1</v>
      </c>
      <c r="G4" s="74"/>
      <c r="H4" s="72"/>
      <c r="I4" s="98" t="s">
        <v>32</v>
      </c>
      <c r="J4" s="99" t="s">
        <v>33</v>
      </c>
      <c r="K4" s="72"/>
      <c r="L4" s="105" t="s">
        <v>7</v>
      </c>
      <c r="M4" s="106" t="s">
        <v>8</v>
      </c>
      <c r="N4" s="77" t="s">
        <v>3</v>
      </c>
      <c r="O4" s="72"/>
      <c r="P4" s="90" t="s">
        <v>22</v>
      </c>
      <c r="Q4" s="92" t="s">
        <v>4</v>
      </c>
    </row>
    <row r="5" spans="1:17" s="29" customFormat="1" ht="12" thickBot="1" x14ac:dyDescent="0.3">
      <c r="A5" s="65"/>
      <c r="B5" s="66"/>
      <c r="C5" s="67" t="s">
        <v>6</v>
      </c>
      <c r="D5" s="66" t="s">
        <v>5</v>
      </c>
      <c r="E5" s="171" t="s">
        <v>14</v>
      </c>
      <c r="F5" s="171"/>
      <c r="G5" s="66" t="s">
        <v>17</v>
      </c>
      <c r="H5" s="66"/>
      <c r="I5" s="66"/>
      <c r="J5" s="66"/>
      <c r="K5" s="66"/>
      <c r="L5" s="107"/>
      <c r="M5" s="107"/>
      <c r="N5" s="66"/>
      <c r="O5" s="66"/>
      <c r="P5" s="70"/>
      <c r="Q5" s="89"/>
    </row>
    <row r="6" spans="1:17" s="2" customFormat="1" ht="15.75" thickBot="1" x14ac:dyDescent="0.3">
      <c r="B6" s="26"/>
      <c r="C6" s="27"/>
      <c r="D6" s="28"/>
      <c r="E6" s="28"/>
      <c r="F6" s="83"/>
      <c r="G6" s="83"/>
      <c r="H6" s="83"/>
      <c r="I6" s="83"/>
      <c r="J6" s="83"/>
      <c r="K6" s="83"/>
      <c r="L6" s="108"/>
      <c r="M6" s="104"/>
      <c r="O6" s="12"/>
      <c r="P6" s="13"/>
      <c r="Q6" s="91"/>
    </row>
    <row r="7" spans="1:17" s="2" customFormat="1" x14ac:dyDescent="0.25">
      <c r="B7" s="26"/>
      <c r="C7" s="27"/>
      <c r="D7" s="28"/>
      <c r="E7" s="28"/>
      <c r="F7" s="172" t="s">
        <v>48</v>
      </c>
      <c r="G7" s="173"/>
      <c r="H7" s="173"/>
      <c r="I7" s="173"/>
      <c r="J7" s="173"/>
      <c r="K7" s="173"/>
      <c r="L7" s="174"/>
      <c r="M7" s="104"/>
      <c r="O7" s="12"/>
      <c r="P7" s="13"/>
      <c r="Q7" s="91"/>
    </row>
    <row r="8" spans="1:17" s="2" customFormat="1" x14ac:dyDescent="0.25">
      <c r="B8" s="3"/>
      <c r="D8" s="12"/>
      <c r="E8" s="12"/>
      <c r="F8" s="175"/>
      <c r="G8" s="176"/>
      <c r="H8" s="176"/>
      <c r="I8" s="176"/>
      <c r="J8" s="176"/>
      <c r="K8" s="176"/>
      <c r="L8" s="177"/>
      <c r="M8" s="104"/>
      <c r="O8" s="12"/>
      <c r="P8" s="13"/>
      <c r="Q8" s="91"/>
    </row>
    <row r="9" spans="1:17" s="2" customFormat="1" ht="15.75" x14ac:dyDescent="0.25">
      <c r="B9" s="3"/>
      <c r="D9" s="12"/>
      <c r="E9" s="12"/>
      <c r="F9" s="175"/>
      <c r="G9" s="176"/>
      <c r="H9" s="176"/>
      <c r="I9" s="176"/>
      <c r="J9" s="176"/>
      <c r="K9" s="176"/>
      <c r="L9" s="177"/>
      <c r="M9" s="109"/>
      <c r="N9" s="8"/>
      <c r="O9" s="12"/>
      <c r="P9" s="12"/>
      <c r="Q9" s="23"/>
    </row>
    <row r="10" spans="1:17" s="2" customFormat="1" ht="15.75" x14ac:dyDescent="0.25">
      <c r="B10" s="3"/>
      <c r="D10" s="12"/>
      <c r="E10" s="12"/>
      <c r="F10" s="175"/>
      <c r="G10" s="176"/>
      <c r="H10" s="176"/>
      <c r="I10" s="176"/>
      <c r="J10" s="176"/>
      <c r="K10" s="176"/>
      <c r="L10" s="177"/>
      <c r="M10" s="109"/>
      <c r="N10" s="8"/>
      <c r="O10" s="12"/>
      <c r="P10" s="13"/>
      <c r="Q10" s="91"/>
    </row>
    <row r="11" spans="1:17" s="2" customFormat="1" ht="16.5" thickBot="1" x14ac:dyDescent="0.3">
      <c r="B11" s="3"/>
      <c r="D11" s="12"/>
      <c r="E11" s="12"/>
      <c r="F11" s="175"/>
      <c r="G11" s="176"/>
      <c r="H11" s="176"/>
      <c r="I11" s="176"/>
      <c r="J11" s="176"/>
      <c r="K11" s="176"/>
      <c r="L11" s="177"/>
      <c r="M11" s="109"/>
      <c r="N11" s="8"/>
      <c r="O11" s="12"/>
      <c r="P11" s="13"/>
      <c r="Q11" s="91"/>
    </row>
    <row r="12" spans="1:17" x14ac:dyDescent="0.25">
      <c r="A12" s="178" t="s">
        <v>36</v>
      </c>
      <c r="B12" s="85"/>
      <c r="C12" s="31"/>
      <c r="D12" s="34"/>
      <c r="E12" s="32"/>
      <c r="F12" s="32"/>
      <c r="G12" s="33"/>
      <c r="H12" s="34"/>
      <c r="I12" s="35"/>
      <c r="J12" s="35"/>
      <c r="K12" s="34"/>
      <c r="L12" s="110"/>
      <c r="M12" s="111"/>
      <c r="N12" s="34"/>
      <c r="O12" s="34"/>
      <c r="P12" s="38"/>
      <c r="Q12" s="93"/>
    </row>
    <row r="13" spans="1:17" ht="15" customHeight="1" x14ac:dyDescent="0.25">
      <c r="A13" s="179"/>
      <c r="B13" s="86" t="s">
        <v>2</v>
      </c>
      <c r="C13" s="40" t="s">
        <v>16</v>
      </c>
      <c r="D13" s="54">
        <v>0</v>
      </c>
      <c r="E13" s="42">
        <v>0.64583333333333337</v>
      </c>
      <c r="F13" s="42">
        <v>0.79166666666666663</v>
      </c>
      <c r="G13" s="43">
        <f>$G$3</f>
        <v>0.20833333333333337</v>
      </c>
      <c r="H13" s="41"/>
      <c r="I13" s="79">
        <f>F13-E13</f>
        <v>0.14583333333333326</v>
      </c>
      <c r="J13" s="43">
        <f>G13+D13</f>
        <v>0.20833333333333337</v>
      </c>
      <c r="K13" s="41"/>
      <c r="L13" s="187">
        <f>I13+I14+I15+I16</f>
        <v>0.89583333333333315</v>
      </c>
      <c r="M13" s="188">
        <f>J13+J14+J15+J16</f>
        <v>2.125</v>
      </c>
      <c r="N13" s="41">
        <f>L13/M13</f>
        <v>0.42156862745098028</v>
      </c>
      <c r="O13" s="41"/>
      <c r="P13" s="47">
        <f>I13+J13</f>
        <v>0.35416666666666663</v>
      </c>
      <c r="Q13" s="186">
        <f>L13+M13</f>
        <v>3.020833333333333</v>
      </c>
    </row>
    <row r="14" spans="1:17" ht="15" customHeight="1" x14ac:dyDescent="0.25">
      <c r="A14" s="179"/>
      <c r="B14" s="86" t="s">
        <v>2</v>
      </c>
      <c r="C14" s="40" t="s">
        <v>19</v>
      </c>
      <c r="D14" s="43">
        <f>$G$2</f>
        <v>0.5</v>
      </c>
      <c r="E14" s="42">
        <v>0.5</v>
      </c>
      <c r="F14" s="42">
        <v>0.79166666666666663</v>
      </c>
      <c r="G14" s="43">
        <f>$G$3</f>
        <v>0.20833333333333337</v>
      </c>
      <c r="H14" s="41"/>
      <c r="I14" s="79">
        <f>F14-E14</f>
        <v>0.29166666666666663</v>
      </c>
      <c r="J14" s="43">
        <f>G14+D14</f>
        <v>0.70833333333333337</v>
      </c>
      <c r="K14" s="41"/>
      <c r="L14" s="187"/>
      <c r="M14" s="188"/>
      <c r="N14" s="41" t="e">
        <f>L14/M14</f>
        <v>#DIV/0!</v>
      </c>
      <c r="O14" s="41"/>
      <c r="P14" s="47">
        <f>I14+J14</f>
        <v>1</v>
      </c>
      <c r="Q14" s="186"/>
    </row>
    <row r="15" spans="1:17" ht="15" customHeight="1" x14ac:dyDescent="0.25">
      <c r="A15" s="179"/>
      <c r="B15" s="86" t="s">
        <v>2</v>
      </c>
      <c r="C15" s="40" t="s">
        <v>31</v>
      </c>
      <c r="D15" s="43">
        <f>$G$2</f>
        <v>0.5</v>
      </c>
      <c r="E15" s="42">
        <v>0.5</v>
      </c>
      <c r="F15" s="42">
        <v>0.79166666666666663</v>
      </c>
      <c r="G15" s="43">
        <f>$G$3</f>
        <v>0.20833333333333337</v>
      </c>
      <c r="H15" s="41"/>
      <c r="I15" s="79">
        <f>F15-E15</f>
        <v>0.29166666666666663</v>
      </c>
      <c r="J15" s="43">
        <f>G15+D15</f>
        <v>0.70833333333333337</v>
      </c>
      <c r="K15" s="41"/>
      <c r="L15" s="187"/>
      <c r="M15" s="188"/>
      <c r="N15" s="41" t="e">
        <f>L15/M15</f>
        <v>#DIV/0!</v>
      </c>
      <c r="O15" s="41"/>
      <c r="P15" s="47">
        <f>I15+J15</f>
        <v>1</v>
      </c>
      <c r="Q15" s="186"/>
    </row>
    <row r="16" spans="1:17" ht="15" customHeight="1" x14ac:dyDescent="0.25">
      <c r="A16" s="179"/>
      <c r="B16" s="86" t="s">
        <v>2</v>
      </c>
      <c r="C16" s="40" t="s">
        <v>37</v>
      </c>
      <c r="D16" s="43">
        <f>$G$2</f>
        <v>0.5</v>
      </c>
      <c r="E16" s="42">
        <v>0.5</v>
      </c>
      <c r="F16" s="42">
        <v>0.66666666666666663</v>
      </c>
      <c r="G16" s="43">
        <v>0</v>
      </c>
      <c r="H16" s="41"/>
      <c r="I16" s="79">
        <f>F16-E16</f>
        <v>0.16666666666666663</v>
      </c>
      <c r="J16" s="43">
        <f>G16+D16</f>
        <v>0.5</v>
      </c>
      <c r="K16" s="41"/>
      <c r="L16" s="187"/>
      <c r="M16" s="188"/>
      <c r="N16" s="41" t="e">
        <f>L16/M16</f>
        <v>#DIV/0!</v>
      </c>
      <c r="O16" s="41"/>
      <c r="P16" s="47">
        <f>I16+J16</f>
        <v>0.66666666666666663</v>
      </c>
      <c r="Q16" s="186"/>
    </row>
    <row r="17" spans="1:17" x14ac:dyDescent="0.25">
      <c r="A17" s="179"/>
      <c r="B17" s="87"/>
      <c r="C17" s="48"/>
      <c r="D17" s="41"/>
      <c r="E17" s="49"/>
      <c r="F17" s="49"/>
      <c r="G17" s="50"/>
      <c r="H17" s="41"/>
      <c r="I17" s="41"/>
      <c r="J17" s="41"/>
      <c r="K17" s="41"/>
      <c r="L17" s="112"/>
      <c r="M17" s="113"/>
      <c r="N17" s="41"/>
      <c r="O17" s="41"/>
      <c r="P17" s="53"/>
      <c r="Q17" s="94"/>
    </row>
    <row r="18" spans="1:17" ht="15" customHeight="1" x14ac:dyDescent="0.25">
      <c r="A18" s="179"/>
      <c r="B18" s="86" t="s">
        <v>2</v>
      </c>
      <c r="C18" s="40" t="s">
        <v>16</v>
      </c>
      <c r="D18" s="54">
        <v>0</v>
      </c>
      <c r="E18" s="42">
        <v>0.41666666666666669</v>
      </c>
      <c r="F18" s="42">
        <v>0.79166666666666663</v>
      </c>
      <c r="G18" s="43">
        <f>$G$3</f>
        <v>0.20833333333333337</v>
      </c>
      <c r="H18" s="41"/>
      <c r="I18" s="79">
        <f>F18-E18</f>
        <v>0.37499999999999994</v>
      </c>
      <c r="J18" s="43">
        <f>G18+D18</f>
        <v>0.20833333333333337</v>
      </c>
      <c r="K18" s="41"/>
      <c r="L18" s="187">
        <f>I18+I19+I20+I21</f>
        <v>1.083333333333333</v>
      </c>
      <c r="M18" s="188">
        <f>J18+J19+J20+J21</f>
        <v>2.125</v>
      </c>
      <c r="N18" s="41">
        <f>L18/M18</f>
        <v>0.50980392156862731</v>
      </c>
      <c r="O18" s="41"/>
      <c r="P18" s="47">
        <f>I18+J18</f>
        <v>0.58333333333333326</v>
      </c>
      <c r="Q18" s="186">
        <f>L18+M18</f>
        <v>3.208333333333333</v>
      </c>
    </row>
    <row r="19" spans="1:17" ht="15" customHeight="1" x14ac:dyDescent="0.25">
      <c r="A19" s="179"/>
      <c r="B19" s="86" t="s">
        <v>2</v>
      </c>
      <c r="C19" s="40" t="s">
        <v>19</v>
      </c>
      <c r="D19" s="43">
        <f>$G$2</f>
        <v>0.5</v>
      </c>
      <c r="E19" s="42">
        <v>0.5</v>
      </c>
      <c r="F19" s="42">
        <v>0.79166666666666663</v>
      </c>
      <c r="G19" s="43">
        <f>$G$3</f>
        <v>0.20833333333333337</v>
      </c>
      <c r="H19" s="41"/>
      <c r="I19" s="79">
        <f>F19-E19</f>
        <v>0.29166666666666663</v>
      </c>
      <c r="J19" s="43">
        <f>G19+D19</f>
        <v>0.70833333333333337</v>
      </c>
      <c r="K19" s="41"/>
      <c r="L19" s="187"/>
      <c r="M19" s="188"/>
      <c r="N19" s="41" t="e">
        <f>L19/M19</f>
        <v>#DIV/0!</v>
      </c>
      <c r="O19" s="41"/>
      <c r="P19" s="47">
        <f>I19+J19</f>
        <v>1</v>
      </c>
      <c r="Q19" s="186"/>
    </row>
    <row r="20" spans="1:17" ht="15" customHeight="1" x14ac:dyDescent="0.25">
      <c r="A20" s="179"/>
      <c r="B20" s="86" t="s">
        <v>2</v>
      </c>
      <c r="C20" s="40" t="s">
        <v>31</v>
      </c>
      <c r="D20" s="43">
        <f>$G$2</f>
        <v>0.5</v>
      </c>
      <c r="E20" s="42">
        <v>0.5</v>
      </c>
      <c r="F20" s="42">
        <v>0.79166666666666663</v>
      </c>
      <c r="G20" s="43">
        <f>$G$3</f>
        <v>0.20833333333333337</v>
      </c>
      <c r="H20" s="41"/>
      <c r="I20" s="79">
        <f>F20-E20</f>
        <v>0.29166666666666663</v>
      </c>
      <c r="J20" s="43">
        <f>G20+D20</f>
        <v>0.70833333333333337</v>
      </c>
      <c r="K20" s="41"/>
      <c r="L20" s="187"/>
      <c r="M20" s="188"/>
      <c r="N20" s="41" t="e">
        <f>L20/M20</f>
        <v>#DIV/0!</v>
      </c>
      <c r="O20" s="41"/>
      <c r="P20" s="47">
        <f>I20+J20</f>
        <v>1</v>
      </c>
      <c r="Q20" s="186"/>
    </row>
    <row r="21" spans="1:17" ht="15" customHeight="1" x14ac:dyDescent="0.25">
      <c r="A21" s="179"/>
      <c r="B21" s="86" t="s">
        <v>2</v>
      </c>
      <c r="C21" s="40" t="s">
        <v>37</v>
      </c>
      <c r="D21" s="43">
        <f>$G$2</f>
        <v>0.5</v>
      </c>
      <c r="E21" s="42">
        <v>0.5</v>
      </c>
      <c r="F21" s="42">
        <v>0.625</v>
      </c>
      <c r="G21" s="43">
        <v>0</v>
      </c>
      <c r="H21" s="41"/>
      <c r="I21" s="79">
        <f>F21-E21</f>
        <v>0.125</v>
      </c>
      <c r="J21" s="43">
        <f>G21+D21</f>
        <v>0.5</v>
      </c>
      <c r="K21" s="41"/>
      <c r="L21" s="187"/>
      <c r="M21" s="188"/>
      <c r="N21" s="41" t="e">
        <f>L21/M21</f>
        <v>#DIV/0!</v>
      </c>
      <c r="O21" s="41"/>
      <c r="P21" s="47">
        <f>I21+J21</f>
        <v>0.625</v>
      </c>
      <c r="Q21" s="186"/>
    </row>
    <row r="22" spans="1:17" x14ac:dyDescent="0.25">
      <c r="A22" s="179"/>
      <c r="B22" s="87"/>
      <c r="C22" s="48"/>
      <c r="D22" s="41"/>
      <c r="E22" s="49"/>
      <c r="F22" s="49"/>
      <c r="G22" s="50"/>
      <c r="H22" s="41"/>
      <c r="I22" s="41"/>
      <c r="J22" s="41"/>
      <c r="K22" s="41"/>
      <c r="L22" s="112"/>
      <c r="M22" s="113"/>
      <c r="N22" s="41"/>
      <c r="O22" s="41"/>
      <c r="P22" s="53"/>
      <c r="Q22" s="94"/>
    </row>
    <row r="23" spans="1:17" ht="15" customHeight="1" x14ac:dyDescent="0.25">
      <c r="A23" s="179"/>
      <c r="B23" s="86" t="s">
        <v>2</v>
      </c>
      <c r="C23" s="40" t="s">
        <v>16</v>
      </c>
      <c r="D23" s="54">
        <v>0</v>
      </c>
      <c r="E23" s="42">
        <v>0.41666666666666669</v>
      </c>
      <c r="F23" s="42">
        <v>0.79166666666666663</v>
      </c>
      <c r="G23" s="43">
        <f>$G$3</f>
        <v>0.20833333333333337</v>
      </c>
      <c r="H23" s="41"/>
      <c r="I23" s="79">
        <f>F23-E23</f>
        <v>0.37499999999999994</v>
      </c>
      <c r="J23" s="43">
        <f>G23+D23</f>
        <v>0.20833333333333337</v>
      </c>
      <c r="K23" s="41"/>
      <c r="L23" s="187">
        <f>I23+I24+I25+I26</f>
        <v>1.208333333333333</v>
      </c>
      <c r="M23" s="188">
        <f>J23+J24+J25+J26</f>
        <v>2.125</v>
      </c>
      <c r="N23" s="41">
        <f>L23/M23</f>
        <v>0.56862745098039202</v>
      </c>
      <c r="O23" s="41"/>
      <c r="P23" s="47">
        <f>I23+J23</f>
        <v>0.58333333333333326</v>
      </c>
      <c r="Q23" s="186">
        <f>L23+M23</f>
        <v>3.333333333333333</v>
      </c>
    </row>
    <row r="24" spans="1:17" ht="15" customHeight="1" x14ac:dyDescent="0.25">
      <c r="A24" s="179"/>
      <c r="B24" s="86" t="s">
        <v>2</v>
      </c>
      <c r="C24" s="40" t="s">
        <v>19</v>
      </c>
      <c r="D24" s="43">
        <f>$G$2</f>
        <v>0.5</v>
      </c>
      <c r="E24" s="42">
        <v>0.5</v>
      </c>
      <c r="F24" s="42">
        <v>0.79166666666666663</v>
      </c>
      <c r="G24" s="43">
        <f>$G$3</f>
        <v>0.20833333333333337</v>
      </c>
      <c r="H24" s="41"/>
      <c r="I24" s="79">
        <f>F24-E24</f>
        <v>0.29166666666666663</v>
      </c>
      <c r="J24" s="43">
        <f>G24+D24</f>
        <v>0.70833333333333337</v>
      </c>
      <c r="K24" s="41"/>
      <c r="L24" s="187"/>
      <c r="M24" s="188"/>
      <c r="N24" s="41" t="e">
        <f>L24/M24</f>
        <v>#DIV/0!</v>
      </c>
      <c r="O24" s="41"/>
      <c r="P24" s="47">
        <f>I24+J24</f>
        <v>1</v>
      </c>
      <c r="Q24" s="186"/>
    </row>
    <row r="25" spans="1:17" ht="15" customHeight="1" x14ac:dyDescent="0.25">
      <c r="A25" s="179"/>
      <c r="B25" s="86" t="s">
        <v>2</v>
      </c>
      <c r="C25" s="40" t="s">
        <v>31</v>
      </c>
      <c r="D25" s="43">
        <f>$G$2</f>
        <v>0.5</v>
      </c>
      <c r="E25" s="42">
        <v>0.5</v>
      </c>
      <c r="F25" s="42">
        <v>0.79166666666666663</v>
      </c>
      <c r="G25" s="43">
        <f>$G$3</f>
        <v>0.20833333333333337</v>
      </c>
      <c r="H25" s="41"/>
      <c r="I25" s="79">
        <f>F25-E25</f>
        <v>0.29166666666666663</v>
      </c>
      <c r="J25" s="43">
        <f>G25+D25</f>
        <v>0.70833333333333337</v>
      </c>
      <c r="K25" s="41"/>
      <c r="L25" s="187"/>
      <c r="M25" s="188"/>
      <c r="N25" s="41" t="e">
        <f>L25/M25</f>
        <v>#DIV/0!</v>
      </c>
      <c r="O25" s="41"/>
      <c r="P25" s="47">
        <f>I25+J25</f>
        <v>1</v>
      </c>
      <c r="Q25" s="186"/>
    </row>
    <row r="26" spans="1:17" ht="15" customHeight="1" x14ac:dyDescent="0.25">
      <c r="A26" s="179"/>
      <c r="B26" s="86" t="s">
        <v>2</v>
      </c>
      <c r="C26" s="40" t="s">
        <v>37</v>
      </c>
      <c r="D26" s="43">
        <f>$G$2</f>
        <v>0.5</v>
      </c>
      <c r="E26" s="42">
        <v>0.5</v>
      </c>
      <c r="F26" s="42">
        <v>0.75</v>
      </c>
      <c r="G26" s="43">
        <v>0</v>
      </c>
      <c r="H26" s="41"/>
      <c r="I26" s="79">
        <f>F26-E26</f>
        <v>0.25</v>
      </c>
      <c r="J26" s="43">
        <f>G26+D26</f>
        <v>0.5</v>
      </c>
      <c r="K26" s="41"/>
      <c r="L26" s="187"/>
      <c r="M26" s="188"/>
      <c r="N26" s="41" t="e">
        <f>L26/M26</f>
        <v>#DIV/0!</v>
      </c>
      <c r="O26" s="41"/>
      <c r="P26" s="47">
        <f>I26+J26</f>
        <v>0.75</v>
      </c>
      <c r="Q26" s="186"/>
    </row>
    <row r="27" spans="1:17" ht="15.75" thickBot="1" x14ac:dyDescent="0.3">
      <c r="A27" s="180"/>
      <c r="B27" s="61"/>
      <c r="C27" s="62"/>
      <c r="D27" s="55"/>
      <c r="E27" s="63"/>
      <c r="F27" s="63"/>
      <c r="G27" s="64"/>
      <c r="H27" s="55"/>
      <c r="I27" s="55"/>
      <c r="J27" s="55"/>
      <c r="K27" s="55"/>
      <c r="L27" s="114"/>
      <c r="M27" s="115"/>
      <c r="N27" s="55"/>
      <c r="O27" s="55"/>
      <c r="P27" s="59"/>
      <c r="Q27" s="95"/>
    </row>
    <row r="28" spans="1:17" s="2" customFormat="1" ht="15.75" thickBot="1" x14ac:dyDescent="0.3">
      <c r="B28" s="26"/>
      <c r="C28" s="27"/>
      <c r="D28" s="28"/>
      <c r="E28" s="28"/>
      <c r="F28" s="83"/>
      <c r="G28" s="83"/>
      <c r="H28" s="83"/>
      <c r="I28" s="83"/>
      <c r="J28" s="83"/>
      <c r="K28" s="83"/>
      <c r="L28" s="108"/>
      <c r="M28" s="104"/>
      <c r="O28" s="12"/>
      <c r="P28" s="13"/>
      <c r="Q28" s="91"/>
    </row>
    <row r="29" spans="1:17" s="2" customFormat="1" x14ac:dyDescent="0.25">
      <c r="B29" s="26"/>
      <c r="C29" s="27"/>
      <c r="D29" s="28"/>
      <c r="E29" s="28"/>
      <c r="F29" s="172" t="s">
        <v>38</v>
      </c>
      <c r="G29" s="173"/>
      <c r="H29" s="173"/>
      <c r="I29" s="173"/>
      <c r="J29" s="173"/>
      <c r="K29" s="173"/>
      <c r="L29" s="174"/>
      <c r="M29" s="104"/>
      <c r="O29" s="12"/>
      <c r="P29" s="13"/>
      <c r="Q29" s="91"/>
    </row>
    <row r="30" spans="1:17" s="2" customFormat="1" x14ac:dyDescent="0.25">
      <c r="B30" s="3"/>
      <c r="D30" s="12"/>
      <c r="E30" s="12"/>
      <c r="F30" s="175"/>
      <c r="G30" s="176"/>
      <c r="H30" s="176"/>
      <c r="I30" s="176"/>
      <c r="J30" s="176"/>
      <c r="K30" s="176"/>
      <c r="L30" s="177"/>
      <c r="M30" s="104"/>
      <c r="O30" s="12"/>
      <c r="P30" s="13"/>
      <c r="Q30" s="91"/>
    </row>
    <row r="31" spans="1:17" s="2" customFormat="1" ht="15.75" x14ac:dyDescent="0.25">
      <c r="B31" s="3"/>
      <c r="D31" s="12"/>
      <c r="E31" s="12"/>
      <c r="F31" s="175"/>
      <c r="G31" s="176"/>
      <c r="H31" s="176"/>
      <c r="I31" s="176"/>
      <c r="J31" s="176"/>
      <c r="K31" s="176"/>
      <c r="L31" s="177"/>
      <c r="M31" s="109"/>
      <c r="N31" s="8"/>
      <c r="O31" s="12"/>
      <c r="P31" s="12"/>
      <c r="Q31" s="23"/>
    </row>
    <row r="32" spans="1:17" s="2" customFormat="1" ht="15.75" x14ac:dyDescent="0.25">
      <c r="B32" s="3"/>
      <c r="D32" s="12"/>
      <c r="E32" s="12"/>
      <c r="F32" s="175"/>
      <c r="G32" s="176"/>
      <c r="H32" s="176"/>
      <c r="I32" s="176"/>
      <c r="J32" s="176"/>
      <c r="K32" s="176"/>
      <c r="L32" s="177"/>
      <c r="M32" s="109"/>
      <c r="N32" s="8"/>
      <c r="O32" s="12"/>
      <c r="P32" s="13"/>
      <c r="Q32" s="91"/>
    </row>
    <row r="33" spans="1:17" s="2" customFormat="1" ht="16.5" thickBot="1" x14ac:dyDescent="0.3">
      <c r="B33" s="3"/>
      <c r="D33" s="12"/>
      <c r="E33" s="12"/>
      <c r="F33" s="181"/>
      <c r="G33" s="182"/>
      <c r="H33" s="182"/>
      <c r="I33" s="182"/>
      <c r="J33" s="182"/>
      <c r="K33" s="182"/>
      <c r="L33" s="183"/>
      <c r="M33" s="109"/>
      <c r="N33" s="8"/>
      <c r="O33" s="12"/>
      <c r="P33" s="13"/>
      <c r="Q33" s="91"/>
    </row>
    <row r="34" spans="1:17" x14ac:dyDescent="0.25">
      <c r="A34" s="178" t="s">
        <v>39</v>
      </c>
      <c r="B34" s="30"/>
      <c r="C34" s="31"/>
      <c r="D34" s="34"/>
      <c r="E34" s="32"/>
      <c r="F34" s="32"/>
      <c r="G34" s="33"/>
      <c r="H34" s="34"/>
      <c r="I34" s="35"/>
      <c r="J34" s="35"/>
      <c r="K34" s="34"/>
      <c r="L34" s="110"/>
      <c r="M34" s="111"/>
      <c r="N34" s="34"/>
      <c r="O34" s="34"/>
      <c r="P34" s="38"/>
      <c r="Q34" s="93"/>
    </row>
    <row r="35" spans="1:17" ht="15" customHeight="1" x14ac:dyDescent="0.25">
      <c r="A35" s="179"/>
      <c r="B35" s="86" t="s">
        <v>2</v>
      </c>
      <c r="C35" s="40" t="s">
        <v>16</v>
      </c>
      <c r="D35" s="54">
        <v>0</v>
      </c>
      <c r="E35" s="42">
        <v>0.58333333333333337</v>
      </c>
      <c r="F35" s="42">
        <v>0.79166666666666663</v>
      </c>
      <c r="G35" s="43">
        <f>$G$3</f>
        <v>0.20833333333333337</v>
      </c>
      <c r="H35" s="41"/>
      <c r="I35" s="79">
        <f>F35-E35</f>
        <v>0.20833333333333326</v>
      </c>
      <c r="J35" s="43">
        <f>G35+D35</f>
        <v>0.20833333333333337</v>
      </c>
      <c r="K35" s="41"/>
      <c r="L35" s="187">
        <f>I35+I36+I37+I38</f>
        <v>1.125</v>
      </c>
      <c r="M35" s="188">
        <f>J35+J36+J37+J38</f>
        <v>2.166666666666667</v>
      </c>
      <c r="N35" s="41">
        <f>L35/M35</f>
        <v>0.51923076923076916</v>
      </c>
      <c r="O35" s="41"/>
      <c r="P35" s="47">
        <f>I35+J35</f>
        <v>0.41666666666666663</v>
      </c>
      <c r="Q35" s="186">
        <f>L35+M35</f>
        <v>3.291666666666667</v>
      </c>
    </row>
    <row r="36" spans="1:17" ht="15" customHeight="1" x14ac:dyDescent="0.25">
      <c r="A36" s="179"/>
      <c r="B36" s="86" t="s">
        <v>2</v>
      </c>
      <c r="C36" s="40" t="s">
        <v>19</v>
      </c>
      <c r="D36" s="43">
        <f>$G$2</f>
        <v>0.5</v>
      </c>
      <c r="E36" s="42">
        <v>0.5</v>
      </c>
      <c r="F36" s="42">
        <v>0.79166666666666663</v>
      </c>
      <c r="G36" s="43">
        <f>$G$3</f>
        <v>0.20833333333333337</v>
      </c>
      <c r="H36" s="41"/>
      <c r="I36" s="79">
        <f>F36-E36</f>
        <v>0.29166666666666663</v>
      </c>
      <c r="J36" s="43">
        <f>G36+D36</f>
        <v>0.70833333333333337</v>
      </c>
      <c r="K36" s="41"/>
      <c r="L36" s="187"/>
      <c r="M36" s="188"/>
      <c r="N36" s="41" t="e">
        <f>L36/M36</f>
        <v>#DIV/0!</v>
      </c>
      <c r="O36" s="41"/>
      <c r="P36" s="47">
        <f>I36+J36</f>
        <v>1</v>
      </c>
      <c r="Q36" s="186"/>
    </row>
    <row r="37" spans="1:17" ht="15" customHeight="1" x14ac:dyDescent="0.25">
      <c r="A37" s="179"/>
      <c r="B37" s="86" t="s">
        <v>2</v>
      </c>
      <c r="C37" s="40" t="s">
        <v>31</v>
      </c>
      <c r="D37" s="43">
        <f>$G$2</f>
        <v>0.5</v>
      </c>
      <c r="E37" s="42">
        <v>0.5</v>
      </c>
      <c r="F37" s="42">
        <v>0.79166666666666663</v>
      </c>
      <c r="G37" s="43">
        <f>$G$3</f>
        <v>0.20833333333333337</v>
      </c>
      <c r="H37" s="41"/>
      <c r="I37" s="79">
        <f>F37-E37</f>
        <v>0.29166666666666663</v>
      </c>
      <c r="J37" s="43">
        <f>G37+D37</f>
        <v>0.70833333333333337</v>
      </c>
      <c r="K37" s="41"/>
      <c r="L37" s="187"/>
      <c r="M37" s="188"/>
      <c r="N37" s="41" t="e">
        <f>L37/M37</f>
        <v>#DIV/0!</v>
      </c>
      <c r="O37" s="41"/>
      <c r="P37" s="47">
        <f>I37+J37</f>
        <v>1</v>
      </c>
      <c r="Q37" s="186"/>
    </row>
    <row r="38" spans="1:17" ht="15" customHeight="1" x14ac:dyDescent="0.25">
      <c r="A38" s="179"/>
      <c r="B38" s="86" t="s">
        <v>2</v>
      </c>
      <c r="C38" s="40" t="s">
        <v>37</v>
      </c>
      <c r="D38" s="43">
        <f>$G$2</f>
        <v>0.5</v>
      </c>
      <c r="E38" s="42">
        <v>0.5</v>
      </c>
      <c r="F38" s="42">
        <v>0.83333333333333337</v>
      </c>
      <c r="G38" s="46">
        <f>F38-$A$3</f>
        <v>4.1666666666666741E-2</v>
      </c>
      <c r="H38" s="41"/>
      <c r="I38" s="79">
        <f>F38-E38</f>
        <v>0.33333333333333337</v>
      </c>
      <c r="J38" s="43">
        <f>G38+D38</f>
        <v>0.54166666666666674</v>
      </c>
      <c r="K38" s="41"/>
      <c r="L38" s="187"/>
      <c r="M38" s="188"/>
      <c r="N38" s="41" t="e">
        <f>L38/M38</f>
        <v>#DIV/0!</v>
      </c>
      <c r="O38" s="41"/>
      <c r="P38" s="47">
        <f>I38+J38</f>
        <v>0.87500000000000011</v>
      </c>
      <c r="Q38" s="186"/>
    </row>
    <row r="39" spans="1:17" x14ac:dyDescent="0.25">
      <c r="A39" s="179"/>
      <c r="B39" s="87"/>
      <c r="C39" s="48"/>
      <c r="D39" s="41"/>
      <c r="E39" s="49"/>
      <c r="F39" s="49"/>
      <c r="G39" s="50"/>
      <c r="H39" s="41"/>
      <c r="I39" s="41"/>
      <c r="J39" s="41"/>
      <c r="K39" s="41"/>
      <c r="L39" s="112"/>
      <c r="M39" s="113"/>
      <c r="N39" s="41"/>
      <c r="O39" s="41"/>
      <c r="P39" s="53"/>
      <c r="Q39" s="94"/>
    </row>
    <row r="40" spans="1:17" ht="15" customHeight="1" x14ac:dyDescent="0.25">
      <c r="A40" s="179"/>
      <c r="B40" s="86" t="s">
        <v>2</v>
      </c>
      <c r="C40" s="40" t="s">
        <v>16</v>
      </c>
      <c r="D40" s="54">
        <v>0</v>
      </c>
      <c r="E40" s="42">
        <v>0.41666666666666669</v>
      </c>
      <c r="F40" s="42">
        <v>0.79166666666666663</v>
      </c>
      <c r="G40" s="43">
        <f>$G$3</f>
        <v>0.20833333333333337</v>
      </c>
      <c r="H40" s="41"/>
      <c r="I40" s="79">
        <f>F40-E40</f>
        <v>0.37499999999999994</v>
      </c>
      <c r="J40" s="43">
        <f>G40+D40</f>
        <v>0.20833333333333337</v>
      </c>
      <c r="K40" s="41"/>
      <c r="L40" s="187">
        <f>I40+I41+I42+I43</f>
        <v>1.333333333333333</v>
      </c>
      <c r="M40" s="188">
        <f>J40+J41+J42+J43</f>
        <v>2.2083333333333335</v>
      </c>
      <c r="N40" s="41">
        <f>L40/M40</f>
        <v>0.60377358490566024</v>
      </c>
      <c r="O40" s="41"/>
      <c r="P40" s="47">
        <f>I40+J40</f>
        <v>0.58333333333333326</v>
      </c>
      <c r="Q40" s="186">
        <f>L40+M40</f>
        <v>3.5416666666666665</v>
      </c>
    </row>
    <row r="41" spans="1:17" ht="15" customHeight="1" x14ac:dyDescent="0.25">
      <c r="A41" s="179"/>
      <c r="B41" s="86" t="s">
        <v>2</v>
      </c>
      <c r="C41" s="40" t="s">
        <v>19</v>
      </c>
      <c r="D41" s="43">
        <f>$G$2</f>
        <v>0.5</v>
      </c>
      <c r="E41" s="42">
        <v>0.5</v>
      </c>
      <c r="F41" s="42">
        <v>0.79166666666666663</v>
      </c>
      <c r="G41" s="43">
        <f>$G$3</f>
        <v>0.20833333333333337</v>
      </c>
      <c r="H41" s="41"/>
      <c r="I41" s="79">
        <f>F41-E41</f>
        <v>0.29166666666666663</v>
      </c>
      <c r="J41" s="43">
        <f>G41+D41</f>
        <v>0.70833333333333337</v>
      </c>
      <c r="K41" s="41"/>
      <c r="L41" s="187"/>
      <c r="M41" s="188"/>
      <c r="N41" s="41" t="e">
        <f>L41/M41</f>
        <v>#DIV/0!</v>
      </c>
      <c r="O41" s="41"/>
      <c r="P41" s="47">
        <f>I41+J41</f>
        <v>1</v>
      </c>
      <c r="Q41" s="186"/>
    </row>
    <row r="42" spans="1:17" ht="15" customHeight="1" x14ac:dyDescent="0.25">
      <c r="A42" s="179"/>
      <c r="B42" s="86" t="s">
        <v>2</v>
      </c>
      <c r="C42" s="40" t="s">
        <v>31</v>
      </c>
      <c r="D42" s="43">
        <f>$G$2</f>
        <v>0.5</v>
      </c>
      <c r="E42" s="42">
        <v>0.5</v>
      </c>
      <c r="F42" s="42">
        <v>0.79166666666666663</v>
      </c>
      <c r="G42" s="43">
        <f>$G$3</f>
        <v>0.20833333333333337</v>
      </c>
      <c r="H42" s="41"/>
      <c r="I42" s="79">
        <f>F42-E42</f>
        <v>0.29166666666666663</v>
      </c>
      <c r="J42" s="43">
        <f>G42+D42</f>
        <v>0.70833333333333337</v>
      </c>
      <c r="K42" s="41"/>
      <c r="L42" s="187"/>
      <c r="M42" s="188"/>
      <c r="N42" s="41" t="e">
        <f>L42/M42</f>
        <v>#DIV/0!</v>
      </c>
      <c r="O42" s="41"/>
      <c r="P42" s="47">
        <f>I42+J42</f>
        <v>1</v>
      </c>
      <c r="Q42" s="186"/>
    </row>
    <row r="43" spans="1:17" ht="15" customHeight="1" x14ac:dyDescent="0.25">
      <c r="A43" s="179"/>
      <c r="B43" s="86" t="s">
        <v>2</v>
      </c>
      <c r="C43" s="40" t="s">
        <v>37</v>
      </c>
      <c r="D43" s="43">
        <f>$G$2</f>
        <v>0.5</v>
      </c>
      <c r="E43" s="42">
        <v>0.5</v>
      </c>
      <c r="F43" s="42">
        <v>0.875</v>
      </c>
      <c r="G43" s="46">
        <f>F43-$A$3</f>
        <v>8.333333333333337E-2</v>
      </c>
      <c r="H43" s="41"/>
      <c r="I43" s="79">
        <f>F43-E43</f>
        <v>0.375</v>
      </c>
      <c r="J43" s="43">
        <f>G43+D43</f>
        <v>0.58333333333333337</v>
      </c>
      <c r="K43" s="41"/>
      <c r="L43" s="187"/>
      <c r="M43" s="188"/>
      <c r="N43" s="41" t="e">
        <f>L43/M43</f>
        <v>#DIV/0!</v>
      </c>
      <c r="O43" s="41"/>
      <c r="P43" s="47">
        <f>I43+J43</f>
        <v>0.95833333333333337</v>
      </c>
      <c r="Q43" s="186"/>
    </row>
    <row r="44" spans="1:17" x14ac:dyDescent="0.25">
      <c r="A44" s="179"/>
      <c r="B44" s="87"/>
      <c r="C44" s="48"/>
      <c r="D44" s="41"/>
      <c r="E44" s="49"/>
      <c r="F44" s="49"/>
      <c r="G44" s="50"/>
      <c r="H44" s="41"/>
      <c r="I44" s="41"/>
      <c r="J44" s="41"/>
      <c r="K44" s="41"/>
      <c r="L44" s="112"/>
      <c r="M44" s="113"/>
      <c r="N44" s="41"/>
      <c r="O44" s="41"/>
      <c r="P44" s="53"/>
      <c r="Q44" s="94"/>
    </row>
    <row r="45" spans="1:17" ht="15" customHeight="1" x14ac:dyDescent="0.25">
      <c r="A45" s="179"/>
      <c r="B45" s="86" t="s">
        <v>2</v>
      </c>
      <c r="C45" s="40" t="s">
        <v>16</v>
      </c>
      <c r="D45" s="54">
        <v>0</v>
      </c>
      <c r="E45" s="42">
        <v>0.41666666666666669</v>
      </c>
      <c r="F45" s="42">
        <v>0.79166666666666663</v>
      </c>
      <c r="G45" s="43">
        <f>$G$3</f>
        <v>0.20833333333333337</v>
      </c>
      <c r="H45" s="41"/>
      <c r="I45" s="79">
        <f>F45-E45</f>
        <v>0.37499999999999994</v>
      </c>
      <c r="J45" s="43">
        <f>G45+D45</f>
        <v>0.20833333333333337</v>
      </c>
      <c r="K45" s="41"/>
      <c r="L45" s="187">
        <f>I45+I46+I47+I48</f>
        <v>1.4374999999999998</v>
      </c>
      <c r="M45" s="188">
        <f>J45+J46+J47+J48</f>
        <v>2.3125</v>
      </c>
      <c r="N45" s="41">
        <f>L45/M45</f>
        <v>0.62162162162162149</v>
      </c>
      <c r="O45" s="41"/>
      <c r="P45" s="47">
        <f>I45+J45</f>
        <v>0.58333333333333326</v>
      </c>
      <c r="Q45" s="186">
        <f>L45+M45</f>
        <v>3.75</v>
      </c>
    </row>
    <row r="46" spans="1:17" ht="15" customHeight="1" x14ac:dyDescent="0.25">
      <c r="A46" s="179"/>
      <c r="B46" s="86" t="s">
        <v>2</v>
      </c>
      <c r="C46" s="40" t="s">
        <v>19</v>
      </c>
      <c r="D46" s="43">
        <f>$G$2</f>
        <v>0.5</v>
      </c>
      <c r="E46" s="42">
        <v>0.5</v>
      </c>
      <c r="F46" s="42">
        <v>0.79166666666666663</v>
      </c>
      <c r="G46" s="43">
        <f>$G$3</f>
        <v>0.20833333333333337</v>
      </c>
      <c r="H46" s="41"/>
      <c r="I46" s="79">
        <f>F46-E46</f>
        <v>0.29166666666666663</v>
      </c>
      <c r="J46" s="43">
        <f>G46+D46</f>
        <v>0.70833333333333337</v>
      </c>
      <c r="K46" s="41"/>
      <c r="L46" s="187"/>
      <c r="M46" s="188"/>
      <c r="N46" s="41" t="e">
        <f>L46/M46</f>
        <v>#DIV/0!</v>
      </c>
      <c r="O46" s="41"/>
      <c r="P46" s="47">
        <f>I46+J46</f>
        <v>1</v>
      </c>
      <c r="Q46" s="186"/>
    </row>
    <row r="47" spans="1:17" ht="15" customHeight="1" x14ac:dyDescent="0.25">
      <c r="A47" s="179"/>
      <c r="B47" s="86" t="s">
        <v>2</v>
      </c>
      <c r="C47" s="40" t="s">
        <v>31</v>
      </c>
      <c r="D47" s="43">
        <f>$G$2</f>
        <v>0.5</v>
      </c>
      <c r="E47" s="42">
        <v>0.5</v>
      </c>
      <c r="F47" s="42">
        <v>0.79166666666666663</v>
      </c>
      <c r="G47" s="43">
        <f>$G$3</f>
        <v>0.20833333333333337</v>
      </c>
      <c r="H47" s="41"/>
      <c r="I47" s="79">
        <f>F47-E47</f>
        <v>0.29166666666666663</v>
      </c>
      <c r="J47" s="43">
        <f>G47+D47</f>
        <v>0.70833333333333337</v>
      </c>
      <c r="K47" s="41"/>
      <c r="L47" s="187"/>
      <c r="M47" s="188"/>
      <c r="N47" s="41" t="e">
        <f>L47/M47</f>
        <v>#DIV/0!</v>
      </c>
      <c r="O47" s="41"/>
      <c r="P47" s="47">
        <f>I47+J47</f>
        <v>1</v>
      </c>
      <c r="Q47" s="186"/>
    </row>
    <row r="48" spans="1:17" ht="15" customHeight="1" x14ac:dyDescent="0.25">
      <c r="A48" s="179"/>
      <c r="B48" s="86" t="s">
        <v>2</v>
      </c>
      <c r="C48" s="40" t="s">
        <v>37</v>
      </c>
      <c r="D48" s="43">
        <f>$G$2</f>
        <v>0.5</v>
      </c>
      <c r="E48" s="42">
        <v>0.5</v>
      </c>
      <c r="F48" s="42">
        <v>0.97916666666666663</v>
      </c>
      <c r="G48" s="46">
        <f>F48-$A$3</f>
        <v>0.1875</v>
      </c>
      <c r="H48" s="41"/>
      <c r="I48" s="79">
        <f>F48-E48</f>
        <v>0.47916666666666663</v>
      </c>
      <c r="J48" s="43">
        <f>G48+D48</f>
        <v>0.6875</v>
      </c>
      <c r="K48" s="41"/>
      <c r="L48" s="187"/>
      <c r="M48" s="188"/>
      <c r="N48" s="41" t="e">
        <f>L48/M48</f>
        <v>#DIV/0!</v>
      </c>
      <c r="O48" s="41"/>
      <c r="P48" s="47">
        <f>I48+J48</f>
        <v>1.1666666666666665</v>
      </c>
      <c r="Q48" s="186"/>
    </row>
    <row r="49" spans="1:17" ht="15.75" thickBot="1" x14ac:dyDescent="0.3">
      <c r="A49" s="180"/>
      <c r="B49" s="62"/>
      <c r="C49" s="62"/>
      <c r="D49" s="55"/>
      <c r="E49" s="63"/>
      <c r="F49" s="63"/>
      <c r="G49" s="64"/>
      <c r="H49" s="55"/>
      <c r="I49" s="55"/>
      <c r="J49" s="55"/>
      <c r="K49" s="55"/>
      <c r="L49" s="114"/>
      <c r="M49" s="115"/>
      <c r="N49" s="55"/>
      <c r="O49" s="55"/>
      <c r="P49" s="59"/>
      <c r="Q49" s="95"/>
    </row>
    <row r="50" spans="1:17" x14ac:dyDescent="0.25">
      <c r="A50" s="81"/>
      <c r="B50" s="48"/>
      <c r="C50" s="48"/>
      <c r="D50" s="41"/>
      <c r="E50" s="49"/>
      <c r="F50" s="49"/>
      <c r="G50" s="50"/>
      <c r="H50" s="41"/>
      <c r="I50" s="41"/>
      <c r="J50" s="41"/>
      <c r="K50" s="41"/>
      <c r="L50" s="112"/>
      <c r="M50" s="113"/>
      <c r="N50" s="41"/>
      <c r="O50" s="41"/>
      <c r="P50" s="82"/>
      <c r="Q50" s="96"/>
    </row>
  </sheetData>
  <mergeCells count="23">
    <mergeCell ref="F29:L33"/>
    <mergeCell ref="A34:A49"/>
    <mergeCell ref="L35:L38"/>
    <mergeCell ref="M35:M38"/>
    <mergeCell ref="Q35:Q38"/>
    <mergeCell ref="L40:L43"/>
    <mergeCell ref="M40:M43"/>
    <mergeCell ref="Q40:Q43"/>
    <mergeCell ref="L45:L48"/>
    <mergeCell ref="M45:M48"/>
    <mergeCell ref="Q45:Q48"/>
    <mergeCell ref="E5:F5"/>
    <mergeCell ref="F7:L11"/>
    <mergeCell ref="A12:A27"/>
    <mergeCell ref="L13:L16"/>
    <mergeCell ref="M13:M16"/>
    <mergeCell ref="M23:M26"/>
    <mergeCell ref="Q13:Q16"/>
    <mergeCell ref="L18:L21"/>
    <mergeCell ref="M18:M21"/>
    <mergeCell ref="Q18:Q21"/>
    <mergeCell ref="L23:L26"/>
    <mergeCell ref="Q23:Q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Q50"/>
  <sheetViews>
    <sheetView zoomScaleNormal="100" workbookViewId="0">
      <pane ySplit="5" topLeftCell="A9" activePane="bottomLeft" state="frozen"/>
      <selection pane="bottomLeft" activeCell="I17" sqref="I17"/>
    </sheetView>
  </sheetViews>
  <sheetFormatPr defaultRowHeight="15" x14ac:dyDescent="0.25"/>
  <cols>
    <col min="1" max="1" width="10.42578125" customWidth="1"/>
    <col min="4" max="4" width="9.140625" style="18"/>
    <col min="5" max="6" width="9.140625" style="19"/>
    <col min="7" max="7" width="9.140625" style="20"/>
    <col min="8" max="8" width="9.140625" style="18"/>
    <col min="9" max="10" width="9.140625" style="22"/>
    <col min="11" max="11" width="9.140625" style="18"/>
    <col min="12" max="12" width="10" style="116" customWidth="1"/>
    <col min="13" max="13" width="10" style="117" customWidth="1"/>
    <col min="14" max="15" width="9.140625" style="18"/>
    <col min="16" max="16" width="9.140625" style="21"/>
    <col min="17" max="17" width="9.140625" style="97"/>
  </cols>
  <sheetData>
    <row r="1" spans="1:17" s="2" customFormat="1" x14ac:dyDescent="0.25">
      <c r="A1" s="4" t="s">
        <v>11</v>
      </c>
      <c r="B1" s="5"/>
      <c r="C1" s="10"/>
      <c r="D1" s="10"/>
      <c r="E1" s="11"/>
      <c r="H1" s="12"/>
      <c r="I1" s="102"/>
      <c r="J1" s="102"/>
      <c r="K1" s="12"/>
      <c r="L1" s="102">
        <v>0</v>
      </c>
      <c r="M1" s="103"/>
      <c r="N1" s="12"/>
      <c r="O1" s="12"/>
      <c r="P1" s="13"/>
      <c r="Q1" s="91"/>
    </row>
    <row r="2" spans="1:17" s="2" customFormat="1" x14ac:dyDescent="0.25">
      <c r="A2" s="9">
        <v>0.5</v>
      </c>
      <c r="B2" s="6" t="s">
        <v>12</v>
      </c>
      <c r="C2" s="14"/>
      <c r="D2" s="14"/>
      <c r="E2" s="15"/>
      <c r="G2" s="88">
        <f>A2-$L$1</f>
        <v>0.5</v>
      </c>
      <c r="H2" s="2" t="s">
        <v>20</v>
      </c>
      <c r="I2" s="104"/>
      <c r="J2" s="104"/>
      <c r="L2" s="102">
        <v>0.99930555555555556</v>
      </c>
      <c r="M2" s="104"/>
      <c r="O2" s="12"/>
      <c r="P2" s="13"/>
      <c r="Q2" s="91"/>
    </row>
    <row r="3" spans="1:17" s="2" customFormat="1" ht="15.75" thickBot="1" x14ac:dyDescent="0.3">
      <c r="A3" s="100">
        <v>0.79166666666666663</v>
      </c>
      <c r="B3" s="7" t="s">
        <v>13</v>
      </c>
      <c r="C3" s="16"/>
      <c r="D3" s="16"/>
      <c r="E3" s="17"/>
      <c r="G3" s="88">
        <f>L2-A3+L3</f>
        <v>0.20833333333333337</v>
      </c>
      <c r="H3" s="2" t="s">
        <v>21</v>
      </c>
      <c r="I3" s="104"/>
      <c r="J3" s="104"/>
      <c r="L3" s="102">
        <v>6.9444444444444447E-4</v>
      </c>
      <c r="M3" s="104"/>
      <c r="O3" s="12"/>
      <c r="P3" s="13"/>
      <c r="Q3" s="91"/>
    </row>
    <row r="4" spans="1:17" s="1" customFormat="1" ht="28.5" customHeight="1" thickBot="1" x14ac:dyDescent="0.3">
      <c r="A4" s="71"/>
      <c r="B4" s="72"/>
      <c r="C4" s="72"/>
      <c r="D4" s="72"/>
      <c r="E4" s="73" t="s">
        <v>0</v>
      </c>
      <c r="F4" s="73" t="s">
        <v>1</v>
      </c>
      <c r="G4" s="74"/>
      <c r="H4" s="72"/>
      <c r="I4" s="120" t="s">
        <v>32</v>
      </c>
      <c r="J4" s="121" t="s">
        <v>33</v>
      </c>
      <c r="K4" s="72"/>
      <c r="L4" s="105" t="s">
        <v>7</v>
      </c>
      <c r="M4" s="106" t="s">
        <v>8</v>
      </c>
      <c r="N4" s="77" t="s">
        <v>3</v>
      </c>
      <c r="O4" s="72"/>
      <c r="P4" s="90" t="s">
        <v>22</v>
      </c>
      <c r="Q4" s="92" t="s">
        <v>4</v>
      </c>
    </row>
    <row r="5" spans="1:17" s="29" customFormat="1" ht="12" thickBot="1" x14ac:dyDescent="0.3">
      <c r="A5" s="65"/>
      <c r="B5" s="66"/>
      <c r="C5" s="67" t="s">
        <v>6</v>
      </c>
      <c r="D5" s="66" t="s">
        <v>5</v>
      </c>
      <c r="E5" s="171" t="s">
        <v>14</v>
      </c>
      <c r="F5" s="171"/>
      <c r="G5" s="66" t="s">
        <v>17</v>
      </c>
      <c r="H5" s="66"/>
      <c r="I5" s="122"/>
      <c r="J5" s="122"/>
      <c r="K5" s="66"/>
      <c r="L5" s="107"/>
      <c r="M5" s="107"/>
      <c r="N5" s="66"/>
      <c r="O5" s="66"/>
      <c r="P5" s="70"/>
      <c r="Q5" s="89"/>
    </row>
    <row r="6" spans="1:17" s="2" customFormat="1" ht="15.75" thickBot="1" x14ac:dyDescent="0.3">
      <c r="B6" s="26"/>
      <c r="C6" s="27"/>
      <c r="D6" s="28"/>
      <c r="E6" s="28"/>
      <c r="F6" s="83"/>
      <c r="G6" s="83"/>
      <c r="H6" s="83"/>
      <c r="I6" s="123"/>
      <c r="J6" s="123"/>
      <c r="K6" s="83"/>
      <c r="L6" s="108"/>
      <c r="M6" s="104"/>
      <c r="O6" s="12"/>
      <c r="P6" s="13"/>
      <c r="Q6" s="91"/>
    </row>
    <row r="7" spans="1:17" s="2" customFormat="1" x14ac:dyDescent="0.25">
      <c r="B7" s="26"/>
      <c r="C7" s="27"/>
      <c r="D7" s="28"/>
      <c r="E7" s="28"/>
      <c r="F7" s="172" t="s">
        <v>49</v>
      </c>
      <c r="G7" s="173"/>
      <c r="H7" s="173"/>
      <c r="I7" s="173"/>
      <c r="J7" s="173"/>
      <c r="K7" s="173"/>
      <c r="L7" s="174"/>
      <c r="M7" s="104"/>
      <c r="O7" s="12"/>
      <c r="P7" s="13"/>
      <c r="Q7" s="91"/>
    </row>
    <row r="8" spans="1:17" s="2" customFormat="1" x14ac:dyDescent="0.25">
      <c r="B8" s="3"/>
      <c r="D8" s="12"/>
      <c r="E8" s="12"/>
      <c r="F8" s="175"/>
      <c r="G8" s="176"/>
      <c r="H8" s="176"/>
      <c r="I8" s="176"/>
      <c r="J8" s="176"/>
      <c r="K8" s="176"/>
      <c r="L8" s="177"/>
      <c r="M8" s="104"/>
      <c r="O8" s="12"/>
      <c r="P8" s="13"/>
      <c r="Q8" s="91"/>
    </row>
    <row r="9" spans="1:17" s="2" customFormat="1" ht="15.75" x14ac:dyDescent="0.25">
      <c r="B9" s="3"/>
      <c r="D9" s="12"/>
      <c r="E9" s="12"/>
      <c r="F9" s="175"/>
      <c r="G9" s="176"/>
      <c r="H9" s="176"/>
      <c r="I9" s="176"/>
      <c r="J9" s="176"/>
      <c r="K9" s="176"/>
      <c r="L9" s="177"/>
      <c r="M9" s="109"/>
      <c r="N9" s="8"/>
      <c r="O9" s="12"/>
      <c r="P9" s="12"/>
      <c r="Q9" s="23"/>
    </row>
    <row r="10" spans="1:17" s="2" customFormat="1" ht="15.75" x14ac:dyDescent="0.25">
      <c r="B10" s="3"/>
      <c r="D10" s="12"/>
      <c r="E10" s="12"/>
      <c r="F10" s="175"/>
      <c r="G10" s="176"/>
      <c r="H10" s="176"/>
      <c r="I10" s="176"/>
      <c r="J10" s="176"/>
      <c r="K10" s="176"/>
      <c r="L10" s="177"/>
      <c r="M10" s="109"/>
      <c r="N10" s="8"/>
      <c r="O10" s="12"/>
      <c r="P10" s="13"/>
      <c r="Q10" s="91"/>
    </row>
    <row r="11" spans="1:17" s="2" customFormat="1" ht="16.5" thickBot="1" x14ac:dyDescent="0.3">
      <c r="B11" s="3"/>
      <c r="D11" s="12"/>
      <c r="E11" s="12"/>
      <c r="F11" s="175"/>
      <c r="G11" s="176"/>
      <c r="H11" s="176"/>
      <c r="I11" s="176"/>
      <c r="J11" s="176"/>
      <c r="K11" s="176"/>
      <c r="L11" s="177"/>
      <c r="M11" s="109"/>
      <c r="N11" s="8"/>
      <c r="O11" s="12"/>
      <c r="P11" s="13"/>
      <c r="Q11" s="91"/>
    </row>
    <row r="12" spans="1:17" x14ac:dyDescent="0.25">
      <c r="A12" s="178" t="s">
        <v>40</v>
      </c>
      <c r="B12" s="85"/>
      <c r="C12" s="31"/>
      <c r="D12" s="34"/>
      <c r="E12" s="32"/>
      <c r="F12" s="32"/>
      <c r="G12" s="33"/>
      <c r="H12" s="34"/>
      <c r="I12" s="124"/>
      <c r="J12" s="124"/>
      <c r="K12" s="34"/>
      <c r="L12" s="110"/>
      <c r="M12" s="111"/>
      <c r="N12" s="34"/>
      <c r="O12" s="34"/>
      <c r="P12" s="38"/>
      <c r="Q12" s="93"/>
    </row>
    <row r="13" spans="1:17" ht="15" customHeight="1" x14ac:dyDescent="0.25">
      <c r="A13" s="179"/>
      <c r="B13" s="86" t="s">
        <v>2</v>
      </c>
      <c r="C13" s="40" t="s">
        <v>16</v>
      </c>
      <c r="D13" s="54">
        <v>0</v>
      </c>
      <c r="E13" s="42">
        <v>0.64583333333333337</v>
      </c>
      <c r="F13" s="42">
        <v>0.79166666666666663</v>
      </c>
      <c r="G13" s="43">
        <f>$G$3</f>
        <v>0.20833333333333337</v>
      </c>
      <c r="H13" s="41"/>
      <c r="I13" s="125">
        <f>F13-E13</f>
        <v>0.14583333333333326</v>
      </c>
      <c r="J13" s="126">
        <f>G13+D13</f>
        <v>0.20833333333333337</v>
      </c>
      <c r="K13" s="41"/>
      <c r="L13" s="187">
        <f>I13+I14+I15+I16</f>
        <v>0.60416666666666652</v>
      </c>
      <c r="M13" s="188">
        <f>J13+J14+J15+J16</f>
        <v>2.416666666666667</v>
      </c>
      <c r="N13" s="41">
        <f>L13/M13</f>
        <v>0.24999999999999992</v>
      </c>
      <c r="O13" s="41"/>
      <c r="P13" s="47">
        <f>I13+J13</f>
        <v>0.35416666666666663</v>
      </c>
      <c r="Q13" s="186">
        <f>L13+M13</f>
        <v>3.0208333333333335</v>
      </c>
    </row>
    <row r="14" spans="1:17" ht="15" customHeight="1" x14ac:dyDescent="0.25">
      <c r="A14" s="179"/>
      <c r="B14" s="118" t="s">
        <v>2</v>
      </c>
      <c r="C14" s="119" t="s">
        <v>19</v>
      </c>
      <c r="D14" s="43">
        <f>$G$2</f>
        <v>0.5</v>
      </c>
      <c r="E14" s="43">
        <v>0.5</v>
      </c>
      <c r="F14" s="43">
        <v>0.79166666666666663</v>
      </c>
      <c r="G14" s="43">
        <f>$G$3</f>
        <v>0.20833333333333337</v>
      </c>
      <c r="H14" s="41"/>
      <c r="I14" s="125">
        <f>$L$1</f>
        <v>0</v>
      </c>
      <c r="J14" s="126">
        <f>G14+D14+(F14-E14)</f>
        <v>1</v>
      </c>
      <c r="K14" s="41"/>
      <c r="L14" s="187"/>
      <c r="M14" s="188"/>
      <c r="N14" s="41" t="e">
        <f>L14/M14</f>
        <v>#DIV/0!</v>
      </c>
      <c r="O14" s="41"/>
      <c r="P14" s="47">
        <f>I14+J14</f>
        <v>1</v>
      </c>
      <c r="Q14" s="186"/>
    </row>
    <row r="15" spans="1:17" ht="15" customHeight="1" x14ac:dyDescent="0.25">
      <c r="A15" s="179"/>
      <c r="B15" s="86" t="s">
        <v>2</v>
      </c>
      <c r="C15" s="40" t="s">
        <v>31</v>
      </c>
      <c r="D15" s="43">
        <f>$G$2</f>
        <v>0.5</v>
      </c>
      <c r="E15" s="42">
        <v>0.5</v>
      </c>
      <c r="F15" s="42">
        <v>0.79166666666666663</v>
      </c>
      <c r="G15" s="43">
        <f>$G$3</f>
        <v>0.20833333333333337</v>
      </c>
      <c r="H15" s="41"/>
      <c r="I15" s="125">
        <f>F15-E15</f>
        <v>0.29166666666666663</v>
      </c>
      <c r="J15" s="126">
        <f>G15+D15</f>
        <v>0.70833333333333337</v>
      </c>
      <c r="K15" s="41"/>
      <c r="L15" s="187"/>
      <c r="M15" s="188"/>
      <c r="N15" s="41" t="e">
        <f>L15/M15</f>
        <v>#DIV/0!</v>
      </c>
      <c r="O15" s="41"/>
      <c r="P15" s="47">
        <f>I15+J15</f>
        <v>1</v>
      </c>
      <c r="Q15" s="186"/>
    </row>
    <row r="16" spans="1:17" ht="15" customHeight="1" x14ac:dyDescent="0.25">
      <c r="A16" s="179"/>
      <c r="B16" s="86" t="s">
        <v>2</v>
      </c>
      <c r="C16" s="40" t="s">
        <v>37</v>
      </c>
      <c r="D16" s="43">
        <f>$G$2</f>
        <v>0.5</v>
      </c>
      <c r="E16" s="42">
        <v>0.5</v>
      </c>
      <c r="F16" s="42">
        <v>0.66666666666666663</v>
      </c>
      <c r="G16" s="43">
        <v>0</v>
      </c>
      <c r="H16" s="41"/>
      <c r="I16" s="125">
        <f>F16-E16</f>
        <v>0.16666666666666663</v>
      </c>
      <c r="J16" s="126">
        <f>G16+D16</f>
        <v>0.5</v>
      </c>
      <c r="K16" s="41"/>
      <c r="L16" s="187"/>
      <c r="M16" s="188"/>
      <c r="N16" s="41" t="e">
        <f>L16/M16</f>
        <v>#DIV/0!</v>
      </c>
      <c r="O16" s="41"/>
      <c r="P16" s="47">
        <f>I16+J16</f>
        <v>0.66666666666666663</v>
      </c>
      <c r="Q16" s="186"/>
    </row>
    <row r="17" spans="1:17" x14ac:dyDescent="0.25">
      <c r="A17" s="179"/>
      <c r="B17" s="87"/>
      <c r="C17" s="48"/>
      <c r="D17" s="41"/>
      <c r="E17" s="49"/>
      <c r="F17" s="49"/>
      <c r="G17" s="50"/>
      <c r="H17" s="41"/>
      <c r="I17" s="60"/>
      <c r="J17" s="60"/>
      <c r="K17" s="41"/>
      <c r="L17" s="112"/>
      <c r="M17" s="113"/>
      <c r="N17" s="41"/>
      <c r="O17" s="41"/>
      <c r="P17" s="53"/>
      <c r="Q17" s="94"/>
    </row>
    <row r="18" spans="1:17" ht="15" customHeight="1" x14ac:dyDescent="0.25">
      <c r="A18" s="179"/>
      <c r="B18" s="86" t="s">
        <v>2</v>
      </c>
      <c r="C18" s="40" t="s">
        <v>16</v>
      </c>
      <c r="D18" s="54">
        <v>0</v>
      </c>
      <c r="E18" s="42">
        <v>0.41666666666666669</v>
      </c>
      <c r="F18" s="42">
        <v>0.79166666666666663</v>
      </c>
      <c r="G18" s="43">
        <f>$G$3</f>
        <v>0.20833333333333337</v>
      </c>
      <c r="H18" s="41"/>
      <c r="I18" s="125">
        <f>F18-E18</f>
        <v>0.37499999999999994</v>
      </c>
      <c r="J18" s="126">
        <f>G18+D18</f>
        <v>0.20833333333333337</v>
      </c>
      <c r="K18" s="41"/>
      <c r="L18" s="187">
        <f>I18+I19+I20+I21</f>
        <v>0.79166666666666652</v>
      </c>
      <c r="M18" s="188">
        <f>J18+J19+J20+J21</f>
        <v>2.416666666666667</v>
      </c>
      <c r="N18" s="41">
        <f>L18/M18</f>
        <v>0.3275862068965516</v>
      </c>
      <c r="O18" s="41"/>
      <c r="P18" s="47">
        <f>I18+J18</f>
        <v>0.58333333333333326</v>
      </c>
      <c r="Q18" s="186">
        <f>L18+M18</f>
        <v>3.2083333333333335</v>
      </c>
    </row>
    <row r="19" spans="1:17" ht="15" customHeight="1" x14ac:dyDescent="0.25">
      <c r="A19" s="179"/>
      <c r="B19" s="118" t="s">
        <v>2</v>
      </c>
      <c r="C19" s="119" t="s">
        <v>19</v>
      </c>
      <c r="D19" s="43">
        <f>$G$2</f>
        <v>0.5</v>
      </c>
      <c r="E19" s="43">
        <v>0.5</v>
      </c>
      <c r="F19" s="43">
        <v>0.79166666666666663</v>
      </c>
      <c r="G19" s="43">
        <f>$G$3</f>
        <v>0.20833333333333337</v>
      </c>
      <c r="H19" s="41"/>
      <c r="I19" s="125">
        <f>$L$1</f>
        <v>0</v>
      </c>
      <c r="J19" s="126">
        <f>G19+D19+(F19-E19)</f>
        <v>1</v>
      </c>
      <c r="K19" s="41"/>
      <c r="L19" s="187"/>
      <c r="M19" s="188"/>
      <c r="N19" s="41" t="e">
        <f>L19/M19</f>
        <v>#DIV/0!</v>
      </c>
      <c r="O19" s="41"/>
      <c r="P19" s="47">
        <f>I19+J19</f>
        <v>1</v>
      </c>
      <c r="Q19" s="186"/>
    </row>
    <row r="20" spans="1:17" ht="15" customHeight="1" x14ac:dyDescent="0.25">
      <c r="A20" s="179"/>
      <c r="B20" s="86" t="s">
        <v>2</v>
      </c>
      <c r="C20" s="40" t="s">
        <v>31</v>
      </c>
      <c r="D20" s="43">
        <f>$G$2</f>
        <v>0.5</v>
      </c>
      <c r="E20" s="42">
        <v>0.5</v>
      </c>
      <c r="F20" s="42">
        <v>0.79166666666666663</v>
      </c>
      <c r="G20" s="43">
        <f>$G$3</f>
        <v>0.20833333333333337</v>
      </c>
      <c r="H20" s="41"/>
      <c r="I20" s="125">
        <f>F20-E20</f>
        <v>0.29166666666666663</v>
      </c>
      <c r="J20" s="126">
        <f>G20+D20</f>
        <v>0.70833333333333337</v>
      </c>
      <c r="K20" s="41"/>
      <c r="L20" s="187"/>
      <c r="M20" s="188"/>
      <c r="N20" s="41" t="e">
        <f>L20/M20</f>
        <v>#DIV/0!</v>
      </c>
      <c r="O20" s="41"/>
      <c r="P20" s="47">
        <f>I20+J20</f>
        <v>1</v>
      </c>
      <c r="Q20" s="186"/>
    </row>
    <row r="21" spans="1:17" ht="15" customHeight="1" x14ac:dyDescent="0.25">
      <c r="A21" s="179"/>
      <c r="B21" s="86" t="s">
        <v>2</v>
      </c>
      <c r="C21" s="40" t="s">
        <v>37</v>
      </c>
      <c r="D21" s="43">
        <f>$G$2</f>
        <v>0.5</v>
      </c>
      <c r="E21" s="42">
        <v>0.5</v>
      </c>
      <c r="F21" s="42">
        <v>0.625</v>
      </c>
      <c r="G21" s="43">
        <v>0</v>
      </c>
      <c r="H21" s="41"/>
      <c r="I21" s="125">
        <f>F21-E21</f>
        <v>0.125</v>
      </c>
      <c r="J21" s="126">
        <f>G21+D21</f>
        <v>0.5</v>
      </c>
      <c r="K21" s="41"/>
      <c r="L21" s="187"/>
      <c r="M21" s="188"/>
      <c r="N21" s="41" t="e">
        <f>L21/M21</f>
        <v>#DIV/0!</v>
      </c>
      <c r="O21" s="41"/>
      <c r="P21" s="47">
        <f>I21+J21</f>
        <v>0.625</v>
      </c>
      <c r="Q21" s="186"/>
    </row>
    <row r="22" spans="1:17" x14ac:dyDescent="0.25">
      <c r="A22" s="179"/>
      <c r="B22" s="87"/>
      <c r="C22" s="48"/>
      <c r="D22" s="41"/>
      <c r="E22" s="49"/>
      <c r="F22" s="49"/>
      <c r="G22" s="50"/>
      <c r="H22" s="41"/>
      <c r="I22" s="60"/>
      <c r="J22" s="60"/>
      <c r="K22" s="41"/>
      <c r="L22" s="112"/>
      <c r="M22" s="113"/>
      <c r="N22" s="41"/>
      <c r="O22" s="41"/>
      <c r="P22" s="53"/>
      <c r="Q22" s="94"/>
    </row>
    <row r="23" spans="1:17" ht="15" customHeight="1" x14ac:dyDescent="0.25">
      <c r="A23" s="179"/>
      <c r="B23" s="86" t="s">
        <v>2</v>
      </c>
      <c r="C23" s="40" t="s">
        <v>16</v>
      </c>
      <c r="D23" s="54">
        <v>0</v>
      </c>
      <c r="E23" s="42">
        <v>0.41666666666666669</v>
      </c>
      <c r="F23" s="42">
        <v>0.79166666666666663</v>
      </c>
      <c r="G23" s="43">
        <f>$G$3</f>
        <v>0.20833333333333337</v>
      </c>
      <c r="H23" s="41"/>
      <c r="I23" s="125">
        <f>F23-E23</f>
        <v>0.37499999999999994</v>
      </c>
      <c r="J23" s="126">
        <f>G23+D23</f>
        <v>0.20833333333333337</v>
      </c>
      <c r="K23" s="41"/>
      <c r="L23" s="187">
        <f>I23+I24+I25+I26</f>
        <v>0.91666666666666652</v>
      </c>
      <c r="M23" s="188">
        <f>J23+J24+J25+J26</f>
        <v>2.416666666666667</v>
      </c>
      <c r="N23" s="41">
        <f>L23/M23</f>
        <v>0.37931034482758608</v>
      </c>
      <c r="O23" s="41"/>
      <c r="P23" s="47">
        <f>I23+J23</f>
        <v>0.58333333333333326</v>
      </c>
      <c r="Q23" s="186">
        <f>L23+M23</f>
        <v>3.3333333333333335</v>
      </c>
    </row>
    <row r="24" spans="1:17" ht="15" customHeight="1" x14ac:dyDescent="0.25">
      <c r="A24" s="179"/>
      <c r="B24" s="118" t="s">
        <v>2</v>
      </c>
      <c r="C24" s="119" t="s">
        <v>19</v>
      </c>
      <c r="D24" s="43">
        <f>$G$2</f>
        <v>0.5</v>
      </c>
      <c r="E24" s="43">
        <v>0.5</v>
      </c>
      <c r="F24" s="43">
        <v>0.79166666666666663</v>
      </c>
      <c r="G24" s="43">
        <f>$G$3</f>
        <v>0.20833333333333337</v>
      </c>
      <c r="H24" s="41"/>
      <c r="I24" s="125">
        <f>$L$1</f>
        <v>0</v>
      </c>
      <c r="J24" s="126">
        <f>G24+D24+(F24-E24)</f>
        <v>1</v>
      </c>
      <c r="K24" s="41"/>
      <c r="L24" s="187"/>
      <c r="M24" s="188"/>
      <c r="N24" s="41" t="e">
        <f>L24/M24</f>
        <v>#DIV/0!</v>
      </c>
      <c r="O24" s="41"/>
      <c r="P24" s="47">
        <f>I24+J24</f>
        <v>1</v>
      </c>
      <c r="Q24" s="186"/>
    </row>
    <row r="25" spans="1:17" ht="15" customHeight="1" x14ac:dyDescent="0.25">
      <c r="A25" s="179"/>
      <c r="B25" s="86" t="s">
        <v>2</v>
      </c>
      <c r="C25" s="40" t="s">
        <v>31</v>
      </c>
      <c r="D25" s="43">
        <f>$G$2</f>
        <v>0.5</v>
      </c>
      <c r="E25" s="42">
        <v>0.5</v>
      </c>
      <c r="F25" s="42">
        <v>0.79166666666666663</v>
      </c>
      <c r="G25" s="43">
        <f>$G$3</f>
        <v>0.20833333333333337</v>
      </c>
      <c r="H25" s="41"/>
      <c r="I25" s="125">
        <f>F25-E25</f>
        <v>0.29166666666666663</v>
      </c>
      <c r="J25" s="126">
        <f>G25+D25</f>
        <v>0.70833333333333337</v>
      </c>
      <c r="K25" s="41"/>
      <c r="L25" s="187"/>
      <c r="M25" s="188"/>
      <c r="N25" s="41" t="e">
        <f>L25/M25</f>
        <v>#DIV/0!</v>
      </c>
      <c r="O25" s="41"/>
      <c r="P25" s="47">
        <f>I25+J25</f>
        <v>1</v>
      </c>
      <c r="Q25" s="186"/>
    </row>
    <row r="26" spans="1:17" ht="15" customHeight="1" x14ac:dyDescent="0.25">
      <c r="A26" s="179"/>
      <c r="B26" s="86" t="s">
        <v>2</v>
      </c>
      <c r="C26" s="40" t="s">
        <v>37</v>
      </c>
      <c r="D26" s="43">
        <f>$G$2</f>
        <v>0.5</v>
      </c>
      <c r="E26" s="42">
        <v>0.5</v>
      </c>
      <c r="F26" s="42">
        <v>0.75</v>
      </c>
      <c r="G26" s="43">
        <v>0</v>
      </c>
      <c r="H26" s="41"/>
      <c r="I26" s="125">
        <f>F26-E26</f>
        <v>0.25</v>
      </c>
      <c r="J26" s="126">
        <f>G26+D26</f>
        <v>0.5</v>
      </c>
      <c r="K26" s="41"/>
      <c r="L26" s="187"/>
      <c r="M26" s="188"/>
      <c r="N26" s="41" t="e">
        <f>L26/M26</f>
        <v>#DIV/0!</v>
      </c>
      <c r="O26" s="41"/>
      <c r="P26" s="47">
        <f>I26+J26</f>
        <v>0.75</v>
      </c>
      <c r="Q26" s="186"/>
    </row>
    <row r="27" spans="1:17" ht="15.75" thickBot="1" x14ac:dyDescent="0.3">
      <c r="A27" s="180"/>
      <c r="B27" s="61"/>
      <c r="C27" s="62"/>
      <c r="D27" s="55"/>
      <c r="E27" s="63"/>
      <c r="F27" s="63"/>
      <c r="G27" s="64"/>
      <c r="H27" s="55"/>
      <c r="I27" s="58"/>
      <c r="J27" s="58"/>
      <c r="K27" s="55"/>
      <c r="L27" s="114"/>
      <c r="M27" s="115"/>
      <c r="N27" s="55"/>
      <c r="O27" s="55"/>
      <c r="P27" s="59"/>
      <c r="Q27" s="95"/>
    </row>
    <row r="28" spans="1:17" s="2" customFormat="1" ht="15.75" thickBot="1" x14ac:dyDescent="0.3">
      <c r="B28" s="26"/>
      <c r="C28" s="27"/>
      <c r="D28" s="28"/>
      <c r="E28" s="28"/>
      <c r="F28" s="83"/>
      <c r="G28" s="83"/>
      <c r="H28" s="83"/>
      <c r="I28" s="123"/>
      <c r="J28" s="123"/>
      <c r="K28" s="83"/>
      <c r="L28" s="108"/>
      <c r="M28" s="104"/>
      <c r="O28" s="12"/>
      <c r="P28" s="13"/>
      <c r="Q28" s="91"/>
    </row>
    <row r="29" spans="1:17" s="2" customFormat="1" x14ac:dyDescent="0.25">
      <c r="B29" s="26"/>
      <c r="C29" s="27"/>
      <c r="D29" s="28"/>
      <c r="E29" s="28"/>
      <c r="F29" s="172" t="s">
        <v>41</v>
      </c>
      <c r="G29" s="173"/>
      <c r="H29" s="173"/>
      <c r="I29" s="173"/>
      <c r="J29" s="173"/>
      <c r="K29" s="173"/>
      <c r="L29" s="174"/>
      <c r="M29" s="104"/>
      <c r="O29" s="12"/>
      <c r="P29" s="13"/>
      <c r="Q29" s="91"/>
    </row>
    <row r="30" spans="1:17" s="2" customFormat="1" x14ac:dyDescent="0.25">
      <c r="B30" s="3"/>
      <c r="D30" s="12"/>
      <c r="E30" s="12"/>
      <c r="F30" s="175"/>
      <c r="G30" s="176"/>
      <c r="H30" s="176"/>
      <c r="I30" s="176"/>
      <c r="J30" s="176"/>
      <c r="K30" s="176"/>
      <c r="L30" s="177"/>
      <c r="M30" s="104"/>
      <c r="O30" s="12"/>
      <c r="P30" s="13"/>
      <c r="Q30" s="91"/>
    </row>
    <row r="31" spans="1:17" s="2" customFormat="1" ht="15.75" x14ac:dyDescent="0.25">
      <c r="B31" s="3"/>
      <c r="D31" s="12"/>
      <c r="E31" s="12"/>
      <c r="F31" s="175"/>
      <c r="G31" s="176"/>
      <c r="H31" s="176"/>
      <c r="I31" s="176"/>
      <c r="J31" s="176"/>
      <c r="K31" s="176"/>
      <c r="L31" s="177"/>
      <c r="M31" s="109"/>
      <c r="N31" s="8"/>
      <c r="O31" s="12"/>
      <c r="P31" s="12"/>
      <c r="Q31" s="23"/>
    </row>
    <row r="32" spans="1:17" s="2" customFormat="1" ht="15.75" x14ac:dyDescent="0.25">
      <c r="B32" s="3"/>
      <c r="D32" s="12"/>
      <c r="E32" s="12"/>
      <c r="F32" s="175"/>
      <c r="G32" s="176"/>
      <c r="H32" s="176"/>
      <c r="I32" s="176"/>
      <c r="J32" s="176"/>
      <c r="K32" s="176"/>
      <c r="L32" s="177"/>
      <c r="M32" s="109"/>
      <c r="N32" s="8"/>
      <c r="O32" s="12"/>
      <c r="P32" s="13"/>
      <c r="Q32" s="91"/>
    </row>
    <row r="33" spans="1:17" s="2" customFormat="1" ht="16.5" thickBot="1" x14ac:dyDescent="0.3">
      <c r="B33" s="3"/>
      <c r="D33" s="12"/>
      <c r="E33" s="12"/>
      <c r="F33" s="181"/>
      <c r="G33" s="182"/>
      <c r="H33" s="182"/>
      <c r="I33" s="182"/>
      <c r="J33" s="182"/>
      <c r="K33" s="182"/>
      <c r="L33" s="183"/>
      <c r="M33" s="109"/>
      <c r="N33" s="8"/>
      <c r="O33" s="12"/>
      <c r="P33" s="13"/>
      <c r="Q33" s="91"/>
    </row>
    <row r="34" spans="1:17" x14ac:dyDescent="0.25">
      <c r="A34" s="178" t="s">
        <v>42</v>
      </c>
      <c r="B34" s="30"/>
      <c r="C34" s="31"/>
      <c r="D34" s="34"/>
      <c r="E34" s="32"/>
      <c r="F34" s="32"/>
      <c r="G34" s="33"/>
      <c r="H34" s="34"/>
      <c r="I34" s="124"/>
      <c r="J34" s="124"/>
      <c r="K34" s="34"/>
      <c r="L34" s="110"/>
      <c r="M34" s="111"/>
      <c r="N34" s="34"/>
      <c r="O34" s="34"/>
      <c r="P34" s="38"/>
      <c r="Q34" s="93"/>
    </row>
    <row r="35" spans="1:17" ht="15" customHeight="1" x14ac:dyDescent="0.25">
      <c r="A35" s="179"/>
      <c r="B35" s="86" t="s">
        <v>2</v>
      </c>
      <c r="C35" s="40" t="s">
        <v>16</v>
      </c>
      <c r="D35" s="54">
        <v>0</v>
      </c>
      <c r="E35" s="42">
        <v>0.58333333333333337</v>
      </c>
      <c r="F35" s="42">
        <v>0.79166666666666663</v>
      </c>
      <c r="G35" s="43">
        <f>$G$3</f>
        <v>0.20833333333333337</v>
      </c>
      <c r="H35" s="41"/>
      <c r="I35" s="125">
        <f>F35-E35</f>
        <v>0.20833333333333326</v>
      </c>
      <c r="J35" s="126">
        <f>G35+D35</f>
        <v>0.20833333333333337</v>
      </c>
      <c r="K35" s="41"/>
      <c r="L35" s="187">
        <f>I35+I36+I37+I38</f>
        <v>0.83333333333333326</v>
      </c>
      <c r="M35" s="188">
        <f>J35+J36+J37+J38</f>
        <v>2.4583333333333339</v>
      </c>
      <c r="N35" s="41">
        <f>L35/M35</f>
        <v>0.3389830508474575</v>
      </c>
      <c r="O35" s="41"/>
      <c r="P35" s="47">
        <f>I35+J35</f>
        <v>0.41666666666666663</v>
      </c>
      <c r="Q35" s="186">
        <f>L35+M35</f>
        <v>3.291666666666667</v>
      </c>
    </row>
    <row r="36" spans="1:17" ht="15" customHeight="1" x14ac:dyDescent="0.25">
      <c r="A36" s="179"/>
      <c r="B36" s="118" t="s">
        <v>2</v>
      </c>
      <c r="C36" s="119" t="s">
        <v>19</v>
      </c>
      <c r="D36" s="43">
        <f>$G$2</f>
        <v>0.5</v>
      </c>
      <c r="E36" s="43">
        <v>0.5</v>
      </c>
      <c r="F36" s="43">
        <v>0.79166666666666663</v>
      </c>
      <c r="G36" s="43">
        <f>$G$3</f>
        <v>0.20833333333333337</v>
      </c>
      <c r="H36" s="41"/>
      <c r="I36" s="125">
        <f>L1</f>
        <v>0</v>
      </c>
      <c r="J36" s="126">
        <f>G36+D36+(F36-E36)</f>
        <v>1</v>
      </c>
      <c r="K36" s="41"/>
      <c r="L36" s="187"/>
      <c r="M36" s="188"/>
      <c r="N36" s="41" t="e">
        <f>L36/M36</f>
        <v>#DIV/0!</v>
      </c>
      <c r="O36" s="41"/>
      <c r="P36" s="47">
        <f>I36+J36</f>
        <v>1</v>
      </c>
      <c r="Q36" s="186"/>
    </row>
    <row r="37" spans="1:17" ht="15" customHeight="1" x14ac:dyDescent="0.25">
      <c r="A37" s="179"/>
      <c r="B37" s="86" t="s">
        <v>2</v>
      </c>
      <c r="C37" s="40" t="s">
        <v>31</v>
      </c>
      <c r="D37" s="43">
        <f>$G$2</f>
        <v>0.5</v>
      </c>
      <c r="E37" s="42">
        <v>0.5</v>
      </c>
      <c r="F37" s="42">
        <v>0.79166666666666663</v>
      </c>
      <c r="G37" s="43">
        <f>$G$3</f>
        <v>0.20833333333333337</v>
      </c>
      <c r="H37" s="41"/>
      <c r="I37" s="125">
        <f>F37-E37</f>
        <v>0.29166666666666663</v>
      </c>
      <c r="J37" s="126">
        <f>G37+D37</f>
        <v>0.70833333333333337</v>
      </c>
      <c r="K37" s="41"/>
      <c r="L37" s="187"/>
      <c r="M37" s="188"/>
      <c r="N37" s="41" t="e">
        <f>L37/M37</f>
        <v>#DIV/0!</v>
      </c>
      <c r="O37" s="41"/>
      <c r="P37" s="47">
        <f>I37+J37</f>
        <v>1</v>
      </c>
      <c r="Q37" s="186"/>
    </row>
    <row r="38" spans="1:17" ht="15" customHeight="1" x14ac:dyDescent="0.25">
      <c r="A38" s="179"/>
      <c r="B38" s="86" t="s">
        <v>2</v>
      </c>
      <c r="C38" s="40" t="s">
        <v>37</v>
      </c>
      <c r="D38" s="43">
        <f>$G$2</f>
        <v>0.5</v>
      </c>
      <c r="E38" s="42">
        <v>0.5</v>
      </c>
      <c r="F38" s="42">
        <v>0.83333333333333337</v>
      </c>
      <c r="G38" s="46">
        <f>F38-$A$3</f>
        <v>4.1666666666666741E-2</v>
      </c>
      <c r="H38" s="41"/>
      <c r="I38" s="125">
        <f>F38-E38</f>
        <v>0.33333333333333337</v>
      </c>
      <c r="J38" s="126">
        <f>G38+D38</f>
        <v>0.54166666666666674</v>
      </c>
      <c r="K38" s="41"/>
      <c r="L38" s="187"/>
      <c r="M38" s="188"/>
      <c r="N38" s="41" t="e">
        <f>L38/M38</f>
        <v>#DIV/0!</v>
      </c>
      <c r="O38" s="41"/>
      <c r="P38" s="47">
        <f>I38+J38</f>
        <v>0.87500000000000011</v>
      </c>
      <c r="Q38" s="186"/>
    </row>
    <row r="39" spans="1:17" x14ac:dyDescent="0.25">
      <c r="A39" s="179"/>
      <c r="B39" s="87"/>
      <c r="C39" s="48"/>
      <c r="D39" s="41"/>
      <c r="E39" s="49"/>
      <c r="F39" s="49"/>
      <c r="G39" s="50"/>
      <c r="H39" s="41"/>
      <c r="I39" s="60"/>
      <c r="J39" s="60"/>
      <c r="K39" s="41"/>
      <c r="L39" s="112"/>
      <c r="M39" s="113"/>
      <c r="N39" s="41"/>
      <c r="O39" s="41"/>
      <c r="P39" s="53"/>
      <c r="Q39" s="94"/>
    </row>
    <row r="40" spans="1:17" ht="15" customHeight="1" x14ac:dyDescent="0.25">
      <c r="A40" s="179"/>
      <c r="B40" s="86" t="s">
        <v>2</v>
      </c>
      <c r="C40" s="40" t="s">
        <v>16</v>
      </c>
      <c r="D40" s="54">
        <v>0</v>
      </c>
      <c r="E40" s="42">
        <v>0.41666666666666669</v>
      </c>
      <c r="F40" s="42">
        <v>0.79166666666666663</v>
      </c>
      <c r="G40" s="43">
        <f>$G$3</f>
        <v>0.20833333333333337</v>
      </c>
      <c r="H40" s="41"/>
      <c r="I40" s="125">
        <f>F40-E40</f>
        <v>0.37499999999999994</v>
      </c>
      <c r="J40" s="126">
        <f>G40+D40</f>
        <v>0.20833333333333337</v>
      </c>
      <c r="K40" s="41"/>
      <c r="L40" s="187">
        <f>I40+I41+I42+I43</f>
        <v>1.0416666666666665</v>
      </c>
      <c r="M40" s="188">
        <f>J40+J41+J42+J43</f>
        <v>2.5000000000000004</v>
      </c>
      <c r="N40" s="41">
        <f>L40/M40</f>
        <v>0.41666666666666652</v>
      </c>
      <c r="O40" s="41"/>
      <c r="P40" s="47">
        <f>I40+J40</f>
        <v>0.58333333333333326</v>
      </c>
      <c r="Q40" s="186">
        <f>L40+M40</f>
        <v>3.541666666666667</v>
      </c>
    </row>
    <row r="41" spans="1:17" ht="15" customHeight="1" x14ac:dyDescent="0.25">
      <c r="A41" s="179"/>
      <c r="B41" s="118" t="s">
        <v>2</v>
      </c>
      <c r="C41" s="119" t="s">
        <v>19</v>
      </c>
      <c r="D41" s="43">
        <f>$G$2</f>
        <v>0.5</v>
      </c>
      <c r="E41" s="43">
        <v>0.5</v>
      </c>
      <c r="F41" s="43">
        <v>0.79166666666666663</v>
      </c>
      <c r="G41" s="43">
        <f>$G$3</f>
        <v>0.20833333333333337</v>
      </c>
      <c r="H41" s="41"/>
      <c r="I41" s="125">
        <f>L6</f>
        <v>0</v>
      </c>
      <c r="J41" s="126">
        <f>G41+D41+(F41-E41)</f>
        <v>1</v>
      </c>
      <c r="K41" s="41"/>
      <c r="L41" s="187"/>
      <c r="M41" s="188"/>
      <c r="N41" s="41" t="e">
        <f>L41/M41</f>
        <v>#DIV/0!</v>
      </c>
      <c r="O41" s="41"/>
      <c r="P41" s="47">
        <f>I41+J41</f>
        <v>1</v>
      </c>
      <c r="Q41" s="186"/>
    </row>
    <row r="42" spans="1:17" ht="15" customHeight="1" x14ac:dyDescent="0.25">
      <c r="A42" s="179"/>
      <c r="B42" s="86" t="s">
        <v>2</v>
      </c>
      <c r="C42" s="40" t="s">
        <v>31</v>
      </c>
      <c r="D42" s="43">
        <f>$G$2</f>
        <v>0.5</v>
      </c>
      <c r="E42" s="42">
        <v>0.5</v>
      </c>
      <c r="F42" s="42">
        <v>0.79166666666666663</v>
      </c>
      <c r="G42" s="43">
        <f>$G$3</f>
        <v>0.20833333333333337</v>
      </c>
      <c r="H42" s="41"/>
      <c r="I42" s="125">
        <f>F42-E42</f>
        <v>0.29166666666666663</v>
      </c>
      <c r="J42" s="126">
        <f>G42+D42</f>
        <v>0.70833333333333337</v>
      </c>
      <c r="K42" s="41"/>
      <c r="L42" s="187"/>
      <c r="M42" s="188"/>
      <c r="N42" s="41" t="e">
        <f>L42/M42</f>
        <v>#DIV/0!</v>
      </c>
      <c r="O42" s="41"/>
      <c r="P42" s="47">
        <f>I42+J42</f>
        <v>1</v>
      </c>
      <c r="Q42" s="186"/>
    </row>
    <row r="43" spans="1:17" ht="15" customHeight="1" x14ac:dyDescent="0.25">
      <c r="A43" s="179"/>
      <c r="B43" s="86" t="s">
        <v>2</v>
      </c>
      <c r="C43" s="40" t="s">
        <v>37</v>
      </c>
      <c r="D43" s="43">
        <f>$G$2</f>
        <v>0.5</v>
      </c>
      <c r="E43" s="42">
        <v>0.5</v>
      </c>
      <c r="F43" s="42">
        <v>0.875</v>
      </c>
      <c r="G43" s="46">
        <f>F43-$A$3</f>
        <v>8.333333333333337E-2</v>
      </c>
      <c r="H43" s="41"/>
      <c r="I43" s="125">
        <f>F43-E43</f>
        <v>0.375</v>
      </c>
      <c r="J43" s="126">
        <f>G43+D43</f>
        <v>0.58333333333333337</v>
      </c>
      <c r="K43" s="41"/>
      <c r="L43" s="187"/>
      <c r="M43" s="188"/>
      <c r="N43" s="41" t="e">
        <f>L43/M43</f>
        <v>#DIV/0!</v>
      </c>
      <c r="O43" s="41"/>
      <c r="P43" s="47">
        <f>I43+J43</f>
        <v>0.95833333333333337</v>
      </c>
      <c r="Q43" s="186"/>
    </row>
    <row r="44" spans="1:17" x14ac:dyDescent="0.25">
      <c r="A44" s="179"/>
      <c r="B44" s="87"/>
      <c r="C44" s="48"/>
      <c r="D44" s="41"/>
      <c r="E44" s="49"/>
      <c r="F44" s="49"/>
      <c r="G44" s="50"/>
      <c r="H44" s="41"/>
      <c r="I44" s="60"/>
      <c r="J44" s="60"/>
      <c r="K44" s="41"/>
      <c r="L44" s="112"/>
      <c r="M44" s="113"/>
      <c r="N44" s="41"/>
      <c r="O44" s="41"/>
      <c r="P44" s="53"/>
      <c r="Q44" s="94"/>
    </row>
    <row r="45" spans="1:17" ht="15" customHeight="1" x14ac:dyDescent="0.25">
      <c r="A45" s="179"/>
      <c r="B45" s="86" t="s">
        <v>2</v>
      </c>
      <c r="C45" s="40" t="s">
        <v>16</v>
      </c>
      <c r="D45" s="54">
        <v>0</v>
      </c>
      <c r="E45" s="42">
        <v>0.41666666666666669</v>
      </c>
      <c r="F45" s="42">
        <v>0.79166666666666663</v>
      </c>
      <c r="G45" s="43">
        <f>$G$3</f>
        <v>0.20833333333333337</v>
      </c>
      <c r="H45" s="41"/>
      <c r="I45" s="125">
        <f>F45-E45</f>
        <v>0.37499999999999994</v>
      </c>
      <c r="J45" s="126">
        <f>G45+D45</f>
        <v>0.20833333333333337</v>
      </c>
      <c r="K45" s="41"/>
      <c r="L45" s="187">
        <f>I45+I46+I47+I48</f>
        <v>1.145833333333333</v>
      </c>
      <c r="M45" s="188">
        <f>J45+J46+J47+J48</f>
        <v>2.604166666666667</v>
      </c>
      <c r="N45" s="41">
        <f>L45/M45</f>
        <v>0.43999999999999984</v>
      </c>
      <c r="O45" s="41"/>
      <c r="P45" s="47">
        <f>I45+J45</f>
        <v>0.58333333333333326</v>
      </c>
      <c r="Q45" s="186">
        <f>L45+M45</f>
        <v>3.75</v>
      </c>
    </row>
    <row r="46" spans="1:17" ht="15" customHeight="1" x14ac:dyDescent="0.25">
      <c r="A46" s="179"/>
      <c r="B46" s="118" t="s">
        <v>2</v>
      </c>
      <c r="C46" s="119" t="s">
        <v>19</v>
      </c>
      <c r="D46" s="43">
        <f>$G$2</f>
        <v>0.5</v>
      </c>
      <c r="E46" s="43">
        <v>0.5</v>
      </c>
      <c r="F46" s="43">
        <v>0.79166666666666663</v>
      </c>
      <c r="G46" s="43">
        <f>$G$3</f>
        <v>0.20833333333333337</v>
      </c>
      <c r="H46" s="41"/>
      <c r="I46" s="125">
        <f>L11</f>
        <v>0</v>
      </c>
      <c r="J46" s="126">
        <f>G46+D46+(F46-E46)</f>
        <v>1</v>
      </c>
      <c r="K46" s="41"/>
      <c r="L46" s="187"/>
      <c r="M46" s="188"/>
      <c r="N46" s="41" t="e">
        <f>L46/M46</f>
        <v>#DIV/0!</v>
      </c>
      <c r="O46" s="41"/>
      <c r="P46" s="47">
        <f>I46+J46</f>
        <v>1</v>
      </c>
      <c r="Q46" s="186"/>
    </row>
    <row r="47" spans="1:17" ht="15" customHeight="1" x14ac:dyDescent="0.25">
      <c r="A47" s="179"/>
      <c r="B47" s="86" t="s">
        <v>2</v>
      </c>
      <c r="C47" s="40" t="s">
        <v>31</v>
      </c>
      <c r="D47" s="43">
        <f>$G$2</f>
        <v>0.5</v>
      </c>
      <c r="E47" s="42">
        <v>0.5</v>
      </c>
      <c r="F47" s="42">
        <v>0.79166666666666663</v>
      </c>
      <c r="G47" s="43">
        <f>$G$3</f>
        <v>0.20833333333333337</v>
      </c>
      <c r="H47" s="41"/>
      <c r="I47" s="125">
        <f>F47-E47</f>
        <v>0.29166666666666663</v>
      </c>
      <c r="J47" s="126">
        <f>G47+D47</f>
        <v>0.70833333333333337</v>
      </c>
      <c r="K47" s="41"/>
      <c r="L47" s="187"/>
      <c r="M47" s="188"/>
      <c r="N47" s="41" t="e">
        <f>L47/M47</f>
        <v>#DIV/0!</v>
      </c>
      <c r="O47" s="41"/>
      <c r="P47" s="47">
        <f>I47+J47</f>
        <v>1</v>
      </c>
      <c r="Q47" s="186"/>
    </row>
    <row r="48" spans="1:17" ht="15" customHeight="1" x14ac:dyDescent="0.25">
      <c r="A48" s="179"/>
      <c r="B48" s="86" t="s">
        <v>2</v>
      </c>
      <c r="C48" s="40" t="s">
        <v>37</v>
      </c>
      <c r="D48" s="43">
        <f>$G$2</f>
        <v>0.5</v>
      </c>
      <c r="E48" s="42">
        <v>0.5</v>
      </c>
      <c r="F48" s="42">
        <v>0.97916666666666663</v>
      </c>
      <c r="G48" s="46">
        <f>F48-$A$3</f>
        <v>0.1875</v>
      </c>
      <c r="H48" s="41"/>
      <c r="I48" s="125">
        <f>F48-E48</f>
        <v>0.47916666666666663</v>
      </c>
      <c r="J48" s="126">
        <f>G48+D48</f>
        <v>0.6875</v>
      </c>
      <c r="K48" s="41"/>
      <c r="L48" s="187"/>
      <c r="M48" s="188"/>
      <c r="N48" s="41" t="e">
        <f>L48/M48</f>
        <v>#DIV/0!</v>
      </c>
      <c r="O48" s="41"/>
      <c r="P48" s="47">
        <f>I48+J48</f>
        <v>1.1666666666666665</v>
      </c>
      <c r="Q48" s="186"/>
    </row>
    <row r="49" spans="1:17" ht="15.75" thickBot="1" x14ac:dyDescent="0.3">
      <c r="A49" s="180"/>
      <c r="B49" s="62"/>
      <c r="C49" s="62"/>
      <c r="D49" s="55"/>
      <c r="E49" s="63"/>
      <c r="F49" s="63"/>
      <c r="G49" s="64"/>
      <c r="H49" s="55"/>
      <c r="I49" s="58"/>
      <c r="J49" s="58"/>
      <c r="K49" s="55"/>
      <c r="L49" s="114"/>
      <c r="M49" s="115"/>
      <c r="N49" s="55"/>
      <c r="O49" s="55"/>
      <c r="P49" s="59"/>
      <c r="Q49" s="95"/>
    </row>
    <row r="50" spans="1:17" x14ac:dyDescent="0.25">
      <c r="A50" s="81"/>
      <c r="B50" s="48"/>
      <c r="C50" s="48"/>
      <c r="D50" s="41"/>
      <c r="E50" s="49"/>
      <c r="F50" s="49"/>
      <c r="G50" s="50"/>
      <c r="H50" s="41"/>
      <c r="I50" s="60"/>
      <c r="J50" s="60"/>
      <c r="K50" s="41"/>
      <c r="L50" s="112"/>
      <c r="M50" s="113"/>
      <c r="N50" s="41"/>
      <c r="O50" s="41"/>
      <c r="P50" s="82"/>
      <c r="Q50" s="96"/>
    </row>
  </sheetData>
  <mergeCells count="23">
    <mergeCell ref="F29:L33"/>
    <mergeCell ref="A34:A49"/>
    <mergeCell ref="L35:L38"/>
    <mergeCell ref="M35:M38"/>
    <mergeCell ref="Q35:Q38"/>
    <mergeCell ref="L40:L43"/>
    <mergeCell ref="M40:M43"/>
    <mergeCell ref="Q40:Q43"/>
    <mergeCell ref="L45:L48"/>
    <mergeCell ref="M45:M48"/>
    <mergeCell ref="Q45:Q48"/>
    <mergeCell ref="Q13:Q16"/>
    <mergeCell ref="E5:F5"/>
    <mergeCell ref="F7:L11"/>
    <mergeCell ref="A12:A27"/>
    <mergeCell ref="L13:L16"/>
    <mergeCell ref="M13:M16"/>
    <mergeCell ref="L18:L21"/>
    <mergeCell ref="M18:M21"/>
    <mergeCell ref="Q18:Q21"/>
    <mergeCell ref="L23:L26"/>
    <mergeCell ref="M23:M26"/>
    <mergeCell ref="Q23:Q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Y50"/>
  <sheetViews>
    <sheetView zoomScale="85" zoomScaleNormal="85" workbookViewId="0">
      <pane ySplit="5" topLeftCell="A7" activePane="bottomLeft" state="frozen"/>
      <selection pane="bottomLeft" activeCell="E13" sqref="E13"/>
    </sheetView>
  </sheetViews>
  <sheetFormatPr defaultRowHeight="15" x14ac:dyDescent="0.25"/>
  <cols>
    <col min="1" max="1" width="10.42578125" customWidth="1"/>
    <col min="4" max="4" width="9.140625" style="18"/>
    <col min="5" max="6" width="9.140625" style="19"/>
    <col min="7" max="7" width="9.140625" style="20"/>
    <col min="8" max="8" width="9.140625" style="18"/>
    <col min="9" max="10" width="9.140625" style="22"/>
    <col min="11" max="11" width="9.140625" style="18"/>
    <col min="12" max="12" width="10" style="116" customWidth="1"/>
    <col min="13" max="13" width="10" style="117" customWidth="1"/>
    <col min="14" max="15" width="9.140625" style="18"/>
    <col min="16" max="16" width="9.140625" style="21"/>
    <col min="17" max="17" width="9.140625" style="97"/>
    <col min="20" max="20" width="20.28515625" customWidth="1"/>
    <col min="21" max="21" width="15.7109375" bestFit="1" customWidth="1"/>
    <col min="22" max="23" width="15.7109375" customWidth="1"/>
    <col min="24" max="25" width="9.5703125" bestFit="1" customWidth="1"/>
  </cols>
  <sheetData>
    <row r="1" spans="1:25" s="2" customFormat="1" x14ac:dyDescent="0.25">
      <c r="A1" s="4" t="s">
        <v>11</v>
      </c>
      <c r="B1" s="5"/>
      <c r="C1" s="10"/>
      <c r="D1" s="10"/>
      <c r="E1" s="11"/>
      <c r="H1" s="12"/>
      <c r="I1" s="102"/>
      <c r="J1" s="102"/>
      <c r="K1" s="12"/>
      <c r="L1" s="102">
        <v>0</v>
      </c>
      <c r="M1" s="103"/>
      <c r="N1" s="12"/>
      <c r="O1" s="12"/>
      <c r="P1" s="13"/>
      <c r="Q1" s="91"/>
    </row>
    <row r="2" spans="1:25" s="2" customFormat="1" x14ac:dyDescent="0.25">
      <c r="A2" s="9">
        <v>0.5</v>
      </c>
      <c r="B2" s="6" t="s">
        <v>12</v>
      </c>
      <c r="C2" s="14"/>
      <c r="D2" s="14"/>
      <c r="E2" s="15"/>
      <c r="G2" s="88">
        <f>A2-$L$1</f>
        <v>0.5</v>
      </c>
      <c r="H2" s="2" t="s">
        <v>20</v>
      </c>
      <c r="I2" s="104"/>
      <c r="J2" s="104"/>
      <c r="L2" s="102">
        <v>0.99930555555555556</v>
      </c>
      <c r="M2" s="104"/>
      <c r="O2" s="12"/>
      <c r="P2" s="13"/>
      <c r="Q2" s="91"/>
    </row>
    <row r="3" spans="1:25" s="2" customFormat="1" ht="15.75" thickBot="1" x14ac:dyDescent="0.3">
      <c r="A3" s="100">
        <v>0.79166666666666663</v>
      </c>
      <c r="B3" s="7" t="s">
        <v>13</v>
      </c>
      <c r="C3" s="16"/>
      <c r="D3" s="16"/>
      <c r="E3" s="17"/>
      <c r="G3" s="88">
        <f>L2-A3+L3</f>
        <v>0.20833333333333337</v>
      </c>
      <c r="H3" s="2" t="s">
        <v>21</v>
      </c>
      <c r="I3" s="104"/>
      <c r="J3" s="104"/>
      <c r="L3" s="102">
        <v>6.9444444444444447E-4</v>
      </c>
      <c r="M3" s="104"/>
      <c r="O3" s="12"/>
      <c r="P3" s="13"/>
      <c r="Q3" s="91"/>
    </row>
    <row r="4" spans="1:25" s="1" customFormat="1" ht="28.5" customHeight="1" thickBot="1" x14ac:dyDescent="0.3">
      <c r="A4" s="71"/>
      <c r="B4" s="72"/>
      <c r="C4" s="72"/>
      <c r="D4" s="72"/>
      <c r="E4" s="73" t="s">
        <v>0</v>
      </c>
      <c r="F4" s="73" t="s">
        <v>1</v>
      </c>
      <c r="G4" s="74"/>
      <c r="H4" s="72"/>
      <c r="I4" s="120" t="s">
        <v>32</v>
      </c>
      <c r="J4" s="121" t="s">
        <v>33</v>
      </c>
      <c r="K4" s="72"/>
      <c r="L4" s="105" t="s">
        <v>7</v>
      </c>
      <c r="M4" s="106" t="s">
        <v>8</v>
      </c>
      <c r="N4" s="77" t="s">
        <v>3</v>
      </c>
      <c r="O4" s="72"/>
      <c r="P4" s="90" t="s">
        <v>22</v>
      </c>
      <c r="Q4" s="92" t="s">
        <v>4</v>
      </c>
    </row>
    <row r="5" spans="1:25" s="29" customFormat="1" ht="12" thickBot="1" x14ac:dyDescent="0.3">
      <c r="A5" s="65"/>
      <c r="B5" s="66"/>
      <c r="C5" s="67" t="s">
        <v>6</v>
      </c>
      <c r="D5" s="66" t="s">
        <v>5</v>
      </c>
      <c r="E5" s="171" t="s">
        <v>14</v>
      </c>
      <c r="F5" s="171"/>
      <c r="G5" s="66" t="s">
        <v>17</v>
      </c>
      <c r="H5" s="66"/>
      <c r="I5" s="122"/>
      <c r="J5" s="122"/>
      <c r="K5" s="66"/>
      <c r="L5" s="107"/>
      <c r="M5" s="107"/>
      <c r="N5" s="66"/>
      <c r="O5" s="66"/>
      <c r="P5" s="70"/>
      <c r="Q5" s="89"/>
    </row>
    <row r="6" spans="1:25" s="2" customFormat="1" ht="15.75" thickBot="1" x14ac:dyDescent="0.3">
      <c r="B6" s="26"/>
      <c r="C6" s="27"/>
      <c r="D6" s="28"/>
      <c r="E6" s="28"/>
      <c r="F6" s="83"/>
      <c r="G6" s="83"/>
      <c r="H6" s="83"/>
      <c r="I6" s="123"/>
      <c r="J6" s="123"/>
      <c r="K6" s="83"/>
      <c r="L6" s="108"/>
      <c r="M6" s="104"/>
      <c r="O6" s="12"/>
      <c r="P6" s="13"/>
      <c r="Q6" s="91"/>
    </row>
    <row r="7" spans="1:25" s="2" customFormat="1" x14ac:dyDescent="0.25">
      <c r="B7" s="26"/>
      <c r="C7" s="27"/>
      <c r="D7" s="28"/>
      <c r="E7" s="28"/>
      <c r="F7" s="172" t="s">
        <v>50</v>
      </c>
      <c r="G7" s="173"/>
      <c r="H7" s="173"/>
      <c r="I7" s="173"/>
      <c r="J7" s="173"/>
      <c r="K7" s="173"/>
      <c r="L7" s="174"/>
      <c r="M7" s="104"/>
      <c r="O7" s="12"/>
      <c r="P7" s="13"/>
      <c r="Q7" s="91"/>
    </row>
    <row r="8" spans="1:25" s="2" customFormat="1" x14ac:dyDescent="0.25">
      <c r="B8" s="3"/>
      <c r="D8" s="12"/>
      <c r="E8" s="12"/>
      <c r="F8" s="175"/>
      <c r="G8" s="176"/>
      <c r="H8" s="176"/>
      <c r="I8" s="176"/>
      <c r="J8" s="176"/>
      <c r="K8" s="176"/>
      <c r="L8" s="177"/>
      <c r="M8" s="104"/>
      <c r="O8" s="12"/>
      <c r="P8" s="13"/>
      <c r="Q8" s="91"/>
    </row>
    <row r="9" spans="1:25" s="2" customFormat="1" ht="15.75" x14ac:dyDescent="0.25">
      <c r="B9" s="3"/>
      <c r="D9" s="12"/>
      <c r="E9" s="12"/>
      <c r="F9" s="175"/>
      <c r="G9" s="176"/>
      <c r="H9" s="176"/>
      <c r="I9" s="176"/>
      <c r="J9" s="176"/>
      <c r="K9" s="176"/>
      <c r="L9" s="177"/>
      <c r="M9" s="109"/>
      <c r="N9" s="8"/>
      <c r="O9" s="12"/>
      <c r="P9" s="12"/>
      <c r="Q9" s="23"/>
    </row>
    <row r="10" spans="1:25" s="2" customFormat="1" ht="15.75" x14ac:dyDescent="0.25">
      <c r="B10" s="3"/>
      <c r="D10" s="12"/>
      <c r="E10" s="12"/>
      <c r="F10" s="175"/>
      <c r="G10" s="176"/>
      <c r="H10" s="176"/>
      <c r="I10" s="176"/>
      <c r="J10" s="176"/>
      <c r="K10" s="176"/>
      <c r="L10" s="177"/>
      <c r="M10" s="109"/>
      <c r="N10" s="8"/>
      <c r="O10" s="12"/>
      <c r="P10" s="13"/>
      <c r="Q10" s="91"/>
    </row>
    <row r="11" spans="1:25" s="2" customFormat="1" ht="16.5" thickBot="1" x14ac:dyDescent="0.3">
      <c r="B11" s="3"/>
      <c r="D11" s="12"/>
      <c r="E11" s="12"/>
      <c r="F11" s="175"/>
      <c r="G11" s="176"/>
      <c r="H11" s="176"/>
      <c r="I11" s="176"/>
      <c r="J11" s="176"/>
      <c r="K11" s="176"/>
      <c r="L11" s="177"/>
      <c r="M11" s="109"/>
      <c r="N11" s="8"/>
      <c r="O11" s="12"/>
      <c r="P11" s="13"/>
      <c r="Q11" s="91"/>
    </row>
    <row r="12" spans="1:25" x14ac:dyDescent="0.25">
      <c r="A12" s="178" t="s">
        <v>43</v>
      </c>
      <c r="B12" s="85"/>
      <c r="C12" s="31"/>
      <c r="D12" s="34"/>
      <c r="E12" s="32"/>
      <c r="F12" s="32"/>
      <c r="G12" s="33"/>
      <c r="H12" s="34"/>
      <c r="I12" s="124"/>
      <c r="J12" s="124"/>
      <c r="K12" s="34"/>
      <c r="L12" s="110"/>
      <c r="M12" s="111"/>
      <c r="N12" s="34"/>
      <c r="O12" s="34"/>
      <c r="P12" s="38"/>
      <c r="Q12" s="93"/>
    </row>
    <row r="13" spans="1:25" ht="15" customHeight="1" x14ac:dyDescent="0.25">
      <c r="A13" s="179"/>
      <c r="B13" s="86" t="s">
        <v>2</v>
      </c>
      <c r="C13" s="40" t="s">
        <v>16</v>
      </c>
      <c r="D13" s="54">
        <v>0</v>
      </c>
      <c r="E13" s="42">
        <v>0.66666666666666663</v>
      </c>
      <c r="F13" s="42">
        <v>0.79166666666666663</v>
      </c>
      <c r="G13" s="43">
        <f>$G$3</f>
        <v>0.20833333333333337</v>
      </c>
      <c r="H13" s="41"/>
      <c r="I13" s="125">
        <f>F13-E13</f>
        <v>0.125</v>
      </c>
      <c r="J13" s="126">
        <f>G13+D13</f>
        <v>0.20833333333333337</v>
      </c>
      <c r="K13" s="41"/>
      <c r="L13" s="187">
        <f>I13+I14+I15+I16</f>
        <v>0.20833333333333337</v>
      </c>
      <c r="M13" s="188">
        <f>J13+J14+J15+J16</f>
        <v>2.7083333333333335</v>
      </c>
      <c r="N13" s="41">
        <f>L13/M13</f>
        <v>7.6923076923076927E-2</v>
      </c>
      <c r="O13" s="41"/>
      <c r="P13" s="47">
        <f>I13+J13</f>
        <v>0.33333333333333337</v>
      </c>
      <c r="Q13" s="186">
        <f>L13+M13</f>
        <v>2.916666666666667</v>
      </c>
      <c r="T13" s="130"/>
      <c r="U13" s="130"/>
      <c r="V13" s="128"/>
      <c r="W13" s="128"/>
      <c r="X13" s="129"/>
      <c r="Y13" s="131"/>
    </row>
    <row r="14" spans="1:25" ht="15" customHeight="1" x14ac:dyDescent="0.25">
      <c r="A14" s="179"/>
      <c r="B14" s="118" t="s">
        <v>2</v>
      </c>
      <c r="C14" s="119" t="s">
        <v>19</v>
      </c>
      <c r="D14" s="43">
        <f>$G$2</f>
        <v>0.5</v>
      </c>
      <c r="E14" s="43">
        <v>0.5</v>
      </c>
      <c r="F14" s="43">
        <v>0.79166666666666663</v>
      </c>
      <c r="G14" s="43">
        <f>$G$3</f>
        <v>0.20833333333333337</v>
      </c>
      <c r="H14" s="41"/>
      <c r="I14" s="125">
        <f>$L$1</f>
        <v>0</v>
      </c>
      <c r="J14" s="126">
        <f>G14+D14+(F14-E14)</f>
        <v>1</v>
      </c>
      <c r="K14" s="41"/>
      <c r="L14" s="187"/>
      <c r="M14" s="188"/>
      <c r="N14" s="41" t="e">
        <f>L14/M14</f>
        <v>#DIV/0!</v>
      </c>
      <c r="O14" s="41"/>
      <c r="P14" s="47">
        <f>I14+J14</f>
        <v>1</v>
      </c>
      <c r="Q14" s="186"/>
    </row>
    <row r="15" spans="1:25" ht="15" customHeight="1" x14ac:dyDescent="0.25">
      <c r="A15" s="179"/>
      <c r="B15" s="118" t="s">
        <v>2</v>
      </c>
      <c r="C15" s="119" t="s">
        <v>31</v>
      </c>
      <c r="D15" s="43">
        <f>$G$2</f>
        <v>0.5</v>
      </c>
      <c r="E15" s="43">
        <v>0.5</v>
      </c>
      <c r="F15" s="43">
        <v>0.79166666666666663</v>
      </c>
      <c r="G15" s="43">
        <f>$G$3</f>
        <v>0.20833333333333337</v>
      </c>
      <c r="H15" s="41"/>
      <c r="I15" s="125">
        <f>$L$1</f>
        <v>0</v>
      </c>
      <c r="J15" s="126">
        <f>G15+D15+(F15-E15)</f>
        <v>1</v>
      </c>
      <c r="K15" s="41"/>
      <c r="L15" s="187"/>
      <c r="M15" s="188"/>
      <c r="N15" s="41" t="e">
        <f>L15/M15</f>
        <v>#DIV/0!</v>
      </c>
      <c r="O15" s="41"/>
      <c r="P15" s="47">
        <f>I15+J15</f>
        <v>1</v>
      </c>
      <c r="Q15" s="186"/>
    </row>
    <row r="16" spans="1:25" ht="15" customHeight="1" x14ac:dyDescent="0.25">
      <c r="A16" s="179"/>
      <c r="B16" s="86" t="s">
        <v>2</v>
      </c>
      <c r="C16" s="40" t="s">
        <v>37</v>
      </c>
      <c r="D16" s="43">
        <f>$G$2</f>
        <v>0.5</v>
      </c>
      <c r="E16" s="42">
        <v>0.5</v>
      </c>
      <c r="F16" s="42">
        <v>0.58333333333333337</v>
      </c>
      <c r="G16" s="43">
        <v>0</v>
      </c>
      <c r="H16" s="41"/>
      <c r="I16" s="125">
        <f>F16-E16</f>
        <v>8.333333333333337E-2</v>
      </c>
      <c r="J16" s="126">
        <f>G16+D16</f>
        <v>0.5</v>
      </c>
      <c r="K16" s="41"/>
      <c r="L16" s="187"/>
      <c r="M16" s="188"/>
      <c r="N16" s="41" t="e">
        <f>L16/M16</f>
        <v>#DIV/0!</v>
      </c>
      <c r="O16" s="41"/>
      <c r="P16" s="47">
        <f>I16+J16</f>
        <v>0.58333333333333337</v>
      </c>
      <c r="Q16" s="186"/>
    </row>
    <row r="17" spans="1:17" x14ac:dyDescent="0.25">
      <c r="A17" s="179"/>
      <c r="B17" s="87"/>
      <c r="C17" s="48"/>
      <c r="D17" s="41"/>
      <c r="E17" s="49"/>
      <c r="F17" s="49"/>
      <c r="G17" s="50"/>
      <c r="H17" s="41"/>
      <c r="I17" s="60"/>
      <c r="J17" s="60"/>
      <c r="K17" s="41"/>
      <c r="L17" s="112"/>
      <c r="M17" s="113"/>
      <c r="N17" s="41"/>
      <c r="O17" s="41"/>
      <c r="P17" s="53"/>
      <c r="Q17" s="94"/>
    </row>
    <row r="18" spans="1:17" ht="15" customHeight="1" x14ac:dyDescent="0.25">
      <c r="A18" s="179"/>
      <c r="B18" s="86" t="s">
        <v>2</v>
      </c>
      <c r="C18" s="40" t="s">
        <v>16</v>
      </c>
      <c r="D18" s="54">
        <v>0</v>
      </c>
      <c r="E18" s="42">
        <v>0.41666666666666669</v>
      </c>
      <c r="F18" s="42">
        <v>0.79166666666666663</v>
      </c>
      <c r="G18" s="43">
        <f>$G$3</f>
        <v>0.20833333333333337</v>
      </c>
      <c r="H18" s="41"/>
      <c r="I18" s="125">
        <f>F18-E18</f>
        <v>0.37499999999999994</v>
      </c>
      <c r="J18" s="126">
        <f>G18+D18</f>
        <v>0.20833333333333337</v>
      </c>
      <c r="K18" s="41"/>
      <c r="L18" s="187">
        <f>I18+I19+I20+I21</f>
        <v>0.79166666666666652</v>
      </c>
      <c r="M18" s="188">
        <f>J18+J19+J20+J21</f>
        <v>2.416666666666667</v>
      </c>
      <c r="N18" s="41">
        <f>L18/M18</f>
        <v>0.3275862068965516</v>
      </c>
      <c r="O18" s="41"/>
      <c r="P18" s="47">
        <f>I18+J18</f>
        <v>0.58333333333333326</v>
      </c>
      <c r="Q18" s="186">
        <f>L18+M18</f>
        <v>3.2083333333333335</v>
      </c>
    </row>
    <row r="19" spans="1:17" ht="15" customHeight="1" x14ac:dyDescent="0.25">
      <c r="A19" s="179"/>
      <c r="B19" s="118" t="s">
        <v>2</v>
      </c>
      <c r="C19" s="119" t="s">
        <v>19</v>
      </c>
      <c r="D19" s="43">
        <f>$G$2</f>
        <v>0.5</v>
      </c>
      <c r="E19" s="43">
        <v>0.5</v>
      </c>
      <c r="F19" s="43">
        <v>0.79166666666666663</v>
      </c>
      <c r="G19" s="43">
        <f>$G$3</f>
        <v>0.20833333333333337</v>
      </c>
      <c r="H19" s="41"/>
      <c r="I19" s="125">
        <f>$L$1</f>
        <v>0</v>
      </c>
      <c r="J19" s="126">
        <f>G19+D19+(F19-E19)</f>
        <v>1</v>
      </c>
      <c r="K19" s="41"/>
      <c r="L19" s="187"/>
      <c r="M19" s="188"/>
      <c r="N19" s="41" t="e">
        <f>L19/M19</f>
        <v>#DIV/0!</v>
      </c>
      <c r="O19" s="41"/>
      <c r="P19" s="47">
        <f>I19+J19</f>
        <v>1</v>
      </c>
      <c r="Q19" s="186"/>
    </row>
    <row r="20" spans="1:17" ht="15" customHeight="1" x14ac:dyDescent="0.25">
      <c r="A20" s="179"/>
      <c r="B20" s="118" t="s">
        <v>2</v>
      </c>
      <c r="C20" s="119" t="s">
        <v>31</v>
      </c>
      <c r="D20" s="43">
        <f>$G$2</f>
        <v>0.5</v>
      </c>
      <c r="E20" s="43">
        <v>0.5</v>
      </c>
      <c r="F20" s="43">
        <v>0.79166666666666663</v>
      </c>
      <c r="G20" s="43">
        <f>$G$3</f>
        <v>0.20833333333333337</v>
      </c>
      <c r="H20" s="41"/>
      <c r="I20" s="125">
        <f>F20-E20</f>
        <v>0.29166666666666663</v>
      </c>
      <c r="J20" s="126">
        <f>G20+D20</f>
        <v>0.70833333333333337</v>
      </c>
      <c r="K20" s="41"/>
      <c r="L20" s="187"/>
      <c r="M20" s="188"/>
      <c r="N20" s="41" t="e">
        <f>L20/M20</f>
        <v>#DIV/0!</v>
      </c>
      <c r="O20" s="41"/>
      <c r="P20" s="47">
        <f>I20+J20</f>
        <v>1</v>
      </c>
      <c r="Q20" s="186"/>
    </row>
    <row r="21" spans="1:17" ht="15" customHeight="1" x14ac:dyDescent="0.25">
      <c r="A21" s="179"/>
      <c r="B21" s="86" t="s">
        <v>2</v>
      </c>
      <c r="C21" s="40" t="s">
        <v>37</v>
      </c>
      <c r="D21" s="43">
        <f>$G$2</f>
        <v>0.5</v>
      </c>
      <c r="E21" s="42">
        <v>0.5</v>
      </c>
      <c r="F21" s="42">
        <v>0.625</v>
      </c>
      <c r="G21" s="43">
        <v>0</v>
      </c>
      <c r="H21" s="41"/>
      <c r="I21" s="125">
        <f>F21-E21</f>
        <v>0.125</v>
      </c>
      <c r="J21" s="126">
        <f>G21+D21</f>
        <v>0.5</v>
      </c>
      <c r="K21" s="41"/>
      <c r="L21" s="187"/>
      <c r="M21" s="188"/>
      <c r="N21" s="41" t="e">
        <f>L21/M21</f>
        <v>#DIV/0!</v>
      </c>
      <c r="O21" s="41"/>
      <c r="P21" s="47">
        <f>I21+J21</f>
        <v>0.625</v>
      </c>
      <c r="Q21" s="186"/>
    </row>
    <row r="22" spans="1:17" x14ac:dyDescent="0.25">
      <c r="A22" s="179"/>
      <c r="B22" s="87"/>
      <c r="C22" s="48"/>
      <c r="D22" s="41"/>
      <c r="E22" s="49"/>
      <c r="F22" s="49"/>
      <c r="G22" s="50"/>
      <c r="H22" s="41"/>
      <c r="I22" s="60"/>
      <c r="J22" s="60"/>
      <c r="K22" s="41"/>
      <c r="L22" s="112"/>
      <c r="M22" s="113"/>
      <c r="N22" s="41"/>
      <c r="O22" s="41"/>
      <c r="P22" s="53"/>
      <c r="Q22" s="94"/>
    </row>
    <row r="23" spans="1:17" ht="15" customHeight="1" x14ac:dyDescent="0.25">
      <c r="A23" s="179"/>
      <c r="B23" s="86" t="s">
        <v>2</v>
      </c>
      <c r="C23" s="40" t="s">
        <v>16</v>
      </c>
      <c r="D23" s="54">
        <v>0</v>
      </c>
      <c r="E23" s="42">
        <v>0.41666666666666669</v>
      </c>
      <c r="F23" s="42">
        <v>0.79166666666666663</v>
      </c>
      <c r="G23" s="43">
        <f>$G$3</f>
        <v>0.20833333333333337</v>
      </c>
      <c r="H23" s="41"/>
      <c r="I23" s="125">
        <f>F23-E23</f>
        <v>0.37499999999999994</v>
      </c>
      <c r="J23" s="126">
        <f>G23+D23</f>
        <v>0.20833333333333337</v>
      </c>
      <c r="K23" s="41"/>
      <c r="L23" s="187">
        <f>I23+I24+I25+I26</f>
        <v>0.91666666666666652</v>
      </c>
      <c r="M23" s="188">
        <f>J23+J24+J25+J26</f>
        <v>2.416666666666667</v>
      </c>
      <c r="N23" s="41">
        <f>L23/M23</f>
        <v>0.37931034482758608</v>
      </c>
      <c r="O23" s="41"/>
      <c r="P23" s="47">
        <f>I23+J23</f>
        <v>0.58333333333333326</v>
      </c>
      <c r="Q23" s="186">
        <f>L23+M23</f>
        <v>3.3333333333333335</v>
      </c>
    </row>
    <row r="24" spans="1:17" ht="15" customHeight="1" x14ac:dyDescent="0.25">
      <c r="A24" s="179"/>
      <c r="B24" s="118" t="s">
        <v>2</v>
      </c>
      <c r="C24" s="119" t="s">
        <v>19</v>
      </c>
      <c r="D24" s="43">
        <f>$G$2</f>
        <v>0.5</v>
      </c>
      <c r="E24" s="43">
        <v>0.5</v>
      </c>
      <c r="F24" s="43">
        <v>0.79166666666666663</v>
      </c>
      <c r="G24" s="43">
        <f>$G$3</f>
        <v>0.20833333333333337</v>
      </c>
      <c r="H24" s="41"/>
      <c r="I24" s="125">
        <f>$L$1</f>
        <v>0</v>
      </c>
      <c r="J24" s="126">
        <f>G24+D24+(F24-E24)</f>
        <v>1</v>
      </c>
      <c r="K24" s="41"/>
      <c r="L24" s="187"/>
      <c r="M24" s="188"/>
      <c r="N24" s="41" t="e">
        <f>L24/M24</f>
        <v>#DIV/0!</v>
      </c>
      <c r="O24" s="41"/>
      <c r="P24" s="47">
        <f>I24+J24</f>
        <v>1</v>
      </c>
      <c r="Q24" s="186"/>
    </row>
    <row r="25" spans="1:17" ht="15" customHeight="1" x14ac:dyDescent="0.25">
      <c r="A25" s="179"/>
      <c r="B25" s="118" t="s">
        <v>2</v>
      </c>
      <c r="C25" s="119" t="s">
        <v>31</v>
      </c>
      <c r="D25" s="43">
        <f>$G$2</f>
        <v>0.5</v>
      </c>
      <c r="E25" s="43">
        <v>0.5</v>
      </c>
      <c r="F25" s="43">
        <v>0.79166666666666663</v>
      </c>
      <c r="G25" s="43">
        <f>$G$3</f>
        <v>0.20833333333333337</v>
      </c>
      <c r="H25" s="41"/>
      <c r="I25" s="125">
        <f>F25-E25</f>
        <v>0.29166666666666663</v>
      </c>
      <c r="J25" s="126">
        <f>G25+D25</f>
        <v>0.70833333333333337</v>
      </c>
      <c r="K25" s="41"/>
      <c r="L25" s="187"/>
      <c r="M25" s="188"/>
      <c r="N25" s="41" t="e">
        <f>L25/M25</f>
        <v>#DIV/0!</v>
      </c>
      <c r="O25" s="41"/>
      <c r="P25" s="47">
        <f>I25+J25</f>
        <v>1</v>
      </c>
      <c r="Q25" s="186"/>
    </row>
    <row r="26" spans="1:17" ht="15" customHeight="1" x14ac:dyDescent="0.25">
      <c r="A26" s="179"/>
      <c r="B26" s="86" t="s">
        <v>2</v>
      </c>
      <c r="C26" s="40" t="s">
        <v>37</v>
      </c>
      <c r="D26" s="43">
        <f>$G$2</f>
        <v>0.5</v>
      </c>
      <c r="E26" s="42">
        <v>0.5</v>
      </c>
      <c r="F26" s="42">
        <v>0.75</v>
      </c>
      <c r="G26" s="43">
        <v>0</v>
      </c>
      <c r="H26" s="41"/>
      <c r="I26" s="125">
        <f>F26-E26</f>
        <v>0.25</v>
      </c>
      <c r="J26" s="126">
        <f>G26+D26</f>
        <v>0.5</v>
      </c>
      <c r="K26" s="41"/>
      <c r="L26" s="187"/>
      <c r="M26" s="188"/>
      <c r="N26" s="41" t="e">
        <f>L26/M26</f>
        <v>#DIV/0!</v>
      </c>
      <c r="O26" s="41"/>
      <c r="P26" s="47">
        <f>I26+J26</f>
        <v>0.75</v>
      </c>
      <c r="Q26" s="186"/>
    </row>
    <row r="27" spans="1:17" ht="15.75" thickBot="1" x14ac:dyDescent="0.3">
      <c r="A27" s="180"/>
      <c r="B27" s="61"/>
      <c r="C27" s="62"/>
      <c r="D27" s="55"/>
      <c r="E27" s="63"/>
      <c r="F27" s="63"/>
      <c r="G27" s="64"/>
      <c r="H27" s="55"/>
      <c r="I27" s="58"/>
      <c r="J27" s="58"/>
      <c r="K27" s="55"/>
      <c r="L27" s="114"/>
      <c r="M27" s="115"/>
      <c r="N27" s="55"/>
      <c r="O27" s="55"/>
      <c r="P27" s="59"/>
      <c r="Q27" s="95"/>
    </row>
    <row r="28" spans="1:17" s="2" customFormat="1" ht="15.75" thickBot="1" x14ac:dyDescent="0.3">
      <c r="B28" s="26"/>
      <c r="C28" s="27"/>
      <c r="D28" s="28"/>
      <c r="E28" s="28"/>
      <c r="F28" s="83"/>
      <c r="G28" s="83"/>
      <c r="H28" s="83"/>
      <c r="I28" s="123"/>
      <c r="J28" s="123"/>
      <c r="K28" s="83"/>
      <c r="L28" s="108"/>
      <c r="M28" s="104"/>
      <c r="O28" s="12"/>
      <c r="P28" s="13"/>
      <c r="Q28" s="91"/>
    </row>
    <row r="29" spans="1:17" s="2" customFormat="1" x14ac:dyDescent="0.25">
      <c r="B29" s="26"/>
      <c r="C29" s="27"/>
      <c r="D29" s="28"/>
      <c r="E29" s="28"/>
      <c r="F29" s="172" t="s">
        <v>44</v>
      </c>
      <c r="G29" s="173"/>
      <c r="H29" s="173"/>
      <c r="I29" s="173"/>
      <c r="J29" s="173"/>
      <c r="K29" s="173"/>
      <c r="L29" s="174"/>
      <c r="M29" s="104"/>
      <c r="O29" s="12"/>
      <c r="P29" s="13"/>
      <c r="Q29" s="91"/>
    </row>
    <row r="30" spans="1:17" s="2" customFormat="1" x14ac:dyDescent="0.25">
      <c r="B30" s="3"/>
      <c r="D30" s="12"/>
      <c r="E30" s="12"/>
      <c r="F30" s="175"/>
      <c r="G30" s="176"/>
      <c r="H30" s="176"/>
      <c r="I30" s="176"/>
      <c r="J30" s="176"/>
      <c r="K30" s="176"/>
      <c r="L30" s="177"/>
      <c r="M30" s="104"/>
      <c r="O30" s="12"/>
      <c r="P30" s="13"/>
      <c r="Q30" s="91"/>
    </row>
    <row r="31" spans="1:17" s="2" customFormat="1" ht="15.75" x14ac:dyDescent="0.25">
      <c r="B31" s="3"/>
      <c r="D31" s="12"/>
      <c r="E31" s="12"/>
      <c r="F31" s="175"/>
      <c r="G31" s="176"/>
      <c r="H31" s="176"/>
      <c r="I31" s="176"/>
      <c r="J31" s="176"/>
      <c r="K31" s="176"/>
      <c r="L31" s="177"/>
      <c r="M31" s="109"/>
      <c r="N31" s="8"/>
      <c r="O31" s="12"/>
      <c r="P31" s="12"/>
      <c r="Q31" s="23"/>
    </row>
    <row r="32" spans="1:17" s="2" customFormat="1" ht="15.75" x14ac:dyDescent="0.25">
      <c r="B32" s="3"/>
      <c r="D32" s="12"/>
      <c r="E32" s="12"/>
      <c r="F32" s="175"/>
      <c r="G32" s="176"/>
      <c r="H32" s="176"/>
      <c r="I32" s="176"/>
      <c r="J32" s="176"/>
      <c r="K32" s="176"/>
      <c r="L32" s="177"/>
      <c r="M32" s="109"/>
      <c r="N32" s="8"/>
      <c r="O32" s="12"/>
      <c r="P32" s="13"/>
      <c r="Q32" s="91"/>
    </row>
    <row r="33" spans="1:17" s="2" customFormat="1" ht="16.5" thickBot="1" x14ac:dyDescent="0.3">
      <c r="B33" s="3"/>
      <c r="D33" s="12"/>
      <c r="E33" s="12"/>
      <c r="F33" s="181"/>
      <c r="G33" s="182"/>
      <c r="H33" s="182"/>
      <c r="I33" s="182"/>
      <c r="J33" s="182"/>
      <c r="K33" s="182"/>
      <c r="L33" s="183"/>
      <c r="M33" s="109"/>
      <c r="N33" s="8"/>
      <c r="O33" s="12"/>
      <c r="P33" s="13"/>
      <c r="Q33" s="91"/>
    </row>
    <row r="34" spans="1:17" x14ac:dyDescent="0.25">
      <c r="A34" s="178" t="s">
        <v>45</v>
      </c>
      <c r="B34" s="30"/>
      <c r="C34" s="31"/>
      <c r="D34" s="34"/>
      <c r="E34" s="32"/>
      <c r="F34" s="32"/>
      <c r="G34" s="33"/>
      <c r="H34" s="34"/>
      <c r="I34" s="124"/>
      <c r="J34" s="124"/>
      <c r="K34" s="34"/>
      <c r="L34" s="110"/>
      <c r="M34" s="111"/>
      <c r="N34" s="34"/>
      <c r="O34" s="34"/>
      <c r="P34" s="38"/>
      <c r="Q34" s="93"/>
    </row>
    <row r="35" spans="1:17" ht="15" customHeight="1" x14ac:dyDescent="0.25">
      <c r="A35" s="179"/>
      <c r="B35" s="86" t="s">
        <v>2</v>
      </c>
      <c r="C35" s="40" t="s">
        <v>16</v>
      </c>
      <c r="D35" s="54">
        <v>0</v>
      </c>
      <c r="E35" s="42">
        <v>0.58333333333333337</v>
      </c>
      <c r="F35" s="42">
        <v>0.79166666666666663</v>
      </c>
      <c r="G35" s="43">
        <f>$G$3</f>
        <v>0.20833333333333337</v>
      </c>
      <c r="H35" s="41"/>
      <c r="I35" s="125">
        <f>F35-E35</f>
        <v>0.20833333333333326</v>
      </c>
      <c r="J35" s="126">
        <f>G35+D35</f>
        <v>0.20833333333333337</v>
      </c>
      <c r="K35" s="41"/>
      <c r="L35" s="187">
        <f>I35+I36+I37+I38</f>
        <v>0.83333333333333326</v>
      </c>
      <c r="M35" s="188">
        <f>J35+J36+J37+J38</f>
        <v>2.4583333333333339</v>
      </c>
      <c r="N35" s="41">
        <f>L35/M35</f>
        <v>0.3389830508474575</v>
      </c>
      <c r="O35" s="41"/>
      <c r="P35" s="47">
        <f>I35+J35</f>
        <v>0.41666666666666663</v>
      </c>
      <c r="Q35" s="186">
        <f>L35+M35</f>
        <v>3.291666666666667</v>
      </c>
    </row>
    <row r="36" spans="1:17" ht="15" customHeight="1" x14ac:dyDescent="0.25">
      <c r="A36" s="179"/>
      <c r="B36" s="118" t="s">
        <v>2</v>
      </c>
      <c r="C36" s="119" t="s">
        <v>19</v>
      </c>
      <c r="D36" s="43">
        <f>$G$2</f>
        <v>0.5</v>
      </c>
      <c r="E36" s="43">
        <v>0.5</v>
      </c>
      <c r="F36" s="43">
        <v>0.79166666666666663</v>
      </c>
      <c r="G36" s="43">
        <f>$G$3</f>
        <v>0.20833333333333337</v>
      </c>
      <c r="H36" s="41"/>
      <c r="I36" s="125">
        <f>L1</f>
        <v>0</v>
      </c>
      <c r="J36" s="126">
        <f>G36+D36+(F36-E36)</f>
        <v>1</v>
      </c>
      <c r="K36" s="41"/>
      <c r="L36" s="187"/>
      <c r="M36" s="188"/>
      <c r="N36" s="41" t="e">
        <f>L36/M36</f>
        <v>#DIV/0!</v>
      </c>
      <c r="O36" s="41"/>
      <c r="P36" s="47">
        <f>I36+J36</f>
        <v>1</v>
      </c>
      <c r="Q36" s="186"/>
    </row>
    <row r="37" spans="1:17" ht="15" customHeight="1" x14ac:dyDescent="0.25">
      <c r="A37" s="179"/>
      <c r="B37" s="118" t="s">
        <v>2</v>
      </c>
      <c r="C37" s="119" t="s">
        <v>31</v>
      </c>
      <c r="D37" s="43">
        <f>$G$2</f>
        <v>0.5</v>
      </c>
      <c r="E37" s="43">
        <v>0.5</v>
      </c>
      <c r="F37" s="43">
        <v>0.79166666666666663</v>
      </c>
      <c r="G37" s="43">
        <f>$G$3</f>
        <v>0.20833333333333337</v>
      </c>
      <c r="H37" s="41"/>
      <c r="I37" s="125">
        <f>F37-E37</f>
        <v>0.29166666666666663</v>
      </c>
      <c r="J37" s="126">
        <f>G37+D37</f>
        <v>0.70833333333333337</v>
      </c>
      <c r="K37" s="41"/>
      <c r="L37" s="187"/>
      <c r="M37" s="188"/>
      <c r="N37" s="41" t="e">
        <f>L37/M37</f>
        <v>#DIV/0!</v>
      </c>
      <c r="O37" s="41"/>
      <c r="P37" s="47">
        <f>I37+J37</f>
        <v>1</v>
      </c>
      <c r="Q37" s="186"/>
    </row>
    <row r="38" spans="1:17" ht="15" customHeight="1" x14ac:dyDescent="0.25">
      <c r="A38" s="179"/>
      <c r="B38" s="86" t="s">
        <v>2</v>
      </c>
      <c r="C38" s="40" t="s">
        <v>37</v>
      </c>
      <c r="D38" s="43">
        <f>$G$2</f>
        <v>0.5</v>
      </c>
      <c r="E38" s="42">
        <v>0.5</v>
      </c>
      <c r="F38" s="42">
        <v>0.83333333333333337</v>
      </c>
      <c r="G38" s="46">
        <f>F38-$A$3</f>
        <v>4.1666666666666741E-2</v>
      </c>
      <c r="H38" s="41"/>
      <c r="I38" s="125">
        <f>F38-E38</f>
        <v>0.33333333333333337</v>
      </c>
      <c r="J38" s="126">
        <f>G38+D38</f>
        <v>0.54166666666666674</v>
      </c>
      <c r="K38" s="41"/>
      <c r="L38" s="187"/>
      <c r="M38" s="188"/>
      <c r="N38" s="41" t="e">
        <f>L38/M38</f>
        <v>#DIV/0!</v>
      </c>
      <c r="O38" s="41"/>
      <c r="P38" s="47">
        <f>I38+J38</f>
        <v>0.87500000000000011</v>
      </c>
      <c r="Q38" s="186"/>
    </row>
    <row r="39" spans="1:17" x14ac:dyDescent="0.25">
      <c r="A39" s="179"/>
      <c r="B39" s="87"/>
      <c r="C39" s="48"/>
      <c r="D39" s="41"/>
      <c r="E39" s="49"/>
      <c r="F39" s="49"/>
      <c r="G39" s="50"/>
      <c r="H39" s="41"/>
      <c r="I39" s="60"/>
      <c r="J39" s="60"/>
      <c r="K39" s="41"/>
      <c r="L39" s="112"/>
      <c r="M39" s="113"/>
      <c r="N39" s="41"/>
      <c r="O39" s="41"/>
      <c r="P39" s="53"/>
      <c r="Q39" s="94"/>
    </row>
    <row r="40" spans="1:17" ht="15" customHeight="1" x14ac:dyDescent="0.25">
      <c r="A40" s="179"/>
      <c r="B40" s="86" t="s">
        <v>2</v>
      </c>
      <c r="C40" s="40" t="s">
        <v>16</v>
      </c>
      <c r="D40" s="54">
        <v>0</v>
      </c>
      <c r="E40" s="42">
        <v>0.41666666666666669</v>
      </c>
      <c r="F40" s="42">
        <v>0.79166666666666663</v>
      </c>
      <c r="G40" s="43">
        <f>$G$3</f>
        <v>0.20833333333333337</v>
      </c>
      <c r="H40" s="41"/>
      <c r="I40" s="125">
        <f>F40-E40</f>
        <v>0.37499999999999994</v>
      </c>
      <c r="J40" s="126">
        <f>G40+D40</f>
        <v>0.20833333333333337</v>
      </c>
      <c r="K40" s="41"/>
      <c r="L40" s="187">
        <f>I40+I41+I42+I43</f>
        <v>1.0416666666666665</v>
      </c>
      <c r="M40" s="188">
        <f>J40+J41+J42+J43</f>
        <v>2.5000000000000004</v>
      </c>
      <c r="N40" s="41">
        <f>L40/M40</f>
        <v>0.41666666666666652</v>
      </c>
      <c r="O40" s="41"/>
      <c r="P40" s="47">
        <f>I40+J40</f>
        <v>0.58333333333333326</v>
      </c>
      <c r="Q40" s="186">
        <f>L40+M40</f>
        <v>3.541666666666667</v>
      </c>
    </row>
    <row r="41" spans="1:17" ht="15" customHeight="1" x14ac:dyDescent="0.25">
      <c r="A41" s="179"/>
      <c r="B41" s="118" t="s">
        <v>2</v>
      </c>
      <c r="C41" s="119" t="s">
        <v>19</v>
      </c>
      <c r="D41" s="43">
        <f>$G$2</f>
        <v>0.5</v>
      </c>
      <c r="E41" s="43">
        <v>0.5</v>
      </c>
      <c r="F41" s="43">
        <v>0.79166666666666663</v>
      </c>
      <c r="G41" s="43">
        <f>$G$3</f>
        <v>0.20833333333333337</v>
      </c>
      <c r="H41" s="41"/>
      <c r="I41" s="125">
        <f>L6</f>
        <v>0</v>
      </c>
      <c r="J41" s="126">
        <f>G41+D41+(F41-E41)</f>
        <v>1</v>
      </c>
      <c r="K41" s="41"/>
      <c r="L41" s="187"/>
      <c r="M41" s="188"/>
      <c r="N41" s="41" t="e">
        <f>L41/M41</f>
        <v>#DIV/0!</v>
      </c>
      <c r="O41" s="41"/>
      <c r="P41" s="47">
        <f>I41+J41</f>
        <v>1</v>
      </c>
      <c r="Q41" s="186"/>
    </row>
    <row r="42" spans="1:17" ht="15" customHeight="1" x14ac:dyDescent="0.25">
      <c r="A42" s="179"/>
      <c r="B42" s="118" t="s">
        <v>2</v>
      </c>
      <c r="C42" s="119" t="s">
        <v>31</v>
      </c>
      <c r="D42" s="43">
        <f>$G$2</f>
        <v>0.5</v>
      </c>
      <c r="E42" s="43">
        <v>0.5</v>
      </c>
      <c r="F42" s="43">
        <v>0.79166666666666663</v>
      </c>
      <c r="G42" s="43">
        <f>$G$3</f>
        <v>0.20833333333333337</v>
      </c>
      <c r="H42" s="41"/>
      <c r="I42" s="125">
        <f>F42-E42</f>
        <v>0.29166666666666663</v>
      </c>
      <c r="J42" s="126">
        <f>G42+D42</f>
        <v>0.70833333333333337</v>
      </c>
      <c r="K42" s="41"/>
      <c r="L42" s="187"/>
      <c r="M42" s="188"/>
      <c r="N42" s="41" t="e">
        <f>L42/M42</f>
        <v>#DIV/0!</v>
      </c>
      <c r="O42" s="41"/>
      <c r="P42" s="47">
        <f>I42+J42</f>
        <v>1</v>
      </c>
      <c r="Q42" s="186"/>
    </row>
    <row r="43" spans="1:17" ht="15" customHeight="1" x14ac:dyDescent="0.25">
      <c r="A43" s="179"/>
      <c r="B43" s="86" t="s">
        <v>2</v>
      </c>
      <c r="C43" s="40" t="s">
        <v>37</v>
      </c>
      <c r="D43" s="43">
        <f>$G$2</f>
        <v>0.5</v>
      </c>
      <c r="E43" s="42">
        <v>0.5</v>
      </c>
      <c r="F43" s="42">
        <v>0.875</v>
      </c>
      <c r="G43" s="46">
        <f>F43-$A$3</f>
        <v>8.333333333333337E-2</v>
      </c>
      <c r="H43" s="41"/>
      <c r="I43" s="125">
        <f>F43-E43</f>
        <v>0.375</v>
      </c>
      <c r="J43" s="126">
        <f>G43+D43</f>
        <v>0.58333333333333337</v>
      </c>
      <c r="K43" s="41"/>
      <c r="L43" s="187"/>
      <c r="M43" s="188"/>
      <c r="N43" s="41" t="e">
        <f>L43/M43</f>
        <v>#DIV/0!</v>
      </c>
      <c r="O43" s="41"/>
      <c r="P43" s="47">
        <f>I43+J43</f>
        <v>0.95833333333333337</v>
      </c>
      <c r="Q43" s="186"/>
    </row>
    <row r="44" spans="1:17" x14ac:dyDescent="0.25">
      <c r="A44" s="179"/>
      <c r="B44" s="87"/>
      <c r="C44" s="48"/>
      <c r="D44" s="41"/>
      <c r="E44" s="49"/>
      <c r="F44" s="49"/>
      <c r="G44" s="50"/>
      <c r="H44" s="41"/>
      <c r="I44" s="60"/>
      <c r="J44" s="60"/>
      <c r="K44" s="41"/>
      <c r="L44" s="112"/>
      <c r="M44" s="113"/>
      <c r="N44" s="41"/>
      <c r="O44" s="41"/>
      <c r="P44" s="53"/>
      <c r="Q44" s="94"/>
    </row>
    <row r="45" spans="1:17" ht="15" customHeight="1" x14ac:dyDescent="0.25">
      <c r="A45" s="179"/>
      <c r="B45" s="86" t="s">
        <v>2</v>
      </c>
      <c r="C45" s="40" t="s">
        <v>16</v>
      </c>
      <c r="D45" s="54">
        <v>0</v>
      </c>
      <c r="E45" s="42">
        <v>0.41666666666666669</v>
      </c>
      <c r="F45" s="42">
        <v>0.79166666666666663</v>
      </c>
      <c r="G45" s="43">
        <f>$G$3</f>
        <v>0.20833333333333337</v>
      </c>
      <c r="H45" s="41"/>
      <c r="I45" s="125">
        <f>F45-E45</f>
        <v>0.37499999999999994</v>
      </c>
      <c r="J45" s="126">
        <f>G45+D45</f>
        <v>0.20833333333333337</v>
      </c>
      <c r="K45" s="41"/>
      <c r="L45" s="187">
        <f>I45+I46+I47+I48</f>
        <v>1.145833333333333</v>
      </c>
      <c r="M45" s="188">
        <f>J45+J46+J47+J48</f>
        <v>2.604166666666667</v>
      </c>
      <c r="N45" s="41">
        <f>L45/M45</f>
        <v>0.43999999999999984</v>
      </c>
      <c r="O45" s="41"/>
      <c r="P45" s="47">
        <f>I45+J45</f>
        <v>0.58333333333333326</v>
      </c>
      <c r="Q45" s="186">
        <f>L45+M45</f>
        <v>3.75</v>
      </c>
    </row>
    <row r="46" spans="1:17" ht="15" customHeight="1" x14ac:dyDescent="0.25">
      <c r="A46" s="179"/>
      <c r="B46" s="118" t="s">
        <v>2</v>
      </c>
      <c r="C46" s="119" t="s">
        <v>19</v>
      </c>
      <c r="D46" s="43">
        <f>$G$2</f>
        <v>0.5</v>
      </c>
      <c r="E46" s="43">
        <v>0.5</v>
      </c>
      <c r="F46" s="43">
        <v>0.79166666666666663</v>
      </c>
      <c r="G46" s="43">
        <f>$G$3</f>
        <v>0.20833333333333337</v>
      </c>
      <c r="H46" s="41"/>
      <c r="I46" s="125">
        <f>L11</f>
        <v>0</v>
      </c>
      <c r="J46" s="126">
        <f>G46+D46+(F46-E46)</f>
        <v>1</v>
      </c>
      <c r="K46" s="41"/>
      <c r="L46" s="187"/>
      <c r="M46" s="188"/>
      <c r="N46" s="41" t="e">
        <f>L46/M46</f>
        <v>#DIV/0!</v>
      </c>
      <c r="O46" s="41"/>
      <c r="P46" s="47">
        <f>I46+J46</f>
        <v>1</v>
      </c>
      <c r="Q46" s="186"/>
    </row>
    <row r="47" spans="1:17" ht="15" customHeight="1" x14ac:dyDescent="0.25">
      <c r="A47" s="179"/>
      <c r="B47" s="118" t="s">
        <v>2</v>
      </c>
      <c r="C47" s="119" t="s">
        <v>31</v>
      </c>
      <c r="D47" s="43">
        <f>$G$2</f>
        <v>0.5</v>
      </c>
      <c r="E47" s="43">
        <v>0.5</v>
      </c>
      <c r="F47" s="43">
        <v>0.79166666666666663</v>
      </c>
      <c r="G47" s="43">
        <f>$G$3</f>
        <v>0.20833333333333337</v>
      </c>
      <c r="H47" s="41"/>
      <c r="I47" s="125">
        <f>F47-E47</f>
        <v>0.29166666666666663</v>
      </c>
      <c r="J47" s="126">
        <f>G47+D47</f>
        <v>0.70833333333333337</v>
      </c>
      <c r="K47" s="41"/>
      <c r="L47" s="187"/>
      <c r="M47" s="188"/>
      <c r="N47" s="41" t="e">
        <f>L47/M47</f>
        <v>#DIV/0!</v>
      </c>
      <c r="O47" s="41"/>
      <c r="P47" s="47">
        <f>I47+J47</f>
        <v>1</v>
      </c>
      <c r="Q47" s="186"/>
    </row>
    <row r="48" spans="1:17" ht="15" customHeight="1" x14ac:dyDescent="0.25">
      <c r="A48" s="179"/>
      <c r="B48" s="86" t="s">
        <v>2</v>
      </c>
      <c r="C48" s="40" t="s">
        <v>37</v>
      </c>
      <c r="D48" s="43">
        <f>$G$2</f>
        <v>0.5</v>
      </c>
      <c r="E48" s="42">
        <v>0.5</v>
      </c>
      <c r="F48" s="42">
        <v>0.97916666666666663</v>
      </c>
      <c r="G48" s="46">
        <f>F48-$A$3</f>
        <v>0.1875</v>
      </c>
      <c r="H48" s="41"/>
      <c r="I48" s="125">
        <f>F48-E48</f>
        <v>0.47916666666666663</v>
      </c>
      <c r="J48" s="126">
        <f>G48+D48</f>
        <v>0.6875</v>
      </c>
      <c r="K48" s="41"/>
      <c r="L48" s="187"/>
      <c r="M48" s="188"/>
      <c r="N48" s="41" t="e">
        <f>L48/M48</f>
        <v>#DIV/0!</v>
      </c>
      <c r="O48" s="41"/>
      <c r="P48" s="47">
        <f>I48+J48</f>
        <v>1.1666666666666665</v>
      </c>
      <c r="Q48" s="186"/>
    </row>
    <row r="49" spans="1:17" ht="15.75" thickBot="1" x14ac:dyDescent="0.3">
      <c r="A49" s="180"/>
      <c r="B49" s="62"/>
      <c r="C49" s="62"/>
      <c r="D49" s="55"/>
      <c r="E49" s="63"/>
      <c r="F49" s="63"/>
      <c r="G49" s="64"/>
      <c r="H49" s="55"/>
      <c r="I49" s="58"/>
      <c r="J49" s="58"/>
      <c r="K49" s="55"/>
      <c r="L49" s="114"/>
      <c r="M49" s="115"/>
      <c r="N49" s="55"/>
      <c r="O49" s="55"/>
      <c r="P49" s="59"/>
      <c r="Q49" s="95"/>
    </row>
    <row r="50" spans="1:17" x14ac:dyDescent="0.25">
      <c r="A50" s="81"/>
      <c r="B50" s="48"/>
      <c r="C50" s="48"/>
      <c r="D50" s="41"/>
      <c r="E50" s="49"/>
      <c r="F50" s="49"/>
      <c r="G50" s="50"/>
      <c r="H50" s="41"/>
      <c r="I50" s="60"/>
      <c r="J50" s="60"/>
      <c r="K50" s="41"/>
      <c r="L50" s="112"/>
      <c r="M50" s="113"/>
      <c r="N50" s="41"/>
      <c r="O50" s="41"/>
      <c r="P50" s="82"/>
      <c r="Q50" s="96"/>
    </row>
  </sheetData>
  <mergeCells count="23">
    <mergeCell ref="F29:L33"/>
    <mergeCell ref="A34:A49"/>
    <mergeCell ref="L35:L38"/>
    <mergeCell ref="M35:M38"/>
    <mergeCell ref="Q35:Q38"/>
    <mergeCell ref="L40:L43"/>
    <mergeCell ref="M40:M43"/>
    <mergeCell ref="Q40:Q43"/>
    <mergeCell ref="L45:L48"/>
    <mergeCell ref="M45:M48"/>
    <mergeCell ref="Q45:Q48"/>
    <mergeCell ref="E5:F5"/>
    <mergeCell ref="F7:L11"/>
    <mergeCell ref="A12:A27"/>
    <mergeCell ref="L13:L16"/>
    <mergeCell ref="M13:M16"/>
    <mergeCell ref="M23:M26"/>
    <mergeCell ref="Q13:Q16"/>
    <mergeCell ref="L18:L21"/>
    <mergeCell ref="M18:M21"/>
    <mergeCell ref="Q18:Q21"/>
    <mergeCell ref="L23:L26"/>
    <mergeCell ref="Q23:Q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tabSelected="1" zoomScale="90" zoomScaleNormal="90" workbookViewId="0">
      <pane ySplit="8" topLeftCell="A17" activePane="bottomLeft" state="frozen"/>
      <selection pane="bottomLeft" activeCell="N22" sqref="N22"/>
    </sheetView>
  </sheetViews>
  <sheetFormatPr defaultRowHeight="15" x14ac:dyDescent="0.25"/>
  <cols>
    <col min="1" max="1" width="12.28515625" customWidth="1"/>
    <col min="5" max="5" width="17.28515625" customWidth="1"/>
    <col min="6" max="6" width="17" customWidth="1"/>
    <col min="7" max="7" width="8.5703125" customWidth="1"/>
    <col min="8" max="8" width="9" bestFit="1" customWidth="1"/>
    <col min="9" max="9" width="22.28515625" customWidth="1"/>
    <col min="10" max="10" width="21" customWidth="1"/>
    <col min="11" max="11" width="14.7109375" customWidth="1"/>
    <col min="12" max="12" width="12.85546875" customWidth="1"/>
    <col min="13" max="13" width="11.7109375" bestFit="1" customWidth="1"/>
    <col min="14" max="14" width="18.7109375" customWidth="1"/>
    <col min="15" max="15" width="12.85546875" bestFit="1" customWidth="1"/>
    <col min="17" max="17" width="25.5703125" customWidth="1"/>
    <col min="18" max="19" width="14.7109375" bestFit="1" customWidth="1"/>
    <col min="20" max="20" width="11.28515625" bestFit="1" customWidth="1"/>
    <col min="21" max="22" width="11.5703125" bestFit="1" customWidth="1"/>
    <col min="23" max="23" width="11.42578125" bestFit="1" customWidth="1"/>
    <col min="24" max="24" width="10.28515625" bestFit="1" customWidth="1"/>
    <col min="25" max="25" width="0" hidden="1" customWidth="1"/>
  </cols>
  <sheetData>
    <row r="1" spans="1:25" x14ac:dyDescent="0.25">
      <c r="A1" s="4" t="s">
        <v>11</v>
      </c>
      <c r="B1" s="5"/>
      <c r="C1" s="10"/>
      <c r="D1" s="10"/>
      <c r="E1" s="11"/>
      <c r="F1" s="2"/>
      <c r="G1" s="2"/>
      <c r="H1" s="2"/>
      <c r="I1" s="2"/>
      <c r="J1" s="12"/>
      <c r="K1" s="12"/>
      <c r="L1" s="88">
        <v>0</v>
      </c>
      <c r="M1" s="23"/>
      <c r="N1" s="12"/>
      <c r="O1" s="13"/>
      <c r="P1" s="91"/>
    </row>
    <row r="2" spans="1:25" x14ac:dyDescent="0.25">
      <c r="A2" s="9">
        <v>0.5</v>
      </c>
      <c r="B2" s="6" t="s">
        <v>12</v>
      </c>
      <c r="C2" s="14"/>
      <c r="D2" s="14"/>
      <c r="E2" s="15"/>
      <c r="F2" s="2"/>
      <c r="G2" s="88">
        <f>A2-$L$1</f>
        <v>0.5</v>
      </c>
      <c r="H2" s="88"/>
      <c r="I2" s="2" t="s">
        <v>20</v>
      </c>
      <c r="J2" s="2"/>
      <c r="K2" s="2"/>
      <c r="L2" s="88">
        <v>0.99930555555555556</v>
      </c>
      <c r="M2" s="150"/>
      <c r="N2" s="2"/>
      <c r="O2" s="13"/>
      <c r="P2" s="91"/>
      <c r="V2" s="130"/>
    </row>
    <row r="3" spans="1:25" ht="15.75" thickBot="1" x14ac:dyDescent="0.3">
      <c r="A3" s="100">
        <v>0.79166666666666663</v>
      </c>
      <c r="B3" s="7" t="s">
        <v>13</v>
      </c>
      <c r="C3" s="16"/>
      <c r="D3" s="16"/>
      <c r="E3" s="17"/>
      <c r="F3" s="2"/>
      <c r="G3" s="88">
        <f>L2-A3+L3</f>
        <v>0.20833333333333337</v>
      </c>
      <c r="H3" s="88"/>
      <c r="I3" s="2" t="s">
        <v>21</v>
      </c>
      <c r="J3" s="2"/>
      <c r="K3" s="2"/>
      <c r="L3" s="88">
        <v>6.9444444444444447E-4</v>
      </c>
      <c r="M3" s="2"/>
      <c r="N3" s="2"/>
      <c r="O3" s="13"/>
      <c r="P3" s="91"/>
    </row>
    <row r="4" spans="1:25" ht="15.75" thickBot="1" x14ac:dyDescent="0.3">
      <c r="A4" s="100">
        <v>0.29166666666666669</v>
      </c>
      <c r="B4" s="7" t="s">
        <v>60</v>
      </c>
      <c r="C4" s="16"/>
      <c r="D4" s="16"/>
      <c r="E4" s="16"/>
      <c r="F4" s="2"/>
      <c r="G4" s="88"/>
      <c r="H4" s="88"/>
      <c r="I4" s="88"/>
      <c r="J4" s="2"/>
      <c r="K4" s="2"/>
      <c r="L4" s="88"/>
      <c r="M4" s="2"/>
      <c r="N4" s="2"/>
      <c r="O4" s="13"/>
      <c r="P4" s="91"/>
    </row>
    <row r="5" spans="1:25" ht="15.75" thickBot="1" x14ac:dyDescent="0.3">
      <c r="A5" s="100">
        <v>0.70833333333333337</v>
      </c>
      <c r="B5" s="6" t="s">
        <v>67</v>
      </c>
      <c r="C5" s="14"/>
      <c r="D5" s="14"/>
      <c r="E5" s="16"/>
      <c r="F5" s="2"/>
      <c r="G5" s="88"/>
      <c r="H5" s="88"/>
      <c r="I5" s="88"/>
      <c r="J5" s="2"/>
      <c r="K5" s="2"/>
      <c r="L5" s="88"/>
      <c r="M5" s="2"/>
      <c r="N5" s="2"/>
      <c r="O5" s="13"/>
      <c r="P5" s="91"/>
    </row>
    <row r="6" spans="1:25" ht="15.75" thickBot="1" x14ac:dyDescent="0.3">
      <c r="A6" s="157" t="s">
        <v>63</v>
      </c>
      <c r="B6" s="6" t="s">
        <v>61</v>
      </c>
      <c r="C6" s="14"/>
      <c r="D6" s="14"/>
      <c r="E6" s="16"/>
      <c r="F6" s="2"/>
      <c r="G6" s="88"/>
      <c r="H6" s="88"/>
      <c r="I6" s="88"/>
      <c r="J6" s="2"/>
      <c r="K6" s="2"/>
      <c r="L6" s="88"/>
      <c r="M6" s="2"/>
      <c r="N6" s="2"/>
      <c r="O6" s="13"/>
      <c r="P6" s="91"/>
    </row>
    <row r="7" spans="1:25" ht="60.75" thickBot="1" x14ac:dyDescent="0.3">
      <c r="A7" s="154"/>
      <c r="B7" s="154"/>
      <c r="C7" s="154"/>
      <c r="D7" s="154"/>
      <c r="E7" s="73" t="s">
        <v>0</v>
      </c>
      <c r="F7" s="73" t="s">
        <v>1</v>
      </c>
      <c r="G7" s="74"/>
      <c r="H7" s="74"/>
      <c r="I7" s="74"/>
      <c r="J7" s="98" t="s">
        <v>32</v>
      </c>
      <c r="K7" s="99" t="s">
        <v>33</v>
      </c>
      <c r="L7" s="75" t="s">
        <v>7</v>
      </c>
      <c r="M7" s="76" t="s">
        <v>8</v>
      </c>
      <c r="N7" s="77" t="s">
        <v>70</v>
      </c>
      <c r="O7" s="90" t="s">
        <v>22</v>
      </c>
      <c r="P7" s="92" t="s">
        <v>4</v>
      </c>
    </row>
    <row r="8" spans="1:25" ht="15.75" thickBot="1" x14ac:dyDescent="0.3">
      <c r="A8" s="151"/>
      <c r="B8" s="152"/>
      <c r="C8" s="153" t="s">
        <v>6</v>
      </c>
      <c r="D8" s="152" t="s">
        <v>5</v>
      </c>
      <c r="E8" s="171" t="s">
        <v>14</v>
      </c>
      <c r="F8" s="171"/>
      <c r="G8" s="68" t="s">
        <v>17</v>
      </c>
      <c r="H8" s="148"/>
      <c r="I8" s="148"/>
    </row>
    <row r="10" spans="1:25" ht="15.75" thickBot="1" x14ac:dyDescent="0.3"/>
    <row r="11" spans="1:25" x14ac:dyDescent="0.25">
      <c r="G11" s="172" t="s">
        <v>50</v>
      </c>
      <c r="H11" s="173"/>
      <c r="I11" s="173"/>
      <c r="J11" s="173"/>
      <c r="K11" s="173"/>
      <c r="L11" s="173"/>
      <c r="M11" s="174"/>
    </row>
    <row r="12" spans="1:25" x14ac:dyDescent="0.25">
      <c r="G12" s="175"/>
      <c r="H12" s="176"/>
      <c r="I12" s="176"/>
      <c r="J12" s="176"/>
      <c r="K12" s="176"/>
      <c r="L12" s="176"/>
      <c r="M12" s="177"/>
    </row>
    <row r="13" spans="1:25" x14ac:dyDescent="0.25">
      <c r="G13" s="175"/>
      <c r="H13" s="176"/>
      <c r="I13" s="176"/>
      <c r="J13" s="176"/>
      <c r="K13" s="176"/>
      <c r="L13" s="176"/>
      <c r="M13" s="177"/>
    </row>
    <row r="14" spans="1:25" x14ac:dyDescent="0.25">
      <c r="G14" s="175"/>
      <c r="H14" s="176"/>
      <c r="I14" s="176"/>
      <c r="J14" s="176"/>
      <c r="K14" s="176"/>
      <c r="L14" s="176"/>
      <c r="M14" s="177"/>
    </row>
    <row r="15" spans="1:25" x14ac:dyDescent="0.25">
      <c r="G15" s="175"/>
      <c r="H15" s="176"/>
      <c r="I15" s="176"/>
      <c r="J15" s="176"/>
      <c r="K15" s="176"/>
      <c r="L15" s="176"/>
      <c r="M15" s="177"/>
    </row>
    <row r="16" spans="1:25" s="133" customFormat="1" ht="100.15" customHeight="1" x14ac:dyDescent="0.25">
      <c r="G16" s="134"/>
      <c r="H16" s="134" t="s">
        <v>58</v>
      </c>
      <c r="I16" s="134" t="s">
        <v>59</v>
      </c>
      <c r="Q16" s="155" t="s">
        <v>54</v>
      </c>
      <c r="R16" s="135"/>
      <c r="S16" s="135" t="s">
        <v>53</v>
      </c>
      <c r="T16" s="135" t="s">
        <v>55</v>
      </c>
      <c r="U16" s="136" t="s">
        <v>51</v>
      </c>
      <c r="V16" s="136" t="s">
        <v>52</v>
      </c>
      <c r="W16" s="136" t="s">
        <v>56</v>
      </c>
      <c r="X16" s="136" t="s">
        <v>57</v>
      </c>
      <c r="Y16" s="135"/>
    </row>
    <row r="17" spans="1:24" s="133" customFormat="1" x14ac:dyDescent="0.25">
      <c r="A17" s="189" t="s">
        <v>64</v>
      </c>
      <c r="B17" s="190"/>
      <c r="C17" s="191"/>
      <c r="D17" s="138">
        <f>G2</f>
        <v>0.5</v>
      </c>
      <c r="E17" s="137">
        <v>42975.645833333336</v>
      </c>
      <c r="F17" s="137">
        <v>42975.6875</v>
      </c>
      <c r="G17" s="138">
        <f>$G$3</f>
        <v>0.20833333333333337</v>
      </c>
      <c r="H17" s="149">
        <f t="shared" ref="H17:I19" si="0">MOD(E17,1)</f>
        <v>0.64583333333575865</v>
      </c>
      <c r="I17" s="149">
        <f t="shared" si="0"/>
        <v>0.6875</v>
      </c>
      <c r="J17" s="143">
        <f>IF(($A$3-H17)+(I17-$A$2)&gt;$A$4,((Q17-2)*$A$4)+(($A$3-H17)+(I17-$A$2)),($A$3-H17)+(I17-$A$2))</f>
        <v>4.1666666664241292E-2</v>
      </c>
      <c r="K17" s="143">
        <f t="shared" ref="K17:K19" si="1">IF(U17&lt;&gt;V17,(D17)+((Q17-2)*$A$5)+(IF(I17&gt;$A$3,I17-$A$3,0))+(G17)+(T17),0)</f>
        <v>0</v>
      </c>
      <c r="L17" s="146">
        <f t="shared" ref="L17:M19" si="2">J17</f>
        <v>4.1666666664241292E-2</v>
      </c>
      <c r="M17" s="145">
        <f t="shared" si="2"/>
        <v>0</v>
      </c>
      <c r="N17" s="147" t="str">
        <f>IF(M17&lt;&gt;0,(L17/M17)*100,"100%")</f>
        <v>100%</v>
      </c>
      <c r="O17" s="144">
        <f>F17-E17</f>
        <v>4.1666666664241347E-2</v>
      </c>
      <c r="P17" s="142">
        <f>F17-E17</f>
        <v>4.1666666664241347E-2</v>
      </c>
      <c r="Q17" s="141">
        <f>(NETWORKDAYS.INTL(E17,F17,"0000011",Plan2!A2))</f>
        <v>1</v>
      </c>
      <c r="R17" s="145">
        <f>Q17</f>
        <v>1</v>
      </c>
      <c r="S17" s="139">
        <f t="shared" ref="S17:S20" si="3">((_xlfn.DAYS(V17,U17)+1)-Q17)</f>
        <v>0</v>
      </c>
      <c r="T17" s="144">
        <f>S17</f>
        <v>0</v>
      </c>
      <c r="U17" s="140">
        <f t="shared" ref="U17:V19" si="4">DATE(YEAR(E17),MONTH(E17),DAY(E17))</f>
        <v>42975</v>
      </c>
      <c r="V17" s="140">
        <f t="shared" si="4"/>
        <v>42975</v>
      </c>
      <c r="W17" s="140"/>
      <c r="X17" s="140"/>
    </row>
    <row r="18" spans="1:24" x14ac:dyDescent="0.25">
      <c r="A18" s="189" t="s">
        <v>65</v>
      </c>
      <c r="B18" s="190"/>
      <c r="C18" s="191"/>
      <c r="D18" s="138">
        <v>0.5</v>
      </c>
      <c r="E18" s="137">
        <v>42975.583333333336</v>
      </c>
      <c r="F18" s="137">
        <v>42977.833333333336</v>
      </c>
      <c r="G18" s="138">
        <f>$G$3</f>
        <v>0.20833333333333337</v>
      </c>
      <c r="H18" s="149">
        <f t="shared" si="0"/>
        <v>0.58333333333575865</v>
      </c>
      <c r="I18" s="149">
        <f t="shared" si="0"/>
        <v>0.83333333333575865</v>
      </c>
      <c r="J18" s="143">
        <f>IF(($A$3-H18)+(I18-$A$2)&gt;$A$4,((Q18-2)*$A$4)+(($A$3-H18)+(I18-$A$2)),($A$3-H18)+(I18-$A$2))</f>
        <v>0.83333333333333326</v>
      </c>
      <c r="K18" s="143">
        <f t="shared" si="1"/>
        <v>1.4583333333357591</v>
      </c>
      <c r="L18" s="146">
        <f t="shared" si="2"/>
        <v>0.83333333333333326</v>
      </c>
      <c r="M18" s="145">
        <f t="shared" si="2"/>
        <v>1.4583333333357591</v>
      </c>
      <c r="N18" s="193">
        <f>(L18/M18)</f>
        <v>0.57142857142762082</v>
      </c>
      <c r="O18" s="144">
        <f>F18-E18</f>
        <v>2.25</v>
      </c>
      <c r="P18" s="142">
        <f>F18-E18</f>
        <v>2.25</v>
      </c>
      <c r="Q18" s="141">
        <f>(NETWORKDAYS.INTL(E18,F18,"0000011",Plan2!A3))</f>
        <v>3</v>
      </c>
      <c r="R18" s="145">
        <f>Q18</f>
        <v>3</v>
      </c>
      <c r="S18" s="139">
        <f t="shared" si="3"/>
        <v>0</v>
      </c>
      <c r="T18" s="144">
        <f>S18</f>
        <v>0</v>
      </c>
      <c r="U18" s="140">
        <f t="shared" si="4"/>
        <v>42975</v>
      </c>
      <c r="V18" s="140">
        <f t="shared" si="4"/>
        <v>42977</v>
      </c>
      <c r="W18" s="132"/>
    </row>
    <row r="19" spans="1:24" x14ac:dyDescent="0.25">
      <c r="A19" s="189" t="s">
        <v>66</v>
      </c>
      <c r="B19" s="190"/>
      <c r="C19" s="191"/>
      <c r="D19" s="158">
        <v>0.5</v>
      </c>
      <c r="E19" s="128">
        <v>42975.416666666664</v>
      </c>
      <c r="F19" s="137">
        <v>42978.625</v>
      </c>
      <c r="G19" s="138">
        <f>$G$3</f>
        <v>0.20833333333333337</v>
      </c>
      <c r="H19" s="149">
        <f t="shared" si="0"/>
        <v>0.41666666666424135</v>
      </c>
      <c r="I19" s="149">
        <f t="shared" si="0"/>
        <v>0.625</v>
      </c>
      <c r="J19" s="143">
        <f>IF(($A$3-H19)+(I19-$A$2)&gt;$A$4,((Q19-2)*$A$4)+(($A$3-H19)+(I19-$A$2)),($A$3-H19)+(I19-$A$2))</f>
        <v>1.0833333333357587</v>
      </c>
      <c r="K19" s="143">
        <f t="shared" si="1"/>
        <v>2.125</v>
      </c>
      <c r="L19" s="146">
        <f t="shared" si="2"/>
        <v>1.0833333333357587</v>
      </c>
      <c r="M19" s="145">
        <f t="shared" si="2"/>
        <v>2.125</v>
      </c>
      <c r="N19" s="193">
        <f t="shared" ref="N19:N21" si="5">(L19/M19)</f>
        <v>0.50980392156976873</v>
      </c>
      <c r="O19" s="144">
        <f>F19-E19</f>
        <v>3.2083333333357587</v>
      </c>
      <c r="P19" s="142">
        <f>F19-E19</f>
        <v>3.2083333333357587</v>
      </c>
      <c r="Q19" s="141">
        <f>(NETWORKDAYS.INTL(E19,F19,"0000011",Plan2!A4))</f>
        <v>4</v>
      </c>
      <c r="R19" s="145">
        <f>Q19</f>
        <v>4</v>
      </c>
      <c r="S19" s="139">
        <f t="shared" si="3"/>
        <v>0</v>
      </c>
      <c r="T19" s="144">
        <f>S19</f>
        <v>0</v>
      </c>
      <c r="U19" s="140">
        <f t="shared" si="4"/>
        <v>42975</v>
      </c>
      <c r="V19" s="140">
        <f t="shared" si="4"/>
        <v>42978</v>
      </c>
    </row>
    <row r="20" spans="1:24" x14ac:dyDescent="0.25">
      <c r="A20" s="189" t="s">
        <v>68</v>
      </c>
      <c r="B20" s="190"/>
      <c r="C20" s="191"/>
      <c r="D20" s="158">
        <v>0.5</v>
      </c>
      <c r="E20" s="128">
        <v>42982.645833333336</v>
      </c>
      <c r="F20" s="128">
        <v>42985.666666666664</v>
      </c>
      <c r="G20" s="158">
        <v>0.20833333333333334</v>
      </c>
      <c r="H20" s="149">
        <f t="shared" ref="H20:H21" si="6">MOD(E20,1)</f>
        <v>0.64583333333575865</v>
      </c>
      <c r="I20" s="149">
        <f t="shared" ref="I20:I21" si="7">MOD(F20,1)</f>
        <v>0.66666666666424135</v>
      </c>
      <c r="J20" s="143">
        <f>IF(($A$3-H20)+(I20-$A$2)&gt;$A$4,((Q20-2)*$A$4)+(($A$3-H20)+(I20-$A$2)),($A$3-H20)+(I20-$A$2))</f>
        <v>0.60416666666181595</v>
      </c>
      <c r="K20" s="143">
        <f>IF(U20&lt;&gt;V20,(D20)+((Q20-2)*$A$5)+(IF(I20&gt;$A$3,I20-$A$3,0))+(G20)+(T20),0)</f>
        <v>2.416666666666667</v>
      </c>
      <c r="L20" s="146">
        <f t="shared" ref="L20" si="8">J20</f>
        <v>0.60416666666181595</v>
      </c>
      <c r="M20" s="145">
        <f t="shared" ref="M20" si="9">K20</f>
        <v>2.416666666666667</v>
      </c>
      <c r="N20" s="193">
        <f t="shared" si="5"/>
        <v>0.24999999999799277</v>
      </c>
      <c r="O20" s="144">
        <f>F20-E20</f>
        <v>3.0208333333284827</v>
      </c>
      <c r="P20" s="142">
        <f>F20-E20</f>
        <v>3.0208333333284827</v>
      </c>
      <c r="Q20" s="141">
        <f>(NETWORKDAYS.INTL(E20,F20,"0000011",Plan2!A2))</f>
        <v>3</v>
      </c>
      <c r="R20" s="145">
        <f>Q20</f>
        <v>3</v>
      </c>
      <c r="S20" s="139">
        <f>((_xlfn.DAYS(V20,U20)+1)-Q20)</f>
        <v>1</v>
      </c>
      <c r="T20" s="144">
        <f>S20</f>
        <v>1</v>
      </c>
      <c r="U20" s="140">
        <f t="shared" ref="U20:U21" si="10">DATE(YEAR(E20),MONTH(E20),DAY(E20))</f>
        <v>42982</v>
      </c>
      <c r="V20" s="140">
        <f t="shared" ref="V20:V21" si="11">DATE(YEAR(F20),MONTH(F20),DAY(F20))</f>
        <v>42985</v>
      </c>
    </row>
    <row r="21" spans="1:24" x14ac:dyDescent="0.25">
      <c r="A21" s="189" t="s">
        <v>69</v>
      </c>
      <c r="B21" s="190"/>
      <c r="C21" s="191"/>
      <c r="D21" s="158">
        <v>0.5</v>
      </c>
      <c r="E21" s="128">
        <v>42986.666666666664</v>
      </c>
      <c r="F21" s="128">
        <v>42989.583333333336</v>
      </c>
      <c r="G21" s="158">
        <v>0.20833333333333334</v>
      </c>
      <c r="H21" s="192">
        <f t="shared" si="6"/>
        <v>0.66666666666424135</v>
      </c>
      <c r="I21" s="192">
        <f t="shared" si="7"/>
        <v>0.58333333333575865</v>
      </c>
      <c r="J21" s="143">
        <f>IF(($A$3-H21)+(I21-$A$2)&gt;$A$4,((Q21-2)*$A$4)+(($A$3-H21)+(I21-$A$2)),($A$3-H21)+(I21-$A$2))</f>
        <v>0.20833333333818393</v>
      </c>
      <c r="K21" s="143">
        <f>IF(U21&lt;&gt;V21,(D21)+((Q21-2)*$A$5)+(IF(I21&gt;$A$3,I21-$A$3,0))+(G21)+(T21),0)</f>
        <v>2.7083333333333335</v>
      </c>
      <c r="L21" s="146">
        <f t="shared" ref="L21" si="12">J21</f>
        <v>0.20833333333818393</v>
      </c>
      <c r="M21" s="145">
        <f t="shared" ref="M21" si="13">K21</f>
        <v>2.7083333333333335</v>
      </c>
      <c r="N21" s="193">
        <f t="shared" si="5"/>
        <v>7.6923076924867911E-2</v>
      </c>
      <c r="O21" s="144">
        <f>F21-E21</f>
        <v>2.9166666666715173</v>
      </c>
      <c r="P21" s="142">
        <f>F21-E21</f>
        <v>2.9166666666715173</v>
      </c>
      <c r="Q21" s="141">
        <f>(NETWORKDAYS.INTL(E21,F21,"0000011",Plan2!A3))</f>
        <v>2</v>
      </c>
      <c r="R21" s="145">
        <f>Q21</f>
        <v>2</v>
      </c>
      <c r="S21" s="139">
        <f>((_xlfn.DAYS(V21,U21)+1)-Q21)</f>
        <v>2</v>
      </c>
      <c r="T21" s="144">
        <f>S21</f>
        <v>2</v>
      </c>
      <c r="U21" s="140">
        <f t="shared" ref="U21" si="14">DATE(YEAR(E21),MONTH(E21),DAY(E21))</f>
        <v>42986</v>
      </c>
      <c r="V21" s="140">
        <f t="shared" ref="V21" si="15">DATE(YEAR(F21),MONTH(F21),DAY(F21))</f>
        <v>42989</v>
      </c>
    </row>
  </sheetData>
  <mergeCells count="7">
    <mergeCell ref="A20:C20"/>
    <mergeCell ref="A21:C21"/>
    <mergeCell ref="G11:M15"/>
    <mergeCell ref="E8:F8"/>
    <mergeCell ref="A17:C17"/>
    <mergeCell ref="A18:C18"/>
    <mergeCell ref="A19:C19"/>
  </mergeCells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0.7109375" bestFit="1" customWidth="1"/>
  </cols>
  <sheetData>
    <row r="1" spans="1:1" x14ac:dyDescent="0.25">
      <c r="A1" t="s">
        <v>62</v>
      </c>
    </row>
    <row r="2" spans="1:1" x14ac:dyDescent="0.25">
      <c r="A2" s="130">
        <v>42983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PREMISSAS</vt:lpstr>
      <vt:lpstr>CENARIOS A - D1-D1</vt:lpstr>
      <vt:lpstr>CENARIOS B - D1-D2</vt:lpstr>
      <vt:lpstr>CENARIOS C - D1-D3</vt:lpstr>
      <vt:lpstr>CENARIOS D - D1-D4</vt:lpstr>
      <vt:lpstr>CENARIOS E - D1-D4 FERIADO</vt:lpstr>
      <vt:lpstr>CENARIOS F - D1-D4 FDS</vt:lpstr>
      <vt:lpstr>CALCULO CT_LT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Ruhan Pablo Acosta Sanabria</cp:lastModifiedBy>
  <dcterms:created xsi:type="dcterms:W3CDTF">2017-08-24T22:42:05Z</dcterms:created>
  <dcterms:modified xsi:type="dcterms:W3CDTF">2017-09-07T17:59:11Z</dcterms:modified>
</cp:coreProperties>
</file>