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52511"/>
</workbook>
</file>

<file path=xl/calcChain.xml><?xml version="1.0" encoding="utf-8"?>
<calcChain xmlns="http://schemas.openxmlformats.org/spreadsheetml/2006/main">
  <c r="H13" i="1" l="1"/>
  <c r="H14" i="1" l="1"/>
  <c r="G7" i="4" l="1"/>
  <c r="D7" i="4"/>
  <c r="G6" i="4"/>
  <c r="G5" i="4"/>
  <c r="G4" i="4"/>
  <c r="G3" i="4"/>
  <c r="G2" i="4"/>
  <c r="N58" i="1"/>
  <c r="H33" i="1"/>
  <c r="H32" i="1"/>
  <c r="H31" i="1"/>
  <c r="H3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E14" i="1"/>
  <c r="H12" i="1"/>
  <c r="H11" i="1"/>
  <c r="H10" i="1"/>
  <c r="H9" i="1"/>
  <c r="H8" i="1"/>
  <c r="H7" i="1"/>
  <c r="H6" i="1"/>
  <c r="H5" i="1"/>
  <c r="H4" i="1"/>
  <c r="G1" i="1"/>
  <c r="B6" i="2" l="1"/>
  <c r="B5" i="2"/>
  <c r="K4" i="1"/>
  <c r="M4" i="1" s="1"/>
  <c r="B4" i="2"/>
</calcChain>
</file>

<file path=xl/comments1.xml><?xml version="1.0" encoding="utf-8"?>
<comments xmlns="http://schemas.openxmlformats.org/spreadsheetml/2006/main">
  <authors>
    <author>Autor</author>
  </authors>
  <commentList>
    <comment ref="F16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<sst xmlns="http://schemas.openxmlformats.org/spreadsheetml/2006/main" count="360" uniqueCount="196">
  <si>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</si>
  <si>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</si>
  <si>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</si>
  <si>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</si>
  <si>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</si>
  <si>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</si>
  <si>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</si>
  <si>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</si>
  <si>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</si>
  <si>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</si>
  <si>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</si>
  <si>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</si>
  <si>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</si>
  <si>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</si>
  <si>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</si>
  <si>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</si>
  <si>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</si>
  <si>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</si>
  <si>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</si>
  <si>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</si>
  <si>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</si>
  <si>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</si>
  <si>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</si>
  <si>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</si>
  <si>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</si>
  <si>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</si>
  <si>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</si>
  <si>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</si>
  <si>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</si>
  <si>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</si>
  <si>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</si>
  <si>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</si>
  <si>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</si>
  <si>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</si>
  <si>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</si>
  <si>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</si>
  <si>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</si>
  <si>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</si>
  <si>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</si>
  <si>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</si>
  <si>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</si>
  <si>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</si>
  <si>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</si>
  <si>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</si>
  <si>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</si>
  <si>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</si>
  <si>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</si>
  <si>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</si>
  <si>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</si>
  <si>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</si>
  <si>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</si>
  <si>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</si>
  <si>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</si>
  <si>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</si>
  <si>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</si>
  <si>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</si>
  <si>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</si>
  <si>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</si>
  <si>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</si>
  <si>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</si>
  <si>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</si>
  <si>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</si>
  <si>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</si>
  <si>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</si>
  <si>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</si>
  <si>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</si>
  <si>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</si>
  <si>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</si>
  <si>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</si>
  <si>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</si>
  <si>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</si>
  <si>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</si>
  <si>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</si>
  <si>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</si>
  <si>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</si>
  <si>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</si>
  <si>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</si>
  <si>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</si>
  <si>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</si>
  <si>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</si>
  <si>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</si>
  <si>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</si>
  <si>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</si>
  <si>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</si>
  <si>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</si>
  <si>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</si>
  <si>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</si>
  <si>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</si>
  <si>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</si>
  <si>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</si>
  <si>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</si>
  <si>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</si>
  <si>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</si>
  <si>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</si>
  <si>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</si>
  <si>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</si>
  <si>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</si>
  <si>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</si>
  <si>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</si>
  <si>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</si>
  <si>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</si>
  <si>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</si>
  <si>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</si>
  <si>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</si>
  <si>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</si>
  <si>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</si>
  <si>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</si>
  <si>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</si>
  <si>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</si>
  <si>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</si>
  <si>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</si>
  <si>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</si>
  <si>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</si>
  <si>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</si>
  <si>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</si>
  <si>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</si>
  <si>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</si>
  <si>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</si>
  <si>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</si>
  <si>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</si>
  <si>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</si>
  <si>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</si>
  <si>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</si>
  <si>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</si>
  <si>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</si>
  <si>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</si>
  <si>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</si>
  <si>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</si>
  <si>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</si>
  <si>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</si>
  <si>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</si>
  <si>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</si>
  <si>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</si>
  <si>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</si>
  <si>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</si>
  <si>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</si>
  <si>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</si>
  <si>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</si>
  <si>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</si>
  <si>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</si>
  <si>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</si>
  <si>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</si>
  <si>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</si>
  <si>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</si>
  <si>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</si>
  <si>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</si>
  <si>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</si>
  <si>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</si>
  <si>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</si>
  <si>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</si>
  <si>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</si>
  <si>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</si>
  <si>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</si>
  <si>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</si>
  <si>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</si>
  <si>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</si>
  <si>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</si>
  <si>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</si>
  <si>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</si>
  <si>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</si>
  <si>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</si>
  <si>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</si>
  <si>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</si>
  <si>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</si>
  <si>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</si>
  <si>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</si>
  <si>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</si>
  <si>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</si>
  <si>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</si>
  <si>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</si>
  <si>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</si>
  <si>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</si>
  <si>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</si>
  <si>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</si>
  <si>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</si>
  <si>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</si>
  <si>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</si>
  <si>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</si>
  <si>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</si>
  <si>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</si>
  <si>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</si>
  <si>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MÉDIA SECRETARIA DE GESTÃO DE SERVIÇOS</t>
  </si>
  <si>
    <t>ÁREA</t>
  </si>
  <si>
    <t>Média para Coordenadoria de Segurança , Transporte e Apoio Administrativo</t>
  </si>
  <si>
    <t>Média Geral</t>
  </si>
  <si>
    <t>ÁREA RESPONSÁVEL</t>
  </si>
  <si>
    <t>Secretaria de Gestão de Serviços</t>
  </si>
  <si>
    <t>Coordenadoria de InfraEstrutura Predial</t>
  </si>
  <si>
    <t>Coordenadoria de Segurança , Transporte e Apoio Administrativo</t>
  </si>
  <si>
    <r>
      <t xml:space="preserve"> - Conferir todos os SOMATORIOS de DIAS de TODOS os Setores Relevantes. (Através da Planilha de Banco de Dados)
- Fazer um paralelo lado a lado mostrando os valores da planilha antiga e do calculo novo(Banco de dados) [DIAS EM DECIMAIS e tambem SOMATORIO DE HORAS]
</t>
    </r>
    <r>
      <rPr>
        <b/>
        <sz val="11"/>
        <color theme="1"/>
        <rFont val="Calibri"/>
        <family val="2"/>
        <scheme val="minor"/>
      </rPr>
      <t>PROBLEMAS:</t>
    </r>
    <r>
      <rPr>
        <sz val="11"/>
        <color theme="1"/>
        <rFont val="Calibri"/>
        <family val="2"/>
        <scheme val="minor"/>
      </rPr>
      <t xml:space="preserve">
- Setores relevantes Duplicados no BD - Descobrir o porque.
- Porque a média está com uma disparidade tao grande.
(Ex. 
CIP na xls antiga  = 14 dias
CIP na xls nova(BD)= 4,63
)</t>
    </r>
  </si>
  <si>
    <t>Ruhan, Ivis e André</t>
  </si>
  <si>
    <t>*Resolvido problemas de duplicados na planilha de Banco de Dados    
*Descoberta a razão da diferença nas médias( Motivo  Média por PAD e não por  total ocorrência)</t>
  </si>
  <si>
    <t xml:space="preserve">  Apresentação dos novos valores em horas para os PADs para o grupo;
-          Na apresentação alterar de secretaria para coordenadoria nos quadros que tem as medias divididas pela meta;
-          Foi decidido aplicar a meta de 15%;
-          Foi decidido que iremos usar o quadro da direita que utiliza os dias em forma fracionada;
-          Silmara precisa enviar mais PADs de sua coordenadoria;
-          Iva deve fazer o levantamento de valores para os PADs para sabermos o ganho financeiro da redução da media de dias;
-          Entrega do Define dia 30/03;</t>
  </si>
  <si>
    <t>Silmara, Eva, Alceu, Julian, Yuri, Pedro,Ivanilda, Flavio,Ruhan, Ivis, André</t>
  </si>
  <si>
    <t>Média de Coordenadoria de Segurança e Transportes e Apoio Administrativo</t>
  </si>
  <si>
    <t>Média para Coordenadoria de Infraestrutura Predial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</si>
</sst>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4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14" fontId="0" fillId="5" borderId="4" xfId="0" applyNumberFormat="1" applyFill="1" applyBorder="1" applyProtection="1">
      <protection locked="0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64" fontId="0" fillId="5" borderId="4" xfId="0" applyNumberFormat="1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40952"/>
        <c:axId val="113636640"/>
      </c:barChart>
      <c:catAx>
        <c:axId val="11364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13636640"/>
        <c:crosses val="autoZero"/>
        <c:auto val="1"/>
        <c:lblAlgn val="ctr"/>
        <c:lblOffset val="100"/>
        <c:noMultiLvlLbl val="0"/>
      </c:catAx>
      <c:valAx>
        <c:axId val="113636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364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170</c:v>
                </c:pt>
                <c:pt idx="1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13640560"/>
        <c:axId val="113642128"/>
      </c:barChart>
      <c:catAx>
        <c:axId val="11364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3642128"/>
        <c:crosses val="autoZero"/>
        <c:auto val="1"/>
        <c:lblAlgn val="ctr"/>
        <c:lblOffset val="100"/>
        <c:noMultiLvlLbl val="0"/>
      </c:catAx>
      <c:valAx>
        <c:axId val="11364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64056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FORMA DE CONTRATACAO</a:t>
            </a:r>
            <a:endParaRPr lang="en-US"/>
          </a:p>
        </c:rich>
      </c:tx>
      <c:layout>
        <c:manualLayout>
          <c:xMode val="edge"/>
          <c:yMode val="edge"/>
          <c:x val="0.15841387831917336"/>
          <c:y val="1.45113046776962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 formatCode="0.0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13636248"/>
        <c:axId val="113639776"/>
      </c:barChart>
      <c:catAx>
        <c:axId val="113636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3639776"/>
        <c:crosses val="autoZero"/>
        <c:auto val="1"/>
        <c:lblAlgn val="ctr"/>
        <c:lblOffset val="100"/>
        <c:noMultiLvlLbl val="0"/>
      </c:catAx>
      <c:valAx>
        <c:axId val="113639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63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470647</xdr:colOff>
      <xdr:row>1</xdr:row>
      <xdr:rowOff>62752</xdr:rowOff>
    </xdr:from>
    <xdr:to>
      <xdr:col>17</xdr:col>
      <xdr:colOff>324970</xdr:colOff>
      <xdr:row>16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470647</xdr:colOff>
      <xdr:row>17</xdr:row>
      <xdr:rowOff>44823</xdr:rowOff>
    </xdr:from>
    <xdr:to>
      <xdr:col>17</xdr:col>
      <xdr:colOff>324970</xdr:colOff>
      <xdr:row>35</xdr:row>
      <xdr:rowOff>116542</xdr:rowOff>
    </xdr:to>
    <xdr:graphicFrame macro="">
      <xdr:nvGraphicFramePr>
        <xdr:cNvPr id="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showGridLines="0" topLeftCell="A7" zoomScale="90" zoomScaleNormal="90" workbookViewId="0">
      <pane xSplit="1" topLeftCell="F1" activePane="topRight" state="frozen"/>
      <selection pane="topRight" activeCell="A22" sqref="A22"/>
    </sheetView>
  </sheetViews>
  <sheetFormatPr defaultColWidth="9.140625" defaultRowHeight="15" x14ac:dyDescent="0.25"/>
  <cols>
    <col min="1" max="1" width="18.28515625" style="99" customWidth="1"/>
    <col min="2" max="2" width="31" style="99" customWidth="1"/>
    <col min="3" max="3" width="29.85546875" style="99" customWidth="1"/>
    <col min="4" max="4" width="59.140625" style="99" customWidth="1"/>
    <col min="5" max="5" width="53.140625" style="99" customWidth="1"/>
    <col min="6" max="6" width="15" style="99" customWidth="1"/>
    <col min="7" max="7" width="15.140625" style="99" customWidth="1"/>
    <col min="8" max="8" width="25.42578125" style="99" bestFit="1" customWidth="1"/>
    <col min="9" max="9" width="14" style="99" customWidth="1"/>
    <col min="10" max="10" width="2.85546875" style="99" customWidth="1"/>
    <col min="11" max="11" width="15.5703125" style="99" bestFit="1" customWidth="1"/>
    <col min="12" max="12" width="16.140625" style="99" bestFit="1" customWidth="1"/>
    <col min="13" max="13" width="14.42578125" style="99" bestFit="1" customWidth="1"/>
    <col min="14" max="16384" width="9.140625" style="99"/>
  </cols>
  <sheetData>
    <row r="1" spans="1:13" ht="66" customHeight="1" x14ac:dyDescent="0.25">
      <c r="A1" s="133" t="s">
        <v>8</v>
      </c>
      <c r="B1" s="133"/>
      <c r="C1" s="133"/>
      <c r="D1" s="133"/>
      <c r="E1" s="95" t="s">
        <v>9</v>
      </c>
      <c r="F1" s="96" t="s">
        <v>10</v>
      </c>
      <c r="G1" s="97">
        <f ca="1">TODAY()</f>
        <v>42851</v>
      </c>
      <c r="H1" s="98" t="s">
        <v>11</v>
      </c>
    </row>
    <row r="2" spans="1:13" ht="8.25" customHeight="1" thickBot="1" x14ac:dyDescent="0.3"/>
    <row r="3" spans="1:13" ht="60" x14ac:dyDescent="0.25">
      <c r="A3" s="100" t="s">
        <v>63</v>
      </c>
      <c r="B3" s="100" t="s">
        <v>185</v>
      </c>
      <c r="C3" s="100" t="s">
        <v>112</v>
      </c>
      <c r="D3" s="101" t="s">
        <v>0</v>
      </c>
      <c r="E3" s="102" t="s">
        <v>1</v>
      </c>
      <c r="F3" s="102" t="s">
        <v>2</v>
      </c>
      <c r="G3" s="102" t="s">
        <v>3</v>
      </c>
      <c r="H3" s="103" t="s">
        <v>4</v>
      </c>
      <c r="K3" s="104" t="s">
        <v>5</v>
      </c>
      <c r="L3" s="105" t="s">
        <v>6</v>
      </c>
      <c r="M3" s="106" t="s">
        <v>7</v>
      </c>
    </row>
    <row r="4" spans="1:13" ht="90" x14ac:dyDescent="0.25">
      <c r="A4" s="107" t="s">
        <v>74</v>
      </c>
      <c r="B4" s="107" t="s">
        <v>188</v>
      </c>
      <c r="C4" s="107" t="s">
        <v>111</v>
      </c>
      <c r="D4" s="96" t="s">
        <v>78</v>
      </c>
      <c r="E4" s="98" t="s">
        <v>75</v>
      </c>
      <c r="F4" s="126">
        <v>42299</v>
      </c>
      <c r="G4" s="126">
        <v>42450</v>
      </c>
      <c r="H4" s="108">
        <f t="shared" ref="H4:H14" si="0">DAYS360(F4,G4)</f>
        <v>149</v>
      </c>
      <c r="I4" s="109"/>
      <c r="K4" s="110">
        <f>AVERAGE(H13,H34)</f>
        <v>171.35833333333335</v>
      </c>
      <c r="L4" s="111">
        <v>0.15</v>
      </c>
      <c r="M4" s="96">
        <f>K4-(K4*L4)</f>
        <v>145.65458333333333</v>
      </c>
    </row>
    <row r="5" spans="1:13" x14ac:dyDescent="0.25">
      <c r="A5" s="107" t="s">
        <v>126</v>
      </c>
      <c r="B5" s="107" t="s">
        <v>188</v>
      </c>
      <c r="C5" s="107" t="s">
        <v>127</v>
      </c>
      <c r="D5" s="96" t="s">
        <v>128</v>
      </c>
      <c r="E5" s="98" t="s">
        <v>130</v>
      </c>
      <c r="F5" s="126">
        <v>42118</v>
      </c>
      <c r="G5" s="126">
        <v>42221</v>
      </c>
      <c r="H5" s="108">
        <f t="shared" si="0"/>
        <v>101</v>
      </c>
      <c r="K5" s="112"/>
      <c r="L5" s="113"/>
      <c r="M5" s="114"/>
    </row>
    <row r="6" spans="1:13" x14ac:dyDescent="0.25">
      <c r="A6" s="107" t="s">
        <v>129</v>
      </c>
      <c r="B6" s="107" t="s">
        <v>188</v>
      </c>
      <c r="C6" s="107" t="s">
        <v>127</v>
      </c>
      <c r="D6" s="96" t="s">
        <v>128</v>
      </c>
      <c r="E6" s="98" t="s">
        <v>130</v>
      </c>
      <c r="F6" s="126">
        <v>42263</v>
      </c>
      <c r="G6" s="126">
        <v>42342</v>
      </c>
      <c r="H6" s="108">
        <f t="shared" si="0"/>
        <v>78</v>
      </c>
      <c r="K6" s="112"/>
      <c r="L6" s="113"/>
      <c r="M6" s="114"/>
    </row>
    <row r="7" spans="1:13" x14ac:dyDescent="0.25">
      <c r="A7" s="107" t="s">
        <v>131</v>
      </c>
      <c r="B7" s="107" t="s">
        <v>188</v>
      </c>
      <c r="C7" s="107" t="s">
        <v>127</v>
      </c>
      <c r="D7" s="96" t="s">
        <v>128</v>
      </c>
      <c r="E7" s="98" t="s">
        <v>130</v>
      </c>
      <c r="F7" s="126">
        <v>42633</v>
      </c>
      <c r="G7" s="126">
        <v>42695</v>
      </c>
      <c r="H7" s="108">
        <f t="shared" si="0"/>
        <v>61</v>
      </c>
      <c r="K7" s="112"/>
      <c r="L7" s="113"/>
      <c r="M7" s="114"/>
    </row>
    <row r="8" spans="1:13" x14ac:dyDescent="0.25">
      <c r="A8" s="107" t="s">
        <v>132</v>
      </c>
      <c r="B8" s="107" t="s">
        <v>188</v>
      </c>
      <c r="C8" s="107" t="s">
        <v>127</v>
      </c>
      <c r="D8" s="96" t="s">
        <v>128</v>
      </c>
      <c r="E8" s="98" t="s">
        <v>130</v>
      </c>
      <c r="F8" s="126">
        <v>42422</v>
      </c>
      <c r="G8" s="126">
        <v>42643</v>
      </c>
      <c r="H8" s="108">
        <f t="shared" si="0"/>
        <v>218</v>
      </c>
      <c r="K8" s="112"/>
      <c r="L8" s="113"/>
      <c r="M8" s="114"/>
    </row>
    <row r="9" spans="1:13" x14ac:dyDescent="0.25">
      <c r="A9" s="107" t="s">
        <v>133</v>
      </c>
      <c r="B9" s="107" t="s">
        <v>188</v>
      </c>
      <c r="C9" s="107" t="s">
        <v>127</v>
      </c>
      <c r="D9" s="96" t="s">
        <v>128</v>
      </c>
      <c r="E9" s="98" t="s">
        <v>130</v>
      </c>
      <c r="F9" s="126">
        <v>41955</v>
      </c>
      <c r="G9" s="126">
        <v>42179</v>
      </c>
      <c r="H9" s="108">
        <f t="shared" si="0"/>
        <v>222</v>
      </c>
      <c r="L9" s="115"/>
    </row>
    <row r="10" spans="1:13" x14ac:dyDescent="0.25">
      <c r="A10" s="107" t="s">
        <v>134</v>
      </c>
      <c r="B10" s="107" t="s">
        <v>188</v>
      </c>
      <c r="C10" s="107" t="s">
        <v>127</v>
      </c>
      <c r="D10" s="96" t="s">
        <v>128</v>
      </c>
      <c r="E10" s="98" t="s">
        <v>130</v>
      </c>
      <c r="F10" s="126">
        <v>41738</v>
      </c>
      <c r="G10" s="126">
        <v>41850</v>
      </c>
      <c r="H10" s="108">
        <f t="shared" si="0"/>
        <v>111</v>
      </c>
    </row>
    <row r="11" spans="1:13" x14ac:dyDescent="0.25">
      <c r="A11" s="107" t="s">
        <v>80</v>
      </c>
      <c r="B11" s="107" t="s">
        <v>188</v>
      </c>
      <c r="C11" s="107" t="s">
        <v>111</v>
      </c>
      <c r="D11" s="96" t="s">
        <v>77</v>
      </c>
      <c r="E11" s="96" t="s">
        <v>81</v>
      </c>
      <c r="F11" s="126">
        <v>41309</v>
      </c>
      <c r="G11" s="126">
        <v>41431</v>
      </c>
      <c r="H11" s="108">
        <f t="shared" si="0"/>
        <v>122</v>
      </c>
    </row>
    <row r="12" spans="1:13" ht="30" x14ac:dyDescent="0.25">
      <c r="A12" s="107" t="s">
        <v>82</v>
      </c>
      <c r="B12" s="107" t="s">
        <v>188</v>
      </c>
      <c r="C12" s="107" t="s">
        <v>111</v>
      </c>
      <c r="D12" s="96" t="s">
        <v>84</v>
      </c>
      <c r="E12" s="98" t="s">
        <v>83</v>
      </c>
      <c r="F12" s="126">
        <v>42209</v>
      </c>
      <c r="G12" s="126">
        <v>42683</v>
      </c>
      <c r="H12" s="108">
        <f t="shared" si="0"/>
        <v>465</v>
      </c>
    </row>
    <row r="13" spans="1:13" x14ac:dyDescent="0.25">
      <c r="A13" s="116"/>
      <c r="B13" s="107"/>
      <c r="C13" s="117"/>
      <c r="D13" s="135" t="s">
        <v>194</v>
      </c>
      <c r="E13" s="135"/>
      <c r="F13" s="135"/>
      <c r="G13" s="136"/>
      <c r="H13" s="108">
        <f>AVERAGE(H4:H12)</f>
        <v>169.66666666666666</v>
      </c>
    </row>
    <row r="14" spans="1:13" ht="30" x14ac:dyDescent="0.25">
      <c r="A14" s="107" t="s">
        <v>85</v>
      </c>
      <c r="B14" s="107" t="s">
        <v>186</v>
      </c>
      <c r="C14" s="107" t="s">
        <v>111</v>
      </c>
      <c r="D14" s="96" t="s">
        <v>86</v>
      </c>
      <c r="E14" s="98" t="str">
        <f>LOWER("CONTRATAÇÃO - SERVIÇO DE MANUTENÇÃO PREDIAL -   LIMPEZA DE VIDROS - CAPITAL/ INTERIOR")</f>
        <v>contratação - serviço de manutenção predial -   limpeza de vidros - capital/ interior</v>
      </c>
      <c r="F14" s="126">
        <v>42020</v>
      </c>
      <c r="G14" s="126">
        <v>42671</v>
      </c>
      <c r="H14" s="108">
        <f t="shared" si="0"/>
        <v>642</v>
      </c>
      <c r="K14" s="109"/>
    </row>
    <row r="15" spans="1:13" ht="30" x14ac:dyDescent="0.25">
      <c r="A15" s="107" t="s">
        <v>88</v>
      </c>
      <c r="B15" s="107" t="s">
        <v>186</v>
      </c>
      <c r="C15" s="107" t="s">
        <v>111</v>
      </c>
      <c r="D15" s="96" t="s">
        <v>86</v>
      </c>
      <c r="E15" s="98" t="s">
        <v>87</v>
      </c>
      <c r="F15" s="126">
        <v>42376</v>
      </c>
      <c r="G15" s="126">
        <v>42657</v>
      </c>
      <c r="H15" s="108">
        <f t="shared" ref="H15:H33" si="1">DAYS360(F15,G15)</f>
        <v>277</v>
      </c>
    </row>
    <row r="16" spans="1:13" ht="45" x14ac:dyDescent="0.25">
      <c r="A16" s="107" t="s">
        <v>89</v>
      </c>
      <c r="B16" s="107" t="s">
        <v>186</v>
      </c>
      <c r="C16" s="107" t="s">
        <v>111</v>
      </c>
      <c r="D16" s="96" t="s">
        <v>91</v>
      </c>
      <c r="E16" s="98" t="s">
        <v>90</v>
      </c>
      <c r="F16" s="126">
        <v>42520</v>
      </c>
      <c r="G16" s="126">
        <v>42661</v>
      </c>
      <c r="H16" s="108">
        <f t="shared" si="1"/>
        <v>138</v>
      </c>
    </row>
    <row r="17" spans="1:8" ht="30" x14ac:dyDescent="0.25">
      <c r="A17" s="107" t="s">
        <v>92</v>
      </c>
      <c r="B17" s="107" t="s">
        <v>186</v>
      </c>
      <c r="C17" s="107" t="s">
        <v>111</v>
      </c>
      <c r="D17" s="96" t="s">
        <v>84</v>
      </c>
      <c r="E17" s="98" t="s">
        <v>93</v>
      </c>
      <c r="F17" s="126">
        <v>41242</v>
      </c>
      <c r="G17" s="126">
        <v>41472</v>
      </c>
      <c r="H17" s="108">
        <f t="shared" si="1"/>
        <v>228</v>
      </c>
    </row>
    <row r="18" spans="1:8" ht="30" x14ac:dyDescent="0.25">
      <c r="A18" s="107" t="s">
        <v>94</v>
      </c>
      <c r="B18" s="107" t="s">
        <v>186</v>
      </c>
      <c r="C18" s="107" t="s">
        <v>111</v>
      </c>
      <c r="D18" s="96" t="s">
        <v>84</v>
      </c>
      <c r="E18" s="98" t="s">
        <v>95</v>
      </c>
      <c r="F18" s="126">
        <v>41697</v>
      </c>
      <c r="G18" s="126">
        <v>41932</v>
      </c>
      <c r="H18" s="108">
        <f t="shared" si="1"/>
        <v>233</v>
      </c>
    </row>
    <row r="19" spans="1:8" x14ac:dyDescent="0.25">
      <c r="A19" s="107" t="s">
        <v>96</v>
      </c>
      <c r="B19" s="107" t="s">
        <v>186</v>
      </c>
      <c r="C19" s="107" t="s">
        <v>111</v>
      </c>
      <c r="D19" s="96" t="s">
        <v>98</v>
      </c>
      <c r="E19" s="96" t="s">
        <v>97</v>
      </c>
      <c r="F19" s="126">
        <v>42272</v>
      </c>
      <c r="G19" s="126">
        <v>42678</v>
      </c>
      <c r="H19" s="108">
        <f t="shared" si="1"/>
        <v>399</v>
      </c>
    </row>
    <row r="20" spans="1:8" ht="30" x14ac:dyDescent="0.25">
      <c r="A20" s="107" t="s">
        <v>99</v>
      </c>
      <c r="B20" s="107" t="s">
        <v>186</v>
      </c>
      <c r="C20" s="107" t="s">
        <v>127</v>
      </c>
      <c r="D20" s="96" t="s">
        <v>77</v>
      </c>
      <c r="E20" s="98" t="s">
        <v>100</v>
      </c>
      <c r="F20" s="126">
        <v>42135</v>
      </c>
      <c r="G20" s="132">
        <v>42171</v>
      </c>
      <c r="H20" s="108">
        <f t="shared" si="1"/>
        <v>35</v>
      </c>
    </row>
    <row r="21" spans="1:8" ht="30" x14ac:dyDescent="0.25">
      <c r="A21" s="107" t="s">
        <v>101</v>
      </c>
      <c r="B21" s="107" t="s">
        <v>186</v>
      </c>
      <c r="C21" s="107" t="s">
        <v>111</v>
      </c>
      <c r="D21" s="96" t="s">
        <v>77</v>
      </c>
      <c r="E21" s="98" t="s">
        <v>102</v>
      </c>
      <c r="F21" s="126">
        <v>41540</v>
      </c>
      <c r="G21" s="126">
        <v>41634</v>
      </c>
      <c r="H21" s="108">
        <f t="shared" si="1"/>
        <v>93</v>
      </c>
    </row>
    <row r="22" spans="1:8" ht="30" x14ac:dyDescent="0.25">
      <c r="A22" s="107" t="s">
        <v>103</v>
      </c>
      <c r="B22" s="107" t="s">
        <v>186</v>
      </c>
      <c r="C22" s="107" t="s">
        <v>127</v>
      </c>
      <c r="D22" s="118" t="s">
        <v>77</v>
      </c>
      <c r="E22" s="98" t="s">
        <v>104</v>
      </c>
      <c r="F22" s="126">
        <v>41548</v>
      </c>
      <c r="G22" s="126">
        <v>41638</v>
      </c>
      <c r="H22" s="108">
        <f t="shared" si="1"/>
        <v>89</v>
      </c>
    </row>
    <row r="23" spans="1:8" x14ac:dyDescent="0.25">
      <c r="A23" s="107" t="s">
        <v>135</v>
      </c>
      <c r="B23" s="107" t="s">
        <v>186</v>
      </c>
      <c r="C23" s="107" t="s">
        <v>127</v>
      </c>
      <c r="D23" s="119" t="s">
        <v>77</v>
      </c>
      <c r="E23" s="120" t="s">
        <v>136</v>
      </c>
      <c r="F23" s="126">
        <v>42580</v>
      </c>
      <c r="G23" s="126">
        <v>42641</v>
      </c>
      <c r="H23" s="121">
        <f t="shared" si="1"/>
        <v>59</v>
      </c>
    </row>
    <row r="24" spans="1:8" ht="45" x14ac:dyDescent="0.25">
      <c r="A24" s="107" t="s">
        <v>137</v>
      </c>
      <c r="B24" s="107" t="s">
        <v>186</v>
      </c>
      <c r="C24" s="107" t="s">
        <v>127</v>
      </c>
      <c r="D24" s="120" t="s">
        <v>139</v>
      </c>
      <c r="E24" s="122" t="s">
        <v>138</v>
      </c>
      <c r="F24" s="126">
        <v>42610</v>
      </c>
      <c r="G24" s="126">
        <v>42704</v>
      </c>
      <c r="H24" s="121">
        <f t="shared" si="1"/>
        <v>92</v>
      </c>
    </row>
    <row r="25" spans="1:8" ht="60" x14ac:dyDescent="0.25">
      <c r="A25" s="107" t="s">
        <v>140</v>
      </c>
      <c r="B25" s="107" t="s">
        <v>186</v>
      </c>
      <c r="C25" s="107" t="s">
        <v>141</v>
      </c>
      <c r="D25" s="120" t="s">
        <v>142</v>
      </c>
      <c r="E25" s="122" t="s">
        <v>143</v>
      </c>
      <c r="F25" s="126">
        <v>42067</v>
      </c>
      <c r="G25" s="126">
        <v>42114</v>
      </c>
      <c r="H25" s="121">
        <f t="shared" si="1"/>
        <v>46</v>
      </c>
    </row>
    <row r="26" spans="1:8" ht="45" x14ac:dyDescent="0.25">
      <c r="A26" s="107" t="s">
        <v>144</v>
      </c>
      <c r="B26" s="107" t="s">
        <v>186</v>
      </c>
      <c r="C26" s="107" t="s">
        <v>141</v>
      </c>
      <c r="D26" s="120" t="s">
        <v>145</v>
      </c>
      <c r="E26" s="122" t="s">
        <v>146</v>
      </c>
      <c r="F26" s="126">
        <v>42409</v>
      </c>
      <c r="G26" s="126">
        <v>42641</v>
      </c>
      <c r="H26" s="121">
        <f t="shared" si="1"/>
        <v>229</v>
      </c>
    </row>
    <row r="27" spans="1:8" ht="60" x14ac:dyDescent="0.25">
      <c r="A27" s="107" t="s">
        <v>147</v>
      </c>
      <c r="B27" s="107" t="s">
        <v>186</v>
      </c>
      <c r="C27" s="107" t="s">
        <v>111</v>
      </c>
      <c r="D27" s="120" t="s">
        <v>148</v>
      </c>
      <c r="E27" s="122" t="s">
        <v>149</v>
      </c>
      <c r="F27" s="126">
        <v>41207</v>
      </c>
      <c r="G27" s="126">
        <v>41346</v>
      </c>
      <c r="H27" s="121">
        <f t="shared" si="1"/>
        <v>138</v>
      </c>
    </row>
    <row r="28" spans="1:8" ht="30" x14ac:dyDescent="0.25">
      <c r="A28" s="107" t="s">
        <v>152</v>
      </c>
      <c r="B28" s="107" t="s">
        <v>186</v>
      </c>
      <c r="C28" s="107" t="s">
        <v>141</v>
      </c>
      <c r="D28" s="120" t="s">
        <v>150</v>
      </c>
      <c r="E28" s="122" t="s">
        <v>151</v>
      </c>
      <c r="F28" s="126">
        <v>40926</v>
      </c>
      <c r="G28" s="126">
        <v>41015</v>
      </c>
      <c r="H28" s="121">
        <f t="shared" si="1"/>
        <v>88</v>
      </c>
    </row>
    <row r="29" spans="1:8" ht="60" x14ac:dyDescent="0.25">
      <c r="A29" s="123" t="s">
        <v>153</v>
      </c>
      <c r="B29" s="107" t="s">
        <v>186</v>
      </c>
      <c r="C29" s="107" t="s">
        <v>141</v>
      </c>
      <c r="D29" s="120" t="s">
        <v>142</v>
      </c>
      <c r="E29" s="122" t="s">
        <v>154</v>
      </c>
      <c r="F29" s="126">
        <v>41884</v>
      </c>
      <c r="G29" s="126">
        <v>41996</v>
      </c>
      <c r="H29" s="121">
        <f t="shared" si="1"/>
        <v>111</v>
      </c>
    </row>
    <row r="30" spans="1:8" ht="60" x14ac:dyDescent="0.25">
      <c r="A30" s="107" t="s">
        <v>155</v>
      </c>
      <c r="B30" s="107" t="s">
        <v>186</v>
      </c>
      <c r="C30" s="107" t="s">
        <v>141</v>
      </c>
      <c r="D30" s="122" t="s">
        <v>156</v>
      </c>
      <c r="E30" s="124" t="s">
        <v>157</v>
      </c>
      <c r="F30" s="126">
        <v>40944</v>
      </c>
      <c r="G30" s="126">
        <v>41103</v>
      </c>
      <c r="H30" s="121">
        <f t="shared" si="1"/>
        <v>158</v>
      </c>
    </row>
    <row r="31" spans="1:8" ht="30" x14ac:dyDescent="0.25">
      <c r="A31" s="107" t="s">
        <v>158</v>
      </c>
      <c r="B31" s="107" t="s">
        <v>186</v>
      </c>
      <c r="C31" s="107" t="s">
        <v>141</v>
      </c>
      <c r="D31" s="120" t="s">
        <v>159</v>
      </c>
      <c r="E31" s="122" t="s">
        <v>160</v>
      </c>
      <c r="F31" s="126">
        <v>41410</v>
      </c>
      <c r="G31" s="126">
        <v>41626</v>
      </c>
      <c r="H31" s="121">
        <f t="shared" si="1"/>
        <v>212</v>
      </c>
    </row>
    <row r="32" spans="1:8" ht="45" x14ac:dyDescent="0.25">
      <c r="A32" s="107" t="s">
        <v>161</v>
      </c>
      <c r="B32" s="107" t="s">
        <v>186</v>
      </c>
      <c r="C32" s="107" t="s">
        <v>141</v>
      </c>
      <c r="D32" s="120" t="s">
        <v>162</v>
      </c>
      <c r="E32" s="122" t="s">
        <v>163</v>
      </c>
      <c r="F32" s="126">
        <v>41896</v>
      </c>
      <c r="G32" s="126">
        <v>41999</v>
      </c>
      <c r="H32" s="121">
        <f t="shared" si="1"/>
        <v>102</v>
      </c>
    </row>
    <row r="33" spans="1:9" ht="30" x14ac:dyDescent="0.25">
      <c r="A33" s="107" t="s">
        <v>106</v>
      </c>
      <c r="B33" s="107" t="s">
        <v>186</v>
      </c>
      <c r="C33" s="107" t="s">
        <v>111</v>
      </c>
      <c r="D33" s="96" t="s">
        <v>107</v>
      </c>
      <c r="E33" s="98" t="s">
        <v>108</v>
      </c>
      <c r="F33" s="126">
        <v>42227</v>
      </c>
      <c r="G33" s="126">
        <v>42321</v>
      </c>
      <c r="H33" s="108">
        <f t="shared" si="1"/>
        <v>92</v>
      </c>
    </row>
    <row r="34" spans="1:9" x14ac:dyDescent="0.25">
      <c r="A34" s="134" t="s">
        <v>181</v>
      </c>
      <c r="B34" s="135"/>
      <c r="C34" s="135"/>
      <c r="D34" s="135"/>
      <c r="E34" s="135"/>
      <c r="F34" s="135"/>
      <c r="G34" s="136"/>
      <c r="H34" s="108">
        <f>AVERAGE(H14:H33)</f>
        <v>173.05</v>
      </c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108"/>
    </row>
    <row r="36" spans="1:9" x14ac:dyDescent="0.25">
      <c r="A36" s="96"/>
      <c r="B36" s="96"/>
      <c r="C36" s="96"/>
      <c r="D36" s="96"/>
      <c r="E36" s="96"/>
      <c r="F36" s="96"/>
      <c r="G36" s="96"/>
      <c r="H36" s="96"/>
    </row>
    <row r="37" spans="1:9" x14ac:dyDescent="0.25">
      <c r="A37" s="96"/>
      <c r="B37" s="96"/>
      <c r="C37" s="96"/>
      <c r="D37" s="96"/>
      <c r="E37" s="96"/>
      <c r="F37" s="96"/>
      <c r="G37" s="96"/>
      <c r="H37" s="96"/>
    </row>
    <row r="38" spans="1:9" x14ac:dyDescent="0.25">
      <c r="A38" s="96"/>
      <c r="B38" s="96"/>
      <c r="C38" s="96"/>
      <c r="D38" s="96"/>
      <c r="E38" s="96"/>
      <c r="F38" s="96"/>
      <c r="G38" s="96"/>
      <c r="H38" s="96"/>
    </row>
    <row r="39" spans="1:9" x14ac:dyDescent="0.25">
      <c r="A39" s="96"/>
      <c r="B39" s="96"/>
      <c r="C39" s="96"/>
      <c r="D39" s="96"/>
      <c r="E39" s="96"/>
      <c r="F39" s="96"/>
      <c r="G39" s="96"/>
      <c r="H39" s="96"/>
    </row>
    <row r="40" spans="1:9" x14ac:dyDescent="0.25">
      <c r="A40" s="96"/>
      <c r="B40" s="96"/>
      <c r="C40" s="96"/>
      <c r="D40" s="96"/>
      <c r="E40" s="96"/>
      <c r="F40" s="96"/>
      <c r="G40" s="96"/>
      <c r="H40" s="96"/>
    </row>
    <row r="41" spans="1:9" x14ac:dyDescent="0.25">
      <c r="A41" s="96"/>
      <c r="B41" s="96"/>
      <c r="C41" s="96"/>
      <c r="D41" s="96"/>
      <c r="E41" s="96"/>
      <c r="F41" s="96"/>
      <c r="G41" s="96"/>
      <c r="H41" s="96"/>
    </row>
    <row r="42" spans="1:9" x14ac:dyDescent="0.25">
      <c r="A42" s="96"/>
      <c r="B42" s="96"/>
      <c r="C42" s="96"/>
      <c r="D42" s="96"/>
      <c r="E42" s="96"/>
      <c r="F42" s="96"/>
      <c r="G42" s="96"/>
      <c r="H42" s="96"/>
    </row>
    <row r="43" spans="1:9" x14ac:dyDescent="0.25">
      <c r="A43" s="96"/>
      <c r="B43" s="96"/>
      <c r="C43" s="96"/>
      <c r="D43" s="96"/>
      <c r="E43" s="96"/>
      <c r="F43" s="96"/>
      <c r="G43" s="96"/>
      <c r="H43" s="96"/>
    </row>
    <row r="44" spans="1:9" x14ac:dyDescent="0.25">
      <c r="A44" s="96"/>
      <c r="B44" s="96"/>
      <c r="C44" s="96"/>
      <c r="D44" s="96"/>
      <c r="E44" s="96"/>
      <c r="F44" s="96"/>
      <c r="G44" s="96"/>
      <c r="H44" s="96"/>
    </row>
    <row r="45" spans="1:9" x14ac:dyDescent="0.25">
      <c r="A45" s="96"/>
      <c r="B45" s="96"/>
      <c r="C45" s="96"/>
      <c r="D45" s="96"/>
      <c r="E45" s="96"/>
      <c r="F45" s="96"/>
      <c r="G45" s="96"/>
      <c r="H45" s="96"/>
    </row>
    <row r="46" spans="1:9" x14ac:dyDescent="0.25">
      <c r="A46" s="96"/>
      <c r="B46" s="96"/>
      <c r="C46" s="96"/>
      <c r="D46" s="96"/>
      <c r="E46" s="96"/>
      <c r="F46" s="96"/>
      <c r="G46" s="96"/>
      <c r="H46" s="96"/>
    </row>
    <row r="47" spans="1:9" x14ac:dyDescent="0.25">
      <c r="A47" s="96"/>
      <c r="B47" s="96"/>
      <c r="C47" s="96"/>
      <c r="D47" s="96"/>
      <c r="E47" s="96"/>
      <c r="F47" s="96"/>
      <c r="G47" s="96"/>
      <c r="H47" s="96"/>
    </row>
    <row r="48" spans="1:9" x14ac:dyDescent="0.25">
      <c r="A48" s="96"/>
      <c r="B48" s="96"/>
      <c r="C48" s="96"/>
      <c r="D48" s="96"/>
      <c r="E48" s="96"/>
      <c r="F48" s="96"/>
      <c r="G48" s="96"/>
      <c r="H48" s="96"/>
    </row>
    <row r="49" spans="1:14" x14ac:dyDescent="0.25">
      <c r="A49" s="96"/>
      <c r="B49" s="96"/>
      <c r="C49" s="96"/>
      <c r="D49" s="96"/>
      <c r="E49" s="96"/>
      <c r="F49" s="96"/>
      <c r="G49" s="96"/>
      <c r="H49" s="96"/>
    </row>
    <row r="50" spans="1:14" x14ac:dyDescent="0.25">
      <c r="A50" s="96"/>
      <c r="B50" s="96"/>
      <c r="C50" s="96"/>
      <c r="D50" s="96"/>
      <c r="E50" s="96"/>
      <c r="F50" s="96"/>
      <c r="G50" s="96"/>
      <c r="H50" s="96"/>
    </row>
    <row r="58" spans="1:14" x14ac:dyDescent="0.25">
      <c r="L58" s="99" t="s">
        <v>16</v>
      </c>
      <c r="M58" s="99">
        <v>1</v>
      </c>
      <c r="N58" s="99">
        <f>AVERAGEIF(L58:L62,L58,M58:M62)</f>
        <v>1</v>
      </c>
    </row>
    <row r="59" spans="1:14" x14ac:dyDescent="0.25">
      <c r="L59" s="99" t="s">
        <v>17</v>
      </c>
      <c r="M59" s="99">
        <v>2</v>
      </c>
    </row>
    <row r="60" spans="1:14" x14ac:dyDescent="0.25">
      <c r="L60" s="99" t="s">
        <v>16</v>
      </c>
      <c r="M60" s="99">
        <v>1</v>
      </c>
    </row>
    <row r="61" spans="1:14" x14ac:dyDescent="0.25">
      <c r="L61" s="99" t="s">
        <v>17</v>
      </c>
      <c r="M61" s="99">
        <v>2</v>
      </c>
    </row>
    <row r="62" spans="1:14" x14ac:dyDescent="0.25">
      <c r="L62" s="99" t="s">
        <v>18</v>
      </c>
      <c r="M62" s="99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abSelected="1" topLeftCell="G10" zoomScale="85" zoomScaleNormal="85" workbookViewId="0">
      <selection activeCell="G9" sqref="G9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182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183</v>
      </c>
      <c r="E3" s="1">
        <v>170</v>
      </c>
    </row>
    <row r="4" spans="1:5" x14ac:dyDescent="0.25">
      <c r="A4" s="1" t="s">
        <v>111</v>
      </c>
      <c r="B4" s="1">
        <f>AVERAGEIF('Dados Historicos x Categoria'!$C$4:$C$33,A4,'Dados Historicos x Categoria'!$H$4:$H$33)</f>
        <v>248</v>
      </c>
      <c r="D4" s="1" t="s">
        <v>195</v>
      </c>
      <c r="E4" s="1">
        <v>173</v>
      </c>
    </row>
    <row r="5" spans="1:5" x14ac:dyDescent="0.25">
      <c r="A5" s="1" t="s">
        <v>127</v>
      </c>
      <c r="B5" s="1">
        <f>AVERAGEIF('Dados Historicos x Categoria'!$C$4:$C$33,A5,'Dados Historicos x Categoria'!$H$4:$H$33)</f>
        <v>106.6</v>
      </c>
      <c r="D5" s="1" t="s">
        <v>184</v>
      </c>
      <c r="E5" s="1">
        <v>169</v>
      </c>
    </row>
    <row r="6" spans="1:5" x14ac:dyDescent="0.25">
      <c r="A6" s="1" t="s">
        <v>141</v>
      </c>
      <c r="B6" s="76">
        <f>AVERAGEIF('Dados Historicos x Categoria'!$C$4:$C$33,A6,'Dados Historicos x Categoria'!$H$4:$H$33)</f>
        <v>135.14285714285714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7" t="s">
        <v>109</v>
      </c>
      <c r="D17" s="138"/>
      <c r="E17" s="138"/>
      <c r="F17" s="138"/>
      <c r="G17" s="138"/>
    </row>
    <row r="18" spans="3:7" x14ac:dyDescent="0.25">
      <c r="C18" s="139"/>
      <c r="D18" s="139"/>
      <c r="E18" s="139"/>
      <c r="F18" s="139"/>
      <c r="G18" s="139"/>
    </row>
    <row r="19" spans="3:7" x14ac:dyDescent="0.25">
      <c r="C19" s="139"/>
      <c r="D19" s="139"/>
      <c r="E19" s="139"/>
      <c r="F19" s="139"/>
      <c r="G19" s="139"/>
    </row>
    <row r="20" spans="3:7" x14ac:dyDescent="0.25">
      <c r="C20" s="139"/>
      <c r="D20" s="139"/>
      <c r="E20" s="139"/>
      <c r="F20" s="139"/>
      <c r="G20" s="139"/>
    </row>
    <row r="21" spans="3:7" x14ac:dyDescent="0.25">
      <c r="C21" s="139"/>
      <c r="D21" s="139"/>
      <c r="E21" s="139"/>
      <c r="F21" s="139"/>
      <c r="G21" s="139"/>
    </row>
    <row r="22" spans="3:7" x14ac:dyDescent="0.25">
      <c r="C22" s="139"/>
      <c r="D22" s="139"/>
      <c r="E22" s="139"/>
      <c r="F22" s="139"/>
      <c r="G22" s="139"/>
    </row>
    <row r="23" spans="3:7" x14ac:dyDescent="0.25">
      <c r="C23" s="139"/>
      <c r="D23" s="139"/>
      <c r="E23" s="139"/>
      <c r="F23" s="139"/>
      <c r="G23" s="139"/>
    </row>
    <row r="24" spans="3:7" x14ac:dyDescent="0.25">
      <c r="C24" s="139"/>
      <c r="D24" s="139"/>
      <c r="E24" s="139"/>
      <c r="F24" s="139"/>
      <c r="G24" s="139"/>
    </row>
    <row r="25" spans="3:7" x14ac:dyDescent="0.25">
      <c r="C25" s="139"/>
      <c r="D25" s="139"/>
      <c r="E25" s="139"/>
      <c r="F25" s="139"/>
      <c r="G25" s="139"/>
    </row>
    <row r="26" spans="3:7" x14ac:dyDescent="0.25">
      <c r="C26" s="139"/>
      <c r="D26" s="139"/>
      <c r="E26" s="139"/>
      <c r="F26" s="139"/>
      <c r="G26" s="139"/>
    </row>
    <row r="27" spans="3:7" x14ac:dyDescent="0.25">
      <c r="C27" s="139"/>
      <c r="D27" s="139"/>
      <c r="E27" s="139"/>
      <c r="F27" s="139"/>
      <c r="G27" s="139"/>
    </row>
    <row r="28" spans="3:7" x14ac:dyDescent="0.25">
      <c r="C28" s="139"/>
      <c r="D28" s="139"/>
      <c r="E28" s="139"/>
      <c r="F28" s="139"/>
      <c r="G28" s="139"/>
    </row>
    <row r="29" spans="3:7" x14ac:dyDescent="0.25">
      <c r="C29" s="139"/>
      <c r="D29" s="139"/>
      <c r="E29" s="139"/>
      <c r="F29" s="139"/>
      <c r="G29" s="139"/>
    </row>
    <row r="30" spans="3:7" x14ac:dyDescent="0.25">
      <c r="C30" s="139"/>
      <c r="D30" s="139"/>
      <c r="E30" s="139"/>
      <c r="F30" s="139"/>
      <c r="G30" s="139"/>
    </row>
    <row r="47" spans="1:4" x14ac:dyDescent="0.25">
      <c r="A47" s="80" t="s">
        <v>0</v>
      </c>
      <c r="B47" s="81" t="s">
        <v>2</v>
      </c>
      <c r="C47" s="81" t="s">
        <v>3</v>
      </c>
      <c r="D47" s="82" t="s">
        <v>4</v>
      </c>
    </row>
    <row r="48" spans="1:4" x14ac:dyDescent="0.25">
      <c r="A48" s="77" t="s">
        <v>78</v>
      </c>
      <c r="B48" s="78">
        <v>42311</v>
      </c>
      <c r="C48" s="78">
        <v>42446</v>
      </c>
      <c r="D48" s="79">
        <v>134</v>
      </c>
    </row>
    <row r="49" spans="1:4" x14ac:dyDescent="0.25">
      <c r="A49" s="77" t="s">
        <v>128</v>
      </c>
      <c r="B49" s="78">
        <v>42118</v>
      </c>
      <c r="C49" s="78">
        <v>42221</v>
      </c>
      <c r="D49" s="79">
        <v>101</v>
      </c>
    </row>
    <row r="50" spans="1:4" x14ac:dyDescent="0.25">
      <c r="A50" s="77" t="s">
        <v>128</v>
      </c>
      <c r="B50" s="78">
        <v>42263</v>
      </c>
      <c r="C50" s="78">
        <v>42342</v>
      </c>
      <c r="D50" s="79">
        <v>78</v>
      </c>
    </row>
    <row r="51" spans="1:4" x14ac:dyDescent="0.25">
      <c r="A51" s="77" t="s">
        <v>128</v>
      </c>
      <c r="B51" s="78">
        <v>42633</v>
      </c>
      <c r="C51" s="78">
        <v>42695</v>
      </c>
      <c r="D51" s="79">
        <v>61</v>
      </c>
    </row>
    <row r="52" spans="1:4" x14ac:dyDescent="0.25">
      <c r="A52" s="77" t="s">
        <v>128</v>
      </c>
      <c r="B52" s="78">
        <v>42422</v>
      </c>
      <c r="C52" s="78">
        <v>42643</v>
      </c>
      <c r="D52" s="79">
        <v>218</v>
      </c>
    </row>
    <row r="53" spans="1:4" x14ac:dyDescent="0.25">
      <c r="A53" s="77" t="s">
        <v>128</v>
      </c>
      <c r="B53" s="78">
        <v>41955</v>
      </c>
      <c r="C53" s="78">
        <v>42179</v>
      </c>
      <c r="D53" s="79">
        <v>222</v>
      </c>
    </row>
    <row r="54" spans="1:4" x14ac:dyDescent="0.25">
      <c r="A54" s="77" t="s">
        <v>128</v>
      </c>
      <c r="B54" s="78">
        <v>41738</v>
      </c>
      <c r="C54" s="78">
        <v>41850</v>
      </c>
      <c r="D54" s="79">
        <v>111</v>
      </c>
    </row>
    <row r="55" spans="1:4" x14ac:dyDescent="0.25">
      <c r="A55" s="77" t="s">
        <v>77</v>
      </c>
      <c r="B55" s="78">
        <v>41337</v>
      </c>
      <c r="C55" s="78">
        <v>41430</v>
      </c>
      <c r="D55" s="79">
        <v>91</v>
      </c>
    </row>
    <row r="56" spans="1:4" x14ac:dyDescent="0.25">
      <c r="A56" s="77" t="s">
        <v>84</v>
      </c>
      <c r="B56" s="78">
        <v>42209</v>
      </c>
      <c r="C56" s="78">
        <v>42683</v>
      </c>
      <c r="D56" s="79">
        <v>465</v>
      </c>
    </row>
    <row r="57" spans="1:4" x14ac:dyDescent="0.25">
      <c r="A57" s="77" t="s">
        <v>86</v>
      </c>
      <c r="B57" s="78">
        <v>42020</v>
      </c>
      <c r="C57" s="78">
        <v>42671</v>
      </c>
      <c r="D57" s="79">
        <v>642</v>
      </c>
    </row>
    <row r="58" spans="1:4" x14ac:dyDescent="0.25">
      <c r="A58" s="77" t="s">
        <v>86</v>
      </c>
      <c r="B58" s="78">
        <v>42439</v>
      </c>
      <c r="C58" s="78">
        <v>42668</v>
      </c>
      <c r="D58" s="79">
        <v>225</v>
      </c>
    </row>
    <row r="59" spans="1:4" x14ac:dyDescent="0.25">
      <c r="A59" s="77" t="s">
        <v>91</v>
      </c>
      <c r="B59" s="78">
        <v>42521</v>
      </c>
      <c r="C59" s="78">
        <v>42661</v>
      </c>
      <c r="D59" s="79">
        <v>138</v>
      </c>
    </row>
    <row r="60" spans="1:4" x14ac:dyDescent="0.25">
      <c r="A60" s="77" t="s">
        <v>84</v>
      </c>
      <c r="B60" s="78">
        <v>41242</v>
      </c>
      <c r="C60" s="78">
        <v>41472</v>
      </c>
      <c r="D60" s="79">
        <v>228</v>
      </c>
    </row>
    <row r="61" spans="1:4" x14ac:dyDescent="0.25">
      <c r="A61" s="77" t="s">
        <v>84</v>
      </c>
      <c r="B61" s="78">
        <v>41698</v>
      </c>
      <c r="C61" s="78">
        <v>41932</v>
      </c>
      <c r="D61" s="79">
        <v>230</v>
      </c>
    </row>
    <row r="62" spans="1:4" x14ac:dyDescent="0.25">
      <c r="A62" s="77" t="s">
        <v>98</v>
      </c>
      <c r="B62" s="78">
        <v>42277</v>
      </c>
      <c r="C62" s="78">
        <v>42681</v>
      </c>
      <c r="D62" s="79">
        <v>397</v>
      </c>
    </row>
    <row r="63" spans="1:4" x14ac:dyDescent="0.25">
      <c r="A63" s="77" t="s">
        <v>77</v>
      </c>
      <c r="B63" s="78">
        <v>42136</v>
      </c>
      <c r="C63" s="78">
        <v>42171</v>
      </c>
      <c r="D63" s="79">
        <v>34</v>
      </c>
    </row>
    <row r="64" spans="1:4" x14ac:dyDescent="0.25">
      <c r="A64" s="77" t="s">
        <v>77</v>
      </c>
      <c r="B64" s="78">
        <v>41541</v>
      </c>
      <c r="C64" s="78">
        <v>41634</v>
      </c>
      <c r="D64" s="79">
        <v>92</v>
      </c>
    </row>
    <row r="65" spans="1:4" x14ac:dyDescent="0.25">
      <c r="A65" s="77" t="s">
        <v>77</v>
      </c>
      <c r="B65" s="78">
        <v>41575</v>
      </c>
      <c r="C65" s="78">
        <v>41638</v>
      </c>
      <c r="D65" s="79">
        <v>62</v>
      </c>
    </row>
    <row r="66" spans="1:4" x14ac:dyDescent="0.25">
      <c r="A66" s="77" t="s">
        <v>77</v>
      </c>
      <c r="B66" s="78">
        <v>42580</v>
      </c>
      <c r="C66" s="78">
        <v>42641</v>
      </c>
      <c r="D66" s="79">
        <v>59</v>
      </c>
    </row>
    <row r="67" spans="1:4" x14ac:dyDescent="0.25">
      <c r="A67" s="77" t="s">
        <v>139</v>
      </c>
      <c r="B67" s="78">
        <v>42612</v>
      </c>
      <c r="C67" s="78">
        <v>42704</v>
      </c>
      <c r="D67" s="79">
        <v>90</v>
      </c>
    </row>
    <row r="68" spans="1:4" x14ac:dyDescent="0.25">
      <c r="A68" s="77" t="s">
        <v>142</v>
      </c>
      <c r="B68" s="78">
        <v>42068</v>
      </c>
      <c r="C68" s="78">
        <v>42149</v>
      </c>
      <c r="D68" s="79">
        <v>80</v>
      </c>
    </row>
    <row r="69" spans="1:4" x14ac:dyDescent="0.25">
      <c r="A69" s="77" t="s">
        <v>145</v>
      </c>
      <c r="B69" s="78">
        <v>42410</v>
      </c>
      <c r="C69" s="78">
        <v>42690</v>
      </c>
      <c r="D69" s="79">
        <v>276</v>
      </c>
    </row>
    <row r="70" spans="1:4" x14ac:dyDescent="0.25">
      <c r="A70" s="77" t="s">
        <v>148</v>
      </c>
      <c r="B70" s="78">
        <v>41208</v>
      </c>
      <c r="C70" s="78">
        <v>41348</v>
      </c>
      <c r="D70" s="79">
        <v>139</v>
      </c>
    </row>
    <row r="71" spans="1:4" x14ac:dyDescent="0.25">
      <c r="A71" s="77" t="s">
        <v>150</v>
      </c>
      <c r="B71" s="78">
        <v>40927</v>
      </c>
      <c r="C71" s="78">
        <v>41012</v>
      </c>
      <c r="D71" s="79">
        <v>84</v>
      </c>
    </row>
    <row r="72" spans="1:4" x14ac:dyDescent="0.25">
      <c r="A72" s="77" t="s">
        <v>142</v>
      </c>
      <c r="B72" s="78">
        <v>41885</v>
      </c>
      <c r="C72" s="78">
        <v>41996</v>
      </c>
      <c r="D72" s="79">
        <v>110</v>
      </c>
    </row>
    <row r="73" spans="1:4" x14ac:dyDescent="0.25">
      <c r="A73" s="77" t="s">
        <v>164</v>
      </c>
      <c r="B73" s="78">
        <v>40945</v>
      </c>
      <c r="C73" s="78">
        <v>41093</v>
      </c>
      <c r="D73" s="79">
        <v>147</v>
      </c>
    </row>
    <row r="74" spans="1:4" x14ac:dyDescent="0.25">
      <c r="A74" s="77" t="s">
        <v>159</v>
      </c>
      <c r="B74" s="78">
        <v>41411</v>
      </c>
      <c r="C74" s="78">
        <v>41666</v>
      </c>
      <c r="D74" s="79">
        <v>250</v>
      </c>
    </row>
    <row r="75" spans="1:4" x14ac:dyDescent="0.25">
      <c r="A75" s="77" t="s">
        <v>162</v>
      </c>
      <c r="B75" s="78">
        <v>41905</v>
      </c>
      <c r="C75" s="78">
        <v>41999</v>
      </c>
      <c r="D75" s="79">
        <v>93</v>
      </c>
    </row>
    <row r="76" spans="1:4" x14ac:dyDescent="0.25">
      <c r="A76" s="77" t="s">
        <v>107</v>
      </c>
      <c r="B76" s="78">
        <v>42229</v>
      </c>
      <c r="C76" s="78">
        <v>42354</v>
      </c>
      <c r="D76" s="79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0" zoomScaleNormal="70" workbookViewId="0">
      <selection activeCell="I3" sqref="I3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41">
        <v>1</v>
      </c>
      <c r="B2" s="140" t="s">
        <v>29</v>
      </c>
      <c r="C2" s="140" t="s">
        <v>30</v>
      </c>
      <c r="D2" s="140" t="s">
        <v>31</v>
      </c>
      <c r="E2" s="140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2"/>
      <c r="B3" s="140"/>
      <c r="C3" s="140"/>
      <c r="D3" s="140"/>
      <c r="E3" s="140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0">
        <v>2</v>
      </c>
      <c r="B4" s="143">
        <v>43042</v>
      </c>
      <c r="C4" s="140" t="s">
        <v>56</v>
      </c>
      <c r="D4" s="140" t="s">
        <v>53</v>
      </c>
      <c r="E4" s="141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41"/>
      <c r="B5" s="141"/>
      <c r="C5" s="141"/>
      <c r="D5" s="141"/>
      <c r="E5" s="142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0">
        <v>3</v>
      </c>
      <c r="B6" s="144">
        <v>42683</v>
      </c>
      <c r="C6" s="141" t="s">
        <v>64</v>
      </c>
      <c r="D6" s="141" t="s">
        <v>65</v>
      </c>
      <c r="E6" s="141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0"/>
      <c r="B7" s="142"/>
      <c r="C7" s="142"/>
      <c r="D7" s="142"/>
      <c r="E7" s="142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0"/>
      <c r="B8" s="142"/>
      <c r="C8" s="142"/>
      <c r="D8" s="142"/>
      <c r="E8" s="142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0"/>
      <c r="B9" s="142"/>
      <c r="C9" s="142"/>
      <c r="D9" s="142"/>
      <c r="E9" s="142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0"/>
      <c r="B10" s="145"/>
      <c r="C10" s="145"/>
      <c r="D10" s="145"/>
      <c r="E10" s="145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110</v>
      </c>
    </row>
    <row r="11" spans="1:10" ht="75" x14ac:dyDescent="0.25">
      <c r="A11" s="140">
        <v>4</v>
      </c>
      <c r="B11" s="140" t="s">
        <v>48</v>
      </c>
      <c r="C11" s="140" t="s">
        <v>114</v>
      </c>
      <c r="D11" s="140" t="s">
        <v>115</v>
      </c>
      <c r="E11" s="140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0"/>
      <c r="B12" s="140"/>
      <c r="C12" s="140"/>
      <c r="D12" s="140"/>
      <c r="E12" s="140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41"/>
      <c r="B13" s="141"/>
      <c r="C13" s="141"/>
      <c r="D13" s="141"/>
      <c r="E13" s="141"/>
      <c r="F13" s="70" t="s">
        <v>72</v>
      </c>
      <c r="G13" s="66" t="s">
        <v>61</v>
      </c>
      <c r="H13" s="68">
        <v>42690</v>
      </c>
      <c r="I13" s="131" t="s">
        <v>57</v>
      </c>
      <c r="J13" s="66"/>
    </row>
    <row r="14" spans="1:10" ht="60" customHeight="1" x14ac:dyDescent="0.25">
      <c r="A14" s="141">
        <v>5</v>
      </c>
      <c r="B14" s="144">
        <v>42705</v>
      </c>
      <c r="C14" s="141"/>
      <c r="D14" s="141" t="s">
        <v>115</v>
      </c>
      <c r="E14" s="141">
        <v>2</v>
      </c>
      <c r="F14" s="71" t="s">
        <v>118</v>
      </c>
      <c r="G14" s="71" t="s">
        <v>119</v>
      </c>
      <c r="H14" s="72">
        <v>42705</v>
      </c>
      <c r="I14" s="73" t="s">
        <v>57</v>
      </c>
      <c r="J14" s="67"/>
    </row>
    <row r="15" spans="1:10" ht="63" x14ac:dyDescent="0.25">
      <c r="A15" s="142"/>
      <c r="B15" s="146"/>
      <c r="C15" s="142"/>
      <c r="D15" s="142"/>
      <c r="E15" s="142"/>
      <c r="F15" s="71" t="s">
        <v>120</v>
      </c>
      <c r="G15" s="71" t="s">
        <v>121</v>
      </c>
      <c r="H15" s="72">
        <v>42705</v>
      </c>
      <c r="I15" s="73" t="s">
        <v>57</v>
      </c>
      <c r="J15" s="67"/>
    </row>
    <row r="16" spans="1:10" ht="31.5" x14ac:dyDescent="0.25">
      <c r="A16" s="142"/>
      <c r="B16" s="146"/>
      <c r="C16" s="142"/>
      <c r="D16" s="145"/>
      <c r="E16" s="142"/>
      <c r="F16" s="71" t="s">
        <v>122</v>
      </c>
      <c r="G16" s="71" t="s">
        <v>49</v>
      </c>
      <c r="H16" s="72">
        <v>42705</v>
      </c>
      <c r="I16" s="73" t="s">
        <v>51</v>
      </c>
      <c r="J16" s="67"/>
    </row>
    <row r="17" spans="1:10" ht="31.5" x14ac:dyDescent="0.25">
      <c r="A17" s="142"/>
      <c r="B17" s="146"/>
      <c r="C17" s="142"/>
      <c r="D17" s="67" t="s">
        <v>116</v>
      </c>
      <c r="E17" s="142"/>
      <c r="F17" s="71" t="s">
        <v>123</v>
      </c>
      <c r="G17" s="71" t="s">
        <v>124</v>
      </c>
      <c r="H17" s="72">
        <v>42705</v>
      </c>
      <c r="I17" s="73" t="s">
        <v>51</v>
      </c>
      <c r="J17" s="67"/>
    </row>
    <row r="18" spans="1:10" ht="47.25" x14ac:dyDescent="0.25">
      <c r="A18" s="142"/>
      <c r="B18" s="146"/>
      <c r="C18" s="142"/>
      <c r="D18" s="141" t="s">
        <v>117</v>
      </c>
      <c r="E18" s="142"/>
      <c r="F18" s="71" t="s">
        <v>125</v>
      </c>
      <c r="G18" s="71" t="s">
        <v>49</v>
      </c>
      <c r="H18" s="72">
        <v>42705</v>
      </c>
      <c r="I18" s="73" t="s">
        <v>57</v>
      </c>
      <c r="J18" s="67"/>
    </row>
    <row r="19" spans="1:10" x14ac:dyDescent="0.25">
      <c r="A19" s="142"/>
      <c r="B19" s="146"/>
      <c r="C19" s="142"/>
      <c r="D19" s="142"/>
      <c r="E19" s="142"/>
    </row>
    <row r="20" spans="1:10" ht="30" x14ac:dyDescent="0.25">
      <c r="A20" s="140">
        <v>6</v>
      </c>
      <c r="B20" s="143">
        <v>42773</v>
      </c>
      <c r="C20" s="140"/>
      <c r="D20" s="140" t="s">
        <v>179</v>
      </c>
      <c r="E20" s="140">
        <v>2</v>
      </c>
      <c r="F20" s="127" t="s">
        <v>174</v>
      </c>
      <c r="G20" s="127"/>
      <c r="H20" s="127"/>
      <c r="I20" s="73" t="s">
        <v>57</v>
      </c>
      <c r="J20" s="127"/>
    </row>
    <row r="21" spans="1:10" ht="30" x14ac:dyDescent="0.25">
      <c r="A21" s="140"/>
      <c r="B21" s="143"/>
      <c r="C21" s="140"/>
      <c r="D21" s="140"/>
      <c r="E21" s="140"/>
      <c r="F21" s="127" t="s">
        <v>175</v>
      </c>
      <c r="G21" s="127" t="s">
        <v>176</v>
      </c>
      <c r="H21" s="127"/>
      <c r="I21" s="73" t="s">
        <v>57</v>
      </c>
      <c r="J21" s="127"/>
    </row>
    <row r="22" spans="1:10" ht="30" x14ac:dyDescent="0.25">
      <c r="A22" s="140"/>
      <c r="B22" s="143"/>
      <c r="C22" s="140"/>
      <c r="D22" s="140"/>
      <c r="E22" s="140"/>
      <c r="F22" s="127" t="s">
        <v>177</v>
      </c>
      <c r="G22" s="127" t="s">
        <v>178</v>
      </c>
      <c r="H22" s="127"/>
      <c r="I22" s="73" t="s">
        <v>57</v>
      </c>
      <c r="J22" s="127"/>
    </row>
    <row r="23" spans="1:10" ht="60" x14ac:dyDescent="0.25">
      <c r="A23" s="140"/>
      <c r="B23" s="143"/>
      <c r="C23" s="140"/>
      <c r="D23" s="140"/>
      <c r="E23" s="140"/>
      <c r="F23" s="127" t="s">
        <v>180</v>
      </c>
      <c r="G23" s="127" t="s">
        <v>190</v>
      </c>
      <c r="H23" s="127"/>
      <c r="I23" s="130" t="s">
        <v>51</v>
      </c>
      <c r="J23" s="127"/>
    </row>
    <row r="24" spans="1:10" ht="375" x14ac:dyDescent="0.25">
      <c r="A24" s="127">
        <v>7</v>
      </c>
      <c r="B24" s="128">
        <v>42809</v>
      </c>
      <c r="C24" s="127" t="s">
        <v>193</v>
      </c>
      <c r="D24" s="127" t="s">
        <v>192</v>
      </c>
      <c r="E24" s="127">
        <v>2</v>
      </c>
      <c r="F24" s="129" t="s">
        <v>189</v>
      </c>
      <c r="G24" s="127" t="s">
        <v>190</v>
      </c>
      <c r="H24" s="127" t="s">
        <v>191</v>
      </c>
      <c r="I24" s="58" t="s">
        <v>57</v>
      </c>
      <c r="J24" s="127"/>
    </row>
    <row r="25" spans="1:10" x14ac:dyDescent="0.25">
      <c r="F25" s="125"/>
    </row>
    <row r="26" spans="1:10" x14ac:dyDescent="0.25">
      <c r="F26" s="125"/>
    </row>
    <row r="27" spans="1:10" x14ac:dyDescent="0.25">
      <c r="F27" s="125"/>
    </row>
    <row r="28" spans="1:10" x14ac:dyDescent="0.25">
      <c r="F28"/>
    </row>
  </sheetData>
  <mergeCells count="31"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  <mergeCell ref="A4:A5"/>
    <mergeCell ref="D4:D5"/>
    <mergeCell ref="C4:C5"/>
    <mergeCell ref="B4:B5"/>
    <mergeCell ref="C6:C10"/>
    <mergeCell ref="D6:D10"/>
    <mergeCell ref="A20:A23"/>
    <mergeCell ref="C20:C23"/>
    <mergeCell ref="E20:E23"/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113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111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47" t="s">
        <v>19</v>
      </c>
      <c r="B1" s="149" t="s">
        <v>32</v>
      </c>
      <c r="C1" s="151" t="s">
        <v>33</v>
      </c>
      <c r="D1" s="152"/>
      <c r="E1" s="152" t="s">
        <v>34</v>
      </c>
      <c r="F1" s="153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48"/>
      <c r="B2" s="150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166</v>
      </c>
      <c r="H2" s="20">
        <v>42675</v>
      </c>
      <c r="I2" s="20" t="s">
        <v>167</v>
      </c>
      <c r="J2" s="20">
        <v>42736</v>
      </c>
      <c r="K2" s="20">
        <v>42767</v>
      </c>
      <c r="L2" s="20">
        <v>42795</v>
      </c>
      <c r="M2" s="20" t="s">
        <v>168</v>
      </c>
      <c r="N2" s="20" t="s">
        <v>169</v>
      </c>
      <c r="O2" s="89">
        <v>42887</v>
      </c>
      <c r="P2" s="20">
        <v>42917</v>
      </c>
      <c r="Q2" s="20" t="s">
        <v>170</v>
      </c>
      <c r="R2" s="20" t="s">
        <v>172</v>
      </c>
      <c r="S2" s="20" t="s">
        <v>171</v>
      </c>
      <c r="T2" s="20">
        <v>43040</v>
      </c>
      <c r="U2" s="89" t="s">
        <v>173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0"/>
      <c r="P3" s="74"/>
      <c r="Q3" s="74"/>
      <c r="R3" s="74"/>
      <c r="S3" s="74"/>
      <c r="T3" s="74"/>
      <c r="U3" s="94"/>
    </row>
    <row r="4" spans="1:21" x14ac:dyDescent="0.25">
      <c r="A4" s="83">
        <v>2</v>
      </c>
      <c r="B4" s="84" t="s">
        <v>165</v>
      </c>
      <c r="C4" s="85">
        <v>42670</v>
      </c>
      <c r="D4" s="86">
        <v>42794</v>
      </c>
      <c r="E4" s="86">
        <v>42670</v>
      </c>
      <c r="F4" s="87">
        <v>42794</v>
      </c>
      <c r="G4" s="83"/>
      <c r="H4" s="75"/>
      <c r="I4" s="75"/>
      <c r="J4" s="75"/>
      <c r="K4" s="75"/>
      <c r="L4" s="75"/>
      <c r="M4" s="75"/>
      <c r="N4" s="75"/>
      <c r="O4" s="91"/>
      <c r="P4" s="74"/>
      <c r="Q4" s="74"/>
      <c r="R4" s="74"/>
      <c r="S4" s="74"/>
      <c r="T4" s="74"/>
      <c r="U4" s="94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2"/>
      <c r="P5" s="74"/>
      <c r="Q5" s="74"/>
      <c r="R5" s="74"/>
      <c r="S5" s="74"/>
      <c r="T5" s="74"/>
      <c r="U5" s="94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2"/>
      <c r="P6" s="74"/>
      <c r="Q6" s="74"/>
      <c r="R6" s="74"/>
      <c r="S6" s="74"/>
      <c r="T6" s="74"/>
      <c r="U6" s="94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2"/>
      <c r="P7" s="74"/>
      <c r="Q7" s="74"/>
      <c r="R7" s="74"/>
      <c r="S7" s="74"/>
      <c r="T7" s="74"/>
      <c r="U7" s="94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2"/>
      <c r="P8" s="74"/>
      <c r="Q8" s="74"/>
      <c r="R8" s="74"/>
      <c r="S8" s="74"/>
      <c r="T8" s="74"/>
      <c r="U8" s="94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2"/>
      <c r="P9" s="74"/>
      <c r="Q9" s="74"/>
      <c r="R9" s="74"/>
      <c r="S9" s="74"/>
      <c r="T9" s="74"/>
      <c r="U9" s="94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2"/>
      <c r="P10" s="74"/>
      <c r="Q10" s="74"/>
      <c r="R10" s="74"/>
      <c r="S10" s="74"/>
      <c r="T10" s="74"/>
      <c r="U10" s="94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2"/>
      <c r="P11" s="74"/>
      <c r="Q11" s="74"/>
      <c r="R11" s="74"/>
      <c r="S11" s="74"/>
      <c r="T11" s="74"/>
      <c r="U11" s="94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2"/>
      <c r="P12" s="74"/>
      <c r="Q12" s="74"/>
      <c r="R12" s="74"/>
      <c r="S12" s="74"/>
      <c r="T12" s="74"/>
      <c r="U12" s="94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2"/>
      <c r="P13" s="74"/>
      <c r="Q13" s="74"/>
      <c r="R13" s="74"/>
      <c r="S13" s="74"/>
      <c r="T13" s="74"/>
      <c r="U13" s="94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2"/>
      <c r="P14" s="74"/>
      <c r="Q14" s="74"/>
      <c r="R14" s="74"/>
      <c r="S14" s="74"/>
      <c r="T14" s="74"/>
      <c r="U14" s="94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3"/>
      <c r="P15" s="74"/>
      <c r="Q15" s="74"/>
      <c r="R15" s="74"/>
      <c r="S15" s="74"/>
      <c r="T15" s="74"/>
      <c r="U15" s="94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88"/>
      <c r="Q16" s="88"/>
      <c r="R16" s="88"/>
      <c r="S16" s="88"/>
      <c r="T16" s="88"/>
      <c r="U16" s="8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5" x14ac:dyDescent="0.25"/>
  <cols>
    <col min="1" max="1" width="65.5703125" customWidth="1"/>
  </cols>
  <sheetData>
    <row r="1" spans="1:1" ht="15" customHeight="1" x14ac:dyDescent="0.25">
      <c r="A1" t="s">
        <v>186</v>
      </c>
    </row>
    <row r="2" spans="1:1" ht="47.25" customHeight="1" x14ac:dyDescent="0.25">
      <c r="A2" t="s">
        <v>187</v>
      </c>
    </row>
    <row r="3" spans="1:1" ht="48" customHeight="1" x14ac:dyDescent="0.25">
      <c r="A3" t="s">
        <v>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2017-04-26T15:50:58Z</dcterms:modified>
</cp:coreProperties>
</file>